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junge037/Documents/Projects/rallf/rallf/data/"/>
    </mc:Choice>
  </mc:AlternateContent>
  <xr:revisionPtr revIDLastSave="0" documentId="13_ncr:1_{42AAF937-F26C-D94E-B389-2D18D98E9271}" xr6:coauthVersionLast="47" xr6:coauthVersionMax="47" xr10:uidLastSave="{00000000-0000-0000-0000-000000000000}"/>
  <bookViews>
    <workbookView xWindow="37780" yWindow="660" windowWidth="29280" windowHeight="27880" activeTab="8" xr2:uid="{00000000-000D-0000-FFFF-FFFF00000000}"/>
  </bookViews>
  <sheets>
    <sheet name="Forage Yields - Raw" sheetId="1" r:id="rId1"/>
    <sheet name="Forage Yields - Clean" sheetId="2" r:id="rId2"/>
    <sheet name="Forage Yield 35-day subset" sheetId="3" r:id="rId3"/>
    <sheet name="RICs" sheetId="4" r:id="rId4"/>
    <sheet name="Rootcrowns" sheetId="5" r:id="rId5"/>
    <sheet name="Metadata" sheetId="6" r:id="rId6"/>
    <sheet name="Sheet4" sheetId="7" r:id="rId7"/>
    <sheet name="winter survival" sheetId="8" r:id="rId8"/>
    <sheet name="2024BottleCodes" sheetId="9" r:id="rId9"/>
  </sheets>
  <definedNames>
    <definedName name="_xlnm._FilterDatabase" localSheetId="1" hidden="1">'Forage Yields - Clean'!$A$1:$O$1441</definedName>
    <definedName name="Z_B08148DF_BFF5_44CF_B624_CF4C6497F967_.wvu.FilterData" localSheetId="4" hidden="1">Rootcrowns!$A$2:$J$98</definedName>
  </definedNames>
  <calcPr calcId="191029"/>
  <customWorkbookViews>
    <customWorkbookView name="Filter 1" guid="{B08148DF-BFF5-44CF-B624-CF4C6497F96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VV0jxZVZjaosQtgWukOTQ3qihp/nt6Iqps8clAyK83I="/>
    </ext>
  </extLst>
</workbook>
</file>

<file path=xl/calcChain.xml><?xml version="1.0" encoding="utf-8"?>
<calcChain xmlns="http://schemas.openxmlformats.org/spreadsheetml/2006/main">
  <c r="F3" i="9" l="1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F62" i="9"/>
  <c r="G62" i="9"/>
  <c r="F63" i="9"/>
  <c r="G63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F142" i="9"/>
  <c r="G142" i="9"/>
  <c r="F143" i="9"/>
  <c r="G143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F169" i="9"/>
  <c r="G169" i="9"/>
  <c r="F170" i="9"/>
  <c r="G170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F197" i="9"/>
  <c r="G197" i="9"/>
  <c r="F198" i="9"/>
  <c r="G198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7" i="9"/>
  <c r="G217" i="9"/>
  <c r="F218" i="9"/>
  <c r="G218" i="9"/>
  <c r="F219" i="9"/>
  <c r="G219" i="9"/>
  <c r="F220" i="9"/>
  <c r="G220" i="9"/>
  <c r="F221" i="9"/>
  <c r="G221" i="9"/>
  <c r="F222" i="9"/>
  <c r="G22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240" i="9"/>
  <c r="G240" i="9"/>
  <c r="F241" i="9"/>
  <c r="G241" i="9"/>
  <c r="F242" i="9"/>
  <c r="G242" i="9"/>
  <c r="F243" i="9"/>
  <c r="G243" i="9"/>
  <c r="F244" i="9"/>
  <c r="G244" i="9"/>
  <c r="F245" i="9"/>
  <c r="G245" i="9"/>
  <c r="F246" i="9"/>
  <c r="G246" i="9"/>
  <c r="F247" i="9"/>
  <c r="G247" i="9"/>
  <c r="F248" i="9"/>
  <c r="G248" i="9"/>
  <c r="F249" i="9"/>
  <c r="G249" i="9"/>
  <c r="F250" i="9"/>
  <c r="G250" i="9"/>
  <c r="F251" i="9"/>
  <c r="G251" i="9"/>
  <c r="F252" i="9"/>
  <c r="G252" i="9"/>
  <c r="F253" i="9"/>
  <c r="G253" i="9"/>
  <c r="F254" i="9"/>
  <c r="G254" i="9"/>
  <c r="F255" i="9"/>
  <c r="G255" i="9"/>
  <c r="F256" i="9"/>
  <c r="G256" i="9"/>
  <c r="F257" i="9"/>
  <c r="G257" i="9"/>
  <c r="F258" i="9"/>
  <c r="G258" i="9"/>
  <c r="F259" i="9"/>
  <c r="G259" i="9"/>
  <c r="F260" i="9"/>
  <c r="G260" i="9"/>
  <c r="F261" i="9"/>
  <c r="G261" i="9"/>
  <c r="F262" i="9"/>
  <c r="G262" i="9"/>
  <c r="F263" i="9"/>
  <c r="G263" i="9"/>
  <c r="F264" i="9"/>
  <c r="G264" i="9"/>
  <c r="F265" i="9"/>
  <c r="G265" i="9"/>
  <c r="F266" i="9"/>
  <c r="G266" i="9"/>
  <c r="F267" i="9"/>
  <c r="G267" i="9"/>
  <c r="F268" i="9"/>
  <c r="G268" i="9"/>
  <c r="F269" i="9"/>
  <c r="G269" i="9"/>
  <c r="F270" i="9"/>
  <c r="G270" i="9"/>
  <c r="F271" i="9"/>
  <c r="G271" i="9"/>
  <c r="F272" i="9"/>
  <c r="G272" i="9"/>
  <c r="F273" i="9"/>
  <c r="G273" i="9"/>
  <c r="F274" i="9"/>
  <c r="G274" i="9"/>
  <c r="F275" i="9"/>
  <c r="G275" i="9"/>
  <c r="F276" i="9"/>
  <c r="G276" i="9"/>
  <c r="F277" i="9"/>
  <c r="G277" i="9"/>
  <c r="F278" i="9"/>
  <c r="G278" i="9"/>
  <c r="F279" i="9"/>
  <c r="G279" i="9"/>
  <c r="F280" i="9"/>
  <c r="G280" i="9"/>
  <c r="F281" i="9"/>
  <c r="G281" i="9"/>
  <c r="F282" i="9"/>
  <c r="G282" i="9"/>
  <c r="F283" i="9"/>
  <c r="G283" i="9"/>
  <c r="F284" i="9"/>
  <c r="G284" i="9"/>
  <c r="F285" i="9"/>
  <c r="G285" i="9"/>
  <c r="F286" i="9"/>
  <c r="G286" i="9"/>
  <c r="F287" i="9"/>
  <c r="G287" i="9"/>
  <c r="F288" i="9"/>
  <c r="G288" i="9"/>
  <c r="F289" i="9"/>
  <c r="G289" i="9"/>
  <c r="F290" i="9"/>
  <c r="G290" i="9"/>
  <c r="F291" i="9"/>
  <c r="G291" i="9"/>
  <c r="F292" i="9"/>
  <c r="G292" i="9"/>
  <c r="F293" i="9"/>
  <c r="G293" i="9"/>
  <c r="F294" i="9"/>
  <c r="G294" i="9"/>
  <c r="F295" i="9"/>
  <c r="G295" i="9"/>
  <c r="F296" i="9"/>
  <c r="G296" i="9"/>
  <c r="F297" i="9"/>
  <c r="G297" i="9"/>
  <c r="F298" i="9"/>
  <c r="G298" i="9"/>
  <c r="F299" i="9"/>
  <c r="G299" i="9"/>
  <c r="F300" i="9"/>
  <c r="G300" i="9"/>
  <c r="F301" i="9"/>
  <c r="G301" i="9"/>
  <c r="F302" i="9"/>
  <c r="G302" i="9"/>
  <c r="F303" i="9"/>
  <c r="G303" i="9"/>
  <c r="F304" i="9"/>
  <c r="G304" i="9"/>
  <c r="F305" i="9"/>
  <c r="G305" i="9"/>
  <c r="F306" i="9"/>
  <c r="G306" i="9"/>
  <c r="F307" i="9"/>
  <c r="G307" i="9"/>
  <c r="F308" i="9"/>
  <c r="G308" i="9"/>
  <c r="F309" i="9"/>
  <c r="G309" i="9"/>
  <c r="F310" i="9"/>
  <c r="G310" i="9"/>
  <c r="F311" i="9"/>
  <c r="G311" i="9"/>
  <c r="F312" i="9"/>
  <c r="G312" i="9"/>
  <c r="F313" i="9"/>
  <c r="G313" i="9"/>
  <c r="F314" i="9"/>
  <c r="G314" i="9"/>
  <c r="F315" i="9"/>
  <c r="G315" i="9"/>
  <c r="F316" i="9"/>
  <c r="G316" i="9"/>
  <c r="F317" i="9"/>
  <c r="G317" i="9"/>
  <c r="F318" i="9"/>
  <c r="G318" i="9"/>
  <c r="F319" i="9"/>
  <c r="G319" i="9"/>
  <c r="F320" i="9"/>
  <c r="G320" i="9"/>
  <c r="F321" i="9"/>
  <c r="G321" i="9"/>
  <c r="F322" i="9"/>
  <c r="G322" i="9"/>
  <c r="F323" i="9"/>
  <c r="G323" i="9"/>
  <c r="F324" i="9"/>
  <c r="G324" i="9"/>
  <c r="F325" i="9"/>
  <c r="G325" i="9"/>
  <c r="F326" i="9"/>
  <c r="G326" i="9"/>
  <c r="F327" i="9"/>
  <c r="G327" i="9"/>
  <c r="F328" i="9"/>
  <c r="G328" i="9"/>
  <c r="F329" i="9"/>
  <c r="G329" i="9"/>
  <c r="F330" i="9"/>
  <c r="G330" i="9"/>
  <c r="F331" i="9"/>
  <c r="G331" i="9"/>
  <c r="F332" i="9"/>
  <c r="G332" i="9"/>
  <c r="F333" i="9"/>
  <c r="G333" i="9"/>
  <c r="F334" i="9"/>
  <c r="G334" i="9"/>
  <c r="F335" i="9"/>
  <c r="G335" i="9"/>
  <c r="F336" i="9"/>
  <c r="G336" i="9"/>
  <c r="F337" i="9"/>
  <c r="G337" i="9"/>
  <c r="F338" i="9"/>
  <c r="G338" i="9"/>
  <c r="F339" i="9"/>
  <c r="G339" i="9"/>
  <c r="F340" i="9"/>
  <c r="G340" i="9"/>
  <c r="F341" i="9"/>
  <c r="G341" i="9"/>
  <c r="F342" i="9"/>
  <c r="G342" i="9"/>
  <c r="F343" i="9"/>
  <c r="G343" i="9"/>
  <c r="F344" i="9"/>
  <c r="G344" i="9"/>
  <c r="F345" i="9"/>
  <c r="G345" i="9"/>
  <c r="F346" i="9"/>
  <c r="G346" i="9"/>
  <c r="F347" i="9"/>
  <c r="G347" i="9"/>
  <c r="F348" i="9"/>
  <c r="G348" i="9"/>
  <c r="F349" i="9"/>
  <c r="G349" i="9"/>
  <c r="F350" i="9"/>
  <c r="G350" i="9"/>
  <c r="F351" i="9"/>
  <c r="G351" i="9"/>
  <c r="F352" i="9"/>
  <c r="G352" i="9"/>
  <c r="F353" i="9"/>
  <c r="G353" i="9"/>
  <c r="F354" i="9"/>
  <c r="G354" i="9"/>
  <c r="F355" i="9"/>
  <c r="G355" i="9"/>
  <c r="F356" i="9"/>
  <c r="G356" i="9"/>
  <c r="F357" i="9"/>
  <c r="G357" i="9"/>
  <c r="F358" i="9"/>
  <c r="G358" i="9"/>
  <c r="F359" i="9"/>
  <c r="G359" i="9"/>
  <c r="F360" i="9"/>
  <c r="G360" i="9"/>
  <c r="F361" i="9"/>
  <c r="G361" i="9"/>
  <c r="F362" i="9"/>
  <c r="G362" i="9"/>
  <c r="F363" i="9"/>
  <c r="G363" i="9"/>
  <c r="F364" i="9"/>
  <c r="G364" i="9"/>
  <c r="F365" i="9"/>
  <c r="G365" i="9"/>
  <c r="F366" i="9"/>
  <c r="G366" i="9"/>
  <c r="F367" i="9"/>
  <c r="G367" i="9"/>
  <c r="F368" i="9"/>
  <c r="G368" i="9"/>
  <c r="F369" i="9"/>
  <c r="G369" i="9"/>
  <c r="F370" i="9"/>
  <c r="G370" i="9"/>
  <c r="F371" i="9"/>
  <c r="G371" i="9"/>
  <c r="F372" i="9"/>
  <c r="G372" i="9"/>
  <c r="F373" i="9"/>
  <c r="G373" i="9"/>
  <c r="F374" i="9"/>
  <c r="G374" i="9"/>
  <c r="F375" i="9"/>
  <c r="G375" i="9"/>
  <c r="F376" i="9"/>
  <c r="G376" i="9"/>
  <c r="F377" i="9"/>
  <c r="G377" i="9"/>
  <c r="F378" i="9"/>
  <c r="G378" i="9"/>
  <c r="F379" i="9"/>
  <c r="G379" i="9"/>
  <c r="F380" i="9"/>
  <c r="G380" i="9"/>
  <c r="F381" i="9"/>
  <c r="G381" i="9"/>
  <c r="F382" i="9"/>
  <c r="G382" i="9"/>
  <c r="F383" i="9"/>
  <c r="G383" i="9"/>
  <c r="F384" i="9"/>
  <c r="G384" i="9"/>
  <c r="F385" i="9"/>
  <c r="G385" i="9"/>
  <c r="F386" i="9"/>
  <c r="G386" i="9"/>
  <c r="F387" i="9"/>
  <c r="G387" i="9"/>
  <c r="F388" i="9"/>
  <c r="G388" i="9"/>
  <c r="F389" i="9"/>
  <c r="G389" i="9"/>
  <c r="F390" i="9"/>
  <c r="G390" i="9"/>
  <c r="F391" i="9"/>
  <c r="G391" i="9"/>
  <c r="F392" i="9"/>
  <c r="G392" i="9"/>
  <c r="F393" i="9"/>
  <c r="G393" i="9"/>
  <c r="F394" i="9"/>
  <c r="G394" i="9"/>
  <c r="F395" i="9"/>
  <c r="G395" i="9"/>
  <c r="F396" i="9"/>
  <c r="G396" i="9"/>
  <c r="F397" i="9"/>
  <c r="G397" i="9"/>
  <c r="F398" i="9"/>
  <c r="G398" i="9"/>
  <c r="F399" i="9"/>
  <c r="G399" i="9"/>
  <c r="F400" i="9"/>
  <c r="G400" i="9"/>
  <c r="F401" i="9"/>
  <c r="G401" i="9"/>
  <c r="F402" i="9"/>
  <c r="G402" i="9"/>
  <c r="F403" i="9"/>
  <c r="G403" i="9"/>
  <c r="F404" i="9"/>
  <c r="G404" i="9"/>
  <c r="F405" i="9"/>
  <c r="G405" i="9"/>
  <c r="F406" i="9"/>
  <c r="G406" i="9"/>
  <c r="F407" i="9"/>
  <c r="G407" i="9"/>
  <c r="F408" i="9"/>
  <c r="G408" i="9"/>
  <c r="F409" i="9"/>
  <c r="G409" i="9"/>
  <c r="F410" i="9"/>
  <c r="G410" i="9"/>
  <c r="F411" i="9"/>
  <c r="G411" i="9"/>
  <c r="F412" i="9"/>
  <c r="G412" i="9"/>
  <c r="F413" i="9"/>
  <c r="G413" i="9"/>
  <c r="F414" i="9"/>
  <c r="G414" i="9"/>
  <c r="F415" i="9"/>
  <c r="G415" i="9"/>
  <c r="F416" i="9"/>
  <c r="G416" i="9"/>
  <c r="F417" i="9"/>
  <c r="G417" i="9"/>
  <c r="F418" i="9"/>
  <c r="G418" i="9"/>
  <c r="F419" i="9"/>
  <c r="G419" i="9"/>
  <c r="F420" i="9"/>
  <c r="G420" i="9"/>
  <c r="F421" i="9"/>
  <c r="G421" i="9"/>
  <c r="F422" i="9"/>
  <c r="G422" i="9"/>
  <c r="F423" i="9"/>
  <c r="G423" i="9"/>
  <c r="F424" i="9"/>
  <c r="G424" i="9"/>
  <c r="F425" i="9"/>
  <c r="G425" i="9"/>
  <c r="F426" i="9"/>
  <c r="G426" i="9"/>
  <c r="F427" i="9"/>
  <c r="G427" i="9"/>
  <c r="F428" i="9"/>
  <c r="G428" i="9"/>
  <c r="F429" i="9"/>
  <c r="G429" i="9"/>
  <c r="F430" i="9"/>
  <c r="G430" i="9"/>
  <c r="F431" i="9"/>
  <c r="G431" i="9"/>
  <c r="F432" i="9"/>
  <c r="G432" i="9"/>
  <c r="F433" i="9"/>
  <c r="G433" i="9"/>
  <c r="G2" i="9"/>
  <c r="F2" i="9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I1377" i="4"/>
  <c r="I1222" i="4"/>
  <c r="N1441" i="2"/>
  <c r="O1441" i="2" s="1"/>
  <c r="N1440" i="2"/>
  <c r="O1440" i="2" s="1"/>
  <c r="N1439" i="2"/>
  <c r="O1439" i="2" s="1"/>
  <c r="N1438" i="2"/>
  <c r="O1438" i="2" s="1"/>
  <c r="N1437" i="2"/>
  <c r="O1437" i="2" s="1"/>
  <c r="N1436" i="2"/>
  <c r="O1436" i="2" s="1"/>
  <c r="N1411" i="2"/>
  <c r="O1411" i="2" s="1"/>
  <c r="N1410" i="2"/>
  <c r="O1410" i="2" s="1"/>
  <c r="N1409" i="2"/>
  <c r="O1409" i="2" s="1"/>
  <c r="N1408" i="2"/>
  <c r="O1408" i="2" s="1"/>
  <c r="N1407" i="2"/>
  <c r="O1407" i="2" s="1"/>
  <c r="N1406" i="2"/>
  <c r="O1406" i="2" s="1"/>
  <c r="N1405" i="2"/>
  <c r="O1405" i="2" s="1"/>
  <c r="N1404" i="2"/>
  <c r="O1404" i="2" s="1"/>
  <c r="N1403" i="2"/>
  <c r="O1403" i="2" s="1"/>
  <c r="N1402" i="2"/>
  <c r="O1402" i="2" s="1"/>
  <c r="N1401" i="2"/>
  <c r="O1401" i="2" s="1"/>
  <c r="N1400" i="2"/>
  <c r="O1400" i="2" s="1"/>
  <c r="N1435" i="2"/>
  <c r="O1435" i="2" s="1"/>
  <c r="N1434" i="2"/>
  <c r="O1434" i="2" s="1"/>
  <c r="N1433" i="2"/>
  <c r="O1433" i="2" s="1"/>
  <c r="N1432" i="2"/>
  <c r="O1432" i="2" s="1"/>
  <c r="N1431" i="2"/>
  <c r="O1431" i="2" s="1"/>
  <c r="N1430" i="2"/>
  <c r="O1430" i="2" s="1"/>
  <c r="N1429" i="2"/>
  <c r="O1429" i="2" s="1"/>
  <c r="N1428" i="2"/>
  <c r="O1428" i="2" s="1"/>
  <c r="N1427" i="2"/>
  <c r="O1427" i="2" s="1"/>
  <c r="N1426" i="2"/>
  <c r="O1426" i="2" s="1"/>
  <c r="N1425" i="2"/>
  <c r="O1425" i="2" s="1"/>
  <c r="N1424" i="2"/>
  <c r="O1424" i="2" s="1"/>
  <c r="N1387" i="2"/>
  <c r="O1387" i="2" s="1"/>
  <c r="N1386" i="2"/>
  <c r="O1386" i="2" s="1"/>
  <c r="N1385" i="2"/>
  <c r="O1385" i="2" s="1"/>
  <c r="N1384" i="2"/>
  <c r="O1384" i="2" s="1"/>
  <c r="N1383" i="2"/>
  <c r="O1383" i="2" s="1"/>
  <c r="N1382" i="2"/>
  <c r="O1382" i="2" s="1"/>
  <c r="N1423" i="2"/>
  <c r="O1423" i="2" s="1"/>
  <c r="N1422" i="2"/>
  <c r="O1422" i="2" s="1"/>
  <c r="N1421" i="2"/>
  <c r="O1421" i="2" s="1"/>
  <c r="N1420" i="2"/>
  <c r="O1420" i="2" s="1"/>
  <c r="N1419" i="2"/>
  <c r="O1419" i="2" s="1"/>
  <c r="N1418" i="2"/>
  <c r="O1418" i="2" s="1"/>
  <c r="N1375" i="2"/>
  <c r="O1375" i="2" s="1"/>
  <c r="N1374" i="2"/>
  <c r="O1374" i="2" s="1"/>
  <c r="N1373" i="2"/>
  <c r="O1373" i="2" s="1"/>
  <c r="N1372" i="2"/>
  <c r="O1372" i="2" s="1"/>
  <c r="N1371" i="2"/>
  <c r="O1371" i="2" s="1"/>
  <c r="N1370" i="2"/>
  <c r="O1370" i="2" s="1"/>
  <c r="N1225" i="2"/>
  <c r="O1225" i="2" s="1"/>
  <c r="N1224" i="2"/>
  <c r="O1224" i="2" s="1"/>
  <c r="N1223" i="2"/>
  <c r="O1223" i="2" s="1"/>
  <c r="N1222" i="2"/>
  <c r="O1222" i="2" s="1"/>
  <c r="N1221" i="2"/>
  <c r="O1221" i="2" s="1"/>
  <c r="N1220" i="2"/>
  <c r="O1220" i="2" s="1"/>
  <c r="N1195" i="2"/>
  <c r="O1195" i="2" s="1"/>
  <c r="N1194" i="2"/>
  <c r="O1194" i="2" s="1"/>
  <c r="N1193" i="2"/>
  <c r="O1193" i="2" s="1"/>
  <c r="N1192" i="2"/>
  <c r="O1192" i="2" s="1"/>
  <c r="N1191" i="2"/>
  <c r="O1191" i="2" s="1"/>
  <c r="N1190" i="2"/>
  <c r="O1190" i="2" s="1"/>
  <c r="N1189" i="2"/>
  <c r="O1189" i="2" s="1"/>
  <c r="N1188" i="2"/>
  <c r="O1188" i="2" s="1"/>
  <c r="N1187" i="2"/>
  <c r="O1187" i="2" s="1"/>
  <c r="N1186" i="2"/>
  <c r="O1186" i="2" s="1"/>
  <c r="N1185" i="2"/>
  <c r="O1185" i="2" s="1"/>
  <c r="N1184" i="2"/>
  <c r="O1184" i="2" s="1"/>
  <c r="N1219" i="2"/>
  <c r="O1219" i="2" s="1"/>
  <c r="N1218" i="2"/>
  <c r="O1218" i="2" s="1"/>
  <c r="N1217" i="2"/>
  <c r="O1217" i="2" s="1"/>
  <c r="N1216" i="2"/>
  <c r="O1216" i="2" s="1"/>
  <c r="N1215" i="2"/>
  <c r="O1215" i="2" s="1"/>
  <c r="N1214" i="2"/>
  <c r="O1214" i="2" s="1"/>
  <c r="N1213" i="2"/>
  <c r="O1213" i="2" s="1"/>
  <c r="N1212" i="2"/>
  <c r="O1212" i="2" s="1"/>
  <c r="N1211" i="2"/>
  <c r="O1211" i="2" s="1"/>
  <c r="N1210" i="2"/>
  <c r="O1210" i="2" s="1"/>
  <c r="N1209" i="2"/>
  <c r="O1209" i="2" s="1"/>
  <c r="N1208" i="2"/>
  <c r="O1208" i="2" s="1"/>
  <c r="N1171" i="2"/>
  <c r="O1171" i="2" s="1"/>
  <c r="N1170" i="2"/>
  <c r="O1170" i="2" s="1"/>
  <c r="N1169" i="2"/>
  <c r="O1169" i="2" s="1"/>
  <c r="N1168" i="2"/>
  <c r="O1168" i="2" s="1"/>
  <c r="N1167" i="2"/>
  <c r="O1167" i="2" s="1"/>
  <c r="N1166" i="2"/>
  <c r="O1166" i="2" s="1"/>
  <c r="N1207" i="2"/>
  <c r="O1207" i="2" s="1"/>
  <c r="N1206" i="2"/>
  <c r="O1206" i="2" s="1"/>
  <c r="N1205" i="2"/>
  <c r="O1205" i="2" s="1"/>
  <c r="N1204" i="2"/>
  <c r="O1204" i="2" s="1"/>
  <c r="N1203" i="2"/>
  <c r="O1203" i="2" s="1"/>
  <c r="N1202" i="2"/>
  <c r="O1202" i="2" s="1"/>
  <c r="N1159" i="2"/>
  <c r="O1159" i="2" s="1"/>
  <c r="N1158" i="2"/>
  <c r="O1158" i="2" s="1"/>
  <c r="N1157" i="2"/>
  <c r="O1157" i="2" s="1"/>
  <c r="N1156" i="2"/>
  <c r="O1156" i="2" s="1"/>
  <c r="N1155" i="2"/>
  <c r="O1155" i="2" s="1"/>
  <c r="N1154" i="2"/>
  <c r="O1154" i="2" s="1"/>
  <c r="N1417" i="2"/>
  <c r="O1417" i="2" s="1"/>
  <c r="N1416" i="2"/>
  <c r="O1416" i="2" s="1"/>
  <c r="N1415" i="2"/>
  <c r="O1415" i="2" s="1"/>
  <c r="N1414" i="2"/>
  <c r="O1414" i="2" s="1"/>
  <c r="N1413" i="2"/>
  <c r="O1413" i="2" s="1"/>
  <c r="N1412" i="2"/>
  <c r="O1412" i="2" s="1"/>
  <c r="N1399" i="2"/>
  <c r="O1399" i="2" s="1"/>
  <c r="N1398" i="2"/>
  <c r="O1398" i="2" s="1"/>
  <c r="N1397" i="2"/>
  <c r="O1397" i="2" s="1"/>
  <c r="N1396" i="2"/>
  <c r="O1396" i="2" s="1"/>
  <c r="N1395" i="2"/>
  <c r="O1395" i="2" s="1"/>
  <c r="N1394" i="2"/>
  <c r="O1394" i="2" s="1"/>
  <c r="N1393" i="2"/>
  <c r="O1393" i="2" s="1"/>
  <c r="N1392" i="2"/>
  <c r="O1392" i="2" s="1"/>
  <c r="N1391" i="2"/>
  <c r="O1391" i="2" s="1"/>
  <c r="N1390" i="2"/>
  <c r="O1390" i="2" s="1"/>
  <c r="N1389" i="2"/>
  <c r="O1389" i="2" s="1"/>
  <c r="N1388" i="2"/>
  <c r="O1388" i="2" s="1"/>
  <c r="N1381" i="2"/>
  <c r="O1381" i="2" s="1"/>
  <c r="N1380" i="2"/>
  <c r="O1380" i="2" s="1"/>
  <c r="N1379" i="2"/>
  <c r="O1379" i="2" s="1"/>
  <c r="N1378" i="2"/>
  <c r="O1378" i="2" s="1"/>
  <c r="N1377" i="2"/>
  <c r="O1377" i="2" s="1"/>
  <c r="N1376" i="2"/>
  <c r="O1376" i="2" s="1"/>
  <c r="N1201" i="2"/>
  <c r="O1201" i="2" s="1"/>
  <c r="N1200" i="2"/>
  <c r="O1200" i="2" s="1"/>
  <c r="N1199" i="2"/>
  <c r="O1199" i="2" s="1"/>
  <c r="N1198" i="2"/>
  <c r="O1198" i="2" s="1"/>
  <c r="N1197" i="2"/>
  <c r="O1197" i="2" s="1"/>
  <c r="N1196" i="2"/>
  <c r="O1196" i="2" s="1"/>
  <c r="N1183" i="2"/>
  <c r="O1183" i="2" s="1"/>
  <c r="N1182" i="2"/>
  <c r="O1182" i="2" s="1"/>
  <c r="N1181" i="2"/>
  <c r="O1181" i="2" s="1"/>
  <c r="N1180" i="2"/>
  <c r="O1180" i="2" s="1"/>
  <c r="N1179" i="2"/>
  <c r="O1179" i="2" s="1"/>
  <c r="N1178" i="2"/>
  <c r="O1178" i="2" s="1"/>
  <c r="N1177" i="2"/>
  <c r="O1177" i="2" s="1"/>
  <c r="N1176" i="2"/>
  <c r="O1176" i="2" s="1"/>
  <c r="N1175" i="2"/>
  <c r="O1175" i="2" s="1"/>
  <c r="N1174" i="2"/>
  <c r="O1174" i="2" s="1"/>
  <c r="N1173" i="2"/>
  <c r="O1173" i="2" s="1"/>
  <c r="N1172" i="2"/>
  <c r="O1172" i="2" s="1"/>
  <c r="N1165" i="2"/>
  <c r="O1165" i="2" s="1"/>
  <c r="N1164" i="2"/>
  <c r="O1164" i="2" s="1"/>
  <c r="N1163" i="2"/>
  <c r="O1163" i="2" s="1"/>
  <c r="N1162" i="2"/>
  <c r="O1162" i="2" s="1"/>
  <c r="N1161" i="2"/>
  <c r="O1161" i="2" s="1"/>
  <c r="N1160" i="2"/>
  <c r="O1160" i="2" s="1"/>
  <c r="N1369" i="2"/>
  <c r="O1369" i="2" s="1"/>
  <c r="N1368" i="2"/>
  <c r="O1368" i="2" s="1"/>
  <c r="N1367" i="2"/>
  <c r="O1367" i="2" s="1"/>
  <c r="N1366" i="2"/>
  <c r="O1366" i="2" s="1"/>
  <c r="N1365" i="2"/>
  <c r="O1365" i="2" s="1"/>
  <c r="N1364" i="2"/>
  <c r="O1364" i="2" s="1"/>
  <c r="N1363" i="2"/>
  <c r="O1363" i="2" s="1"/>
  <c r="N1362" i="2"/>
  <c r="O1362" i="2" s="1"/>
  <c r="N1361" i="2"/>
  <c r="O1361" i="2" s="1"/>
  <c r="N1360" i="2"/>
  <c r="O1360" i="2" s="1"/>
  <c r="N1359" i="2"/>
  <c r="O1359" i="2" s="1"/>
  <c r="N1358" i="2"/>
  <c r="O1358" i="2" s="1"/>
  <c r="N1357" i="2"/>
  <c r="O1357" i="2" s="1"/>
  <c r="N1356" i="2"/>
  <c r="O1356" i="2" s="1"/>
  <c r="N1355" i="2"/>
  <c r="O1355" i="2" s="1"/>
  <c r="N1354" i="2"/>
  <c r="O1354" i="2" s="1"/>
  <c r="N1353" i="2"/>
  <c r="O1353" i="2" s="1"/>
  <c r="N1352" i="2"/>
  <c r="O1352" i="2" s="1"/>
  <c r="N1351" i="2"/>
  <c r="O1351" i="2" s="1"/>
  <c r="N1350" i="2"/>
  <c r="O1350" i="2" s="1"/>
  <c r="N1349" i="2"/>
  <c r="O1349" i="2" s="1"/>
  <c r="N1348" i="2"/>
  <c r="O1348" i="2" s="1"/>
  <c r="N1347" i="2"/>
  <c r="O1347" i="2" s="1"/>
  <c r="N1346" i="2"/>
  <c r="O1346" i="2" s="1"/>
  <c r="N1345" i="2"/>
  <c r="O1345" i="2" s="1"/>
  <c r="N1344" i="2"/>
  <c r="O1344" i="2" s="1"/>
  <c r="N1343" i="2"/>
  <c r="O1343" i="2" s="1"/>
  <c r="N1342" i="2"/>
  <c r="O1342" i="2" s="1"/>
  <c r="N1341" i="2"/>
  <c r="O1341" i="2" s="1"/>
  <c r="N1340" i="2"/>
  <c r="O1340" i="2" s="1"/>
  <c r="N1339" i="2"/>
  <c r="O1339" i="2" s="1"/>
  <c r="N1338" i="2"/>
  <c r="O1338" i="2" s="1"/>
  <c r="N1337" i="2"/>
  <c r="O1337" i="2" s="1"/>
  <c r="N1336" i="2"/>
  <c r="O1336" i="2" s="1"/>
  <c r="N1335" i="2"/>
  <c r="O1335" i="2" s="1"/>
  <c r="N1334" i="2"/>
  <c r="O1334" i="2" s="1"/>
  <c r="N1333" i="2"/>
  <c r="O1333" i="2" s="1"/>
  <c r="N1332" i="2"/>
  <c r="O1332" i="2" s="1"/>
  <c r="N1331" i="2"/>
  <c r="O1331" i="2" s="1"/>
  <c r="N1330" i="2"/>
  <c r="O1330" i="2" s="1"/>
  <c r="N1329" i="2"/>
  <c r="O1329" i="2" s="1"/>
  <c r="N1328" i="2"/>
  <c r="O1328" i="2" s="1"/>
  <c r="N1327" i="2"/>
  <c r="O1327" i="2" s="1"/>
  <c r="N1326" i="2"/>
  <c r="O1326" i="2" s="1"/>
  <c r="N1325" i="2"/>
  <c r="O1325" i="2" s="1"/>
  <c r="N1324" i="2"/>
  <c r="O1324" i="2" s="1"/>
  <c r="N1323" i="2"/>
  <c r="O1323" i="2" s="1"/>
  <c r="N1322" i="2"/>
  <c r="O1322" i="2" s="1"/>
  <c r="N1153" i="2"/>
  <c r="O1153" i="2" s="1"/>
  <c r="N1152" i="2"/>
  <c r="O1152" i="2" s="1"/>
  <c r="N1151" i="2"/>
  <c r="O1151" i="2" s="1"/>
  <c r="N1150" i="2"/>
  <c r="O1150" i="2" s="1"/>
  <c r="N1149" i="2"/>
  <c r="O1149" i="2" s="1"/>
  <c r="N1148" i="2"/>
  <c r="O1148" i="2" s="1"/>
  <c r="N1147" i="2"/>
  <c r="O1147" i="2" s="1"/>
  <c r="N1146" i="2"/>
  <c r="O1146" i="2" s="1"/>
  <c r="N1145" i="2"/>
  <c r="O1145" i="2" s="1"/>
  <c r="N1144" i="2"/>
  <c r="O1144" i="2" s="1"/>
  <c r="N1143" i="2"/>
  <c r="O1143" i="2" s="1"/>
  <c r="N1142" i="2"/>
  <c r="O1142" i="2" s="1"/>
  <c r="N1141" i="2"/>
  <c r="O1141" i="2" s="1"/>
  <c r="N1140" i="2"/>
  <c r="O1140" i="2" s="1"/>
  <c r="N1139" i="2"/>
  <c r="O1139" i="2" s="1"/>
  <c r="N1138" i="2"/>
  <c r="O1138" i="2" s="1"/>
  <c r="N1137" i="2"/>
  <c r="O1137" i="2" s="1"/>
  <c r="N1136" i="2"/>
  <c r="O1136" i="2" s="1"/>
  <c r="N1135" i="2"/>
  <c r="O1135" i="2" s="1"/>
  <c r="N1134" i="2"/>
  <c r="O1134" i="2" s="1"/>
  <c r="N1133" i="2"/>
  <c r="O1133" i="2" s="1"/>
  <c r="N1132" i="2"/>
  <c r="O1132" i="2" s="1"/>
  <c r="N1131" i="2"/>
  <c r="O1131" i="2" s="1"/>
  <c r="N1130" i="2"/>
  <c r="O1130" i="2" s="1"/>
  <c r="N1129" i="2"/>
  <c r="O1129" i="2" s="1"/>
  <c r="N1128" i="2"/>
  <c r="O1128" i="2" s="1"/>
  <c r="N1127" i="2"/>
  <c r="O1127" i="2" s="1"/>
  <c r="N1126" i="2"/>
  <c r="O1126" i="2" s="1"/>
  <c r="N1125" i="2"/>
  <c r="O1125" i="2" s="1"/>
  <c r="N1124" i="2"/>
  <c r="O1124" i="2" s="1"/>
  <c r="N1123" i="2"/>
  <c r="O1123" i="2" s="1"/>
  <c r="N1122" i="2"/>
  <c r="O1122" i="2" s="1"/>
  <c r="N1121" i="2"/>
  <c r="O1121" i="2" s="1"/>
  <c r="N1120" i="2"/>
  <c r="O1120" i="2" s="1"/>
  <c r="N1119" i="2"/>
  <c r="O1119" i="2" s="1"/>
  <c r="N1118" i="2"/>
  <c r="O1118" i="2" s="1"/>
  <c r="N1117" i="2"/>
  <c r="O1117" i="2" s="1"/>
  <c r="N1116" i="2"/>
  <c r="O1116" i="2" s="1"/>
  <c r="N1115" i="2"/>
  <c r="O1115" i="2" s="1"/>
  <c r="N1114" i="2"/>
  <c r="O1114" i="2" s="1"/>
  <c r="N1113" i="2"/>
  <c r="O1113" i="2" s="1"/>
  <c r="N1112" i="2"/>
  <c r="O1112" i="2" s="1"/>
  <c r="N1111" i="2"/>
  <c r="O1111" i="2" s="1"/>
  <c r="N1110" i="2"/>
  <c r="O1110" i="2" s="1"/>
  <c r="N1109" i="2"/>
  <c r="O1109" i="2" s="1"/>
  <c r="N1108" i="2"/>
  <c r="O1108" i="2" s="1"/>
  <c r="N1107" i="2"/>
  <c r="O1107" i="2" s="1"/>
  <c r="N1106" i="2"/>
  <c r="O1106" i="2" s="1"/>
  <c r="N1321" i="2"/>
  <c r="O1321" i="2" s="1"/>
  <c r="N1320" i="2"/>
  <c r="O1320" i="2" s="1"/>
  <c r="N1319" i="2"/>
  <c r="O1319" i="2" s="1"/>
  <c r="N1318" i="2"/>
  <c r="O1318" i="2" s="1"/>
  <c r="N1317" i="2"/>
  <c r="O1317" i="2" s="1"/>
  <c r="N1316" i="2"/>
  <c r="O1316" i="2" s="1"/>
  <c r="N1315" i="2"/>
  <c r="O1315" i="2" s="1"/>
  <c r="N1314" i="2"/>
  <c r="O1314" i="2" s="1"/>
  <c r="N1313" i="2"/>
  <c r="O1313" i="2" s="1"/>
  <c r="N1312" i="2"/>
  <c r="O1312" i="2" s="1"/>
  <c r="N1311" i="2"/>
  <c r="O1311" i="2" s="1"/>
  <c r="N1310" i="2"/>
  <c r="O1310" i="2" s="1"/>
  <c r="N1309" i="2"/>
  <c r="O1309" i="2" s="1"/>
  <c r="N1308" i="2"/>
  <c r="O1308" i="2" s="1"/>
  <c r="N1307" i="2"/>
  <c r="O1307" i="2" s="1"/>
  <c r="N1306" i="2"/>
  <c r="O1306" i="2" s="1"/>
  <c r="N1305" i="2"/>
  <c r="O1305" i="2" s="1"/>
  <c r="N1304" i="2"/>
  <c r="O1304" i="2" s="1"/>
  <c r="N1303" i="2"/>
  <c r="O1303" i="2" s="1"/>
  <c r="N1302" i="2"/>
  <c r="O1302" i="2" s="1"/>
  <c r="N1301" i="2"/>
  <c r="O1301" i="2" s="1"/>
  <c r="N1300" i="2"/>
  <c r="O1300" i="2" s="1"/>
  <c r="N1299" i="2"/>
  <c r="O1299" i="2" s="1"/>
  <c r="N1298" i="2"/>
  <c r="O1298" i="2" s="1"/>
  <c r="N1297" i="2"/>
  <c r="O1297" i="2" s="1"/>
  <c r="N1296" i="2"/>
  <c r="O1296" i="2" s="1"/>
  <c r="N1295" i="2"/>
  <c r="O1295" i="2" s="1"/>
  <c r="N1294" i="2"/>
  <c r="O1294" i="2" s="1"/>
  <c r="N1293" i="2"/>
  <c r="O1293" i="2" s="1"/>
  <c r="N1292" i="2"/>
  <c r="O1292" i="2" s="1"/>
  <c r="N1291" i="2"/>
  <c r="O1291" i="2" s="1"/>
  <c r="N1290" i="2"/>
  <c r="O1290" i="2" s="1"/>
  <c r="N1289" i="2"/>
  <c r="O1289" i="2" s="1"/>
  <c r="N1288" i="2"/>
  <c r="O1288" i="2" s="1"/>
  <c r="N1287" i="2"/>
  <c r="O1287" i="2" s="1"/>
  <c r="N1286" i="2"/>
  <c r="O1286" i="2" s="1"/>
  <c r="N1285" i="2"/>
  <c r="O1285" i="2" s="1"/>
  <c r="N1284" i="2"/>
  <c r="O1284" i="2" s="1"/>
  <c r="N1283" i="2"/>
  <c r="O1283" i="2" s="1"/>
  <c r="N1282" i="2"/>
  <c r="O1282" i="2" s="1"/>
  <c r="N1281" i="2"/>
  <c r="O1281" i="2" s="1"/>
  <c r="N1280" i="2"/>
  <c r="O1280" i="2" s="1"/>
  <c r="N1279" i="2"/>
  <c r="O1279" i="2" s="1"/>
  <c r="N1278" i="2"/>
  <c r="O1278" i="2" s="1"/>
  <c r="N1277" i="2"/>
  <c r="O1277" i="2" s="1"/>
  <c r="N1276" i="2"/>
  <c r="O1276" i="2" s="1"/>
  <c r="N1275" i="2"/>
  <c r="O1275" i="2" s="1"/>
  <c r="N1274" i="2"/>
  <c r="O1274" i="2" s="1"/>
  <c r="N1105" i="2"/>
  <c r="O1105" i="2" s="1"/>
  <c r="N1104" i="2"/>
  <c r="O1104" i="2" s="1"/>
  <c r="N1103" i="2"/>
  <c r="O1103" i="2" s="1"/>
  <c r="N1102" i="2"/>
  <c r="O1102" i="2" s="1"/>
  <c r="N1101" i="2"/>
  <c r="O1101" i="2" s="1"/>
  <c r="N1100" i="2"/>
  <c r="O1100" i="2" s="1"/>
  <c r="N1099" i="2"/>
  <c r="O1099" i="2" s="1"/>
  <c r="N1098" i="2"/>
  <c r="O1098" i="2" s="1"/>
  <c r="N1097" i="2"/>
  <c r="O1097" i="2" s="1"/>
  <c r="N1096" i="2"/>
  <c r="O1096" i="2" s="1"/>
  <c r="N1095" i="2"/>
  <c r="O1095" i="2" s="1"/>
  <c r="N1094" i="2"/>
  <c r="O1094" i="2" s="1"/>
  <c r="N1093" i="2"/>
  <c r="O1093" i="2" s="1"/>
  <c r="N1092" i="2"/>
  <c r="O1092" i="2" s="1"/>
  <c r="N1091" i="2"/>
  <c r="O1091" i="2" s="1"/>
  <c r="N1090" i="2"/>
  <c r="O1090" i="2" s="1"/>
  <c r="N1089" i="2"/>
  <c r="O1089" i="2" s="1"/>
  <c r="N1088" i="2"/>
  <c r="O1088" i="2" s="1"/>
  <c r="O1087" i="2"/>
  <c r="N1087" i="2"/>
  <c r="N1086" i="2"/>
  <c r="O1086" i="2" s="1"/>
  <c r="N1085" i="2"/>
  <c r="O1085" i="2" s="1"/>
  <c r="N1084" i="2"/>
  <c r="O1084" i="2" s="1"/>
  <c r="N1083" i="2"/>
  <c r="O1083" i="2" s="1"/>
  <c r="N1082" i="2"/>
  <c r="O1082" i="2" s="1"/>
  <c r="N1081" i="2"/>
  <c r="O1081" i="2" s="1"/>
  <c r="N1080" i="2"/>
  <c r="O1080" i="2" s="1"/>
  <c r="N1079" i="2"/>
  <c r="O1079" i="2" s="1"/>
  <c r="N1078" i="2"/>
  <c r="O1078" i="2" s="1"/>
  <c r="N1077" i="2"/>
  <c r="O1077" i="2" s="1"/>
  <c r="N1076" i="2"/>
  <c r="O1076" i="2" s="1"/>
  <c r="N1075" i="2"/>
  <c r="O1075" i="2" s="1"/>
  <c r="N1074" i="2"/>
  <c r="O1074" i="2" s="1"/>
  <c r="N1073" i="2"/>
  <c r="O1073" i="2" s="1"/>
  <c r="N1072" i="2"/>
  <c r="O1072" i="2" s="1"/>
  <c r="N1071" i="2"/>
  <c r="O1071" i="2" s="1"/>
  <c r="N1070" i="2"/>
  <c r="O1070" i="2" s="1"/>
  <c r="N1069" i="2"/>
  <c r="O1069" i="2" s="1"/>
  <c r="N1068" i="2"/>
  <c r="O1068" i="2" s="1"/>
  <c r="N1067" i="2"/>
  <c r="O1067" i="2" s="1"/>
  <c r="N1066" i="2"/>
  <c r="O1066" i="2" s="1"/>
  <c r="N1065" i="2"/>
  <c r="O1065" i="2" s="1"/>
  <c r="N1064" i="2"/>
  <c r="O1064" i="2" s="1"/>
  <c r="N1063" i="2"/>
  <c r="O1063" i="2" s="1"/>
  <c r="N1062" i="2"/>
  <c r="O1062" i="2" s="1"/>
  <c r="N1061" i="2"/>
  <c r="O1061" i="2" s="1"/>
  <c r="N1060" i="2"/>
  <c r="O1060" i="2" s="1"/>
  <c r="N1059" i="2"/>
  <c r="O1059" i="2" s="1"/>
  <c r="N1058" i="2"/>
  <c r="O1058" i="2" s="1"/>
  <c r="N1273" i="2"/>
  <c r="O1273" i="2" s="1"/>
  <c r="N1272" i="2"/>
  <c r="O1272" i="2" s="1"/>
  <c r="N1271" i="2"/>
  <c r="O1271" i="2" s="1"/>
  <c r="N1270" i="2"/>
  <c r="O1270" i="2" s="1"/>
  <c r="N1269" i="2"/>
  <c r="O1269" i="2" s="1"/>
  <c r="N1268" i="2"/>
  <c r="O1268" i="2" s="1"/>
  <c r="N1267" i="2"/>
  <c r="O1267" i="2" s="1"/>
  <c r="N1266" i="2"/>
  <c r="O1266" i="2" s="1"/>
  <c r="N1265" i="2"/>
  <c r="O1265" i="2" s="1"/>
  <c r="N1264" i="2"/>
  <c r="O1264" i="2" s="1"/>
  <c r="N1263" i="2"/>
  <c r="O1263" i="2" s="1"/>
  <c r="N1262" i="2"/>
  <c r="O1262" i="2" s="1"/>
  <c r="N1261" i="2"/>
  <c r="O1261" i="2" s="1"/>
  <c r="N1260" i="2"/>
  <c r="O1260" i="2" s="1"/>
  <c r="N1259" i="2"/>
  <c r="O1259" i="2" s="1"/>
  <c r="N1258" i="2"/>
  <c r="O1258" i="2" s="1"/>
  <c r="N1257" i="2"/>
  <c r="O1257" i="2" s="1"/>
  <c r="N1256" i="2"/>
  <c r="O1256" i="2" s="1"/>
  <c r="N1255" i="2"/>
  <c r="O1255" i="2" s="1"/>
  <c r="N1254" i="2"/>
  <c r="O1254" i="2" s="1"/>
  <c r="N1253" i="2"/>
  <c r="O1253" i="2" s="1"/>
  <c r="N1252" i="2"/>
  <c r="O1252" i="2" s="1"/>
  <c r="N1251" i="2"/>
  <c r="O1251" i="2" s="1"/>
  <c r="N1250" i="2"/>
  <c r="O1250" i="2" s="1"/>
  <c r="N1249" i="2"/>
  <c r="O1249" i="2" s="1"/>
  <c r="N1248" i="2"/>
  <c r="O1248" i="2" s="1"/>
  <c r="N1247" i="2"/>
  <c r="O1247" i="2" s="1"/>
  <c r="N1246" i="2"/>
  <c r="O1246" i="2" s="1"/>
  <c r="N1245" i="2"/>
  <c r="O1245" i="2" s="1"/>
  <c r="N1244" i="2"/>
  <c r="O1244" i="2" s="1"/>
  <c r="N1243" i="2"/>
  <c r="O1243" i="2" s="1"/>
  <c r="N1242" i="2"/>
  <c r="O1242" i="2" s="1"/>
  <c r="N1241" i="2"/>
  <c r="O1241" i="2" s="1"/>
  <c r="N1240" i="2"/>
  <c r="O1240" i="2" s="1"/>
  <c r="N1239" i="2"/>
  <c r="O1239" i="2" s="1"/>
  <c r="N1238" i="2"/>
  <c r="O1238" i="2" s="1"/>
  <c r="N1237" i="2"/>
  <c r="O1237" i="2" s="1"/>
  <c r="N1236" i="2"/>
  <c r="O1236" i="2" s="1"/>
  <c r="N1235" i="2"/>
  <c r="O1235" i="2" s="1"/>
  <c r="N1234" i="2"/>
  <c r="O1234" i="2" s="1"/>
  <c r="N1233" i="2"/>
  <c r="O1233" i="2" s="1"/>
  <c r="N1232" i="2"/>
  <c r="O1232" i="2" s="1"/>
  <c r="N1231" i="2"/>
  <c r="O1231" i="2" s="1"/>
  <c r="N1230" i="2"/>
  <c r="O1230" i="2" s="1"/>
  <c r="N1229" i="2"/>
  <c r="O1229" i="2" s="1"/>
  <c r="N1228" i="2"/>
  <c r="O1228" i="2" s="1"/>
  <c r="N1227" i="2"/>
  <c r="O1227" i="2" s="1"/>
  <c r="N1226" i="2"/>
  <c r="O1226" i="2" s="1"/>
  <c r="N1057" i="2"/>
  <c r="O1057" i="2" s="1"/>
  <c r="N1056" i="2"/>
  <c r="O1056" i="2" s="1"/>
  <c r="N1055" i="2"/>
  <c r="O1055" i="2" s="1"/>
  <c r="N1054" i="2"/>
  <c r="O1054" i="2" s="1"/>
  <c r="N1053" i="2"/>
  <c r="O1053" i="2" s="1"/>
  <c r="N1052" i="2"/>
  <c r="O1052" i="2" s="1"/>
  <c r="N1051" i="2"/>
  <c r="O1051" i="2" s="1"/>
  <c r="N1050" i="2"/>
  <c r="O1050" i="2" s="1"/>
  <c r="N1049" i="2"/>
  <c r="O1049" i="2" s="1"/>
  <c r="N1048" i="2"/>
  <c r="O1048" i="2" s="1"/>
  <c r="N1047" i="2"/>
  <c r="O1047" i="2" s="1"/>
  <c r="N1046" i="2"/>
  <c r="O1046" i="2" s="1"/>
  <c r="N1045" i="2"/>
  <c r="O1045" i="2" s="1"/>
  <c r="N1044" i="2"/>
  <c r="O1044" i="2" s="1"/>
  <c r="N1043" i="2"/>
  <c r="O1043" i="2" s="1"/>
  <c r="N1042" i="2"/>
  <c r="O1042" i="2" s="1"/>
  <c r="N1041" i="2"/>
  <c r="O1041" i="2" s="1"/>
  <c r="N1040" i="2"/>
  <c r="O1040" i="2" s="1"/>
  <c r="N1039" i="2"/>
  <c r="O1039" i="2" s="1"/>
  <c r="N1038" i="2"/>
  <c r="O1038" i="2" s="1"/>
  <c r="N1037" i="2"/>
  <c r="O1037" i="2" s="1"/>
  <c r="N1036" i="2"/>
  <c r="O1036" i="2" s="1"/>
  <c r="N1035" i="2"/>
  <c r="O1035" i="2" s="1"/>
  <c r="N1034" i="2"/>
  <c r="O1034" i="2" s="1"/>
  <c r="N1033" i="2"/>
  <c r="O1033" i="2" s="1"/>
  <c r="N1032" i="2"/>
  <c r="O1032" i="2" s="1"/>
  <c r="N1031" i="2"/>
  <c r="O1031" i="2" s="1"/>
  <c r="N1030" i="2"/>
  <c r="O1030" i="2" s="1"/>
  <c r="N1029" i="2"/>
  <c r="O1029" i="2" s="1"/>
  <c r="N1028" i="2"/>
  <c r="O1028" i="2" s="1"/>
  <c r="N1027" i="2"/>
  <c r="O1027" i="2" s="1"/>
  <c r="N1026" i="2"/>
  <c r="O1026" i="2" s="1"/>
  <c r="N1025" i="2"/>
  <c r="O1025" i="2" s="1"/>
  <c r="N1024" i="2"/>
  <c r="O1024" i="2" s="1"/>
  <c r="N1023" i="2"/>
  <c r="O1023" i="2" s="1"/>
  <c r="N1022" i="2"/>
  <c r="O1022" i="2" s="1"/>
  <c r="N1021" i="2"/>
  <c r="O1021" i="2" s="1"/>
  <c r="N1020" i="2"/>
  <c r="O1020" i="2" s="1"/>
  <c r="N1019" i="2"/>
  <c r="O1019" i="2" s="1"/>
  <c r="N1018" i="2"/>
  <c r="O1018" i="2" s="1"/>
  <c r="N1017" i="2"/>
  <c r="O1017" i="2" s="1"/>
  <c r="N1016" i="2"/>
  <c r="O1016" i="2" s="1"/>
  <c r="N1015" i="2"/>
  <c r="O1015" i="2" s="1"/>
  <c r="N1014" i="2"/>
  <c r="O1014" i="2" s="1"/>
  <c r="N1013" i="2"/>
  <c r="O1013" i="2" s="1"/>
  <c r="N1012" i="2"/>
  <c r="O1012" i="2" s="1"/>
  <c r="N1011" i="2"/>
  <c r="O1011" i="2" s="1"/>
  <c r="N1010" i="2"/>
  <c r="O1010" i="2" s="1"/>
  <c r="N1009" i="2"/>
  <c r="O1009" i="2" s="1"/>
  <c r="N1008" i="2"/>
  <c r="O1008" i="2" s="1"/>
  <c r="N1007" i="2"/>
  <c r="O1007" i="2" s="1"/>
  <c r="N1006" i="2"/>
  <c r="O1006" i="2" s="1"/>
  <c r="N1005" i="2"/>
  <c r="O1005" i="2" s="1"/>
  <c r="N1004" i="2"/>
  <c r="O1004" i="2" s="1"/>
  <c r="N979" i="2"/>
  <c r="O979" i="2" s="1"/>
  <c r="N978" i="2"/>
  <c r="O978" i="2" s="1"/>
  <c r="N977" i="2"/>
  <c r="O977" i="2" s="1"/>
  <c r="N976" i="2"/>
  <c r="O976" i="2" s="1"/>
  <c r="N975" i="2"/>
  <c r="O975" i="2" s="1"/>
  <c r="N974" i="2"/>
  <c r="O974" i="2" s="1"/>
  <c r="N973" i="2"/>
  <c r="O973" i="2" s="1"/>
  <c r="N972" i="2"/>
  <c r="O972" i="2" s="1"/>
  <c r="N971" i="2"/>
  <c r="O971" i="2" s="1"/>
  <c r="N970" i="2"/>
  <c r="O970" i="2" s="1"/>
  <c r="N969" i="2"/>
  <c r="O969" i="2" s="1"/>
  <c r="N968" i="2"/>
  <c r="O968" i="2" s="1"/>
  <c r="N1003" i="2"/>
  <c r="O1003" i="2" s="1"/>
  <c r="N1002" i="2"/>
  <c r="O1002" i="2" s="1"/>
  <c r="N1001" i="2"/>
  <c r="O1001" i="2" s="1"/>
  <c r="N1000" i="2"/>
  <c r="O1000" i="2" s="1"/>
  <c r="N999" i="2"/>
  <c r="O999" i="2" s="1"/>
  <c r="N998" i="2"/>
  <c r="O998" i="2" s="1"/>
  <c r="N997" i="2"/>
  <c r="O997" i="2" s="1"/>
  <c r="N996" i="2"/>
  <c r="O996" i="2" s="1"/>
  <c r="N995" i="2"/>
  <c r="O995" i="2" s="1"/>
  <c r="N994" i="2"/>
  <c r="O994" i="2" s="1"/>
  <c r="N993" i="2"/>
  <c r="O993" i="2" s="1"/>
  <c r="N992" i="2"/>
  <c r="O992" i="2" s="1"/>
  <c r="N955" i="2"/>
  <c r="O955" i="2" s="1"/>
  <c r="N954" i="2"/>
  <c r="O954" i="2" s="1"/>
  <c r="N953" i="2"/>
  <c r="O953" i="2" s="1"/>
  <c r="N952" i="2"/>
  <c r="O952" i="2" s="1"/>
  <c r="N951" i="2"/>
  <c r="O951" i="2" s="1"/>
  <c r="N950" i="2"/>
  <c r="O950" i="2" s="1"/>
  <c r="N991" i="2"/>
  <c r="O991" i="2" s="1"/>
  <c r="N990" i="2"/>
  <c r="O990" i="2" s="1"/>
  <c r="N989" i="2"/>
  <c r="O989" i="2" s="1"/>
  <c r="N988" i="2"/>
  <c r="O988" i="2" s="1"/>
  <c r="N987" i="2"/>
  <c r="O987" i="2" s="1"/>
  <c r="N986" i="2"/>
  <c r="O986" i="2" s="1"/>
  <c r="N943" i="2"/>
  <c r="O943" i="2" s="1"/>
  <c r="N942" i="2"/>
  <c r="O942" i="2" s="1"/>
  <c r="N941" i="2"/>
  <c r="O941" i="2" s="1"/>
  <c r="N940" i="2"/>
  <c r="O940" i="2" s="1"/>
  <c r="N939" i="2"/>
  <c r="O939" i="2" s="1"/>
  <c r="N938" i="2"/>
  <c r="O938" i="2" s="1"/>
  <c r="N793" i="2"/>
  <c r="O793" i="2" s="1"/>
  <c r="N792" i="2"/>
  <c r="O792" i="2" s="1"/>
  <c r="N791" i="2"/>
  <c r="O791" i="2" s="1"/>
  <c r="N790" i="2"/>
  <c r="O790" i="2" s="1"/>
  <c r="N789" i="2"/>
  <c r="O789" i="2" s="1"/>
  <c r="N788" i="2"/>
  <c r="O788" i="2" s="1"/>
  <c r="N763" i="2"/>
  <c r="O763" i="2" s="1"/>
  <c r="N762" i="2"/>
  <c r="O762" i="2" s="1"/>
  <c r="N761" i="2"/>
  <c r="O761" i="2" s="1"/>
  <c r="N760" i="2"/>
  <c r="O760" i="2" s="1"/>
  <c r="N759" i="2"/>
  <c r="O759" i="2" s="1"/>
  <c r="N758" i="2"/>
  <c r="O758" i="2" s="1"/>
  <c r="N757" i="2"/>
  <c r="O757" i="2" s="1"/>
  <c r="N756" i="2"/>
  <c r="O756" i="2" s="1"/>
  <c r="N755" i="2"/>
  <c r="O755" i="2" s="1"/>
  <c r="N754" i="2"/>
  <c r="O754" i="2" s="1"/>
  <c r="N753" i="2"/>
  <c r="O753" i="2" s="1"/>
  <c r="N752" i="2"/>
  <c r="O752" i="2" s="1"/>
  <c r="N787" i="2"/>
  <c r="O787" i="2" s="1"/>
  <c r="N786" i="2"/>
  <c r="O786" i="2" s="1"/>
  <c r="N785" i="2"/>
  <c r="O785" i="2" s="1"/>
  <c r="N784" i="2"/>
  <c r="O784" i="2" s="1"/>
  <c r="N783" i="2"/>
  <c r="O783" i="2" s="1"/>
  <c r="N782" i="2"/>
  <c r="O782" i="2" s="1"/>
  <c r="N781" i="2"/>
  <c r="O781" i="2" s="1"/>
  <c r="N780" i="2"/>
  <c r="O780" i="2" s="1"/>
  <c r="N779" i="2"/>
  <c r="O779" i="2" s="1"/>
  <c r="N778" i="2"/>
  <c r="O778" i="2" s="1"/>
  <c r="N777" i="2"/>
  <c r="O777" i="2" s="1"/>
  <c r="N776" i="2"/>
  <c r="O776" i="2" s="1"/>
  <c r="N739" i="2"/>
  <c r="O739" i="2" s="1"/>
  <c r="N738" i="2"/>
  <c r="O738" i="2" s="1"/>
  <c r="N737" i="2"/>
  <c r="O737" i="2" s="1"/>
  <c r="N736" i="2"/>
  <c r="O736" i="2" s="1"/>
  <c r="N735" i="2"/>
  <c r="O735" i="2" s="1"/>
  <c r="N734" i="2"/>
  <c r="O734" i="2" s="1"/>
  <c r="N775" i="2"/>
  <c r="O775" i="2" s="1"/>
  <c r="N774" i="2"/>
  <c r="O774" i="2" s="1"/>
  <c r="N773" i="2"/>
  <c r="O773" i="2" s="1"/>
  <c r="N772" i="2"/>
  <c r="O772" i="2" s="1"/>
  <c r="N771" i="2"/>
  <c r="O771" i="2" s="1"/>
  <c r="N770" i="2"/>
  <c r="O770" i="2" s="1"/>
  <c r="N727" i="2"/>
  <c r="O727" i="2" s="1"/>
  <c r="N726" i="2"/>
  <c r="O726" i="2" s="1"/>
  <c r="N725" i="2"/>
  <c r="O725" i="2" s="1"/>
  <c r="N724" i="2"/>
  <c r="O724" i="2" s="1"/>
  <c r="N723" i="2"/>
  <c r="O723" i="2" s="1"/>
  <c r="N722" i="2"/>
  <c r="O722" i="2" s="1"/>
  <c r="N985" i="2"/>
  <c r="O985" i="2" s="1"/>
  <c r="N984" i="2"/>
  <c r="O984" i="2" s="1"/>
  <c r="N983" i="2"/>
  <c r="O983" i="2" s="1"/>
  <c r="N982" i="2"/>
  <c r="O982" i="2" s="1"/>
  <c r="N981" i="2"/>
  <c r="O981" i="2" s="1"/>
  <c r="N980" i="2"/>
  <c r="O980" i="2" s="1"/>
  <c r="N967" i="2"/>
  <c r="O967" i="2" s="1"/>
  <c r="N966" i="2"/>
  <c r="O966" i="2" s="1"/>
  <c r="N965" i="2"/>
  <c r="O965" i="2" s="1"/>
  <c r="N964" i="2"/>
  <c r="O964" i="2" s="1"/>
  <c r="N963" i="2"/>
  <c r="O963" i="2" s="1"/>
  <c r="N962" i="2"/>
  <c r="O962" i="2" s="1"/>
  <c r="N961" i="2"/>
  <c r="O961" i="2" s="1"/>
  <c r="N960" i="2"/>
  <c r="O960" i="2" s="1"/>
  <c r="N959" i="2"/>
  <c r="O959" i="2" s="1"/>
  <c r="N958" i="2"/>
  <c r="O958" i="2" s="1"/>
  <c r="N957" i="2"/>
  <c r="O957" i="2" s="1"/>
  <c r="N956" i="2"/>
  <c r="O956" i="2" s="1"/>
  <c r="N949" i="2"/>
  <c r="O949" i="2" s="1"/>
  <c r="N948" i="2"/>
  <c r="O948" i="2" s="1"/>
  <c r="N947" i="2"/>
  <c r="O947" i="2" s="1"/>
  <c r="N946" i="2"/>
  <c r="O946" i="2" s="1"/>
  <c r="N945" i="2"/>
  <c r="O945" i="2" s="1"/>
  <c r="N944" i="2"/>
  <c r="O944" i="2" s="1"/>
  <c r="N769" i="2"/>
  <c r="O769" i="2" s="1"/>
  <c r="N768" i="2"/>
  <c r="O768" i="2" s="1"/>
  <c r="N767" i="2"/>
  <c r="O767" i="2" s="1"/>
  <c r="N766" i="2"/>
  <c r="O766" i="2" s="1"/>
  <c r="N765" i="2"/>
  <c r="O765" i="2" s="1"/>
  <c r="N764" i="2"/>
  <c r="O764" i="2" s="1"/>
  <c r="N751" i="2"/>
  <c r="O751" i="2" s="1"/>
  <c r="N750" i="2"/>
  <c r="O750" i="2" s="1"/>
  <c r="N749" i="2"/>
  <c r="O749" i="2" s="1"/>
  <c r="N748" i="2"/>
  <c r="O748" i="2" s="1"/>
  <c r="N747" i="2"/>
  <c r="O747" i="2" s="1"/>
  <c r="N746" i="2"/>
  <c r="O746" i="2" s="1"/>
  <c r="N745" i="2"/>
  <c r="O745" i="2" s="1"/>
  <c r="N744" i="2"/>
  <c r="O744" i="2" s="1"/>
  <c r="N743" i="2"/>
  <c r="O743" i="2" s="1"/>
  <c r="N742" i="2"/>
  <c r="O742" i="2" s="1"/>
  <c r="N741" i="2"/>
  <c r="O741" i="2" s="1"/>
  <c r="N740" i="2"/>
  <c r="O740" i="2" s="1"/>
  <c r="N733" i="2"/>
  <c r="O733" i="2" s="1"/>
  <c r="N732" i="2"/>
  <c r="O732" i="2" s="1"/>
  <c r="N731" i="2"/>
  <c r="O731" i="2" s="1"/>
  <c r="N730" i="2"/>
  <c r="O730" i="2" s="1"/>
  <c r="N729" i="2"/>
  <c r="O729" i="2" s="1"/>
  <c r="N728" i="2"/>
  <c r="O728" i="2" s="1"/>
  <c r="N937" i="2"/>
  <c r="O937" i="2" s="1"/>
  <c r="N936" i="2"/>
  <c r="O936" i="2" s="1"/>
  <c r="N935" i="2"/>
  <c r="O935" i="2" s="1"/>
  <c r="N934" i="2"/>
  <c r="O934" i="2" s="1"/>
  <c r="N933" i="2"/>
  <c r="O933" i="2" s="1"/>
  <c r="N932" i="2"/>
  <c r="O932" i="2" s="1"/>
  <c r="N931" i="2"/>
  <c r="O931" i="2" s="1"/>
  <c r="N930" i="2"/>
  <c r="O930" i="2" s="1"/>
  <c r="N929" i="2"/>
  <c r="O929" i="2" s="1"/>
  <c r="N928" i="2"/>
  <c r="O928" i="2" s="1"/>
  <c r="N927" i="2"/>
  <c r="O927" i="2" s="1"/>
  <c r="N926" i="2"/>
  <c r="O926" i="2" s="1"/>
  <c r="N925" i="2"/>
  <c r="O925" i="2" s="1"/>
  <c r="N924" i="2"/>
  <c r="O924" i="2" s="1"/>
  <c r="N923" i="2"/>
  <c r="O923" i="2" s="1"/>
  <c r="N922" i="2"/>
  <c r="O922" i="2" s="1"/>
  <c r="N921" i="2"/>
  <c r="O921" i="2" s="1"/>
  <c r="N920" i="2"/>
  <c r="O920" i="2" s="1"/>
  <c r="N919" i="2"/>
  <c r="O919" i="2" s="1"/>
  <c r="N918" i="2"/>
  <c r="O918" i="2" s="1"/>
  <c r="N917" i="2"/>
  <c r="O917" i="2" s="1"/>
  <c r="N916" i="2"/>
  <c r="O916" i="2" s="1"/>
  <c r="N915" i="2"/>
  <c r="O915" i="2" s="1"/>
  <c r="N914" i="2"/>
  <c r="O914" i="2" s="1"/>
  <c r="N913" i="2"/>
  <c r="O913" i="2" s="1"/>
  <c r="N912" i="2"/>
  <c r="O912" i="2" s="1"/>
  <c r="N911" i="2"/>
  <c r="O911" i="2" s="1"/>
  <c r="N910" i="2"/>
  <c r="O910" i="2" s="1"/>
  <c r="N909" i="2"/>
  <c r="O909" i="2" s="1"/>
  <c r="N908" i="2"/>
  <c r="O908" i="2" s="1"/>
  <c r="N907" i="2"/>
  <c r="O907" i="2" s="1"/>
  <c r="N906" i="2"/>
  <c r="O906" i="2" s="1"/>
  <c r="N905" i="2"/>
  <c r="O905" i="2" s="1"/>
  <c r="N904" i="2"/>
  <c r="O904" i="2" s="1"/>
  <c r="N903" i="2"/>
  <c r="O903" i="2" s="1"/>
  <c r="N902" i="2"/>
  <c r="O902" i="2" s="1"/>
  <c r="N901" i="2"/>
  <c r="O901" i="2" s="1"/>
  <c r="N900" i="2"/>
  <c r="O900" i="2" s="1"/>
  <c r="N899" i="2"/>
  <c r="O899" i="2" s="1"/>
  <c r="N898" i="2"/>
  <c r="O898" i="2" s="1"/>
  <c r="N897" i="2"/>
  <c r="O897" i="2" s="1"/>
  <c r="N896" i="2"/>
  <c r="O896" i="2" s="1"/>
  <c r="N895" i="2"/>
  <c r="O895" i="2" s="1"/>
  <c r="N894" i="2"/>
  <c r="O894" i="2" s="1"/>
  <c r="N893" i="2"/>
  <c r="O893" i="2" s="1"/>
  <c r="N892" i="2"/>
  <c r="O892" i="2" s="1"/>
  <c r="N891" i="2"/>
  <c r="O891" i="2" s="1"/>
  <c r="N890" i="2"/>
  <c r="O890" i="2" s="1"/>
  <c r="N721" i="2"/>
  <c r="O721" i="2" s="1"/>
  <c r="N720" i="2"/>
  <c r="O720" i="2" s="1"/>
  <c r="N719" i="2"/>
  <c r="O719" i="2" s="1"/>
  <c r="N718" i="2"/>
  <c r="O718" i="2" s="1"/>
  <c r="N717" i="2"/>
  <c r="O717" i="2" s="1"/>
  <c r="N716" i="2"/>
  <c r="O716" i="2" s="1"/>
  <c r="N715" i="2"/>
  <c r="O715" i="2" s="1"/>
  <c r="N714" i="2"/>
  <c r="O714" i="2" s="1"/>
  <c r="N713" i="2"/>
  <c r="O713" i="2" s="1"/>
  <c r="N712" i="2"/>
  <c r="O712" i="2" s="1"/>
  <c r="N711" i="2"/>
  <c r="O711" i="2" s="1"/>
  <c r="N710" i="2"/>
  <c r="O710" i="2" s="1"/>
  <c r="N709" i="2"/>
  <c r="O709" i="2" s="1"/>
  <c r="N708" i="2"/>
  <c r="O708" i="2" s="1"/>
  <c r="N707" i="2"/>
  <c r="O707" i="2" s="1"/>
  <c r="N706" i="2"/>
  <c r="O706" i="2" s="1"/>
  <c r="N705" i="2"/>
  <c r="O705" i="2" s="1"/>
  <c r="N704" i="2"/>
  <c r="O704" i="2" s="1"/>
  <c r="N703" i="2"/>
  <c r="O703" i="2" s="1"/>
  <c r="N702" i="2"/>
  <c r="O702" i="2" s="1"/>
  <c r="N701" i="2"/>
  <c r="O701" i="2" s="1"/>
  <c r="N700" i="2"/>
  <c r="O700" i="2" s="1"/>
  <c r="N699" i="2"/>
  <c r="O699" i="2" s="1"/>
  <c r="N698" i="2"/>
  <c r="O698" i="2" s="1"/>
  <c r="N697" i="2"/>
  <c r="O697" i="2" s="1"/>
  <c r="N696" i="2"/>
  <c r="O696" i="2" s="1"/>
  <c r="N695" i="2"/>
  <c r="O695" i="2" s="1"/>
  <c r="N694" i="2"/>
  <c r="O694" i="2" s="1"/>
  <c r="N693" i="2"/>
  <c r="O693" i="2" s="1"/>
  <c r="N692" i="2"/>
  <c r="O692" i="2" s="1"/>
  <c r="O691" i="2"/>
  <c r="N691" i="2"/>
  <c r="N690" i="2"/>
  <c r="O690" i="2" s="1"/>
  <c r="N689" i="2"/>
  <c r="O689" i="2" s="1"/>
  <c r="N688" i="2"/>
  <c r="O688" i="2" s="1"/>
  <c r="N687" i="2"/>
  <c r="O687" i="2" s="1"/>
  <c r="N686" i="2"/>
  <c r="O686" i="2" s="1"/>
  <c r="N685" i="2"/>
  <c r="O685" i="2" s="1"/>
  <c r="N684" i="2"/>
  <c r="O684" i="2" s="1"/>
  <c r="N683" i="2"/>
  <c r="O683" i="2" s="1"/>
  <c r="N682" i="2"/>
  <c r="O682" i="2" s="1"/>
  <c r="N681" i="2"/>
  <c r="O681" i="2" s="1"/>
  <c r="N680" i="2"/>
  <c r="O680" i="2" s="1"/>
  <c r="N679" i="2"/>
  <c r="O679" i="2" s="1"/>
  <c r="N678" i="2"/>
  <c r="O678" i="2" s="1"/>
  <c r="N677" i="2"/>
  <c r="O677" i="2" s="1"/>
  <c r="N676" i="2"/>
  <c r="O676" i="2" s="1"/>
  <c r="N675" i="2"/>
  <c r="O675" i="2" s="1"/>
  <c r="N674" i="2"/>
  <c r="O674" i="2" s="1"/>
  <c r="N889" i="2"/>
  <c r="O889" i="2" s="1"/>
  <c r="N888" i="2"/>
  <c r="O888" i="2" s="1"/>
  <c r="N887" i="2"/>
  <c r="O887" i="2" s="1"/>
  <c r="N886" i="2"/>
  <c r="O886" i="2" s="1"/>
  <c r="N885" i="2"/>
  <c r="O885" i="2" s="1"/>
  <c r="N884" i="2"/>
  <c r="O884" i="2" s="1"/>
  <c r="N883" i="2"/>
  <c r="O883" i="2" s="1"/>
  <c r="N882" i="2"/>
  <c r="O882" i="2" s="1"/>
  <c r="N881" i="2"/>
  <c r="O881" i="2" s="1"/>
  <c r="N880" i="2"/>
  <c r="O880" i="2" s="1"/>
  <c r="N879" i="2"/>
  <c r="O879" i="2" s="1"/>
  <c r="N878" i="2"/>
  <c r="O878" i="2" s="1"/>
  <c r="N877" i="2"/>
  <c r="O877" i="2" s="1"/>
  <c r="N876" i="2"/>
  <c r="O876" i="2" s="1"/>
  <c r="N875" i="2"/>
  <c r="O875" i="2" s="1"/>
  <c r="N874" i="2"/>
  <c r="O874" i="2" s="1"/>
  <c r="N873" i="2"/>
  <c r="O873" i="2" s="1"/>
  <c r="N872" i="2"/>
  <c r="O872" i="2" s="1"/>
  <c r="N871" i="2"/>
  <c r="O871" i="2" s="1"/>
  <c r="N870" i="2"/>
  <c r="O870" i="2" s="1"/>
  <c r="N869" i="2"/>
  <c r="O869" i="2" s="1"/>
  <c r="N868" i="2"/>
  <c r="O868" i="2" s="1"/>
  <c r="N867" i="2"/>
  <c r="O867" i="2" s="1"/>
  <c r="N866" i="2"/>
  <c r="O866" i="2" s="1"/>
  <c r="N865" i="2"/>
  <c r="O865" i="2" s="1"/>
  <c r="N864" i="2"/>
  <c r="O864" i="2" s="1"/>
  <c r="N863" i="2"/>
  <c r="O863" i="2" s="1"/>
  <c r="N862" i="2"/>
  <c r="O862" i="2" s="1"/>
  <c r="N861" i="2"/>
  <c r="O861" i="2" s="1"/>
  <c r="N860" i="2"/>
  <c r="O860" i="2" s="1"/>
  <c r="N859" i="2"/>
  <c r="O859" i="2" s="1"/>
  <c r="N858" i="2"/>
  <c r="O858" i="2" s="1"/>
  <c r="N857" i="2"/>
  <c r="O857" i="2" s="1"/>
  <c r="N856" i="2"/>
  <c r="O856" i="2" s="1"/>
  <c r="N855" i="2"/>
  <c r="O855" i="2" s="1"/>
  <c r="N854" i="2"/>
  <c r="O854" i="2" s="1"/>
  <c r="N853" i="2"/>
  <c r="O853" i="2" s="1"/>
  <c r="N852" i="2"/>
  <c r="O852" i="2" s="1"/>
  <c r="N851" i="2"/>
  <c r="O851" i="2" s="1"/>
  <c r="N850" i="2"/>
  <c r="O850" i="2" s="1"/>
  <c r="N849" i="2"/>
  <c r="O849" i="2" s="1"/>
  <c r="N848" i="2"/>
  <c r="O848" i="2" s="1"/>
  <c r="N847" i="2"/>
  <c r="O847" i="2" s="1"/>
  <c r="N846" i="2"/>
  <c r="O846" i="2" s="1"/>
  <c r="N845" i="2"/>
  <c r="O845" i="2" s="1"/>
  <c r="N844" i="2"/>
  <c r="O844" i="2" s="1"/>
  <c r="N843" i="2"/>
  <c r="O843" i="2" s="1"/>
  <c r="N842" i="2"/>
  <c r="O842" i="2" s="1"/>
  <c r="N673" i="2"/>
  <c r="O673" i="2" s="1"/>
  <c r="N672" i="2"/>
  <c r="O672" i="2" s="1"/>
  <c r="N671" i="2"/>
  <c r="O671" i="2" s="1"/>
  <c r="N670" i="2"/>
  <c r="O670" i="2" s="1"/>
  <c r="N669" i="2"/>
  <c r="O669" i="2" s="1"/>
  <c r="N668" i="2"/>
  <c r="O668" i="2" s="1"/>
  <c r="N667" i="2"/>
  <c r="O667" i="2" s="1"/>
  <c r="N666" i="2"/>
  <c r="O666" i="2" s="1"/>
  <c r="N665" i="2"/>
  <c r="O665" i="2" s="1"/>
  <c r="N664" i="2"/>
  <c r="O664" i="2" s="1"/>
  <c r="N663" i="2"/>
  <c r="O663" i="2" s="1"/>
  <c r="N662" i="2"/>
  <c r="O662" i="2" s="1"/>
  <c r="N661" i="2"/>
  <c r="O661" i="2" s="1"/>
  <c r="N660" i="2"/>
  <c r="O660" i="2" s="1"/>
  <c r="N659" i="2"/>
  <c r="O659" i="2" s="1"/>
  <c r="N658" i="2"/>
  <c r="O658" i="2" s="1"/>
  <c r="N657" i="2"/>
  <c r="O657" i="2" s="1"/>
  <c r="N656" i="2"/>
  <c r="O656" i="2" s="1"/>
  <c r="N655" i="2"/>
  <c r="O655" i="2" s="1"/>
  <c r="N654" i="2"/>
  <c r="O654" i="2" s="1"/>
  <c r="N653" i="2"/>
  <c r="O653" i="2" s="1"/>
  <c r="N652" i="2"/>
  <c r="O652" i="2" s="1"/>
  <c r="N651" i="2"/>
  <c r="O651" i="2" s="1"/>
  <c r="N650" i="2"/>
  <c r="O650" i="2" s="1"/>
  <c r="N649" i="2"/>
  <c r="O649" i="2" s="1"/>
  <c r="N648" i="2"/>
  <c r="O648" i="2" s="1"/>
  <c r="N647" i="2"/>
  <c r="O647" i="2" s="1"/>
  <c r="N646" i="2"/>
  <c r="O646" i="2" s="1"/>
  <c r="N645" i="2"/>
  <c r="O645" i="2" s="1"/>
  <c r="N644" i="2"/>
  <c r="O644" i="2" s="1"/>
  <c r="N643" i="2"/>
  <c r="O643" i="2" s="1"/>
  <c r="N642" i="2"/>
  <c r="O642" i="2" s="1"/>
  <c r="N641" i="2"/>
  <c r="O641" i="2" s="1"/>
  <c r="N640" i="2"/>
  <c r="O640" i="2" s="1"/>
  <c r="N639" i="2"/>
  <c r="O639" i="2" s="1"/>
  <c r="N638" i="2"/>
  <c r="O638" i="2" s="1"/>
  <c r="N637" i="2"/>
  <c r="O637" i="2" s="1"/>
  <c r="N636" i="2"/>
  <c r="O636" i="2" s="1"/>
  <c r="N635" i="2"/>
  <c r="O635" i="2" s="1"/>
  <c r="N634" i="2"/>
  <c r="O634" i="2" s="1"/>
  <c r="N633" i="2"/>
  <c r="O633" i="2" s="1"/>
  <c r="N632" i="2"/>
  <c r="O632" i="2" s="1"/>
  <c r="N631" i="2"/>
  <c r="O631" i="2" s="1"/>
  <c r="N630" i="2"/>
  <c r="O630" i="2" s="1"/>
  <c r="N629" i="2"/>
  <c r="O629" i="2" s="1"/>
  <c r="N628" i="2"/>
  <c r="O628" i="2" s="1"/>
  <c r="N627" i="2"/>
  <c r="O627" i="2" s="1"/>
  <c r="N626" i="2"/>
  <c r="O626" i="2" s="1"/>
  <c r="N841" i="2"/>
  <c r="O841" i="2" s="1"/>
  <c r="N840" i="2"/>
  <c r="O840" i="2" s="1"/>
  <c r="N839" i="2"/>
  <c r="O839" i="2" s="1"/>
  <c r="N838" i="2"/>
  <c r="O838" i="2" s="1"/>
  <c r="N837" i="2"/>
  <c r="O837" i="2" s="1"/>
  <c r="N836" i="2"/>
  <c r="O836" i="2" s="1"/>
  <c r="N835" i="2"/>
  <c r="O835" i="2" s="1"/>
  <c r="N834" i="2"/>
  <c r="O834" i="2" s="1"/>
  <c r="N833" i="2"/>
  <c r="O833" i="2" s="1"/>
  <c r="N832" i="2"/>
  <c r="O832" i="2" s="1"/>
  <c r="N831" i="2"/>
  <c r="O831" i="2" s="1"/>
  <c r="N830" i="2"/>
  <c r="O830" i="2" s="1"/>
  <c r="N829" i="2"/>
  <c r="O829" i="2" s="1"/>
  <c r="N828" i="2"/>
  <c r="O828" i="2" s="1"/>
  <c r="N827" i="2"/>
  <c r="O827" i="2" s="1"/>
  <c r="N826" i="2"/>
  <c r="O826" i="2" s="1"/>
  <c r="N825" i="2"/>
  <c r="O825" i="2" s="1"/>
  <c r="N824" i="2"/>
  <c r="O824" i="2" s="1"/>
  <c r="N823" i="2"/>
  <c r="O823" i="2" s="1"/>
  <c r="N822" i="2"/>
  <c r="O822" i="2" s="1"/>
  <c r="N821" i="2"/>
  <c r="O821" i="2" s="1"/>
  <c r="N820" i="2"/>
  <c r="O820" i="2" s="1"/>
  <c r="N819" i="2"/>
  <c r="O819" i="2" s="1"/>
  <c r="N818" i="2"/>
  <c r="O818" i="2" s="1"/>
  <c r="N817" i="2"/>
  <c r="O817" i="2" s="1"/>
  <c r="N816" i="2"/>
  <c r="O816" i="2" s="1"/>
  <c r="N815" i="2"/>
  <c r="O815" i="2" s="1"/>
  <c r="N814" i="2"/>
  <c r="O814" i="2" s="1"/>
  <c r="N813" i="2"/>
  <c r="O813" i="2" s="1"/>
  <c r="N812" i="2"/>
  <c r="O812" i="2" s="1"/>
  <c r="N811" i="2"/>
  <c r="O811" i="2" s="1"/>
  <c r="N810" i="2"/>
  <c r="O810" i="2" s="1"/>
  <c r="N809" i="2"/>
  <c r="O809" i="2" s="1"/>
  <c r="N808" i="2"/>
  <c r="O808" i="2" s="1"/>
  <c r="N807" i="2"/>
  <c r="O807" i="2" s="1"/>
  <c r="N806" i="2"/>
  <c r="O806" i="2" s="1"/>
  <c r="N805" i="2"/>
  <c r="O805" i="2" s="1"/>
  <c r="N804" i="2"/>
  <c r="O804" i="2" s="1"/>
  <c r="N803" i="2"/>
  <c r="O803" i="2" s="1"/>
  <c r="N802" i="2"/>
  <c r="O802" i="2" s="1"/>
  <c r="N801" i="2"/>
  <c r="O801" i="2" s="1"/>
  <c r="N800" i="2"/>
  <c r="O800" i="2" s="1"/>
  <c r="N799" i="2"/>
  <c r="O799" i="2" s="1"/>
  <c r="N798" i="2"/>
  <c r="O798" i="2" s="1"/>
  <c r="N797" i="2"/>
  <c r="O797" i="2" s="1"/>
  <c r="N796" i="2"/>
  <c r="O796" i="2" s="1"/>
  <c r="N795" i="2"/>
  <c r="O795" i="2" s="1"/>
  <c r="N794" i="2"/>
  <c r="O794" i="2" s="1"/>
  <c r="N625" i="2"/>
  <c r="O625" i="2" s="1"/>
  <c r="N624" i="2"/>
  <c r="O624" i="2" s="1"/>
  <c r="N623" i="2"/>
  <c r="O623" i="2" s="1"/>
  <c r="N622" i="2"/>
  <c r="O622" i="2" s="1"/>
  <c r="N621" i="2"/>
  <c r="O621" i="2" s="1"/>
  <c r="N620" i="2"/>
  <c r="O620" i="2" s="1"/>
  <c r="N619" i="2"/>
  <c r="O619" i="2" s="1"/>
  <c r="N618" i="2"/>
  <c r="O618" i="2" s="1"/>
  <c r="N617" i="2"/>
  <c r="O617" i="2" s="1"/>
  <c r="N616" i="2"/>
  <c r="O616" i="2" s="1"/>
  <c r="N615" i="2"/>
  <c r="O615" i="2" s="1"/>
  <c r="N614" i="2"/>
  <c r="O614" i="2" s="1"/>
  <c r="N613" i="2"/>
  <c r="O613" i="2" s="1"/>
  <c r="N612" i="2"/>
  <c r="O612" i="2" s="1"/>
  <c r="N611" i="2"/>
  <c r="O611" i="2" s="1"/>
  <c r="N610" i="2"/>
  <c r="O610" i="2" s="1"/>
  <c r="N609" i="2"/>
  <c r="O609" i="2" s="1"/>
  <c r="N608" i="2"/>
  <c r="O608" i="2" s="1"/>
  <c r="N607" i="2"/>
  <c r="O607" i="2" s="1"/>
  <c r="N606" i="2"/>
  <c r="O606" i="2" s="1"/>
  <c r="N605" i="2"/>
  <c r="O605" i="2" s="1"/>
  <c r="N604" i="2"/>
  <c r="O604" i="2" s="1"/>
  <c r="N603" i="2"/>
  <c r="O603" i="2" s="1"/>
  <c r="N602" i="2"/>
  <c r="O602" i="2" s="1"/>
  <c r="N601" i="2"/>
  <c r="O601" i="2" s="1"/>
  <c r="N600" i="2"/>
  <c r="O600" i="2" s="1"/>
  <c r="N599" i="2"/>
  <c r="O599" i="2" s="1"/>
  <c r="N598" i="2"/>
  <c r="O598" i="2" s="1"/>
  <c r="N597" i="2"/>
  <c r="O597" i="2" s="1"/>
  <c r="N596" i="2"/>
  <c r="O596" i="2" s="1"/>
  <c r="N595" i="2"/>
  <c r="O595" i="2" s="1"/>
  <c r="N594" i="2"/>
  <c r="O594" i="2" s="1"/>
  <c r="N593" i="2"/>
  <c r="O593" i="2" s="1"/>
  <c r="N592" i="2"/>
  <c r="O592" i="2" s="1"/>
  <c r="N591" i="2"/>
  <c r="O591" i="2" s="1"/>
  <c r="N590" i="2"/>
  <c r="O590" i="2" s="1"/>
  <c r="N589" i="2"/>
  <c r="O589" i="2" s="1"/>
  <c r="N588" i="2"/>
  <c r="O588" i="2" s="1"/>
  <c r="N587" i="2"/>
  <c r="O587" i="2" s="1"/>
  <c r="N586" i="2"/>
  <c r="O586" i="2" s="1"/>
  <c r="N585" i="2"/>
  <c r="O585" i="2" s="1"/>
  <c r="N584" i="2"/>
  <c r="O584" i="2" s="1"/>
  <c r="N583" i="2"/>
  <c r="O583" i="2" s="1"/>
  <c r="N582" i="2"/>
  <c r="O582" i="2" s="1"/>
  <c r="N581" i="2"/>
  <c r="O581" i="2" s="1"/>
  <c r="N580" i="2"/>
  <c r="O580" i="2" s="1"/>
  <c r="N579" i="2"/>
  <c r="O579" i="2" s="1"/>
  <c r="N578" i="2"/>
  <c r="O578" i="2" s="1"/>
  <c r="N577" i="2"/>
  <c r="O577" i="2" s="1"/>
  <c r="N576" i="2"/>
  <c r="O576" i="2" s="1"/>
  <c r="N575" i="2"/>
  <c r="O575" i="2" s="1"/>
  <c r="N574" i="2"/>
  <c r="O574" i="2" s="1"/>
  <c r="N573" i="2"/>
  <c r="O573" i="2" s="1"/>
  <c r="N572" i="2"/>
  <c r="O572" i="2" s="1"/>
  <c r="N571" i="2"/>
  <c r="O571" i="2" s="1"/>
  <c r="N570" i="2"/>
  <c r="O570" i="2" s="1"/>
  <c r="N569" i="2"/>
  <c r="O569" i="2" s="1"/>
  <c r="N568" i="2"/>
  <c r="O568" i="2" s="1"/>
  <c r="N567" i="2"/>
  <c r="O567" i="2" s="1"/>
  <c r="N566" i="2"/>
  <c r="O566" i="2" s="1"/>
  <c r="N565" i="2"/>
  <c r="O565" i="2" s="1"/>
  <c r="N564" i="2"/>
  <c r="O564" i="2" s="1"/>
  <c r="N563" i="2"/>
  <c r="O563" i="2" s="1"/>
  <c r="N562" i="2"/>
  <c r="O562" i="2" s="1"/>
  <c r="N561" i="2"/>
  <c r="O561" i="2" s="1"/>
  <c r="N560" i="2"/>
  <c r="O560" i="2" s="1"/>
  <c r="N559" i="2"/>
  <c r="O559" i="2" s="1"/>
  <c r="N558" i="2"/>
  <c r="O558" i="2" s="1"/>
  <c r="N557" i="2"/>
  <c r="O557" i="2" s="1"/>
  <c r="N556" i="2"/>
  <c r="O556" i="2" s="1"/>
  <c r="N555" i="2"/>
  <c r="O555" i="2" s="1"/>
  <c r="N554" i="2"/>
  <c r="O554" i="2" s="1"/>
  <c r="N409" i="2"/>
  <c r="O409" i="2" s="1"/>
  <c r="N408" i="2"/>
  <c r="O408" i="2" s="1"/>
  <c r="N407" i="2"/>
  <c r="O407" i="2" s="1"/>
  <c r="N406" i="2"/>
  <c r="O406" i="2" s="1"/>
  <c r="N405" i="2"/>
  <c r="O405" i="2" s="1"/>
  <c r="N404" i="2"/>
  <c r="O404" i="2" s="1"/>
  <c r="N403" i="2"/>
  <c r="O403" i="2" s="1"/>
  <c r="N402" i="2"/>
  <c r="O402" i="2" s="1"/>
  <c r="N401" i="2"/>
  <c r="O401" i="2" s="1"/>
  <c r="N400" i="2"/>
  <c r="O400" i="2" s="1"/>
  <c r="N399" i="2"/>
  <c r="O399" i="2" s="1"/>
  <c r="N398" i="2"/>
  <c r="O398" i="2" s="1"/>
  <c r="N397" i="2"/>
  <c r="O397" i="2" s="1"/>
  <c r="N396" i="2"/>
  <c r="O396" i="2" s="1"/>
  <c r="N395" i="2"/>
  <c r="O395" i="2" s="1"/>
  <c r="N394" i="2"/>
  <c r="O394" i="2" s="1"/>
  <c r="N393" i="2"/>
  <c r="O393" i="2" s="1"/>
  <c r="N392" i="2"/>
  <c r="O392" i="2" s="1"/>
  <c r="N391" i="2"/>
  <c r="O391" i="2" s="1"/>
  <c r="N390" i="2"/>
  <c r="O390" i="2" s="1"/>
  <c r="N389" i="2"/>
  <c r="O389" i="2" s="1"/>
  <c r="N388" i="2"/>
  <c r="O388" i="2" s="1"/>
  <c r="N387" i="2"/>
  <c r="O387" i="2" s="1"/>
  <c r="N386" i="2"/>
  <c r="O386" i="2" s="1"/>
  <c r="N553" i="2"/>
  <c r="O553" i="2" s="1"/>
  <c r="N552" i="2"/>
  <c r="O552" i="2" s="1"/>
  <c r="N551" i="2"/>
  <c r="O551" i="2" s="1"/>
  <c r="N550" i="2"/>
  <c r="O550" i="2" s="1"/>
  <c r="N549" i="2"/>
  <c r="O549" i="2" s="1"/>
  <c r="N548" i="2"/>
  <c r="O548" i="2" s="1"/>
  <c r="N547" i="2"/>
  <c r="O547" i="2" s="1"/>
  <c r="N546" i="2"/>
  <c r="O546" i="2" s="1"/>
  <c r="N545" i="2"/>
  <c r="O545" i="2" s="1"/>
  <c r="N544" i="2"/>
  <c r="O544" i="2" s="1"/>
  <c r="N543" i="2"/>
  <c r="O543" i="2" s="1"/>
  <c r="N542" i="2"/>
  <c r="O542" i="2" s="1"/>
  <c r="N541" i="2"/>
  <c r="O541" i="2" s="1"/>
  <c r="N540" i="2"/>
  <c r="O540" i="2" s="1"/>
  <c r="N539" i="2"/>
  <c r="O539" i="2" s="1"/>
  <c r="N538" i="2"/>
  <c r="O538" i="2" s="1"/>
  <c r="N537" i="2"/>
  <c r="O537" i="2" s="1"/>
  <c r="N536" i="2"/>
  <c r="O536" i="2" s="1"/>
  <c r="N535" i="2"/>
  <c r="O535" i="2" s="1"/>
  <c r="N534" i="2"/>
  <c r="O534" i="2" s="1"/>
  <c r="N533" i="2"/>
  <c r="O533" i="2" s="1"/>
  <c r="N532" i="2"/>
  <c r="O532" i="2" s="1"/>
  <c r="N531" i="2"/>
  <c r="O531" i="2" s="1"/>
  <c r="N530" i="2"/>
  <c r="O530" i="2" s="1"/>
  <c r="N385" i="2"/>
  <c r="O385" i="2" s="1"/>
  <c r="N384" i="2"/>
  <c r="O384" i="2" s="1"/>
  <c r="N383" i="2"/>
  <c r="O383" i="2" s="1"/>
  <c r="N382" i="2"/>
  <c r="O382" i="2" s="1"/>
  <c r="N381" i="2"/>
  <c r="O381" i="2" s="1"/>
  <c r="N380" i="2"/>
  <c r="O380" i="2" s="1"/>
  <c r="N379" i="2"/>
  <c r="O379" i="2" s="1"/>
  <c r="N378" i="2"/>
  <c r="O378" i="2" s="1"/>
  <c r="N377" i="2"/>
  <c r="O377" i="2" s="1"/>
  <c r="N376" i="2"/>
  <c r="O376" i="2" s="1"/>
  <c r="N375" i="2"/>
  <c r="O375" i="2" s="1"/>
  <c r="N374" i="2"/>
  <c r="O374" i="2" s="1"/>
  <c r="N373" i="2"/>
  <c r="O373" i="2" s="1"/>
  <c r="N372" i="2"/>
  <c r="O372" i="2" s="1"/>
  <c r="N371" i="2"/>
  <c r="O371" i="2" s="1"/>
  <c r="N370" i="2"/>
  <c r="O370" i="2" s="1"/>
  <c r="N369" i="2"/>
  <c r="O369" i="2" s="1"/>
  <c r="N368" i="2"/>
  <c r="O368" i="2" s="1"/>
  <c r="N367" i="2"/>
  <c r="O367" i="2" s="1"/>
  <c r="N366" i="2"/>
  <c r="O366" i="2" s="1"/>
  <c r="N365" i="2"/>
  <c r="O365" i="2" s="1"/>
  <c r="N364" i="2"/>
  <c r="O364" i="2" s="1"/>
  <c r="N363" i="2"/>
  <c r="O363" i="2" s="1"/>
  <c r="N362" i="2"/>
  <c r="O362" i="2" s="1"/>
  <c r="N529" i="2"/>
  <c r="O529" i="2" s="1"/>
  <c r="N528" i="2"/>
  <c r="O528" i="2" s="1"/>
  <c r="N527" i="2"/>
  <c r="O527" i="2" s="1"/>
  <c r="N526" i="2"/>
  <c r="O526" i="2" s="1"/>
  <c r="N525" i="2"/>
  <c r="O525" i="2" s="1"/>
  <c r="N524" i="2"/>
  <c r="O524" i="2" s="1"/>
  <c r="N523" i="2"/>
  <c r="O523" i="2" s="1"/>
  <c r="N522" i="2"/>
  <c r="O522" i="2" s="1"/>
  <c r="N521" i="2"/>
  <c r="O521" i="2" s="1"/>
  <c r="N520" i="2"/>
  <c r="O520" i="2" s="1"/>
  <c r="N519" i="2"/>
  <c r="O519" i="2" s="1"/>
  <c r="N518" i="2"/>
  <c r="O518" i="2" s="1"/>
  <c r="N517" i="2"/>
  <c r="O517" i="2" s="1"/>
  <c r="N516" i="2"/>
  <c r="O516" i="2" s="1"/>
  <c r="N515" i="2"/>
  <c r="O515" i="2" s="1"/>
  <c r="N514" i="2"/>
  <c r="O514" i="2" s="1"/>
  <c r="N513" i="2"/>
  <c r="O513" i="2" s="1"/>
  <c r="N512" i="2"/>
  <c r="O512" i="2" s="1"/>
  <c r="N511" i="2"/>
  <c r="O511" i="2" s="1"/>
  <c r="N510" i="2"/>
  <c r="O510" i="2" s="1"/>
  <c r="N509" i="2"/>
  <c r="O509" i="2" s="1"/>
  <c r="N508" i="2"/>
  <c r="O508" i="2" s="1"/>
  <c r="N507" i="2"/>
  <c r="O507" i="2" s="1"/>
  <c r="N506" i="2"/>
  <c r="O506" i="2" s="1"/>
  <c r="N361" i="2"/>
  <c r="O361" i="2" s="1"/>
  <c r="N360" i="2"/>
  <c r="O360" i="2" s="1"/>
  <c r="N359" i="2"/>
  <c r="O359" i="2" s="1"/>
  <c r="N358" i="2"/>
  <c r="O358" i="2" s="1"/>
  <c r="N357" i="2"/>
  <c r="O357" i="2" s="1"/>
  <c r="N356" i="2"/>
  <c r="O356" i="2" s="1"/>
  <c r="N355" i="2"/>
  <c r="O355" i="2" s="1"/>
  <c r="N354" i="2"/>
  <c r="O354" i="2" s="1"/>
  <c r="N353" i="2"/>
  <c r="O353" i="2" s="1"/>
  <c r="N352" i="2"/>
  <c r="O352" i="2" s="1"/>
  <c r="N351" i="2"/>
  <c r="O351" i="2" s="1"/>
  <c r="N350" i="2"/>
  <c r="O350" i="2" s="1"/>
  <c r="N349" i="2"/>
  <c r="O349" i="2" s="1"/>
  <c r="N348" i="2"/>
  <c r="O348" i="2" s="1"/>
  <c r="N347" i="2"/>
  <c r="O347" i="2" s="1"/>
  <c r="N346" i="2"/>
  <c r="O346" i="2" s="1"/>
  <c r="N345" i="2"/>
  <c r="O345" i="2" s="1"/>
  <c r="N344" i="2"/>
  <c r="O344" i="2" s="1"/>
  <c r="N343" i="2"/>
  <c r="O343" i="2" s="1"/>
  <c r="N342" i="2"/>
  <c r="O342" i="2" s="1"/>
  <c r="N341" i="2"/>
  <c r="O341" i="2" s="1"/>
  <c r="N340" i="2"/>
  <c r="O340" i="2" s="1"/>
  <c r="N339" i="2"/>
  <c r="O339" i="2" s="1"/>
  <c r="N338" i="2"/>
  <c r="O338" i="2" s="1"/>
  <c r="N505" i="2"/>
  <c r="O505" i="2" s="1"/>
  <c r="N504" i="2"/>
  <c r="O504" i="2" s="1"/>
  <c r="N503" i="2"/>
  <c r="O503" i="2" s="1"/>
  <c r="N502" i="2"/>
  <c r="O502" i="2" s="1"/>
  <c r="N501" i="2"/>
  <c r="O501" i="2" s="1"/>
  <c r="N500" i="2"/>
  <c r="O500" i="2" s="1"/>
  <c r="N499" i="2"/>
  <c r="O499" i="2" s="1"/>
  <c r="N498" i="2"/>
  <c r="O498" i="2" s="1"/>
  <c r="N497" i="2"/>
  <c r="O497" i="2" s="1"/>
  <c r="N496" i="2"/>
  <c r="O496" i="2" s="1"/>
  <c r="N495" i="2"/>
  <c r="O495" i="2" s="1"/>
  <c r="N494" i="2"/>
  <c r="O494" i="2" s="1"/>
  <c r="N493" i="2"/>
  <c r="O493" i="2" s="1"/>
  <c r="N492" i="2"/>
  <c r="O492" i="2" s="1"/>
  <c r="N491" i="2"/>
  <c r="O491" i="2" s="1"/>
  <c r="N490" i="2"/>
  <c r="O490" i="2" s="1"/>
  <c r="N489" i="2"/>
  <c r="O489" i="2" s="1"/>
  <c r="N488" i="2"/>
  <c r="O488" i="2" s="1"/>
  <c r="N487" i="2"/>
  <c r="O487" i="2" s="1"/>
  <c r="N486" i="2"/>
  <c r="O486" i="2" s="1"/>
  <c r="N485" i="2"/>
  <c r="O485" i="2" s="1"/>
  <c r="N484" i="2"/>
  <c r="O484" i="2" s="1"/>
  <c r="N483" i="2"/>
  <c r="O483" i="2" s="1"/>
  <c r="N482" i="2"/>
  <c r="O482" i="2" s="1"/>
  <c r="N337" i="2"/>
  <c r="O337" i="2" s="1"/>
  <c r="N336" i="2"/>
  <c r="O336" i="2" s="1"/>
  <c r="N335" i="2"/>
  <c r="O335" i="2" s="1"/>
  <c r="N334" i="2"/>
  <c r="O334" i="2" s="1"/>
  <c r="N333" i="2"/>
  <c r="O333" i="2" s="1"/>
  <c r="N332" i="2"/>
  <c r="O332" i="2" s="1"/>
  <c r="N331" i="2"/>
  <c r="O331" i="2" s="1"/>
  <c r="N330" i="2"/>
  <c r="O330" i="2" s="1"/>
  <c r="N329" i="2"/>
  <c r="O329" i="2" s="1"/>
  <c r="N328" i="2"/>
  <c r="O328" i="2" s="1"/>
  <c r="N327" i="2"/>
  <c r="O327" i="2" s="1"/>
  <c r="N326" i="2"/>
  <c r="O326" i="2" s="1"/>
  <c r="N325" i="2"/>
  <c r="O325" i="2" s="1"/>
  <c r="N324" i="2"/>
  <c r="O324" i="2" s="1"/>
  <c r="N323" i="2"/>
  <c r="O323" i="2" s="1"/>
  <c r="N322" i="2"/>
  <c r="O322" i="2" s="1"/>
  <c r="N321" i="2"/>
  <c r="O321" i="2" s="1"/>
  <c r="N320" i="2"/>
  <c r="O320" i="2" s="1"/>
  <c r="N319" i="2"/>
  <c r="O319" i="2" s="1"/>
  <c r="N318" i="2"/>
  <c r="O318" i="2" s="1"/>
  <c r="N317" i="2"/>
  <c r="O317" i="2" s="1"/>
  <c r="N316" i="2"/>
  <c r="O316" i="2" s="1"/>
  <c r="N315" i="2"/>
  <c r="O315" i="2" s="1"/>
  <c r="N314" i="2"/>
  <c r="O314" i="2" s="1"/>
  <c r="N481" i="2"/>
  <c r="O481" i="2" s="1"/>
  <c r="N480" i="2"/>
  <c r="O480" i="2" s="1"/>
  <c r="N479" i="2"/>
  <c r="O479" i="2" s="1"/>
  <c r="N478" i="2"/>
  <c r="O478" i="2" s="1"/>
  <c r="N477" i="2"/>
  <c r="O477" i="2" s="1"/>
  <c r="N476" i="2"/>
  <c r="O476" i="2" s="1"/>
  <c r="N475" i="2"/>
  <c r="O475" i="2" s="1"/>
  <c r="N474" i="2"/>
  <c r="O474" i="2" s="1"/>
  <c r="N473" i="2"/>
  <c r="O473" i="2" s="1"/>
  <c r="N472" i="2"/>
  <c r="O472" i="2" s="1"/>
  <c r="N471" i="2"/>
  <c r="O471" i="2" s="1"/>
  <c r="N470" i="2"/>
  <c r="O470" i="2" s="1"/>
  <c r="N469" i="2"/>
  <c r="O469" i="2" s="1"/>
  <c r="N468" i="2"/>
  <c r="O468" i="2" s="1"/>
  <c r="N467" i="2"/>
  <c r="O467" i="2" s="1"/>
  <c r="N466" i="2"/>
  <c r="O466" i="2" s="1"/>
  <c r="N465" i="2"/>
  <c r="O465" i="2" s="1"/>
  <c r="N464" i="2"/>
  <c r="O464" i="2" s="1"/>
  <c r="N463" i="2"/>
  <c r="O463" i="2" s="1"/>
  <c r="N462" i="2"/>
  <c r="O462" i="2" s="1"/>
  <c r="N461" i="2"/>
  <c r="O461" i="2" s="1"/>
  <c r="N460" i="2"/>
  <c r="O460" i="2" s="1"/>
  <c r="N459" i="2"/>
  <c r="O459" i="2" s="1"/>
  <c r="N458" i="2"/>
  <c r="O458" i="2" s="1"/>
  <c r="N313" i="2"/>
  <c r="O313" i="2" s="1"/>
  <c r="N312" i="2"/>
  <c r="O312" i="2" s="1"/>
  <c r="N311" i="2"/>
  <c r="O311" i="2" s="1"/>
  <c r="N310" i="2"/>
  <c r="O310" i="2" s="1"/>
  <c r="N309" i="2"/>
  <c r="O309" i="2" s="1"/>
  <c r="N308" i="2"/>
  <c r="O308" i="2" s="1"/>
  <c r="N307" i="2"/>
  <c r="O307" i="2" s="1"/>
  <c r="N306" i="2"/>
  <c r="O306" i="2" s="1"/>
  <c r="N305" i="2"/>
  <c r="O305" i="2" s="1"/>
  <c r="N304" i="2"/>
  <c r="O304" i="2" s="1"/>
  <c r="N303" i="2"/>
  <c r="O303" i="2" s="1"/>
  <c r="N302" i="2"/>
  <c r="O302" i="2" s="1"/>
  <c r="N301" i="2"/>
  <c r="O301" i="2" s="1"/>
  <c r="N300" i="2"/>
  <c r="O300" i="2" s="1"/>
  <c r="N299" i="2"/>
  <c r="O299" i="2" s="1"/>
  <c r="N298" i="2"/>
  <c r="O298" i="2" s="1"/>
  <c r="N297" i="2"/>
  <c r="O297" i="2" s="1"/>
  <c r="N296" i="2"/>
  <c r="O296" i="2" s="1"/>
  <c r="N295" i="2"/>
  <c r="O295" i="2" s="1"/>
  <c r="N294" i="2"/>
  <c r="O294" i="2" s="1"/>
  <c r="N293" i="2"/>
  <c r="O293" i="2" s="1"/>
  <c r="N292" i="2"/>
  <c r="O292" i="2" s="1"/>
  <c r="N291" i="2"/>
  <c r="O291" i="2" s="1"/>
  <c r="N290" i="2"/>
  <c r="O290" i="2" s="1"/>
  <c r="N457" i="2"/>
  <c r="O457" i="2" s="1"/>
  <c r="N456" i="2"/>
  <c r="O456" i="2" s="1"/>
  <c r="N455" i="2"/>
  <c r="O455" i="2" s="1"/>
  <c r="N454" i="2"/>
  <c r="O454" i="2" s="1"/>
  <c r="N453" i="2"/>
  <c r="O453" i="2" s="1"/>
  <c r="N452" i="2"/>
  <c r="O452" i="2" s="1"/>
  <c r="N451" i="2"/>
  <c r="O451" i="2" s="1"/>
  <c r="N450" i="2"/>
  <c r="O450" i="2" s="1"/>
  <c r="N449" i="2"/>
  <c r="O449" i="2" s="1"/>
  <c r="N448" i="2"/>
  <c r="O448" i="2" s="1"/>
  <c r="N447" i="2"/>
  <c r="O447" i="2" s="1"/>
  <c r="N446" i="2"/>
  <c r="O446" i="2" s="1"/>
  <c r="N445" i="2"/>
  <c r="O445" i="2" s="1"/>
  <c r="N444" i="2"/>
  <c r="O444" i="2" s="1"/>
  <c r="N443" i="2"/>
  <c r="O443" i="2" s="1"/>
  <c r="N442" i="2"/>
  <c r="O442" i="2" s="1"/>
  <c r="N441" i="2"/>
  <c r="O441" i="2" s="1"/>
  <c r="N440" i="2"/>
  <c r="O440" i="2" s="1"/>
  <c r="N439" i="2"/>
  <c r="O439" i="2" s="1"/>
  <c r="N438" i="2"/>
  <c r="O438" i="2" s="1"/>
  <c r="N437" i="2"/>
  <c r="O437" i="2" s="1"/>
  <c r="N436" i="2"/>
  <c r="O436" i="2" s="1"/>
  <c r="N435" i="2"/>
  <c r="O435" i="2" s="1"/>
  <c r="N434" i="2"/>
  <c r="O434" i="2" s="1"/>
  <c r="N433" i="2"/>
  <c r="O433" i="2" s="1"/>
  <c r="N432" i="2"/>
  <c r="O432" i="2" s="1"/>
  <c r="N431" i="2"/>
  <c r="O431" i="2" s="1"/>
  <c r="N430" i="2"/>
  <c r="O430" i="2" s="1"/>
  <c r="N429" i="2"/>
  <c r="O429" i="2" s="1"/>
  <c r="N428" i="2"/>
  <c r="O428" i="2" s="1"/>
  <c r="N427" i="2"/>
  <c r="O427" i="2" s="1"/>
  <c r="N426" i="2"/>
  <c r="O426" i="2" s="1"/>
  <c r="N425" i="2"/>
  <c r="O425" i="2" s="1"/>
  <c r="N424" i="2"/>
  <c r="O424" i="2" s="1"/>
  <c r="N423" i="2"/>
  <c r="O423" i="2" s="1"/>
  <c r="N422" i="2"/>
  <c r="O422" i="2" s="1"/>
  <c r="N421" i="2"/>
  <c r="O421" i="2" s="1"/>
  <c r="N420" i="2"/>
  <c r="O420" i="2" s="1"/>
  <c r="N419" i="2"/>
  <c r="O419" i="2" s="1"/>
  <c r="N418" i="2"/>
  <c r="O418" i="2" s="1"/>
  <c r="N417" i="2"/>
  <c r="O417" i="2" s="1"/>
  <c r="N416" i="2"/>
  <c r="O416" i="2" s="1"/>
  <c r="N415" i="2"/>
  <c r="O415" i="2" s="1"/>
  <c r="N414" i="2"/>
  <c r="O414" i="2" s="1"/>
  <c r="N413" i="2"/>
  <c r="O413" i="2" s="1"/>
  <c r="N412" i="2"/>
  <c r="O412" i="2" s="1"/>
  <c r="N411" i="2"/>
  <c r="O411" i="2" s="1"/>
  <c r="N410" i="2"/>
  <c r="O410" i="2" s="1"/>
  <c r="N289" i="2"/>
  <c r="O289" i="2" s="1"/>
  <c r="N288" i="2"/>
  <c r="O288" i="2" s="1"/>
  <c r="N287" i="2"/>
  <c r="O287" i="2" s="1"/>
  <c r="N286" i="2"/>
  <c r="O286" i="2" s="1"/>
  <c r="N285" i="2"/>
  <c r="O285" i="2" s="1"/>
  <c r="N284" i="2"/>
  <c r="O284" i="2" s="1"/>
  <c r="N283" i="2"/>
  <c r="O283" i="2" s="1"/>
  <c r="N282" i="2"/>
  <c r="O282" i="2" s="1"/>
  <c r="N281" i="2"/>
  <c r="O281" i="2" s="1"/>
  <c r="N280" i="2"/>
  <c r="O280" i="2" s="1"/>
  <c r="N279" i="2"/>
  <c r="O279" i="2" s="1"/>
  <c r="N278" i="2"/>
  <c r="O278" i="2" s="1"/>
  <c r="N277" i="2"/>
  <c r="O277" i="2" s="1"/>
  <c r="N276" i="2"/>
  <c r="O276" i="2" s="1"/>
  <c r="N275" i="2"/>
  <c r="O275" i="2" s="1"/>
  <c r="N274" i="2"/>
  <c r="O274" i="2" s="1"/>
  <c r="N273" i="2"/>
  <c r="O273" i="2" s="1"/>
  <c r="N272" i="2"/>
  <c r="O272" i="2" s="1"/>
  <c r="N271" i="2"/>
  <c r="O271" i="2" s="1"/>
  <c r="N270" i="2"/>
  <c r="O270" i="2" s="1"/>
  <c r="N269" i="2"/>
  <c r="O269" i="2" s="1"/>
  <c r="N268" i="2"/>
  <c r="O268" i="2" s="1"/>
  <c r="N267" i="2"/>
  <c r="O267" i="2" s="1"/>
  <c r="N266" i="2"/>
  <c r="O266" i="2" s="1"/>
  <c r="N265" i="2"/>
  <c r="O265" i="2" s="1"/>
  <c r="N264" i="2"/>
  <c r="O264" i="2" s="1"/>
  <c r="N263" i="2"/>
  <c r="O263" i="2" s="1"/>
  <c r="N262" i="2"/>
  <c r="O262" i="2" s="1"/>
  <c r="N261" i="2"/>
  <c r="O261" i="2" s="1"/>
  <c r="N260" i="2"/>
  <c r="O260" i="2" s="1"/>
  <c r="N259" i="2"/>
  <c r="O259" i="2" s="1"/>
  <c r="N258" i="2"/>
  <c r="O258" i="2" s="1"/>
  <c r="N257" i="2"/>
  <c r="O257" i="2" s="1"/>
  <c r="N256" i="2"/>
  <c r="O256" i="2" s="1"/>
  <c r="N255" i="2"/>
  <c r="O255" i="2" s="1"/>
  <c r="N254" i="2"/>
  <c r="O254" i="2" s="1"/>
  <c r="N253" i="2"/>
  <c r="O253" i="2" s="1"/>
  <c r="N252" i="2"/>
  <c r="O252" i="2" s="1"/>
  <c r="N251" i="2"/>
  <c r="O251" i="2" s="1"/>
  <c r="N250" i="2"/>
  <c r="O250" i="2" s="1"/>
  <c r="N249" i="2"/>
  <c r="O249" i="2" s="1"/>
  <c r="N248" i="2"/>
  <c r="O248" i="2" s="1"/>
  <c r="N247" i="2"/>
  <c r="O247" i="2" s="1"/>
  <c r="N246" i="2"/>
  <c r="O246" i="2" s="1"/>
  <c r="N245" i="2"/>
  <c r="O245" i="2" s="1"/>
  <c r="N244" i="2"/>
  <c r="O244" i="2" s="1"/>
  <c r="N243" i="2"/>
  <c r="O243" i="2" s="1"/>
  <c r="N242" i="2"/>
  <c r="O242" i="2" s="1"/>
  <c r="N241" i="2"/>
  <c r="O241" i="2" s="1"/>
  <c r="N240" i="2"/>
  <c r="O240" i="2" s="1"/>
  <c r="N239" i="2"/>
  <c r="O239" i="2" s="1"/>
  <c r="N238" i="2"/>
  <c r="O238" i="2" s="1"/>
  <c r="N237" i="2"/>
  <c r="O237" i="2" s="1"/>
  <c r="N236" i="2"/>
  <c r="O236" i="2" s="1"/>
  <c r="N235" i="2"/>
  <c r="O235" i="2" s="1"/>
  <c r="N234" i="2"/>
  <c r="O234" i="2" s="1"/>
  <c r="N233" i="2"/>
  <c r="O233" i="2" s="1"/>
  <c r="N232" i="2"/>
  <c r="O232" i="2" s="1"/>
  <c r="N231" i="2"/>
  <c r="O231" i="2" s="1"/>
  <c r="N230" i="2"/>
  <c r="O230" i="2" s="1"/>
  <c r="N229" i="2"/>
  <c r="O229" i="2" s="1"/>
  <c r="N228" i="2"/>
  <c r="O228" i="2" s="1"/>
  <c r="N227" i="2"/>
  <c r="O227" i="2" s="1"/>
  <c r="N226" i="2"/>
  <c r="O226" i="2" s="1"/>
  <c r="N225" i="2"/>
  <c r="O225" i="2" s="1"/>
  <c r="N224" i="2"/>
  <c r="O224" i="2" s="1"/>
  <c r="N223" i="2"/>
  <c r="O223" i="2" s="1"/>
  <c r="N222" i="2"/>
  <c r="O222" i="2" s="1"/>
  <c r="N221" i="2"/>
  <c r="O221" i="2" s="1"/>
  <c r="N220" i="2"/>
  <c r="O220" i="2" s="1"/>
  <c r="N219" i="2"/>
  <c r="O219" i="2" s="1"/>
  <c r="N218" i="2"/>
  <c r="O218" i="2" s="1"/>
  <c r="N121" i="2"/>
  <c r="O121" i="2" s="1"/>
  <c r="N120" i="2"/>
  <c r="O120" i="2" s="1"/>
  <c r="N119" i="2"/>
  <c r="O119" i="2" s="1"/>
  <c r="N118" i="2"/>
  <c r="O118" i="2" s="1"/>
  <c r="N117" i="2"/>
  <c r="O117" i="2" s="1"/>
  <c r="N116" i="2"/>
  <c r="O116" i="2" s="1"/>
  <c r="N115" i="2"/>
  <c r="O115" i="2" s="1"/>
  <c r="N114" i="2"/>
  <c r="O114" i="2" s="1"/>
  <c r="N113" i="2"/>
  <c r="O113" i="2" s="1"/>
  <c r="N112" i="2"/>
  <c r="O112" i="2" s="1"/>
  <c r="N111" i="2"/>
  <c r="O111" i="2" s="1"/>
  <c r="N110" i="2"/>
  <c r="O110" i="2" s="1"/>
  <c r="N109" i="2"/>
  <c r="O109" i="2" s="1"/>
  <c r="N108" i="2"/>
  <c r="O108" i="2" s="1"/>
  <c r="N107" i="2"/>
  <c r="O107" i="2" s="1"/>
  <c r="N106" i="2"/>
  <c r="O106" i="2" s="1"/>
  <c r="N105" i="2"/>
  <c r="O105" i="2" s="1"/>
  <c r="N104" i="2"/>
  <c r="O104" i="2" s="1"/>
  <c r="N103" i="2"/>
  <c r="O103" i="2" s="1"/>
  <c r="N102" i="2"/>
  <c r="O102" i="2" s="1"/>
  <c r="N101" i="2"/>
  <c r="O101" i="2" s="1"/>
  <c r="N100" i="2"/>
  <c r="O100" i="2" s="1"/>
  <c r="N99" i="2"/>
  <c r="O99" i="2" s="1"/>
  <c r="N98" i="2"/>
  <c r="O98" i="2" s="1"/>
  <c r="N211" i="2"/>
  <c r="O211" i="2" s="1"/>
  <c r="N210" i="2"/>
  <c r="O210" i="2" s="1"/>
  <c r="N209" i="2"/>
  <c r="O209" i="2" s="1"/>
  <c r="N208" i="2"/>
  <c r="O208" i="2" s="1"/>
  <c r="N207" i="2"/>
  <c r="O207" i="2" s="1"/>
  <c r="N206" i="2"/>
  <c r="O206" i="2" s="1"/>
  <c r="N205" i="2"/>
  <c r="O205" i="2" s="1"/>
  <c r="N204" i="2"/>
  <c r="O204" i="2" s="1"/>
  <c r="N203" i="2"/>
  <c r="O203" i="2" s="1"/>
  <c r="N202" i="2"/>
  <c r="O202" i="2" s="1"/>
  <c r="N201" i="2"/>
  <c r="O201" i="2" s="1"/>
  <c r="N200" i="2"/>
  <c r="O200" i="2" s="1"/>
  <c r="N187" i="2"/>
  <c r="O187" i="2" s="1"/>
  <c r="N186" i="2"/>
  <c r="O186" i="2" s="1"/>
  <c r="N185" i="2"/>
  <c r="O185" i="2" s="1"/>
  <c r="N184" i="2"/>
  <c r="O184" i="2" s="1"/>
  <c r="N183" i="2"/>
  <c r="O183" i="2" s="1"/>
  <c r="N182" i="2"/>
  <c r="O182" i="2" s="1"/>
  <c r="N175" i="2"/>
  <c r="O175" i="2" s="1"/>
  <c r="N174" i="2"/>
  <c r="O174" i="2" s="1"/>
  <c r="N173" i="2"/>
  <c r="O173" i="2" s="1"/>
  <c r="N172" i="2"/>
  <c r="O172" i="2" s="1"/>
  <c r="N171" i="2"/>
  <c r="O171" i="2" s="1"/>
  <c r="N170" i="2"/>
  <c r="O170" i="2" s="1"/>
  <c r="N91" i="2"/>
  <c r="O91" i="2" s="1"/>
  <c r="N90" i="2"/>
  <c r="O90" i="2" s="1"/>
  <c r="N89" i="2"/>
  <c r="O89" i="2" s="1"/>
  <c r="N88" i="2"/>
  <c r="O88" i="2" s="1"/>
  <c r="N87" i="2"/>
  <c r="O87" i="2" s="1"/>
  <c r="N86" i="2"/>
  <c r="O86" i="2" s="1"/>
  <c r="N85" i="2"/>
  <c r="O85" i="2" s="1"/>
  <c r="N84" i="2"/>
  <c r="O84" i="2" s="1"/>
  <c r="N83" i="2"/>
  <c r="O83" i="2" s="1"/>
  <c r="N82" i="2"/>
  <c r="O82" i="2" s="1"/>
  <c r="N81" i="2"/>
  <c r="O81" i="2" s="1"/>
  <c r="N80" i="2"/>
  <c r="O80" i="2" s="1"/>
  <c r="N67" i="2"/>
  <c r="O67" i="2" s="1"/>
  <c r="N66" i="2"/>
  <c r="O66" i="2" s="1"/>
  <c r="N65" i="2"/>
  <c r="O65" i="2" s="1"/>
  <c r="N64" i="2"/>
  <c r="O64" i="2" s="1"/>
  <c r="N63" i="2"/>
  <c r="O63" i="2" s="1"/>
  <c r="N62" i="2"/>
  <c r="O62" i="2" s="1"/>
  <c r="N55" i="2"/>
  <c r="O55" i="2" s="1"/>
  <c r="N54" i="2"/>
  <c r="O54" i="2" s="1"/>
  <c r="N53" i="2"/>
  <c r="O53" i="2" s="1"/>
  <c r="N52" i="2"/>
  <c r="O52" i="2" s="1"/>
  <c r="N51" i="2"/>
  <c r="O51" i="2" s="1"/>
  <c r="N50" i="2"/>
  <c r="O50" i="2" s="1"/>
  <c r="N217" i="2"/>
  <c r="O217" i="2" s="1"/>
  <c r="N216" i="2"/>
  <c r="O216" i="2" s="1"/>
  <c r="N215" i="2"/>
  <c r="O215" i="2" s="1"/>
  <c r="N214" i="2"/>
  <c r="O214" i="2" s="1"/>
  <c r="N213" i="2"/>
  <c r="O213" i="2" s="1"/>
  <c r="N212" i="2"/>
  <c r="O212" i="2" s="1"/>
  <c r="N199" i="2"/>
  <c r="O199" i="2" s="1"/>
  <c r="N198" i="2"/>
  <c r="O198" i="2" s="1"/>
  <c r="N197" i="2"/>
  <c r="O197" i="2" s="1"/>
  <c r="N196" i="2"/>
  <c r="O196" i="2" s="1"/>
  <c r="N195" i="2"/>
  <c r="O195" i="2" s="1"/>
  <c r="N194" i="2"/>
  <c r="O194" i="2" s="1"/>
  <c r="N193" i="2"/>
  <c r="O193" i="2" s="1"/>
  <c r="N192" i="2"/>
  <c r="O192" i="2" s="1"/>
  <c r="N191" i="2"/>
  <c r="O191" i="2" s="1"/>
  <c r="N190" i="2"/>
  <c r="O190" i="2" s="1"/>
  <c r="N189" i="2"/>
  <c r="O189" i="2" s="1"/>
  <c r="N188" i="2"/>
  <c r="O188" i="2" s="1"/>
  <c r="N181" i="2"/>
  <c r="O181" i="2" s="1"/>
  <c r="N180" i="2"/>
  <c r="O180" i="2" s="1"/>
  <c r="N179" i="2"/>
  <c r="O179" i="2" s="1"/>
  <c r="N178" i="2"/>
  <c r="O178" i="2" s="1"/>
  <c r="N177" i="2"/>
  <c r="O177" i="2" s="1"/>
  <c r="N176" i="2"/>
  <c r="O176" i="2" s="1"/>
  <c r="N97" i="2"/>
  <c r="O97" i="2" s="1"/>
  <c r="N96" i="2"/>
  <c r="O96" i="2" s="1"/>
  <c r="N95" i="2"/>
  <c r="O95" i="2" s="1"/>
  <c r="N94" i="2"/>
  <c r="O94" i="2" s="1"/>
  <c r="N93" i="2"/>
  <c r="O93" i="2" s="1"/>
  <c r="N92" i="2"/>
  <c r="O92" i="2" s="1"/>
  <c r="N79" i="2"/>
  <c r="O79" i="2" s="1"/>
  <c r="N78" i="2"/>
  <c r="O78" i="2" s="1"/>
  <c r="N77" i="2"/>
  <c r="O77" i="2" s="1"/>
  <c r="N76" i="2"/>
  <c r="O76" i="2" s="1"/>
  <c r="N75" i="2"/>
  <c r="O75" i="2" s="1"/>
  <c r="N74" i="2"/>
  <c r="O74" i="2" s="1"/>
  <c r="N73" i="2"/>
  <c r="O73" i="2" s="1"/>
  <c r="N72" i="2"/>
  <c r="O72" i="2" s="1"/>
  <c r="N71" i="2"/>
  <c r="O71" i="2" s="1"/>
  <c r="N70" i="2"/>
  <c r="O70" i="2" s="1"/>
  <c r="N69" i="2"/>
  <c r="O69" i="2" s="1"/>
  <c r="N68" i="2"/>
  <c r="O68" i="2" s="1"/>
  <c r="N61" i="2"/>
  <c r="O61" i="2" s="1"/>
  <c r="N60" i="2"/>
  <c r="O60" i="2" s="1"/>
  <c r="N59" i="2"/>
  <c r="O59" i="2" s="1"/>
  <c r="N58" i="2"/>
  <c r="O58" i="2" s="1"/>
  <c r="N57" i="2"/>
  <c r="O57" i="2" s="1"/>
  <c r="N56" i="2"/>
  <c r="O56" i="2" s="1"/>
  <c r="N169" i="2"/>
  <c r="O169" i="2" s="1"/>
  <c r="N168" i="2"/>
  <c r="O168" i="2" s="1"/>
  <c r="N167" i="2"/>
  <c r="O167" i="2" s="1"/>
  <c r="N166" i="2"/>
  <c r="O166" i="2" s="1"/>
  <c r="N165" i="2"/>
  <c r="O165" i="2" s="1"/>
  <c r="N164" i="2"/>
  <c r="O164" i="2" s="1"/>
  <c r="N163" i="2"/>
  <c r="O163" i="2" s="1"/>
  <c r="N162" i="2"/>
  <c r="O162" i="2" s="1"/>
  <c r="N161" i="2"/>
  <c r="O161" i="2" s="1"/>
  <c r="N160" i="2"/>
  <c r="O160" i="2" s="1"/>
  <c r="N159" i="2"/>
  <c r="O159" i="2" s="1"/>
  <c r="N158" i="2"/>
  <c r="O158" i="2" s="1"/>
  <c r="N157" i="2"/>
  <c r="O157" i="2" s="1"/>
  <c r="N156" i="2"/>
  <c r="O156" i="2" s="1"/>
  <c r="N155" i="2"/>
  <c r="O155" i="2" s="1"/>
  <c r="N154" i="2"/>
  <c r="O154" i="2" s="1"/>
  <c r="N153" i="2"/>
  <c r="O153" i="2" s="1"/>
  <c r="N152" i="2"/>
  <c r="O152" i="2" s="1"/>
  <c r="N151" i="2"/>
  <c r="O151" i="2" s="1"/>
  <c r="N150" i="2"/>
  <c r="O150" i="2" s="1"/>
  <c r="N149" i="2"/>
  <c r="O149" i="2" s="1"/>
  <c r="N148" i="2"/>
  <c r="O148" i="2" s="1"/>
  <c r="N147" i="2"/>
  <c r="O147" i="2" s="1"/>
  <c r="N146" i="2"/>
  <c r="O146" i="2" s="1"/>
  <c r="N145" i="2"/>
  <c r="O145" i="2" s="1"/>
  <c r="N144" i="2"/>
  <c r="O144" i="2" s="1"/>
  <c r="N143" i="2"/>
  <c r="O143" i="2" s="1"/>
  <c r="N142" i="2"/>
  <c r="O142" i="2" s="1"/>
  <c r="N141" i="2"/>
  <c r="O141" i="2" s="1"/>
  <c r="N140" i="2"/>
  <c r="O140" i="2" s="1"/>
  <c r="N139" i="2"/>
  <c r="O139" i="2" s="1"/>
  <c r="N138" i="2"/>
  <c r="O138" i="2" s="1"/>
  <c r="N137" i="2"/>
  <c r="O137" i="2" s="1"/>
  <c r="N136" i="2"/>
  <c r="O136" i="2" s="1"/>
  <c r="N135" i="2"/>
  <c r="O135" i="2" s="1"/>
  <c r="N134" i="2"/>
  <c r="O134" i="2" s="1"/>
  <c r="N133" i="2"/>
  <c r="O133" i="2" s="1"/>
  <c r="N132" i="2"/>
  <c r="O132" i="2" s="1"/>
  <c r="N131" i="2"/>
  <c r="O131" i="2" s="1"/>
  <c r="N130" i="2"/>
  <c r="O130" i="2" s="1"/>
  <c r="N129" i="2"/>
  <c r="O129" i="2" s="1"/>
  <c r="N128" i="2"/>
  <c r="O128" i="2" s="1"/>
  <c r="N127" i="2"/>
  <c r="O127" i="2" s="1"/>
  <c r="N126" i="2"/>
  <c r="O126" i="2" s="1"/>
  <c r="N125" i="2"/>
  <c r="O125" i="2" s="1"/>
  <c r="N124" i="2"/>
  <c r="O124" i="2" s="1"/>
  <c r="N123" i="2"/>
  <c r="O123" i="2" s="1"/>
  <c r="N122" i="2"/>
  <c r="O122" i="2" s="1"/>
  <c r="N49" i="2"/>
  <c r="O49" i="2" s="1"/>
  <c r="N48" i="2"/>
  <c r="O48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40" i="2"/>
  <c r="O40" i="2" s="1"/>
  <c r="N39" i="2"/>
  <c r="O39" i="2" s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Q1441" i="1"/>
  <c r="L1441" i="1"/>
  <c r="I1441" i="1"/>
  <c r="M1441" i="1" s="1"/>
  <c r="Q1440" i="1"/>
  <c r="L1440" i="1"/>
  <c r="I1440" i="1"/>
  <c r="M1440" i="1" s="1"/>
  <c r="Q1439" i="1"/>
  <c r="L1439" i="1"/>
  <c r="I1439" i="1"/>
  <c r="Q1438" i="1"/>
  <c r="L1438" i="1"/>
  <c r="I1438" i="1"/>
  <c r="Q1437" i="1"/>
  <c r="L1437" i="1"/>
  <c r="I1437" i="1"/>
  <c r="M1437" i="1" s="1"/>
  <c r="Q1436" i="1"/>
  <c r="M1436" i="1"/>
  <c r="L1436" i="1"/>
  <c r="I1436" i="1"/>
  <c r="Q1435" i="1"/>
  <c r="M1435" i="1"/>
  <c r="L1435" i="1"/>
  <c r="I1435" i="1"/>
  <c r="Q1434" i="1"/>
  <c r="L1434" i="1"/>
  <c r="I1434" i="1"/>
  <c r="Q1433" i="1"/>
  <c r="L1433" i="1"/>
  <c r="I1433" i="1"/>
  <c r="Q1432" i="1"/>
  <c r="M1432" i="1"/>
  <c r="L1432" i="1"/>
  <c r="Q1431" i="1"/>
  <c r="L1431" i="1"/>
  <c r="M1431" i="1" s="1"/>
  <c r="I1431" i="1"/>
  <c r="Q1430" i="1"/>
  <c r="M1430" i="1"/>
  <c r="L1430" i="1"/>
  <c r="I1430" i="1"/>
  <c r="Q1429" i="1"/>
  <c r="L1429" i="1"/>
  <c r="I1429" i="1"/>
  <c r="M1429" i="1" s="1"/>
  <c r="Q1428" i="1"/>
  <c r="L1428" i="1"/>
  <c r="I1428" i="1"/>
  <c r="M1428" i="1" s="1"/>
  <c r="Q1427" i="1"/>
  <c r="L1427" i="1"/>
  <c r="I1427" i="1"/>
  <c r="M1427" i="1" s="1"/>
  <c r="Q1426" i="1"/>
  <c r="M1426" i="1"/>
  <c r="L1426" i="1"/>
  <c r="I1426" i="1"/>
  <c r="Q1425" i="1"/>
  <c r="M1425" i="1"/>
  <c r="L1425" i="1"/>
  <c r="I1425" i="1"/>
  <c r="Q1424" i="1"/>
  <c r="L1424" i="1"/>
  <c r="I1424" i="1"/>
  <c r="M1424" i="1" s="1"/>
  <c r="Q1423" i="1"/>
  <c r="L1423" i="1"/>
  <c r="I1423" i="1"/>
  <c r="M1423" i="1" s="1"/>
  <c r="Q1422" i="1"/>
  <c r="L1422" i="1"/>
  <c r="I1422" i="1"/>
  <c r="M1422" i="1" s="1"/>
  <c r="Q1421" i="1"/>
  <c r="M1421" i="1"/>
  <c r="L1421" i="1"/>
  <c r="I1421" i="1"/>
  <c r="Q1420" i="1"/>
  <c r="M1420" i="1"/>
  <c r="L1420" i="1"/>
  <c r="I1420" i="1"/>
  <c r="Q1419" i="1"/>
  <c r="L1419" i="1"/>
  <c r="I1419" i="1"/>
  <c r="M1419" i="1" s="1"/>
  <c r="Q1418" i="1"/>
  <c r="L1418" i="1"/>
  <c r="I1418" i="1"/>
  <c r="M1418" i="1" s="1"/>
  <c r="Q1417" i="1"/>
  <c r="L1417" i="1"/>
  <c r="I1417" i="1"/>
  <c r="M1417" i="1" s="1"/>
  <c r="Q1416" i="1"/>
  <c r="M1416" i="1"/>
  <c r="L1416" i="1"/>
  <c r="I1416" i="1"/>
  <c r="Q1415" i="1"/>
  <c r="M1415" i="1"/>
  <c r="L1415" i="1"/>
  <c r="I1415" i="1"/>
  <c r="Q1414" i="1"/>
  <c r="L1414" i="1"/>
  <c r="I1414" i="1"/>
  <c r="M1414" i="1" s="1"/>
  <c r="Q1413" i="1"/>
  <c r="L1413" i="1"/>
  <c r="I1413" i="1"/>
  <c r="M1413" i="1" s="1"/>
  <c r="Q1412" i="1"/>
  <c r="L1412" i="1"/>
  <c r="I1412" i="1"/>
  <c r="M1412" i="1" s="1"/>
  <c r="Q1411" i="1"/>
  <c r="L1411" i="1"/>
  <c r="M1411" i="1" s="1"/>
  <c r="Q1410" i="1"/>
  <c r="L1410" i="1"/>
  <c r="M1410" i="1" s="1"/>
  <c r="Q1409" i="1"/>
  <c r="L1409" i="1"/>
  <c r="M1409" i="1" s="1"/>
  <c r="Q1408" i="1"/>
  <c r="L1408" i="1"/>
  <c r="M1408" i="1" s="1"/>
  <c r="Q1407" i="1"/>
  <c r="M1407" i="1"/>
  <c r="L1407" i="1"/>
  <c r="Q1406" i="1"/>
  <c r="M1406" i="1"/>
  <c r="L1406" i="1"/>
  <c r="Q1405" i="1"/>
  <c r="L1405" i="1"/>
  <c r="M1405" i="1" s="1"/>
  <c r="Q1404" i="1"/>
  <c r="M1404" i="1"/>
  <c r="L1404" i="1"/>
  <c r="Q1403" i="1"/>
  <c r="M1403" i="1"/>
  <c r="L1403" i="1"/>
  <c r="Q1402" i="1"/>
  <c r="L1402" i="1"/>
  <c r="M1402" i="1" s="1"/>
  <c r="Q1401" i="1"/>
  <c r="M1401" i="1"/>
  <c r="L1401" i="1"/>
  <c r="Q1400" i="1"/>
  <c r="L1400" i="1"/>
  <c r="M1400" i="1" s="1"/>
  <c r="Q1399" i="1"/>
  <c r="L1399" i="1"/>
  <c r="M1399" i="1" s="1"/>
  <c r="Q1398" i="1"/>
  <c r="L1398" i="1"/>
  <c r="M1398" i="1" s="1"/>
  <c r="Q1397" i="1"/>
  <c r="M1397" i="1"/>
  <c r="L1397" i="1"/>
  <c r="Q1396" i="1"/>
  <c r="M1396" i="1"/>
  <c r="L1396" i="1"/>
  <c r="Q1395" i="1"/>
  <c r="L1395" i="1"/>
  <c r="M1395" i="1" s="1"/>
  <c r="Q1394" i="1"/>
  <c r="M1394" i="1"/>
  <c r="L1394" i="1"/>
  <c r="Q1393" i="1"/>
  <c r="M1393" i="1"/>
  <c r="L1393" i="1"/>
  <c r="Q1392" i="1"/>
  <c r="L1392" i="1"/>
  <c r="M1392" i="1" s="1"/>
  <c r="Q1391" i="1"/>
  <c r="L1391" i="1"/>
  <c r="M1391" i="1" s="1"/>
  <c r="Q1390" i="1"/>
  <c r="L1390" i="1"/>
  <c r="M1390" i="1" s="1"/>
  <c r="Q1389" i="1"/>
  <c r="L1389" i="1"/>
  <c r="M1389" i="1" s="1"/>
  <c r="Q1388" i="1"/>
  <c r="L1388" i="1"/>
  <c r="M1388" i="1" s="1"/>
  <c r="Q1387" i="1"/>
  <c r="M1387" i="1"/>
  <c r="L1387" i="1"/>
  <c r="Q1386" i="1"/>
  <c r="M1386" i="1"/>
  <c r="L1386" i="1"/>
  <c r="Q1385" i="1"/>
  <c r="L1385" i="1"/>
  <c r="M1385" i="1" s="1"/>
  <c r="Q1384" i="1"/>
  <c r="M1384" i="1"/>
  <c r="L1384" i="1"/>
  <c r="Q1383" i="1"/>
  <c r="M1383" i="1"/>
  <c r="L1383" i="1"/>
  <c r="Q1382" i="1"/>
  <c r="L1382" i="1"/>
  <c r="M1382" i="1" s="1"/>
  <c r="Q1381" i="1"/>
  <c r="M1381" i="1"/>
  <c r="L1381" i="1"/>
  <c r="Q1380" i="1"/>
  <c r="L1380" i="1"/>
  <c r="M1380" i="1" s="1"/>
  <c r="Q1379" i="1"/>
  <c r="L1379" i="1"/>
  <c r="M1379" i="1" s="1"/>
  <c r="Q1378" i="1"/>
  <c r="L1378" i="1"/>
  <c r="M1378" i="1" s="1"/>
  <c r="Q1377" i="1"/>
  <c r="M1377" i="1"/>
  <c r="L1377" i="1"/>
  <c r="Q1376" i="1"/>
  <c r="M1376" i="1"/>
  <c r="L1376" i="1"/>
  <c r="Q1375" i="1"/>
  <c r="L1375" i="1"/>
  <c r="M1375" i="1" s="1"/>
  <c r="Q1374" i="1"/>
  <c r="M1374" i="1"/>
  <c r="L1374" i="1"/>
  <c r="Q1373" i="1"/>
  <c r="M1373" i="1"/>
  <c r="L1373" i="1"/>
  <c r="Q1372" i="1"/>
  <c r="M1372" i="1"/>
  <c r="L1372" i="1"/>
  <c r="Q1371" i="1"/>
  <c r="L1371" i="1"/>
  <c r="M1371" i="1" s="1"/>
  <c r="Q1370" i="1"/>
  <c r="L1370" i="1"/>
  <c r="M1370" i="1" s="1"/>
  <c r="Q1369" i="1"/>
  <c r="L1369" i="1"/>
  <c r="M1369" i="1" s="1"/>
  <c r="Q1368" i="1"/>
  <c r="L1368" i="1"/>
  <c r="M1368" i="1" s="1"/>
  <c r="Q1367" i="1"/>
  <c r="M1367" i="1"/>
  <c r="L1367" i="1"/>
  <c r="Q1366" i="1"/>
  <c r="M1366" i="1"/>
  <c r="L1366" i="1"/>
  <c r="Q1365" i="1"/>
  <c r="L1365" i="1"/>
  <c r="M1365" i="1" s="1"/>
  <c r="Q1364" i="1"/>
  <c r="M1364" i="1"/>
  <c r="L1364" i="1"/>
  <c r="Q1363" i="1"/>
  <c r="M1363" i="1"/>
  <c r="L1363" i="1"/>
  <c r="Q1362" i="1"/>
  <c r="M1362" i="1"/>
  <c r="L1362" i="1"/>
  <c r="Q1361" i="1"/>
  <c r="L1361" i="1"/>
  <c r="M1361" i="1" s="1"/>
  <c r="Q1360" i="1"/>
  <c r="L1360" i="1"/>
  <c r="M1360" i="1" s="1"/>
  <c r="Q1359" i="1"/>
  <c r="L1359" i="1"/>
  <c r="M1359" i="1" s="1"/>
  <c r="Q1358" i="1"/>
  <c r="L1358" i="1"/>
  <c r="M1358" i="1" s="1"/>
  <c r="Q1357" i="1"/>
  <c r="M1357" i="1"/>
  <c r="L1357" i="1"/>
  <c r="Q1356" i="1"/>
  <c r="M1356" i="1"/>
  <c r="L1356" i="1"/>
  <c r="Q1355" i="1"/>
  <c r="L1355" i="1"/>
  <c r="M1355" i="1" s="1"/>
  <c r="Q1354" i="1"/>
  <c r="M1354" i="1"/>
  <c r="L1354" i="1"/>
  <c r="Q1353" i="1"/>
  <c r="M1353" i="1"/>
  <c r="L1353" i="1"/>
  <c r="Q1352" i="1"/>
  <c r="M1352" i="1"/>
  <c r="L1352" i="1"/>
  <c r="Q1351" i="1"/>
  <c r="M1351" i="1"/>
  <c r="L1351" i="1"/>
  <c r="Q1350" i="1"/>
  <c r="L1350" i="1"/>
  <c r="M1350" i="1" s="1"/>
  <c r="Q1349" i="1"/>
  <c r="L1349" i="1"/>
  <c r="M1349" i="1" s="1"/>
  <c r="Q1348" i="1"/>
  <c r="L1348" i="1"/>
  <c r="M1348" i="1" s="1"/>
  <c r="Q1347" i="1"/>
  <c r="M1347" i="1"/>
  <c r="L1347" i="1"/>
  <c r="Q1346" i="1"/>
  <c r="M1346" i="1"/>
  <c r="L1346" i="1"/>
  <c r="Q1345" i="1"/>
  <c r="L1345" i="1"/>
  <c r="M1345" i="1" s="1"/>
  <c r="Q1344" i="1"/>
  <c r="M1344" i="1"/>
  <c r="L1344" i="1"/>
  <c r="Q1343" i="1"/>
  <c r="M1343" i="1"/>
  <c r="L1343" i="1"/>
  <c r="Q1342" i="1"/>
  <c r="M1342" i="1"/>
  <c r="L1342" i="1"/>
  <c r="Q1341" i="1"/>
  <c r="M1341" i="1"/>
  <c r="L1341" i="1"/>
  <c r="Q1340" i="1"/>
  <c r="L1340" i="1"/>
  <c r="M1340" i="1" s="1"/>
  <c r="Q1339" i="1"/>
  <c r="L1339" i="1"/>
  <c r="M1339" i="1" s="1"/>
  <c r="Q1338" i="1"/>
  <c r="L1338" i="1"/>
  <c r="M1338" i="1" s="1"/>
  <c r="Q1337" i="1"/>
  <c r="M1337" i="1"/>
  <c r="L1337" i="1"/>
  <c r="Q1336" i="1"/>
  <c r="M1336" i="1"/>
  <c r="L1336" i="1"/>
  <c r="Q1335" i="1"/>
  <c r="L1335" i="1"/>
  <c r="M1335" i="1" s="1"/>
  <c r="Q1334" i="1"/>
  <c r="M1334" i="1"/>
  <c r="L1334" i="1"/>
  <c r="Q1333" i="1"/>
  <c r="M1333" i="1"/>
  <c r="L1333" i="1"/>
  <c r="Q1332" i="1"/>
  <c r="L1332" i="1"/>
  <c r="M1332" i="1" s="1"/>
  <c r="Q1331" i="1"/>
  <c r="M1331" i="1"/>
  <c r="L1331" i="1"/>
  <c r="Q1330" i="1"/>
  <c r="L1330" i="1"/>
  <c r="M1330" i="1" s="1"/>
  <c r="Q1329" i="1"/>
  <c r="L1329" i="1"/>
  <c r="M1329" i="1" s="1"/>
  <c r="Q1328" i="1"/>
  <c r="L1328" i="1"/>
  <c r="M1328" i="1" s="1"/>
  <c r="Q1327" i="1"/>
  <c r="M1327" i="1"/>
  <c r="L1327" i="1"/>
  <c r="Q1326" i="1"/>
  <c r="M1326" i="1"/>
  <c r="L1326" i="1"/>
  <c r="Q1325" i="1"/>
  <c r="L1325" i="1"/>
  <c r="M1325" i="1" s="1"/>
  <c r="Q1324" i="1"/>
  <c r="M1324" i="1"/>
  <c r="L1324" i="1"/>
  <c r="Q1323" i="1"/>
  <c r="M1323" i="1"/>
  <c r="L1323" i="1"/>
  <c r="Q1322" i="1"/>
  <c r="M1322" i="1"/>
  <c r="L1322" i="1"/>
  <c r="Q1321" i="1"/>
  <c r="L1321" i="1"/>
  <c r="M1321" i="1" s="1"/>
  <c r="Q1320" i="1"/>
  <c r="L1320" i="1"/>
  <c r="M1320" i="1" s="1"/>
  <c r="Q1319" i="1"/>
  <c r="L1319" i="1"/>
  <c r="M1319" i="1" s="1"/>
  <c r="Q1318" i="1"/>
  <c r="L1318" i="1"/>
  <c r="M1318" i="1" s="1"/>
  <c r="Q1317" i="1"/>
  <c r="M1317" i="1"/>
  <c r="L1317" i="1"/>
  <c r="Q1316" i="1"/>
  <c r="M1316" i="1"/>
  <c r="L1316" i="1"/>
  <c r="Q1315" i="1"/>
  <c r="L1315" i="1"/>
  <c r="M1315" i="1" s="1"/>
  <c r="Q1314" i="1"/>
  <c r="M1314" i="1"/>
  <c r="L1314" i="1"/>
  <c r="Q1313" i="1"/>
  <c r="M1313" i="1"/>
  <c r="L1313" i="1"/>
  <c r="Q1312" i="1"/>
  <c r="L1312" i="1"/>
  <c r="M1312" i="1" s="1"/>
  <c r="Q1311" i="1"/>
  <c r="M1311" i="1"/>
  <c r="L1311" i="1"/>
  <c r="Q1310" i="1"/>
  <c r="L1310" i="1"/>
  <c r="M1310" i="1" s="1"/>
  <c r="Q1309" i="1"/>
  <c r="L1309" i="1"/>
  <c r="M1309" i="1" s="1"/>
  <c r="Q1308" i="1"/>
  <c r="L1308" i="1"/>
  <c r="M1308" i="1" s="1"/>
  <c r="Q1307" i="1"/>
  <c r="M1307" i="1"/>
  <c r="L1307" i="1"/>
  <c r="Q1306" i="1"/>
  <c r="M1306" i="1"/>
  <c r="L1306" i="1"/>
  <c r="Q1305" i="1"/>
  <c r="L1305" i="1"/>
  <c r="M1305" i="1" s="1"/>
  <c r="Q1304" i="1"/>
  <c r="L1304" i="1"/>
  <c r="M1304" i="1" s="1"/>
  <c r="Q1303" i="1"/>
  <c r="M1303" i="1"/>
  <c r="L1303" i="1"/>
  <c r="Q1302" i="1"/>
  <c r="M1302" i="1"/>
  <c r="L1302" i="1"/>
  <c r="Q1301" i="1"/>
  <c r="L1301" i="1"/>
  <c r="M1301" i="1" s="1"/>
  <c r="Q1300" i="1"/>
  <c r="L1300" i="1"/>
  <c r="M1300" i="1" s="1"/>
  <c r="Q1299" i="1"/>
  <c r="L1299" i="1"/>
  <c r="M1299" i="1" s="1"/>
  <c r="Q1298" i="1"/>
  <c r="L1298" i="1"/>
  <c r="M1298" i="1" s="1"/>
  <c r="Q1297" i="1"/>
  <c r="M1297" i="1"/>
  <c r="L1297" i="1"/>
  <c r="Q1296" i="1"/>
  <c r="M1296" i="1"/>
  <c r="L1296" i="1"/>
  <c r="Q1295" i="1"/>
  <c r="L1295" i="1"/>
  <c r="M1295" i="1" s="1"/>
  <c r="Q1294" i="1"/>
  <c r="L1294" i="1"/>
  <c r="M1294" i="1" s="1"/>
  <c r="Q1293" i="1"/>
  <c r="M1293" i="1"/>
  <c r="L1293" i="1"/>
  <c r="Q1292" i="1"/>
  <c r="M1292" i="1"/>
  <c r="L1292" i="1"/>
  <c r="Q1291" i="1"/>
  <c r="L1291" i="1"/>
  <c r="M1291" i="1" s="1"/>
  <c r="Q1290" i="1"/>
  <c r="L1290" i="1"/>
  <c r="M1290" i="1" s="1"/>
  <c r="Q1289" i="1"/>
  <c r="L1289" i="1"/>
  <c r="M1289" i="1" s="1"/>
  <c r="Q1288" i="1"/>
  <c r="L1288" i="1"/>
  <c r="M1288" i="1" s="1"/>
  <c r="Q1287" i="1"/>
  <c r="M1287" i="1"/>
  <c r="L1287" i="1"/>
  <c r="Q1286" i="1"/>
  <c r="M1286" i="1"/>
  <c r="L1286" i="1"/>
  <c r="Q1285" i="1"/>
  <c r="L1285" i="1"/>
  <c r="M1285" i="1" s="1"/>
  <c r="Q1284" i="1"/>
  <c r="M1284" i="1"/>
  <c r="L1284" i="1"/>
  <c r="Q1283" i="1"/>
  <c r="M1283" i="1"/>
  <c r="L1283" i="1"/>
  <c r="Q1282" i="1"/>
  <c r="L1282" i="1"/>
  <c r="M1282" i="1" s="1"/>
  <c r="Q1281" i="1"/>
  <c r="L1281" i="1"/>
  <c r="M1281" i="1" s="1"/>
  <c r="Q1280" i="1"/>
  <c r="L1280" i="1"/>
  <c r="M1280" i="1" s="1"/>
  <c r="Q1279" i="1"/>
  <c r="L1279" i="1"/>
  <c r="M1279" i="1" s="1"/>
  <c r="Q1278" i="1"/>
  <c r="L1278" i="1"/>
  <c r="M1278" i="1" s="1"/>
  <c r="Q1277" i="1"/>
  <c r="M1277" i="1"/>
  <c r="L1277" i="1"/>
  <c r="Q1276" i="1"/>
  <c r="M1276" i="1"/>
  <c r="L1276" i="1"/>
  <c r="Q1275" i="1"/>
  <c r="L1275" i="1"/>
  <c r="M1275" i="1" s="1"/>
  <c r="Q1274" i="1"/>
  <c r="M1274" i="1"/>
  <c r="L1274" i="1"/>
  <c r="Q1273" i="1"/>
  <c r="M1273" i="1"/>
  <c r="L1273" i="1"/>
  <c r="Q1272" i="1"/>
  <c r="L1272" i="1"/>
  <c r="M1272" i="1" s="1"/>
  <c r="Q1271" i="1"/>
  <c r="M1271" i="1"/>
  <c r="L1271" i="1"/>
  <c r="Q1270" i="1"/>
  <c r="L1270" i="1"/>
  <c r="M1270" i="1" s="1"/>
  <c r="Q1269" i="1"/>
  <c r="L1269" i="1"/>
  <c r="M1269" i="1" s="1"/>
  <c r="Q1268" i="1"/>
  <c r="L1268" i="1"/>
  <c r="M1268" i="1" s="1"/>
  <c r="Q1267" i="1"/>
  <c r="M1267" i="1"/>
  <c r="L1267" i="1"/>
  <c r="Q1266" i="1"/>
  <c r="M1266" i="1"/>
  <c r="L1266" i="1"/>
  <c r="Q1265" i="1"/>
  <c r="L1265" i="1"/>
  <c r="M1265" i="1" s="1"/>
  <c r="Q1264" i="1"/>
  <c r="M1264" i="1"/>
  <c r="L1264" i="1"/>
  <c r="Q1263" i="1"/>
  <c r="M1263" i="1"/>
  <c r="L1263" i="1"/>
  <c r="Q1262" i="1"/>
  <c r="M1262" i="1"/>
  <c r="L1262" i="1"/>
  <c r="Q1261" i="1"/>
  <c r="M1261" i="1"/>
  <c r="L1261" i="1"/>
  <c r="Q1260" i="1"/>
  <c r="L1260" i="1"/>
  <c r="M1260" i="1" s="1"/>
  <c r="Q1259" i="1"/>
  <c r="L1259" i="1"/>
  <c r="M1259" i="1" s="1"/>
  <c r="Q1258" i="1"/>
  <c r="L1258" i="1"/>
  <c r="M1258" i="1" s="1"/>
  <c r="Q1257" i="1"/>
  <c r="M1257" i="1"/>
  <c r="L1257" i="1"/>
  <c r="Q1256" i="1"/>
  <c r="M1256" i="1"/>
  <c r="L1256" i="1"/>
  <c r="Q1255" i="1"/>
  <c r="L1255" i="1"/>
  <c r="M1255" i="1" s="1"/>
  <c r="Q1254" i="1"/>
  <c r="L1254" i="1"/>
  <c r="M1254" i="1" s="1"/>
  <c r="Q1253" i="1"/>
  <c r="M1253" i="1"/>
  <c r="L1253" i="1"/>
  <c r="Q1252" i="1"/>
  <c r="L1252" i="1"/>
  <c r="M1252" i="1" s="1"/>
  <c r="Q1251" i="1"/>
  <c r="L1251" i="1"/>
  <c r="M1251" i="1" s="1"/>
  <c r="Q1250" i="1"/>
  <c r="L1250" i="1"/>
  <c r="M1250" i="1" s="1"/>
  <c r="Q1249" i="1"/>
  <c r="L1249" i="1"/>
  <c r="M1249" i="1" s="1"/>
  <c r="Q1248" i="1"/>
  <c r="L1248" i="1"/>
  <c r="M1248" i="1" s="1"/>
  <c r="Q1247" i="1"/>
  <c r="M1247" i="1"/>
  <c r="L1247" i="1"/>
  <c r="Q1246" i="1"/>
  <c r="M1246" i="1"/>
  <c r="L1246" i="1"/>
  <c r="Q1245" i="1"/>
  <c r="L1245" i="1"/>
  <c r="M1245" i="1" s="1"/>
  <c r="Q1244" i="1"/>
  <c r="M1244" i="1"/>
  <c r="L1244" i="1"/>
  <c r="Q1243" i="1"/>
  <c r="M1243" i="1"/>
  <c r="L1243" i="1"/>
  <c r="Q1242" i="1"/>
  <c r="L1242" i="1"/>
  <c r="M1242" i="1" s="1"/>
  <c r="Q1241" i="1"/>
  <c r="M1241" i="1"/>
  <c r="L1241" i="1"/>
  <c r="Q1240" i="1"/>
  <c r="L1240" i="1"/>
  <c r="M1240" i="1" s="1"/>
  <c r="Q1239" i="1"/>
  <c r="L1239" i="1"/>
  <c r="M1239" i="1" s="1"/>
  <c r="Q1238" i="1"/>
  <c r="L1238" i="1"/>
  <c r="M1238" i="1" s="1"/>
  <c r="Q1237" i="1"/>
  <c r="M1237" i="1"/>
  <c r="L1237" i="1"/>
  <c r="Q1236" i="1"/>
  <c r="M1236" i="1"/>
  <c r="L1236" i="1"/>
  <c r="Q1235" i="1"/>
  <c r="L1235" i="1"/>
  <c r="M1235" i="1" s="1"/>
  <c r="Q1234" i="1"/>
  <c r="L1234" i="1"/>
  <c r="M1234" i="1" s="1"/>
  <c r="Q1233" i="1"/>
  <c r="M1233" i="1"/>
  <c r="L1233" i="1"/>
  <c r="Q1232" i="1"/>
  <c r="M1232" i="1"/>
  <c r="L1232" i="1"/>
  <c r="Q1231" i="1"/>
  <c r="M1231" i="1"/>
  <c r="L1231" i="1"/>
  <c r="Q1230" i="1"/>
  <c r="L1230" i="1"/>
  <c r="M1230" i="1" s="1"/>
  <c r="Q1229" i="1"/>
  <c r="L1229" i="1"/>
  <c r="M1229" i="1" s="1"/>
  <c r="Q1228" i="1"/>
  <c r="L1228" i="1"/>
  <c r="M1228" i="1" s="1"/>
  <c r="Q1227" i="1"/>
  <c r="M1227" i="1"/>
  <c r="L1227" i="1"/>
  <c r="Q1226" i="1"/>
  <c r="M1226" i="1"/>
  <c r="L1226" i="1"/>
  <c r="Q1225" i="1"/>
  <c r="L1225" i="1"/>
  <c r="M1225" i="1" s="1"/>
  <c r="Q1224" i="1"/>
  <c r="M1224" i="1"/>
  <c r="L1224" i="1"/>
  <c r="Q1223" i="1"/>
  <c r="M1223" i="1"/>
  <c r="L1223" i="1"/>
  <c r="Q1222" i="1"/>
  <c r="L1222" i="1"/>
  <c r="M1222" i="1" s="1"/>
  <c r="Q1221" i="1"/>
  <c r="M1221" i="1"/>
  <c r="L1221" i="1"/>
  <c r="Q1220" i="1"/>
  <c r="L1220" i="1"/>
  <c r="M1220" i="1" s="1"/>
  <c r="Q1219" i="1"/>
  <c r="L1219" i="1"/>
  <c r="M1219" i="1" s="1"/>
  <c r="Q1218" i="1"/>
  <c r="L1218" i="1"/>
  <c r="M1218" i="1" s="1"/>
  <c r="Q1217" i="1"/>
  <c r="M1217" i="1"/>
  <c r="L1217" i="1"/>
  <c r="Q1216" i="1"/>
  <c r="M1216" i="1"/>
  <c r="L1216" i="1"/>
  <c r="Q1215" i="1"/>
  <c r="L1215" i="1"/>
  <c r="M1215" i="1" s="1"/>
  <c r="Q1214" i="1"/>
  <c r="L1214" i="1"/>
  <c r="M1214" i="1" s="1"/>
  <c r="Q1213" i="1"/>
  <c r="M1213" i="1"/>
  <c r="L1213" i="1"/>
  <c r="Q1212" i="1"/>
  <c r="L1212" i="1"/>
  <c r="M1212" i="1" s="1"/>
  <c r="Q1211" i="1"/>
  <c r="M1211" i="1"/>
  <c r="L1211" i="1"/>
  <c r="Q1210" i="1"/>
  <c r="L1210" i="1"/>
  <c r="M1210" i="1" s="1"/>
  <c r="Q1209" i="1"/>
  <c r="L1209" i="1"/>
  <c r="M1209" i="1" s="1"/>
  <c r="Q1208" i="1"/>
  <c r="L1208" i="1"/>
  <c r="M1208" i="1" s="1"/>
  <c r="Q1207" i="1"/>
  <c r="M1207" i="1"/>
  <c r="L1207" i="1"/>
  <c r="Q1206" i="1"/>
  <c r="M1206" i="1"/>
  <c r="L1206" i="1"/>
  <c r="Q1205" i="1"/>
  <c r="L1205" i="1"/>
  <c r="M1205" i="1" s="1"/>
  <c r="Q1204" i="1"/>
  <c r="M1204" i="1"/>
  <c r="L1204" i="1"/>
  <c r="Q1203" i="1"/>
  <c r="M1203" i="1"/>
  <c r="L1203" i="1"/>
  <c r="Q1202" i="1"/>
  <c r="M1202" i="1"/>
  <c r="L1202" i="1"/>
  <c r="Q1201" i="1"/>
  <c r="M1201" i="1"/>
  <c r="L1201" i="1"/>
  <c r="Q1200" i="1"/>
  <c r="L1200" i="1"/>
  <c r="M1200" i="1" s="1"/>
  <c r="Q1199" i="1"/>
  <c r="L1199" i="1"/>
  <c r="M1199" i="1" s="1"/>
  <c r="Q1198" i="1"/>
  <c r="L1198" i="1"/>
  <c r="M1198" i="1" s="1"/>
  <c r="Q1197" i="1"/>
  <c r="M1197" i="1"/>
  <c r="L1197" i="1"/>
  <c r="Q1196" i="1"/>
  <c r="M1196" i="1"/>
  <c r="L1196" i="1"/>
  <c r="Q1195" i="1"/>
  <c r="L1195" i="1"/>
  <c r="M1195" i="1" s="1"/>
  <c r="Q1194" i="1"/>
  <c r="L1194" i="1"/>
  <c r="M1194" i="1" s="1"/>
  <c r="Q1193" i="1"/>
  <c r="M1193" i="1"/>
  <c r="L1193" i="1"/>
  <c r="Q1192" i="1"/>
  <c r="M1192" i="1"/>
  <c r="L1192" i="1"/>
  <c r="Q1191" i="1"/>
  <c r="L1191" i="1"/>
  <c r="M1191" i="1" s="1"/>
  <c r="Q1190" i="1"/>
  <c r="L1190" i="1"/>
  <c r="M1190" i="1" s="1"/>
  <c r="Q1189" i="1"/>
  <c r="L1189" i="1"/>
  <c r="M1189" i="1" s="1"/>
  <c r="Q1188" i="1"/>
  <c r="L1188" i="1"/>
  <c r="M1188" i="1" s="1"/>
  <c r="Q1187" i="1"/>
  <c r="M1187" i="1"/>
  <c r="L1187" i="1"/>
  <c r="Q1186" i="1"/>
  <c r="M1186" i="1"/>
  <c r="L1186" i="1"/>
  <c r="Q1185" i="1"/>
  <c r="L1185" i="1"/>
  <c r="M1185" i="1" s="1"/>
  <c r="Q1184" i="1"/>
  <c r="L1184" i="1"/>
  <c r="M1184" i="1" s="1"/>
  <c r="Q1183" i="1"/>
  <c r="M1183" i="1"/>
  <c r="L1183" i="1"/>
  <c r="Q1182" i="1"/>
  <c r="L1182" i="1"/>
  <c r="M1182" i="1" s="1"/>
  <c r="Q1181" i="1"/>
  <c r="M1181" i="1"/>
  <c r="L1181" i="1"/>
  <c r="Q1180" i="1"/>
  <c r="L1180" i="1"/>
  <c r="M1180" i="1" s="1"/>
  <c r="Q1179" i="1"/>
  <c r="L1179" i="1"/>
  <c r="M1179" i="1" s="1"/>
  <c r="Q1178" i="1"/>
  <c r="L1178" i="1"/>
  <c r="M1178" i="1" s="1"/>
  <c r="Q1177" i="1"/>
  <c r="M1177" i="1"/>
  <c r="L1177" i="1"/>
  <c r="Q1176" i="1"/>
  <c r="M1176" i="1"/>
  <c r="L1176" i="1"/>
  <c r="Q1175" i="1"/>
  <c r="L1175" i="1"/>
  <c r="M1175" i="1" s="1"/>
  <c r="Q1174" i="1"/>
  <c r="M1174" i="1"/>
  <c r="L1174" i="1"/>
  <c r="Q1173" i="1"/>
  <c r="M1173" i="1"/>
  <c r="L1173" i="1"/>
  <c r="Q1172" i="1"/>
  <c r="L1172" i="1"/>
  <c r="M1172" i="1" s="1"/>
  <c r="Q1171" i="1"/>
  <c r="L1171" i="1"/>
  <c r="M1171" i="1" s="1"/>
  <c r="Q1170" i="1"/>
  <c r="L1170" i="1"/>
  <c r="M1170" i="1" s="1"/>
  <c r="Q1169" i="1"/>
  <c r="L1169" i="1"/>
  <c r="M1169" i="1" s="1"/>
  <c r="Q1168" i="1"/>
  <c r="L1168" i="1"/>
  <c r="M1168" i="1" s="1"/>
  <c r="Q1167" i="1"/>
  <c r="M1167" i="1"/>
  <c r="L1167" i="1"/>
  <c r="Q1166" i="1"/>
  <c r="M1166" i="1"/>
  <c r="L1166" i="1"/>
  <c r="Q1165" i="1"/>
  <c r="L1165" i="1"/>
  <c r="M1165" i="1" s="1"/>
  <c r="Q1164" i="1"/>
  <c r="L1164" i="1"/>
  <c r="M1164" i="1" s="1"/>
  <c r="Q1163" i="1"/>
  <c r="M1163" i="1"/>
  <c r="L1163" i="1"/>
  <c r="Q1162" i="1"/>
  <c r="L1162" i="1"/>
  <c r="M1162" i="1" s="1"/>
  <c r="Q1161" i="1"/>
  <c r="M1161" i="1"/>
  <c r="L1161" i="1"/>
  <c r="Q1160" i="1"/>
  <c r="L1160" i="1"/>
  <c r="M1160" i="1" s="1"/>
  <c r="Q1159" i="1"/>
  <c r="L1159" i="1"/>
  <c r="M1159" i="1" s="1"/>
  <c r="Q1158" i="1"/>
  <c r="L1158" i="1"/>
  <c r="M1158" i="1" s="1"/>
  <c r="Q1157" i="1"/>
  <c r="M1157" i="1"/>
  <c r="L1157" i="1"/>
  <c r="Q1156" i="1"/>
  <c r="M1156" i="1"/>
  <c r="L1156" i="1"/>
  <c r="Q1155" i="1"/>
  <c r="L1155" i="1"/>
  <c r="M1155" i="1" s="1"/>
  <c r="Q1154" i="1"/>
  <c r="M1154" i="1"/>
  <c r="L1154" i="1"/>
  <c r="Q1153" i="1"/>
  <c r="M1153" i="1"/>
  <c r="L1153" i="1"/>
  <c r="Q1152" i="1"/>
  <c r="L1152" i="1"/>
  <c r="M1152" i="1" s="1"/>
  <c r="Q1151" i="1"/>
  <c r="L1151" i="1"/>
  <c r="M1151" i="1" s="1"/>
  <c r="Q1150" i="1"/>
  <c r="L1150" i="1"/>
  <c r="M1150" i="1" s="1"/>
  <c r="Q1149" i="1"/>
  <c r="L1149" i="1"/>
  <c r="M1149" i="1" s="1"/>
  <c r="Q1148" i="1"/>
  <c r="L1148" i="1"/>
  <c r="M1148" i="1" s="1"/>
  <c r="Q1147" i="1"/>
  <c r="M1147" i="1"/>
  <c r="L1147" i="1"/>
  <c r="Q1146" i="1"/>
  <c r="M1146" i="1"/>
  <c r="L1146" i="1"/>
  <c r="Q1145" i="1"/>
  <c r="L1145" i="1"/>
  <c r="M1145" i="1" s="1"/>
  <c r="Q1144" i="1"/>
  <c r="L1144" i="1"/>
  <c r="M1144" i="1" s="1"/>
  <c r="Q1143" i="1"/>
  <c r="M1143" i="1"/>
  <c r="L1143" i="1"/>
  <c r="Q1142" i="1"/>
  <c r="M1142" i="1"/>
  <c r="L1142" i="1"/>
  <c r="Q1141" i="1"/>
  <c r="L1141" i="1"/>
  <c r="M1141" i="1" s="1"/>
  <c r="Q1140" i="1"/>
  <c r="L1140" i="1"/>
  <c r="M1140" i="1" s="1"/>
  <c r="Q1139" i="1"/>
  <c r="L1139" i="1"/>
  <c r="M1139" i="1" s="1"/>
  <c r="Q1138" i="1"/>
  <c r="M1138" i="1"/>
  <c r="L1138" i="1"/>
  <c r="Q1137" i="1"/>
  <c r="M1137" i="1"/>
  <c r="L1137" i="1"/>
  <c r="Q1136" i="1"/>
  <c r="M1136" i="1"/>
  <c r="L1136" i="1"/>
  <c r="Q1135" i="1"/>
  <c r="L1135" i="1"/>
  <c r="M1135" i="1" s="1"/>
  <c r="Q1134" i="1"/>
  <c r="M1134" i="1"/>
  <c r="L1134" i="1"/>
  <c r="Q1133" i="1"/>
  <c r="M1133" i="1"/>
  <c r="L1133" i="1"/>
  <c r="Q1132" i="1"/>
  <c r="M1132" i="1"/>
  <c r="L1132" i="1"/>
  <c r="Q1131" i="1"/>
  <c r="M1131" i="1"/>
  <c r="L1131" i="1"/>
  <c r="Q1130" i="1"/>
  <c r="L1130" i="1"/>
  <c r="M1130" i="1" s="1"/>
  <c r="Q1129" i="1"/>
  <c r="L1129" i="1"/>
  <c r="M1129" i="1" s="1"/>
  <c r="Q1128" i="1"/>
  <c r="L1128" i="1"/>
  <c r="M1128" i="1" s="1"/>
  <c r="Q1127" i="1"/>
  <c r="M1127" i="1"/>
  <c r="L1127" i="1"/>
  <c r="Q1126" i="1"/>
  <c r="M1126" i="1"/>
  <c r="L1126" i="1"/>
  <c r="Q1125" i="1"/>
  <c r="L1125" i="1"/>
  <c r="M1125" i="1" s="1"/>
  <c r="Q1124" i="1"/>
  <c r="L1124" i="1"/>
  <c r="M1124" i="1" s="1"/>
  <c r="Q1123" i="1"/>
  <c r="M1123" i="1"/>
  <c r="L1123" i="1"/>
  <c r="Q1122" i="1"/>
  <c r="L1122" i="1"/>
  <c r="M1122" i="1" s="1"/>
  <c r="Q1121" i="1"/>
  <c r="L1121" i="1"/>
  <c r="M1121" i="1" s="1"/>
  <c r="Q1120" i="1"/>
  <c r="L1120" i="1"/>
  <c r="M1120" i="1" s="1"/>
  <c r="Q1119" i="1"/>
  <c r="L1119" i="1"/>
  <c r="M1119" i="1" s="1"/>
  <c r="Q1118" i="1"/>
  <c r="L1118" i="1"/>
  <c r="M1118" i="1" s="1"/>
  <c r="Q1117" i="1"/>
  <c r="M1117" i="1"/>
  <c r="L1117" i="1"/>
  <c r="Q1116" i="1"/>
  <c r="M1116" i="1"/>
  <c r="L1116" i="1"/>
  <c r="Q1115" i="1"/>
  <c r="L1115" i="1"/>
  <c r="M1115" i="1" s="1"/>
  <c r="Q1114" i="1"/>
  <c r="L1114" i="1"/>
  <c r="M1114" i="1" s="1"/>
  <c r="Q1113" i="1"/>
  <c r="M1113" i="1"/>
  <c r="L1113" i="1"/>
  <c r="Q1112" i="1"/>
  <c r="L1112" i="1"/>
  <c r="M1112" i="1" s="1"/>
  <c r="Q1111" i="1"/>
  <c r="M1111" i="1"/>
  <c r="L1111" i="1"/>
  <c r="Q1110" i="1"/>
  <c r="L1110" i="1"/>
  <c r="M1110" i="1" s="1"/>
  <c r="Q1109" i="1"/>
  <c r="L1109" i="1"/>
  <c r="M1109" i="1" s="1"/>
  <c r="Q1108" i="1"/>
  <c r="M1108" i="1"/>
  <c r="L1108" i="1"/>
  <c r="Q1107" i="1"/>
  <c r="M1107" i="1"/>
  <c r="L1107" i="1"/>
  <c r="Q1106" i="1"/>
  <c r="M1106" i="1"/>
  <c r="L1106" i="1"/>
  <c r="Q1105" i="1"/>
  <c r="L1105" i="1"/>
  <c r="M1105" i="1" s="1"/>
  <c r="Q1104" i="1"/>
  <c r="M1104" i="1"/>
  <c r="L1104" i="1"/>
  <c r="Q1103" i="1"/>
  <c r="M1103" i="1"/>
  <c r="L1103" i="1"/>
  <c r="Q1102" i="1"/>
  <c r="L1102" i="1"/>
  <c r="M1102" i="1" s="1"/>
  <c r="Q1101" i="1"/>
  <c r="L1101" i="1"/>
  <c r="M1101" i="1" s="1"/>
  <c r="Q1100" i="1"/>
  <c r="L1100" i="1"/>
  <c r="M1100" i="1" s="1"/>
  <c r="Q1099" i="1"/>
  <c r="L1099" i="1"/>
  <c r="M1099" i="1" s="1"/>
  <c r="Q1098" i="1"/>
  <c r="M1098" i="1"/>
  <c r="L1098" i="1"/>
  <c r="Q1097" i="1"/>
  <c r="M1097" i="1"/>
  <c r="L1097" i="1"/>
  <c r="Q1096" i="1"/>
  <c r="M1096" i="1"/>
  <c r="L1096" i="1"/>
  <c r="Q1095" i="1"/>
  <c r="L1095" i="1"/>
  <c r="M1095" i="1" s="1"/>
  <c r="Q1094" i="1"/>
  <c r="L1094" i="1"/>
  <c r="M1094" i="1" s="1"/>
  <c r="Q1093" i="1"/>
  <c r="M1093" i="1"/>
  <c r="L1093" i="1"/>
  <c r="Q1092" i="1"/>
  <c r="L1092" i="1"/>
  <c r="M1092" i="1" s="1"/>
  <c r="Q1091" i="1"/>
  <c r="L1091" i="1"/>
  <c r="M1091" i="1" s="1"/>
  <c r="Q1090" i="1"/>
  <c r="L1090" i="1"/>
  <c r="M1090" i="1" s="1"/>
  <c r="Q1089" i="1"/>
  <c r="L1089" i="1"/>
  <c r="M1089" i="1" s="1"/>
  <c r="Q1088" i="1"/>
  <c r="M1088" i="1"/>
  <c r="L1088" i="1"/>
  <c r="Q1087" i="1"/>
  <c r="M1087" i="1"/>
  <c r="L1087" i="1"/>
  <c r="Q1086" i="1"/>
  <c r="M1086" i="1"/>
  <c r="L1086" i="1"/>
  <c r="Q1085" i="1"/>
  <c r="L1085" i="1"/>
  <c r="M1085" i="1" s="1"/>
  <c r="Q1084" i="1"/>
  <c r="M1084" i="1"/>
  <c r="L1084" i="1"/>
  <c r="Q1083" i="1"/>
  <c r="M1083" i="1"/>
  <c r="L1083" i="1"/>
  <c r="Q1082" i="1"/>
  <c r="L1082" i="1"/>
  <c r="M1082" i="1" s="1"/>
  <c r="Q1081" i="1"/>
  <c r="M1081" i="1"/>
  <c r="L1081" i="1"/>
  <c r="Q1080" i="1"/>
  <c r="L1080" i="1"/>
  <c r="M1080" i="1" s="1"/>
  <c r="Q1079" i="1"/>
  <c r="L1079" i="1"/>
  <c r="M1079" i="1" s="1"/>
  <c r="Q1078" i="1"/>
  <c r="L1078" i="1"/>
  <c r="M1078" i="1" s="1"/>
  <c r="Q1077" i="1"/>
  <c r="M1077" i="1"/>
  <c r="L1077" i="1"/>
  <c r="Q1076" i="1"/>
  <c r="M1076" i="1"/>
  <c r="L1076" i="1"/>
  <c r="Q1075" i="1"/>
  <c r="L1075" i="1"/>
  <c r="M1075" i="1" s="1"/>
  <c r="Q1074" i="1"/>
  <c r="L1074" i="1"/>
  <c r="M1074" i="1" s="1"/>
  <c r="Q1073" i="1"/>
  <c r="M1073" i="1"/>
  <c r="L1073" i="1"/>
  <c r="Q1072" i="1"/>
  <c r="L1072" i="1"/>
  <c r="M1072" i="1" s="1"/>
  <c r="Q1071" i="1"/>
  <c r="L1071" i="1"/>
  <c r="M1071" i="1" s="1"/>
  <c r="Q1070" i="1"/>
  <c r="L1070" i="1"/>
  <c r="M1070" i="1" s="1"/>
  <c r="Q1069" i="1"/>
  <c r="L1069" i="1"/>
  <c r="M1069" i="1" s="1"/>
  <c r="Q1068" i="1"/>
  <c r="L1068" i="1"/>
  <c r="M1068" i="1" s="1"/>
  <c r="Q1067" i="1"/>
  <c r="M1067" i="1"/>
  <c r="L1067" i="1"/>
  <c r="Q1066" i="1"/>
  <c r="M1066" i="1"/>
  <c r="L1066" i="1"/>
  <c r="Q1065" i="1"/>
  <c r="L1065" i="1"/>
  <c r="M1065" i="1" s="1"/>
  <c r="Q1064" i="1"/>
  <c r="L1064" i="1"/>
  <c r="M1064" i="1" s="1"/>
  <c r="Q1063" i="1"/>
  <c r="M1063" i="1"/>
  <c r="L1063" i="1"/>
  <c r="Q1062" i="1"/>
  <c r="L1062" i="1"/>
  <c r="M1062" i="1" s="1"/>
  <c r="Q1061" i="1"/>
  <c r="M1061" i="1"/>
  <c r="L1061" i="1"/>
  <c r="Q1060" i="1"/>
  <c r="L1060" i="1"/>
  <c r="M1060" i="1" s="1"/>
  <c r="Q1059" i="1"/>
  <c r="L1059" i="1"/>
  <c r="M1059" i="1" s="1"/>
  <c r="Q1058" i="1"/>
  <c r="L1058" i="1"/>
  <c r="M1058" i="1" s="1"/>
  <c r="Q1057" i="1"/>
  <c r="M1057" i="1"/>
  <c r="L1057" i="1"/>
  <c r="Q1056" i="1"/>
  <c r="M1056" i="1"/>
  <c r="L1056" i="1"/>
  <c r="Q1055" i="1"/>
  <c r="L1055" i="1"/>
  <c r="M1055" i="1" s="1"/>
  <c r="Q1054" i="1"/>
  <c r="M1054" i="1"/>
  <c r="L1054" i="1"/>
  <c r="Q1053" i="1"/>
  <c r="M1053" i="1"/>
  <c r="L1053" i="1"/>
  <c r="Q1052" i="1"/>
  <c r="L1052" i="1"/>
  <c r="M1052" i="1" s="1"/>
  <c r="Q1051" i="1"/>
  <c r="L1051" i="1"/>
  <c r="M1051" i="1" s="1"/>
  <c r="Q1050" i="1"/>
  <c r="L1050" i="1"/>
  <c r="M1050" i="1" s="1"/>
  <c r="Q1049" i="1"/>
  <c r="L1049" i="1"/>
  <c r="M1049" i="1" s="1"/>
  <c r="Q1048" i="1"/>
  <c r="M1048" i="1"/>
  <c r="L1048" i="1"/>
  <c r="Q1047" i="1"/>
  <c r="M1047" i="1"/>
  <c r="L1047" i="1"/>
  <c r="Q1046" i="1"/>
  <c r="M1046" i="1"/>
  <c r="L1046" i="1"/>
  <c r="Q1045" i="1"/>
  <c r="L1045" i="1"/>
  <c r="M1045" i="1" s="1"/>
  <c r="Q1044" i="1"/>
  <c r="L1044" i="1"/>
  <c r="M1044" i="1" s="1"/>
  <c r="Q1043" i="1"/>
  <c r="M1043" i="1"/>
  <c r="L1043" i="1"/>
  <c r="Q1042" i="1"/>
  <c r="L1042" i="1"/>
  <c r="M1042" i="1" s="1"/>
  <c r="Q1041" i="1"/>
  <c r="L1041" i="1"/>
  <c r="M1041" i="1" s="1"/>
  <c r="Q1040" i="1"/>
  <c r="L1040" i="1"/>
  <c r="M1040" i="1" s="1"/>
  <c r="Q1039" i="1"/>
  <c r="L1039" i="1"/>
  <c r="M1039" i="1" s="1"/>
  <c r="Q1038" i="1"/>
  <c r="M1038" i="1"/>
  <c r="L1038" i="1"/>
  <c r="Q1037" i="1"/>
  <c r="M1037" i="1"/>
  <c r="L1037" i="1"/>
  <c r="Q1036" i="1"/>
  <c r="M1036" i="1"/>
  <c r="L1036" i="1"/>
  <c r="Q1035" i="1"/>
  <c r="L1035" i="1"/>
  <c r="M1035" i="1" s="1"/>
  <c r="Q1034" i="1"/>
  <c r="M1034" i="1"/>
  <c r="L1034" i="1"/>
  <c r="Q1033" i="1"/>
  <c r="M1033" i="1"/>
  <c r="L1033" i="1"/>
  <c r="Q1032" i="1"/>
  <c r="M1032" i="1"/>
  <c r="L1032" i="1"/>
  <c r="Q1031" i="1"/>
  <c r="M1031" i="1"/>
  <c r="L1031" i="1"/>
  <c r="Q1030" i="1"/>
  <c r="L1030" i="1"/>
  <c r="M1030" i="1" s="1"/>
  <c r="Q1029" i="1"/>
  <c r="L1029" i="1"/>
  <c r="M1029" i="1" s="1"/>
  <c r="Q1028" i="1"/>
  <c r="L1028" i="1"/>
  <c r="M1028" i="1" s="1"/>
  <c r="Q1027" i="1"/>
  <c r="M1027" i="1"/>
  <c r="L1027" i="1"/>
  <c r="Q1026" i="1"/>
  <c r="M1026" i="1"/>
  <c r="L1026" i="1"/>
  <c r="Q1025" i="1"/>
  <c r="L1025" i="1"/>
  <c r="M1025" i="1" s="1"/>
  <c r="Q1024" i="1"/>
  <c r="M1024" i="1"/>
  <c r="L1024" i="1"/>
  <c r="Q1023" i="1"/>
  <c r="M1023" i="1"/>
  <c r="L1023" i="1"/>
  <c r="Q1022" i="1"/>
  <c r="M1022" i="1"/>
  <c r="L1022" i="1"/>
  <c r="Q1021" i="1"/>
  <c r="L1021" i="1"/>
  <c r="M1021" i="1" s="1"/>
  <c r="Q1020" i="1"/>
  <c r="L1020" i="1"/>
  <c r="M1020" i="1" s="1"/>
  <c r="Q1019" i="1"/>
  <c r="L1019" i="1"/>
  <c r="M1019" i="1" s="1"/>
  <c r="Q1018" i="1"/>
  <c r="M1018" i="1"/>
  <c r="L1018" i="1"/>
  <c r="Q1017" i="1"/>
  <c r="M1017" i="1"/>
  <c r="L1017" i="1"/>
  <c r="Q1016" i="1"/>
  <c r="M1016" i="1"/>
  <c r="L1016" i="1"/>
  <c r="Q1015" i="1"/>
  <c r="L1015" i="1"/>
  <c r="M1015" i="1" s="1"/>
  <c r="Q1014" i="1"/>
  <c r="L1014" i="1"/>
  <c r="M1014" i="1" s="1"/>
  <c r="Q1013" i="1"/>
  <c r="M1013" i="1"/>
  <c r="L1013" i="1"/>
  <c r="Q1012" i="1"/>
  <c r="M1012" i="1"/>
  <c r="L1012" i="1"/>
  <c r="Q1011" i="1"/>
  <c r="M1011" i="1"/>
  <c r="L1011" i="1"/>
  <c r="Q1010" i="1"/>
  <c r="L1010" i="1"/>
  <c r="M1010" i="1" s="1"/>
  <c r="Q1009" i="1"/>
  <c r="L1009" i="1"/>
  <c r="M1009" i="1" s="1"/>
  <c r="Q1008" i="1"/>
  <c r="M1008" i="1"/>
  <c r="L1008" i="1"/>
  <c r="Q1007" i="1"/>
  <c r="M1007" i="1"/>
  <c r="L1007" i="1"/>
  <c r="Q1006" i="1"/>
  <c r="M1006" i="1"/>
  <c r="L1006" i="1"/>
  <c r="Q1005" i="1"/>
  <c r="L1005" i="1"/>
  <c r="M1005" i="1" s="1"/>
  <c r="Q1004" i="1"/>
  <c r="L1004" i="1"/>
  <c r="M1004" i="1" s="1"/>
  <c r="Q1003" i="1"/>
  <c r="M1003" i="1"/>
  <c r="L1003" i="1"/>
  <c r="Q1002" i="1"/>
  <c r="M1002" i="1"/>
  <c r="L1002" i="1"/>
  <c r="Q1001" i="1"/>
  <c r="M1001" i="1"/>
  <c r="L1001" i="1"/>
  <c r="Q1000" i="1"/>
  <c r="L1000" i="1"/>
  <c r="M1000" i="1" s="1"/>
  <c r="Q999" i="1"/>
  <c r="L999" i="1"/>
  <c r="M999" i="1" s="1"/>
  <c r="Q998" i="1"/>
  <c r="L998" i="1"/>
  <c r="M998" i="1" s="1"/>
  <c r="Q997" i="1"/>
  <c r="M997" i="1"/>
  <c r="L997" i="1"/>
  <c r="Q996" i="1"/>
  <c r="M996" i="1"/>
  <c r="L996" i="1"/>
  <c r="Q995" i="1"/>
  <c r="L995" i="1"/>
  <c r="M995" i="1" s="1"/>
  <c r="Q994" i="1"/>
  <c r="M994" i="1"/>
  <c r="L994" i="1"/>
  <c r="Q993" i="1"/>
  <c r="M993" i="1"/>
  <c r="L993" i="1"/>
  <c r="Q992" i="1"/>
  <c r="M992" i="1"/>
  <c r="L992" i="1"/>
  <c r="Q991" i="1"/>
  <c r="L991" i="1"/>
  <c r="M991" i="1" s="1"/>
  <c r="Q990" i="1"/>
  <c r="L990" i="1"/>
  <c r="M990" i="1" s="1"/>
  <c r="Q989" i="1"/>
  <c r="L989" i="1"/>
  <c r="M989" i="1" s="1"/>
  <c r="Q988" i="1"/>
  <c r="L988" i="1"/>
  <c r="M988" i="1" s="1"/>
  <c r="Q987" i="1"/>
  <c r="M987" i="1"/>
  <c r="L987" i="1"/>
  <c r="Q986" i="1"/>
  <c r="M986" i="1"/>
  <c r="L986" i="1"/>
  <c r="Q985" i="1"/>
  <c r="L985" i="1"/>
  <c r="M985" i="1" s="1"/>
  <c r="Q984" i="1"/>
  <c r="L984" i="1"/>
  <c r="M984" i="1" s="1"/>
  <c r="Q983" i="1"/>
  <c r="M983" i="1"/>
  <c r="L983" i="1"/>
  <c r="Q982" i="1"/>
  <c r="M982" i="1"/>
  <c r="L982" i="1"/>
  <c r="Q981" i="1"/>
  <c r="L981" i="1"/>
  <c r="M981" i="1" s="1"/>
  <c r="Q980" i="1"/>
  <c r="L980" i="1"/>
  <c r="M980" i="1" s="1"/>
  <c r="Q979" i="1"/>
  <c r="L979" i="1"/>
  <c r="M979" i="1" s="1"/>
  <c r="Q978" i="1"/>
  <c r="L978" i="1"/>
  <c r="M978" i="1" s="1"/>
  <c r="Q977" i="1"/>
  <c r="M977" i="1"/>
  <c r="L977" i="1"/>
  <c r="Q976" i="1"/>
  <c r="M976" i="1"/>
  <c r="L976" i="1"/>
  <c r="Q975" i="1"/>
  <c r="L975" i="1"/>
  <c r="M975" i="1" s="1"/>
  <c r="Q974" i="1"/>
  <c r="L974" i="1"/>
  <c r="M974" i="1" s="1"/>
  <c r="Q973" i="1"/>
  <c r="M973" i="1"/>
  <c r="L973" i="1"/>
  <c r="Q972" i="1"/>
  <c r="M972" i="1"/>
  <c r="L972" i="1"/>
  <c r="Q971" i="1"/>
  <c r="L971" i="1"/>
  <c r="M971" i="1" s="1"/>
  <c r="Q970" i="1"/>
  <c r="L970" i="1"/>
  <c r="M970" i="1" s="1"/>
  <c r="Q969" i="1"/>
  <c r="L969" i="1"/>
  <c r="M969" i="1" s="1"/>
  <c r="Q968" i="1"/>
  <c r="M968" i="1"/>
  <c r="L968" i="1"/>
  <c r="Q967" i="1"/>
  <c r="M967" i="1"/>
  <c r="L967" i="1"/>
  <c r="Q966" i="1"/>
  <c r="M966" i="1"/>
  <c r="L966" i="1"/>
  <c r="Q965" i="1"/>
  <c r="L965" i="1"/>
  <c r="M965" i="1" s="1"/>
  <c r="Q964" i="1"/>
  <c r="M964" i="1"/>
  <c r="L964" i="1"/>
  <c r="Q963" i="1"/>
  <c r="M963" i="1"/>
  <c r="L963" i="1"/>
  <c r="Q962" i="1"/>
  <c r="M962" i="1"/>
  <c r="L962" i="1"/>
  <c r="Q961" i="1"/>
  <c r="M961" i="1"/>
  <c r="L961" i="1"/>
  <c r="Q960" i="1"/>
  <c r="L960" i="1"/>
  <c r="M960" i="1" s="1"/>
  <c r="Q959" i="1"/>
  <c r="L959" i="1"/>
  <c r="M959" i="1" s="1"/>
  <c r="Q958" i="1"/>
  <c r="L958" i="1"/>
  <c r="M958" i="1" s="1"/>
  <c r="Q957" i="1"/>
  <c r="M957" i="1"/>
  <c r="L957" i="1"/>
  <c r="Q956" i="1"/>
  <c r="M956" i="1"/>
  <c r="L956" i="1"/>
  <c r="Q955" i="1"/>
  <c r="L955" i="1"/>
  <c r="M955" i="1" s="1"/>
  <c r="Q954" i="1"/>
  <c r="L954" i="1"/>
  <c r="M954" i="1" s="1"/>
  <c r="Q953" i="1"/>
  <c r="M953" i="1"/>
  <c r="L953" i="1"/>
  <c r="Q952" i="1"/>
  <c r="M952" i="1"/>
  <c r="L952" i="1"/>
  <c r="Q951" i="1"/>
  <c r="L951" i="1"/>
  <c r="M951" i="1" s="1"/>
  <c r="Q950" i="1"/>
  <c r="M950" i="1"/>
  <c r="L950" i="1"/>
  <c r="Q949" i="1"/>
  <c r="L949" i="1"/>
  <c r="M949" i="1" s="1"/>
  <c r="Q948" i="1"/>
  <c r="M948" i="1"/>
  <c r="L948" i="1"/>
  <c r="Q947" i="1"/>
  <c r="L947" i="1"/>
  <c r="M947" i="1" s="1"/>
  <c r="Q946" i="1"/>
  <c r="M946" i="1"/>
  <c r="L946" i="1"/>
  <c r="Q945" i="1"/>
  <c r="L945" i="1"/>
  <c r="M945" i="1" s="1"/>
  <c r="Q944" i="1"/>
  <c r="L944" i="1"/>
  <c r="M944" i="1" s="1"/>
  <c r="Q943" i="1"/>
  <c r="M943" i="1"/>
  <c r="L943" i="1"/>
  <c r="Q942" i="1"/>
  <c r="M942" i="1"/>
  <c r="L942" i="1"/>
  <c r="Q941" i="1"/>
  <c r="M941" i="1"/>
  <c r="L941" i="1"/>
  <c r="Q940" i="1"/>
  <c r="L940" i="1"/>
  <c r="M940" i="1" s="1"/>
  <c r="Q939" i="1"/>
  <c r="L939" i="1"/>
  <c r="M939" i="1" s="1"/>
  <c r="Q938" i="1"/>
  <c r="L938" i="1"/>
  <c r="M938" i="1" s="1"/>
  <c r="Q937" i="1"/>
  <c r="L937" i="1"/>
  <c r="M937" i="1" s="1"/>
  <c r="Q936" i="1"/>
  <c r="M936" i="1"/>
  <c r="L936" i="1"/>
  <c r="Q935" i="1"/>
  <c r="L935" i="1"/>
  <c r="M935" i="1" s="1"/>
  <c r="Q934" i="1"/>
  <c r="L934" i="1"/>
  <c r="M934" i="1" s="1"/>
  <c r="Q933" i="1"/>
  <c r="M933" i="1"/>
  <c r="L933" i="1"/>
  <c r="Q932" i="1"/>
  <c r="M932" i="1"/>
  <c r="L932" i="1"/>
  <c r="Q931" i="1"/>
  <c r="L931" i="1"/>
  <c r="M931" i="1" s="1"/>
  <c r="Q930" i="1"/>
  <c r="L930" i="1"/>
  <c r="M930" i="1" s="1"/>
  <c r="Q929" i="1"/>
  <c r="L929" i="1"/>
  <c r="M929" i="1" s="1"/>
  <c r="Q928" i="1"/>
  <c r="M928" i="1"/>
  <c r="L928" i="1"/>
  <c r="Q927" i="1"/>
  <c r="L927" i="1"/>
  <c r="M927" i="1" s="1"/>
  <c r="Q926" i="1"/>
  <c r="M926" i="1"/>
  <c r="L926" i="1"/>
  <c r="Q925" i="1"/>
  <c r="L925" i="1"/>
  <c r="M925" i="1" s="1"/>
  <c r="Q924" i="1"/>
  <c r="M924" i="1"/>
  <c r="L924" i="1"/>
  <c r="Q923" i="1"/>
  <c r="M923" i="1"/>
  <c r="L923" i="1"/>
  <c r="Q922" i="1"/>
  <c r="L922" i="1"/>
  <c r="M922" i="1" s="1"/>
  <c r="Q921" i="1"/>
  <c r="M921" i="1"/>
  <c r="L921" i="1"/>
  <c r="Q920" i="1"/>
  <c r="L920" i="1"/>
  <c r="M920" i="1" s="1"/>
  <c r="Q919" i="1"/>
  <c r="L919" i="1"/>
  <c r="M919" i="1" s="1"/>
  <c r="Q918" i="1"/>
  <c r="L918" i="1"/>
  <c r="M918" i="1" s="1"/>
  <c r="Q917" i="1"/>
  <c r="M917" i="1"/>
  <c r="L917" i="1"/>
  <c r="Q916" i="1"/>
  <c r="M916" i="1"/>
  <c r="L916" i="1"/>
  <c r="Q915" i="1"/>
  <c r="L915" i="1"/>
  <c r="M915" i="1" s="1"/>
  <c r="Q914" i="1"/>
  <c r="L914" i="1"/>
  <c r="M914" i="1" s="1"/>
  <c r="Q913" i="1"/>
  <c r="M913" i="1"/>
  <c r="L913" i="1"/>
  <c r="Q912" i="1"/>
  <c r="L912" i="1"/>
  <c r="M912" i="1" s="1"/>
  <c r="Q911" i="1"/>
  <c r="L911" i="1"/>
  <c r="M911" i="1" s="1"/>
  <c r="Q910" i="1"/>
  <c r="M910" i="1"/>
  <c r="L910" i="1"/>
  <c r="Q909" i="1"/>
  <c r="L909" i="1"/>
  <c r="M909" i="1" s="1"/>
  <c r="Q908" i="1"/>
  <c r="M908" i="1"/>
  <c r="L908" i="1"/>
  <c r="Q907" i="1"/>
  <c r="L907" i="1"/>
  <c r="M907" i="1" s="1"/>
  <c r="Q906" i="1"/>
  <c r="M906" i="1"/>
  <c r="L906" i="1"/>
  <c r="Q905" i="1"/>
  <c r="L905" i="1"/>
  <c r="M905" i="1" s="1"/>
  <c r="Q904" i="1"/>
  <c r="L904" i="1"/>
  <c r="M904" i="1" s="1"/>
  <c r="Q903" i="1"/>
  <c r="M903" i="1"/>
  <c r="L903" i="1"/>
  <c r="Q902" i="1"/>
  <c r="L902" i="1"/>
  <c r="M902" i="1" s="1"/>
  <c r="Q901" i="1"/>
  <c r="L901" i="1"/>
  <c r="M901" i="1" s="1"/>
  <c r="Q900" i="1"/>
  <c r="L900" i="1"/>
  <c r="M900" i="1" s="1"/>
  <c r="Q899" i="1"/>
  <c r="L899" i="1"/>
  <c r="M899" i="1" s="1"/>
  <c r="Q898" i="1"/>
  <c r="M898" i="1"/>
  <c r="L898" i="1"/>
  <c r="Q897" i="1"/>
  <c r="M897" i="1"/>
  <c r="L897" i="1"/>
  <c r="Q896" i="1"/>
  <c r="M896" i="1"/>
  <c r="L896" i="1"/>
  <c r="Q895" i="1"/>
  <c r="L895" i="1"/>
  <c r="M895" i="1" s="1"/>
  <c r="Q894" i="1"/>
  <c r="L894" i="1"/>
  <c r="M894" i="1" s="1"/>
  <c r="Q893" i="1"/>
  <c r="M893" i="1"/>
  <c r="L893" i="1"/>
  <c r="Q892" i="1"/>
  <c r="L892" i="1"/>
  <c r="M892" i="1" s="1"/>
  <c r="Q891" i="1"/>
  <c r="M891" i="1"/>
  <c r="L891" i="1"/>
  <c r="Q890" i="1"/>
  <c r="L890" i="1"/>
  <c r="M890" i="1" s="1"/>
  <c r="Q889" i="1"/>
  <c r="L889" i="1"/>
  <c r="M889" i="1" s="1"/>
  <c r="Q888" i="1"/>
  <c r="M888" i="1"/>
  <c r="L888" i="1"/>
  <c r="Q887" i="1"/>
  <c r="M887" i="1"/>
  <c r="L887" i="1"/>
  <c r="Q886" i="1"/>
  <c r="M886" i="1"/>
  <c r="L886" i="1"/>
  <c r="Q885" i="1"/>
  <c r="L885" i="1"/>
  <c r="M885" i="1" s="1"/>
  <c r="Q884" i="1"/>
  <c r="M884" i="1"/>
  <c r="L884" i="1"/>
  <c r="Q883" i="1"/>
  <c r="L883" i="1"/>
  <c r="M883" i="1" s="1"/>
  <c r="Q882" i="1"/>
  <c r="L882" i="1"/>
  <c r="M882" i="1" s="1"/>
  <c r="Q881" i="1"/>
  <c r="L881" i="1"/>
  <c r="M881" i="1" s="1"/>
  <c r="Q880" i="1"/>
  <c r="M880" i="1"/>
  <c r="L880" i="1"/>
  <c r="Q879" i="1"/>
  <c r="L879" i="1"/>
  <c r="M879" i="1" s="1"/>
  <c r="Q878" i="1"/>
  <c r="L878" i="1"/>
  <c r="M878" i="1" s="1"/>
  <c r="Q877" i="1"/>
  <c r="L877" i="1"/>
  <c r="M877" i="1" s="1"/>
  <c r="Q876" i="1"/>
  <c r="M876" i="1"/>
  <c r="L876" i="1"/>
  <c r="Q875" i="1"/>
  <c r="L875" i="1"/>
  <c r="M875" i="1" s="1"/>
  <c r="Q874" i="1"/>
  <c r="L874" i="1"/>
  <c r="M874" i="1" s="1"/>
  <c r="Q873" i="1"/>
  <c r="M873" i="1"/>
  <c r="L873" i="1"/>
  <c r="Q872" i="1"/>
  <c r="L872" i="1"/>
  <c r="M872" i="1" s="1"/>
  <c r="Q871" i="1"/>
  <c r="M871" i="1"/>
  <c r="L871" i="1"/>
  <c r="Q870" i="1"/>
  <c r="L870" i="1"/>
  <c r="M870" i="1" s="1"/>
  <c r="Q869" i="1"/>
  <c r="L869" i="1"/>
  <c r="M869" i="1" s="1"/>
  <c r="Q868" i="1"/>
  <c r="L868" i="1"/>
  <c r="M868" i="1" s="1"/>
  <c r="Q867" i="1"/>
  <c r="L867" i="1"/>
  <c r="M867" i="1" s="1"/>
  <c r="Q866" i="1"/>
  <c r="M866" i="1"/>
  <c r="L866" i="1"/>
  <c r="Q865" i="1"/>
  <c r="L865" i="1"/>
  <c r="M865" i="1" s="1"/>
  <c r="Q864" i="1"/>
  <c r="L864" i="1"/>
  <c r="M864" i="1" s="1"/>
  <c r="Q863" i="1"/>
  <c r="L863" i="1"/>
  <c r="M863" i="1" s="1"/>
  <c r="Q862" i="1"/>
  <c r="L862" i="1"/>
  <c r="M862" i="1" s="1"/>
  <c r="Q861" i="1"/>
  <c r="M861" i="1"/>
  <c r="L861" i="1"/>
  <c r="Q860" i="1"/>
  <c r="M860" i="1"/>
  <c r="L860" i="1"/>
  <c r="Q859" i="1"/>
  <c r="L859" i="1"/>
  <c r="M859" i="1" s="1"/>
  <c r="Q858" i="1"/>
  <c r="M858" i="1"/>
  <c r="L858" i="1"/>
  <c r="Q857" i="1"/>
  <c r="L857" i="1"/>
  <c r="M857" i="1" s="1"/>
  <c r="Q856" i="1"/>
  <c r="M856" i="1"/>
  <c r="L856" i="1"/>
  <c r="Q855" i="1"/>
  <c r="L855" i="1"/>
  <c r="M855" i="1" s="1"/>
  <c r="Q854" i="1"/>
  <c r="M854" i="1"/>
  <c r="L854" i="1"/>
  <c r="Q853" i="1"/>
  <c r="L853" i="1"/>
  <c r="M853" i="1" s="1"/>
  <c r="Q852" i="1"/>
  <c r="L852" i="1"/>
  <c r="M852" i="1" s="1"/>
  <c r="Q851" i="1"/>
  <c r="L851" i="1"/>
  <c r="M851" i="1" s="1"/>
  <c r="Q850" i="1"/>
  <c r="M850" i="1"/>
  <c r="L850" i="1"/>
  <c r="Q849" i="1"/>
  <c r="L849" i="1"/>
  <c r="M849" i="1" s="1"/>
  <c r="Q848" i="1"/>
  <c r="L848" i="1"/>
  <c r="M848" i="1" s="1"/>
  <c r="Q847" i="1"/>
  <c r="M847" i="1"/>
  <c r="L847" i="1"/>
  <c r="Q846" i="1"/>
  <c r="M846" i="1"/>
  <c r="L846" i="1"/>
  <c r="Q845" i="1"/>
  <c r="L845" i="1"/>
  <c r="M845" i="1" s="1"/>
  <c r="Q844" i="1"/>
  <c r="L844" i="1"/>
  <c r="M844" i="1" s="1"/>
  <c r="Q843" i="1"/>
  <c r="M843" i="1"/>
  <c r="L843" i="1"/>
  <c r="Q842" i="1"/>
  <c r="L842" i="1"/>
  <c r="M842" i="1" s="1"/>
  <c r="Q841" i="1"/>
  <c r="L841" i="1"/>
  <c r="M841" i="1" s="1"/>
  <c r="Q840" i="1"/>
  <c r="L840" i="1"/>
  <c r="M840" i="1" s="1"/>
  <c r="Q839" i="1"/>
  <c r="L839" i="1"/>
  <c r="M839" i="1" s="1"/>
  <c r="Q838" i="1"/>
  <c r="L838" i="1"/>
  <c r="M838" i="1" s="1"/>
  <c r="Q837" i="1"/>
  <c r="L837" i="1"/>
  <c r="M837" i="1" s="1"/>
  <c r="Q836" i="1"/>
  <c r="M836" i="1"/>
  <c r="L836" i="1"/>
  <c r="Q835" i="1"/>
  <c r="L835" i="1"/>
  <c r="M835" i="1" s="1"/>
  <c r="Q834" i="1"/>
  <c r="M834" i="1"/>
  <c r="L834" i="1"/>
  <c r="Q833" i="1"/>
  <c r="L833" i="1"/>
  <c r="M833" i="1" s="1"/>
  <c r="Q832" i="1"/>
  <c r="L832" i="1"/>
  <c r="M832" i="1" s="1"/>
  <c r="Q831" i="1"/>
  <c r="M831" i="1"/>
  <c r="L831" i="1"/>
  <c r="Q830" i="1"/>
  <c r="L830" i="1"/>
  <c r="M830" i="1" s="1"/>
  <c r="Q829" i="1"/>
  <c r="L829" i="1"/>
  <c r="M829" i="1" s="1"/>
  <c r="Q828" i="1"/>
  <c r="M828" i="1"/>
  <c r="L828" i="1"/>
  <c r="Q827" i="1"/>
  <c r="L827" i="1"/>
  <c r="M827" i="1" s="1"/>
  <c r="Q826" i="1"/>
  <c r="M826" i="1"/>
  <c r="L826" i="1"/>
  <c r="Q825" i="1"/>
  <c r="L825" i="1"/>
  <c r="M825" i="1" s="1"/>
  <c r="Q824" i="1"/>
  <c r="M824" i="1"/>
  <c r="L824" i="1"/>
  <c r="Q823" i="1"/>
  <c r="M823" i="1"/>
  <c r="L823" i="1"/>
  <c r="Q822" i="1"/>
  <c r="L822" i="1"/>
  <c r="M822" i="1" s="1"/>
  <c r="Q821" i="1"/>
  <c r="M821" i="1"/>
  <c r="L821" i="1"/>
  <c r="Q820" i="1"/>
  <c r="M820" i="1"/>
  <c r="L820" i="1"/>
  <c r="Q819" i="1"/>
  <c r="L819" i="1"/>
  <c r="M819" i="1" s="1"/>
  <c r="Q818" i="1"/>
  <c r="L818" i="1"/>
  <c r="M818" i="1" s="1"/>
  <c r="Q817" i="1"/>
  <c r="M817" i="1"/>
  <c r="L817" i="1"/>
  <c r="Q816" i="1"/>
  <c r="M816" i="1"/>
  <c r="L816" i="1"/>
  <c r="Q815" i="1"/>
  <c r="L815" i="1"/>
  <c r="M815" i="1" s="1"/>
  <c r="Q814" i="1"/>
  <c r="M814" i="1"/>
  <c r="L814" i="1"/>
  <c r="Q813" i="1"/>
  <c r="M813" i="1"/>
  <c r="L813" i="1"/>
  <c r="Q812" i="1"/>
  <c r="L812" i="1"/>
  <c r="M812" i="1" s="1"/>
  <c r="Q811" i="1"/>
  <c r="L811" i="1"/>
  <c r="M811" i="1" s="1"/>
  <c r="Q810" i="1"/>
  <c r="M810" i="1"/>
  <c r="L810" i="1"/>
  <c r="Q809" i="1"/>
  <c r="L809" i="1"/>
  <c r="M809" i="1" s="1"/>
  <c r="Q808" i="1"/>
  <c r="M808" i="1"/>
  <c r="L808" i="1"/>
  <c r="Q807" i="1"/>
  <c r="L807" i="1"/>
  <c r="M807" i="1" s="1"/>
  <c r="Q806" i="1"/>
  <c r="M806" i="1"/>
  <c r="L806" i="1"/>
  <c r="Q805" i="1"/>
  <c r="L805" i="1"/>
  <c r="M805" i="1" s="1"/>
  <c r="Q804" i="1"/>
  <c r="L804" i="1"/>
  <c r="M804" i="1" s="1"/>
  <c r="Q803" i="1"/>
  <c r="L803" i="1"/>
  <c r="M803" i="1" s="1"/>
  <c r="Q802" i="1"/>
  <c r="L802" i="1"/>
  <c r="M802" i="1" s="1"/>
  <c r="Q801" i="1"/>
  <c r="L801" i="1"/>
  <c r="M801" i="1" s="1"/>
  <c r="Q800" i="1"/>
  <c r="L800" i="1"/>
  <c r="M800" i="1" s="1"/>
  <c r="Q799" i="1"/>
  <c r="L799" i="1"/>
  <c r="M799" i="1" s="1"/>
  <c r="Q798" i="1"/>
  <c r="M798" i="1"/>
  <c r="L798" i="1"/>
  <c r="Q797" i="1"/>
  <c r="M797" i="1"/>
  <c r="L797" i="1"/>
  <c r="Q796" i="1"/>
  <c r="M796" i="1"/>
  <c r="L796" i="1"/>
  <c r="Q795" i="1"/>
  <c r="L795" i="1"/>
  <c r="M795" i="1" s="1"/>
  <c r="Q794" i="1"/>
  <c r="L794" i="1"/>
  <c r="M794" i="1" s="1"/>
  <c r="Q793" i="1"/>
  <c r="L793" i="1"/>
  <c r="M793" i="1" s="1"/>
  <c r="Q792" i="1"/>
  <c r="L792" i="1"/>
  <c r="M792" i="1" s="1"/>
  <c r="Q791" i="1"/>
  <c r="M791" i="1"/>
  <c r="L791" i="1"/>
  <c r="Q790" i="1"/>
  <c r="L790" i="1"/>
  <c r="M790" i="1" s="1"/>
  <c r="Q789" i="1"/>
  <c r="L789" i="1"/>
  <c r="M789" i="1" s="1"/>
  <c r="Q788" i="1"/>
  <c r="M788" i="1"/>
  <c r="L788" i="1"/>
  <c r="Q787" i="1"/>
  <c r="M787" i="1"/>
  <c r="L787" i="1"/>
  <c r="Q786" i="1"/>
  <c r="M786" i="1"/>
  <c r="L786" i="1"/>
  <c r="Q785" i="1"/>
  <c r="L785" i="1"/>
  <c r="M785" i="1" s="1"/>
  <c r="Q784" i="1"/>
  <c r="M784" i="1"/>
  <c r="L784" i="1"/>
  <c r="Q783" i="1"/>
  <c r="L783" i="1"/>
  <c r="M783" i="1" s="1"/>
  <c r="Q782" i="1"/>
  <c r="L782" i="1"/>
  <c r="M782" i="1" s="1"/>
  <c r="Q781" i="1"/>
  <c r="L781" i="1"/>
  <c r="M781" i="1" s="1"/>
  <c r="Q780" i="1"/>
  <c r="M780" i="1"/>
  <c r="L780" i="1"/>
  <c r="Q779" i="1"/>
  <c r="L779" i="1"/>
  <c r="M779" i="1" s="1"/>
  <c r="Q778" i="1"/>
  <c r="L778" i="1"/>
  <c r="M778" i="1" s="1"/>
  <c r="Q777" i="1"/>
  <c r="L777" i="1"/>
  <c r="M777" i="1" s="1"/>
  <c r="Q776" i="1"/>
  <c r="M776" i="1"/>
  <c r="L776" i="1"/>
  <c r="Q775" i="1"/>
  <c r="L775" i="1"/>
  <c r="M775" i="1" s="1"/>
  <c r="Q774" i="1"/>
  <c r="L774" i="1"/>
  <c r="M774" i="1" s="1"/>
  <c r="Q773" i="1"/>
  <c r="M773" i="1"/>
  <c r="L773" i="1"/>
  <c r="Q772" i="1"/>
  <c r="L772" i="1"/>
  <c r="M772" i="1" s="1"/>
  <c r="Q771" i="1"/>
  <c r="M771" i="1"/>
  <c r="L771" i="1"/>
  <c r="Q770" i="1"/>
  <c r="L770" i="1"/>
  <c r="M770" i="1" s="1"/>
  <c r="Q769" i="1"/>
  <c r="L769" i="1"/>
  <c r="M769" i="1" s="1"/>
  <c r="Q768" i="1"/>
  <c r="L768" i="1"/>
  <c r="M768" i="1" s="1"/>
  <c r="Q767" i="1"/>
  <c r="L767" i="1"/>
  <c r="M767" i="1" s="1"/>
  <c r="Q766" i="1"/>
  <c r="M766" i="1"/>
  <c r="L766" i="1"/>
  <c r="Q765" i="1"/>
  <c r="M765" i="1"/>
  <c r="L765" i="1"/>
  <c r="Q764" i="1"/>
  <c r="M764" i="1"/>
  <c r="L764" i="1"/>
  <c r="Q763" i="1"/>
  <c r="L763" i="1"/>
  <c r="M763" i="1" s="1"/>
  <c r="Q762" i="1"/>
  <c r="L762" i="1"/>
  <c r="M762" i="1" s="1"/>
  <c r="Q761" i="1"/>
  <c r="L761" i="1"/>
  <c r="M761" i="1" s="1"/>
  <c r="Q760" i="1"/>
  <c r="L760" i="1"/>
  <c r="M760" i="1" s="1"/>
  <c r="Q759" i="1"/>
  <c r="L759" i="1"/>
  <c r="M759" i="1" s="1"/>
  <c r="Q758" i="1"/>
  <c r="M758" i="1"/>
  <c r="L758" i="1"/>
  <c r="Q757" i="1"/>
  <c r="L757" i="1"/>
  <c r="M757" i="1" s="1"/>
  <c r="Q756" i="1"/>
  <c r="M756" i="1"/>
  <c r="L756" i="1"/>
  <c r="Q755" i="1"/>
  <c r="M755" i="1"/>
  <c r="L755" i="1"/>
  <c r="Q754" i="1"/>
  <c r="L754" i="1"/>
  <c r="M754" i="1" s="1"/>
  <c r="Q753" i="1"/>
  <c r="L753" i="1"/>
  <c r="M753" i="1" s="1"/>
  <c r="Q752" i="1"/>
  <c r="L752" i="1"/>
  <c r="M752" i="1" s="1"/>
  <c r="Q751" i="1"/>
  <c r="M751" i="1"/>
  <c r="L751" i="1"/>
  <c r="Q750" i="1"/>
  <c r="L750" i="1"/>
  <c r="M750" i="1" s="1"/>
  <c r="Q749" i="1"/>
  <c r="L749" i="1"/>
  <c r="M749" i="1" s="1"/>
  <c r="Q748" i="1"/>
  <c r="L748" i="1"/>
  <c r="M748" i="1" s="1"/>
  <c r="Q747" i="1"/>
  <c r="M747" i="1"/>
  <c r="L747" i="1"/>
  <c r="Q746" i="1"/>
  <c r="M746" i="1"/>
  <c r="L746" i="1"/>
  <c r="Q745" i="1"/>
  <c r="L745" i="1"/>
  <c r="M745" i="1" s="1"/>
  <c r="Q744" i="1"/>
  <c r="M744" i="1"/>
  <c r="L744" i="1"/>
  <c r="Q743" i="1"/>
  <c r="L743" i="1"/>
  <c r="M743" i="1" s="1"/>
  <c r="Q742" i="1"/>
  <c r="L742" i="1"/>
  <c r="M742" i="1" s="1"/>
  <c r="Q741" i="1"/>
  <c r="L741" i="1"/>
  <c r="M741" i="1" s="1"/>
  <c r="Q740" i="1"/>
  <c r="M740" i="1"/>
  <c r="L740" i="1"/>
  <c r="Q739" i="1"/>
  <c r="L739" i="1"/>
  <c r="M739" i="1" s="1"/>
  <c r="Q738" i="1"/>
  <c r="M738" i="1"/>
  <c r="L738" i="1"/>
  <c r="Q737" i="1"/>
  <c r="M737" i="1"/>
  <c r="L737" i="1"/>
  <c r="Q736" i="1"/>
  <c r="M736" i="1"/>
  <c r="L736" i="1"/>
  <c r="Q735" i="1"/>
  <c r="L735" i="1"/>
  <c r="M735" i="1" s="1"/>
  <c r="Q734" i="1"/>
  <c r="L734" i="1"/>
  <c r="M734" i="1" s="1"/>
  <c r="Q733" i="1"/>
  <c r="M733" i="1"/>
  <c r="L733" i="1"/>
  <c r="Q732" i="1"/>
  <c r="M732" i="1"/>
  <c r="L732" i="1"/>
  <c r="Q731" i="1"/>
  <c r="L731" i="1"/>
  <c r="M731" i="1" s="1"/>
  <c r="Q730" i="1"/>
  <c r="M730" i="1"/>
  <c r="L730" i="1"/>
  <c r="Q729" i="1"/>
  <c r="L729" i="1"/>
  <c r="M729" i="1" s="1"/>
  <c r="Q728" i="1"/>
  <c r="L728" i="1"/>
  <c r="M728" i="1" s="1"/>
  <c r="Q727" i="1"/>
  <c r="L727" i="1"/>
  <c r="M727" i="1" s="1"/>
  <c r="Q726" i="1"/>
  <c r="M726" i="1"/>
  <c r="L726" i="1"/>
  <c r="Q725" i="1"/>
  <c r="M725" i="1"/>
  <c r="L725" i="1"/>
  <c r="Q724" i="1"/>
  <c r="L724" i="1"/>
  <c r="M724" i="1" s="1"/>
  <c r="Q723" i="1"/>
  <c r="M723" i="1"/>
  <c r="L723" i="1"/>
  <c r="Q722" i="1"/>
  <c r="L722" i="1"/>
  <c r="M722" i="1" s="1"/>
  <c r="Q721" i="1"/>
  <c r="L721" i="1"/>
  <c r="M721" i="1" s="1"/>
  <c r="Q720" i="1"/>
  <c r="M720" i="1"/>
  <c r="L720" i="1"/>
  <c r="Q719" i="1"/>
  <c r="L719" i="1"/>
  <c r="M719" i="1" s="1"/>
  <c r="Q718" i="1"/>
  <c r="M718" i="1"/>
  <c r="L718" i="1"/>
  <c r="Q717" i="1"/>
  <c r="L717" i="1"/>
  <c r="M717" i="1" s="1"/>
  <c r="Q716" i="1"/>
  <c r="M716" i="1"/>
  <c r="L716" i="1"/>
  <c r="Q715" i="1"/>
  <c r="L715" i="1"/>
  <c r="M715" i="1" s="1"/>
  <c r="Q714" i="1"/>
  <c r="L714" i="1"/>
  <c r="M714" i="1" s="1"/>
  <c r="Q713" i="1"/>
  <c r="M713" i="1"/>
  <c r="L713" i="1"/>
  <c r="Q712" i="1"/>
  <c r="L712" i="1"/>
  <c r="M712" i="1" s="1"/>
  <c r="Q711" i="1"/>
  <c r="L711" i="1"/>
  <c r="M711" i="1" s="1"/>
  <c r="Q710" i="1"/>
  <c r="L710" i="1"/>
  <c r="M710" i="1" s="1"/>
  <c r="Q709" i="1"/>
  <c r="L709" i="1"/>
  <c r="M709" i="1" s="1"/>
  <c r="Q708" i="1"/>
  <c r="L708" i="1"/>
  <c r="M708" i="1" s="1"/>
  <c r="Q707" i="1"/>
  <c r="L707" i="1"/>
  <c r="M707" i="1" s="1"/>
  <c r="Q706" i="1"/>
  <c r="M706" i="1"/>
  <c r="L706" i="1"/>
  <c r="Q705" i="1"/>
  <c r="L705" i="1"/>
  <c r="M705" i="1" s="1"/>
  <c r="Q704" i="1"/>
  <c r="L704" i="1"/>
  <c r="M704" i="1" s="1"/>
  <c r="Q703" i="1"/>
  <c r="L703" i="1"/>
  <c r="M703" i="1" s="1"/>
  <c r="Q702" i="1"/>
  <c r="M702" i="1"/>
  <c r="L702" i="1"/>
  <c r="Q701" i="1"/>
  <c r="M701" i="1"/>
  <c r="L701" i="1"/>
  <c r="Q700" i="1"/>
  <c r="L700" i="1"/>
  <c r="M700" i="1" s="1"/>
  <c r="Q699" i="1"/>
  <c r="L699" i="1"/>
  <c r="M699" i="1" s="1"/>
  <c r="Q698" i="1"/>
  <c r="L698" i="1"/>
  <c r="M698" i="1" s="1"/>
  <c r="Q697" i="1"/>
  <c r="L697" i="1"/>
  <c r="M697" i="1" s="1"/>
  <c r="Q696" i="1"/>
  <c r="M696" i="1"/>
  <c r="L696" i="1"/>
  <c r="Q695" i="1"/>
  <c r="M695" i="1"/>
  <c r="L695" i="1"/>
  <c r="Q694" i="1"/>
  <c r="M694" i="1"/>
  <c r="L694" i="1"/>
  <c r="Q693" i="1"/>
  <c r="L693" i="1"/>
  <c r="M693" i="1" s="1"/>
  <c r="Q692" i="1"/>
  <c r="M692" i="1"/>
  <c r="L692" i="1"/>
  <c r="Q691" i="1"/>
  <c r="L691" i="1"/>
  <c r="M691" i="1" s="1"/>
  <c r="Q690" i="1"/>
  <c r="L690" i="1"/>
  <c r="M690" i="1" s="1"/>
  <c r="Q689" i="1"/>
  <c r="L689" i="1"/>
  <c r="M689" i="1" s="1"/>
  <c r="Q688" i="1"/>
  <c r="M688" i="1"/>
  <c r="L688" i="1"/>
  <c r="Q687" i="1"/>
  <c r="M687" i="1"/>
  <c r="L687" i="1"/>
  <c r="Q686" i="1"/>
  <c r="M686" i="1"/>
  <c r="L686" i="1"/>
  <c r="Q685" i="1"/>
  <c r="M685" i="1"/>
  <c r="L685" i="1"/>
  <c r="Q684" i="1"/>
  <c r="L684" i="1"/>
  <c r="M684" i="1" s="1"/>
  <c r="Q683" i="1"/>
  <c r="L683" i="1"/>
  <c r="M683" i="1" s="1"/>
  <c r="Q682" i="1"/>
  <c r="M682" i="1"/>
  <c r="L682" i="1"/>
  <c r="Q681" i="1"/>
  <c r="L681" i="1"/>
  <c r="M681" i="1" s="1"/>
  <c r="Q680" i="1"/>
  <c r="L680" i="1"/>
  <c r="M680" i="1" s="1"/>
  <c r="Q679" i="1"/>
  <c r="L679" i="1"/>
  <c r="M679" i="1" s="1"/>
  <c r="Q678" i="1"/>
  <c r="M678" i="1"/>
  <c r="L678" i="1"/>
  <c r="Q677" i="1"/>
  <c r="L677" i="1"/>
  <c r="M677" i="1" s="1"/>
  <c r="Q676" i="1"/>
  <c r="M676" i="1"/>
  <c r="L676" i="1"/>
  <c r="Q675" i="1"/>
  <c r="M675" i="1"/>
  <c r="L675" i="1"/>
  <c r="Q674" i="1"/>
  <c r="L674" i="1"/>
  <c r="M674" i="1" s="1"/>
  <c r="Q673" i="1"/>
  <c r="L673" i="1"/>
  <c r="M673" i="1" s="1"/>
  <c r="Q672" i="1"/>
  <c r="L672" i="1"/>
  <c r="M672" i="1" s="1"/>
  <c r="Q671" i="1"/>
  <c r="M671" i="1"/>
  <c r="L671" i="1"/>
  <c r="Q670" i="1"/>
  <c r="M670" i="1"/>
  <c r="L670" i="1"/>
  <c r="Q669" i="1"/>
  <c r="L669" i="1"/>
  <c r="M669" i="1" s="1"/>
  <c r="Q668" i="1"/>
  <c r="M668" i="1"/>
  <c r="L668" i="1"/>
  <c r="Q667" i="1"/>
  <c r="L667" i="1"/>
  <c r="M667" i="1" s="1"/>
  <c r="Q666" i="1"/>
  <c r="M666" i="1"/>
  <c r="L666" i="1"/>
  <c r="Q665" i="1"/>
  <c r="M665" i="1"/>
  <c r="L665" i="1"/>
  <c r="Q664" i="1"/>
  <c r="M664" i="1"/>
  <c r="L664" i="1"/>
  <c r="Q663" i="1"/>
  <c r="M663" i="1"/>
  <c r="L663" i="1"/>
  <c r="Q662" i="1"/>
  <c r="L662" i="1"/>
  <c r="M662" i="1" s="1"/>
  <c r="Q661" i="1"/>
  <c r="M661" i="1"/>
  <c r="L661" i="1"/>
  <c r="Q660" i="1"/>
  <c r="L660" i="1"/>
  <c r="M660" i="1" s="1"/>
  <c r="Q659" i="1"/>
  <c r="L659" i="1"/>
  <c r="M659" i="1" s="1"/>
  <c r="Q658" i="1"/>
  <c r="L658" i="1"/>
  <c r="M658" i="1" s="1"/>
  <c r="Q657" i="1"/>
  <c r="M657" i="1"/>
  <c r="L657" i="1"/>
  <c r="Q656" i="1"/>
  <c r="M656" i="1"/>
  <c r="L656" i="1"/>
  <c r="Q655" i="1"/>
  <c r="L655" i="1"/>
  <c r="M655" i="1" s="1"/>
  <c r="Q654" i="1"/>
  <c r="M654" i="1"/>
  <c r="L654" i="1"/>
  <c r="Q653" i="1"/>
  <c r="L653" i="1"/>
  <c r="M653" i="1" s="1"/>
  <c r="Q652" i="1"/>
  <c r="L652" i="1"/>
  <c r="M652" i="1" s="1"/>
  <c r="Q651" i="1"/>
  <c r="M651" i="1"/>
  <c r="L651" i="1"/>
  <c r="Q650" i="1"/>
  <c r="L650" i="1"/>
  <c r="M650" i="1" s="1"/>
  <c r="Q649" i="1"/>
  <c r="L649" i="1"/>
  <c r="M649" i="1" s="1"/>
  <c r="Q648" i="1"/>
  <c r="L648" i="1"/>
  <c r="M648" i="1" s="1"/>
  <c r="Q647" i="1"/>
  <c r="M647" i="1"/>
  <c r="L647" i="1"/>
  <c r="Q646" i="1"/>
  <c r="M646" i="1"/>
  <c r="L646" i="1"/>
  <c r="Q645" i="1"/>
  <c r="L645" i="1"/>
  <c r="M645" i="1" s="1"/>
  <c r="Q644" i="1"/>
  <c r="M644" i="1"/>
  <c r="L644" i="1"/>
  <c r="Q643" i="1"/>
  <c r="L643" i="1"/>
  <c r="M643" i="1" s="1"/>
  <c r="Q642" i="1"/>
  <c r="L642" i="1"/>
  <c r="M642" i="1" s="1"/>
  <c r="Q641" i="1"/>
  <c r="L641" i="1"/>
  <c r="M641" i="1" s="1"/>
  <c r="Q640" i="1"/>
  <c r="M640" i="1"/>
  <c r="L640" i="1"/>
  <c r="Q639" i="1"/>
  <c r="L639" i="1"/>
  <c r="M639" i="1" s="1"/>
  <c r="Q638" i="1"/>
  <c r="L638" i="1"/>
  <c r="M638" i="1" s="1"/>
  <c r="Q637" i="1"/>
  <c r="M637" i="1"/>
  <c r="L637" i="1"/>
  <c r="Q636" i="1"/>
  <c r="M636" i="1"/>
  <c r="L636" i="1"/>
  <c r="Q635" i="1"/>
  <c r="L635" i="1"/>
  <c r="M635" i="1" s="1"/>
  <c r="Q634" i="1"/>
  <c r="L634" i="1"/>
  <c r="M634" i="1" s="1"/>
  <c r="Q633" i="1"/>
  <c r="M633" i="1"/>
  <c r="L633" i="1"/>
  <c r="Q632" i="1"/>
  <c r="M632" i="1"/>
  <c r="L632" i="1"/>
  <c r="Q631" i="1"/>
  <c r="L631" i="1"/>
  <c r="M631" i="1" s="1"/>
  <c r="Q630" i="1"/>
  <c r="M630" i="1"/>
  <c r="L630" i="1"/>
  <c r="Q629" i="1"/>
  <c r="L629" i="1"/>
  <c r="M629" i="1" s="1"/>
  <c r="Q628" i="1"/>
  <c r="L628" i="1"/>
  <c r="M628" i="1" s="1"/>
  <c r="Q627" i="1"/>
  <c r="L627" i="1"/>
  <c r="M627" i="1" s="1"/>
  <c r="Q626" i="1"/>
  <c r="M626" i="1"/>
  <c r="L626" i="1"/>
  <c r="Q625" i="1"/>
  <c r="M625" i="1"/>
  <c r="L625" i="1"/>
  <c r="Q624" i="1"/>
  <c r="L624" i="1"/>
  <c r="M624" i="1" s="1"/>
  <c r="Q623" i="1"/>
  <c r="M623" i="1"/>
  <c r="L623" i="1"/>
  <c r="Q622" i="1"/>
  <c r="L622" i="1"/>
  <c r="M622" i="1" s="1"/>
  <c r="Q621" i="1"/>
  <c r="L621" i="1"/>
  <c r="M621" i="1" s="1"/>
  <c r="Q620" i="1"/>
  <c r="M620" i="1"/>
  <c r="L620" i="1"/>
  <c r="Q619" i="1"/>
  <c r="L619" i="1"/>
  <c r="M619" i="1" s="1"/>
  <c r="Q618" i="1"/>
  <c r="M618" i="1"/>
  <c r="L618" i="1"/>
  <c r="Q617" i="1"/>
  <c r="L617" i="1"/>
  <c r="M617" i="1" s="1"/>
  <c r="Q616" i="1"/>
  <c r="M616" i="1"/>
  <c r="L616" i="1"/>
  <c r="Q615" i="1"/>
  <c r="L615" i="1"/>
  <c r="M615" i="1" s="1"/>
  <c r="Q614" i="1"/>
  <c r="L614" i="1"/>
  <c r="M614" i="1" s="1"/>
  <c r="Q613" i="1"/>
  <c r="M613" i="1"/>
  <c r="L613" i="1"/>
  <c r="Q612" i="1"/>
  <c r="L612" i="1"/>
  <c r="M612" i="1" s="1"/>
  <c r="Q611" i="1"/>
  <c r="L611" i="1"/>
  <c r="M611" i="1" s="1"/>
  <c r="Q610" i="1"/>
  <c r="L610" i="1"/>
  <c r="M610" i="1" s="1"/>
  <c r="Q609" i="1"/>
  <c r="L609" i="1"/>
  <c r="M609" i="1" s="1"/>
  <c r="Q608" i="1"/>
  <c r="L608" i="1"/>
  <c r="M608" i="1" s="1"/>
  <c r="Q607" i="1"/>
  <c r="L607" i="1"/>
  <c r="M607" i="1" s="1"/>
  <c r="Q606" i="1"/>
  <c r="M606" i="1"/>
  <c r="L606" i="1"/>
  <c r="Q605" i="1"/>
  <c r="L605" i="1"/>
  <c r="M605" i="1" s="1"/>
  <c r="Q604" i="1"/>
  <c r="L604" i="1"/>
  <c r="M604" i="1" s="1"/>
  <c r="Q603" i="1"/>
  <c r="L603" i="1"/>
  <c r="M603" i="1" s="1"/>
  <c r="Q602" i="1"/>
  <c r="M602" i="1"/>
  <c r="L602" i="1"/>
  <c r="Q601" i="1"/>
  <c r="M601" i="1"/>
  <c r="L601" i="1"/>
  <c r="Q600" i="1"/>
  <c r="L600" i="1"/>
  <c r="M600" i="1" s="1"/>
  <c r="Q599" i="1"/>
  <c r="M599" i="1"/>
  <c r="L599" i="1"/>
  <c r="Q598" i="1"/>
  <c r="L598" i="1"/>
  <c r="M598" i="1" s="1"/>
  <c r="Q597" i="1"/>
  <c r="L597" i="1"/>
  <c r="M597" i="1" s="1"/>
  <c r="Q596" i="1"/>
  <c r="M596" i="1"/>
  <c r="L596" i="1"/>
  <c r="Q595" i="1"/>
  <c r="L595" i="1"/>
  <c r="M595" i="1" s="1"/>
  <c r="Q594" i="1"/>
  <c r="L594" i="1"/>
  <c r="M594" i="1" s="1"/>
  <c r="Q593" i="1"/>
  <c r="L593" i="1"/>
  <c r="M593" i="1" s="1"/>
  <c r="Q592" i="1"/>
  <c r="M592" i="1"/>
  <c r="L592" i="1"/>
  <c r="Q591" i="1"/>
  <c r="M591" i="1"/>
  <c r="L591" i="1"/>
  <c r="Q590" i="1"/>
  <c r="L590" i="1"/>
  <c r="M590" i="1" s="1"/>
  <c r="Q589" i="1"/>
  <c r="M589" i="1"/>
  <c r="L589" i="1"/>
  <c r="Q588" i="1"/>
  <c r="L588" i="1"/>
  <c r="M588" i="1" s="1"/>
  <c r="Q587" i="1"/>
  <c r="L587" i="1"/>
  <c r="M587" i="1" s="1"/>
  <c r="Q586" i="1"/>
  <c r="M586" i="1"/>
  <c r="L586" i="1"/>
  <c r="Q585" i="1"/>
  <c r="L585" i="1"/>
  <c r="M585" i="1" s="1"/>
  <c r="Q584" i="1"/>
  <c r="L584" i="1"/>
  <c r="M584" i="1" s="1"/>
  <c r="Q583" i="1"/>
  <c r="L583" i="1"/>
  <c r="M583" i="1" s="1"/>
  <c r="Q582" i="1"/>
  <c r="M582" i="1"/>
  <c r="L582" i="1"/>
  <c r="Q581" i="1"/>
  <c r="M581" i="1"/>
  <c r="L581" i="1"/>
  <c r="Q580" i="1"/>
  <c r="L580" i="1"/>
  <c r="M580" i="1" s="1"/>
  <c r="Q579" i="1"/>
  <c r="M579" i="1"/>
  <c r="L579" i="1"/>
  <c r="Q578" i="1"/>
  <c r="L578" i="1"/>
  <c r="M578" i="1" s="1"/>
  <c r="Q577" i="1"/>
  <c r="L577" i="1"/>
  <c r="M577" i="1" s="1"/>
  <c r="Q576" i="1"/>
  <c r="M576" i="1"/>
  <c r="L576" i="1"/>
  <c r="Q575" i="1"/>
  <c r="L575" i="1"/>
  <c r="M575" i="1" s="1"/>
  <c r="Q574" i="1"/>
  <c r="L574" i="1"/>
  <c r="M574" i="1" s="1"/>
  <c r="Q573" i="1"/>
  <c r="L573" i="1"/>
  <c r="M573" i="1" s="1"/>
  <c r="Q572" i="1"/>
  <c r="M572" i="1"/>
  <c r="L572" i="1"/>
  <c r="Q571" i="1"/>
  <c r="M571" i="1"/>
  <c r="L571" i="1"/>
  <c r="Q570" i="1"/>
  <c r="L570" i="1"/>
  <c r="M570" i="1" s="1"/>
  <c r="Q569" i="1"/>
  <c r="M569" i="1"/>
  <c r="L569" i="1"/>
  <c r="Q568" i="1"/>
  <c r="L568" i="1"/>
  <c r="M568" i="1" s="1"/>
  <c r="Q567" i="1"/>
  <c r="L567" i="1"/>
  <c r="M567" i="1" s="1"/>
  <c r="Q566" i="1"/>
  <c r="M566" i="1"/>
  <c r="L566" i="1"/>
  <c r="Q565" i="1"/>
  <c r="L565" i="1"/>
  <c r="M565" i="1" s="1"/>
  <c r="Q564" i="1"/>
  <c r="L564" i="1"/>
  <c r="M564" i="1" s="1"/>
  <c r="Q563" i="1"/>
  <c r="L563" i="1"/>
  <c r="M563" i="1" s="1"/>
  <c r="Q562" i="1"/>
  <c r="M562" i="1"/>
  <c r="L562" i="1"/>
  <c r="Q561" i="1"/>
  <c r="M561" i="1"/>
  <c r="L561" i="1"/>
  <c r="Q560" i="1"/>
  <c r="L560" i="1"/>
  <c r="M560" i="1" s="1"/>
  <c r="Q559" i="1"/>
  <c r="M559" i="1"/>
  <c r="L559" i="1"/>
  <c r="Q558" i="1"/>
  <c r="L558" i="1"/>
  <c r="M558" i="1" s="1"/>
  <c r="Q557" i="1"/>
  <c r="L557" i="1"/>
  <c r="M557" i="1" s="1"/>
  <c r="Q556" i="1"/>
  <c r="M556" i="1"/>
  <c r="L556" i="1"/>
  <c r="Q555" i="1"/>
  <c r="L555" i="1"/>
  <c r="M555" i="1" s="1"/>
  <c r="Q554" i="1"/>
  <c r="L554" i="1"/>
  <c r="M554" i="1" s="1"/>
  <c r="Q553" i="1"/>
  <c r="L553" i="1"/>
  <c r="M553" i="1" s="1"/>
  <c r="Q552" i="1"/>
  <c r="M552" i="1"/>
  <c r="L552" i="1"/>
  <c r="Q551" i="1"/>
  <c r="M551" i="1"/>
  <c r="L551" i="1"/>
  <c r="Q550" i="1"/>
  <c r="L550" i="1"/>
  <c r="M550" i="1" s="1"/>
  <c r="Q549" i="1"/>
  <c r="M549" i="1"/>
  <c r="L549" i="1"/>
  <c r="Q548" i="1"/>
  <c r="L548" i="1"/>
  <c r="M548" i="1" s="1"/>
  <c r="Q547" i="1"/>
  <c r="L547" i="1"/>
  <c r="M547" i="1" s="1"/>
  <c r="Q546" i="1"/>
  <c r="M546" i="1"/>
  <c r="L546" i="1"/>
  <c r="Q545" i="1"/>
  <c r="L545" i="1"/>
  <c r="M545" i="1" s="1"/>
  <c r="Q544" i="1"/>
  <c r="L544" i="1"/>
  <c r="M544" i="1" s="1"/>
  <c r="Q543" i="1"/>
  <c r="L543" i="1"/>
  <c r="M543" i="1" s="1"/>
  <c r="Q542" i="1"/>
  <c r="M542" i="1"/>
  <c r="L542" i="1"/>
  <c r="Q541" i="1"/>
  <c r="M541" i="1"/>
  <c r="L541" i="1"/>
  <c r="Q540" i="1"/>
  <c r="L540" i="1"/>
  <c r="M540" i="1" s="1"/>
  <c r="Q539" i="1"/>
  <c r="M539" i="1"/>
  <c r="L539" i="1"/>
  <c r="Q538" i="1"/>
  <c r="L538" i="1"/>
  <c r="M538" i="1" s="1"/>
  <c r="Q537" i="1"/>
  <c r="L537" i="1"/>
  <c r="M537" i="1" s="1"/>
  <c r="Q536" i="1"/>
  <c r="M536" i="1"/>
  <c r="L536" i="1"/>
  <c r="Q535" i="1"/>
  <c r="L535" i="1"/>
  <c r="M535" i="1" s="1"/>
  <c r="Q534" i="1"/>
  <c r="L534" i="1"/>
  <c r="M534" i="1" s="1"/>
  <c r="Q533" i="1"/>
  <c r="L533" i="1"/>
  <c r="M533" i="1" s="1"/>
  <c r="Q532" i="1"/>
  <c r="M532" i="1"/>
  <c r="L532" i="1"/>
  <c r="Q531" i="1"/>
  <c r="M531" i="1"/>
  <c r="L531" i="1"/>
  <c r="Q530" i="1"/>
  <c r="L530" i="1"/>
  <c r="M530" i="1" s="1"/>
  <c r="Q529" i="1"/>
  <c r="M529" i="1"/>
  <c r="L529" i="1"/>
  <c r="Q528" i="1"/>
  <c r="L528" i="1"/>
  <c r="M528" i="1" s="1"/>
  <c r="Q527" i="1"/>
  <c r="L527" i="1"/>
  <c r="M527" i="1" s="1"/>
  <c r="Q526" i="1"/>
  <c r="M526" i="1"/>
  <c r="L526" i="1"/>
  <c r="Q525" i="1"/>
  <c r="L525" i="1"/>
  <c r="M525" i="1" s="1"/>
  <c r="Q524" i="1"/>
  <c r="L524" i="1"/>
  <c r="M524" i="1" s="1"/>
  <c r="Q523" i="1"/>
  <c r="L523" i="1"/>
  <c r="M523" i="1" s="1"/>
  <c r="Q522" i="1"/>
  <c r="M522" i="1"/>
  <c r="L522" i="1"/>
  <c r="Q521" i="1"/>
  <c r="M521" i="1"/>
  <c r="L521" i="1"/>
  <c r="Q520" i="1"/>
  <c r="L520" i="1"/>
  <c r="M520" i="1" s="1"/>
  <c r="Q519" i="1"/>
  <c r="M519" i="1"/>
  <c r="L519" i="1"/>
  <c r="Q518" i="1"/>
  <c r="L518" i="1"/>
  <c r="M518" i="1" s="1"/>
  <c r="Q517" i="1"/>
  <c r="L517" i="1"/>
  <c r="M517" i="1" s="1"/>
  <c r="Q516" i="1"/>
  <c r="M516" i="1"/>
  <c r="L516" i="1"/>
  <c r="Q515" i="1"/>
  <c r="M515" i="1"/>
  <c r="L515" i="1"/>
  <c r="Q514" i="1"/>
  <c r="L514" i="1"/>
  <c r="M514" i="1" s="1"/>
  <c r="Q513" i="1"/>
  <c r="M513" i="1"/>
  <c r="L513" i="1"/>
  <c r="Q512" i="1"/>
  <c r="M512" i="1"/>
  <c r="L512" i="1"/>
  <c r="Q511" i="1"/>
  <c r="M511" i="1"/>
  <c r="L511" i="1"/>
  <c r="Q510" i="1"/>
  <c r="L510" i="1"/>
  <c r="M510" i="1" s="1"/>
  <c r="Q509" i="1"/>
  <c r="M509" i="1"/>
  <c r="L509" i="1"/>
  <c r="Q508" i="1"/>
  <c r="L508" i="1"/>
  <c r="M508" i="1" s="1"/>
  <c r="Q507" i="1"/>
  <c r="L507" i="1"/>
  <c r="M507" i="1" s="1"/>
  <c r="Q506" i="1"/>
  <c r="M506" i="1"/>
  <c r="L506" i="1"/>
  <c r="Q505" i="1"/>
  <c r="L505" i="1"/>
  <c r="M505" i="1" s="1"/>
  <c r="Q504" i="1"/>
  <c r="L504" i="1"/>
  <c r="M504" i="1" s="1"/>
  <c r="Q503" i="1"/>
  <c r="M503" i="1"/>
  <c r="L503" i="1"/>
  <c r="Q502" i="1"/>
  <c r="M502" i="1"/>
  <c r="L502" i="1"/>
  <c r="Q501" i="1"/>
  <c r="M501" i="1"/>
  <c r="L501" i="1"/>
  <c r="Q500" i="1"/>
  <c r="L500" i="1"/>
  <c r="M500" i="1" s="1"/>
  <c r="Q499" i="1"/>
  <c r="M499" i="1"/>
  <c r="L499" i="1"/>
  <c r="Q498" i="1"/>
  <c r="L498" i="1"/>
  <c r="M498" i="1" s="1"/>
  <c r="Q497" i="1"/>
  <c r="L497" i="1"/>
  <c r="M497" i="1" s="1"/>
  <c r="Q496" i="1"/>
  <c r="M496" i="1"/>
  <c r="L496" i="1"/>
  <c r="Q495" i="1"/>
  <c r="L495" i="1"/>
  <c r="M495" i="1" s="1"/>
  <c r="Q494" i="1"/>
  <c r="L494" i="1"/>
  <c r="M494" i="1" s="1"/>
  <c r="Q493" i="1"/>
  <c r="M493" i="1"/>
  <c r="L493" i="1"/>
  <c r="Q492" i="1"/>
  <c r="M492" i="1"/>
  <c r="L492" i="1"/>
  <c r="Q491" i="1"/>
  <c r="M491" i="1"/>
  <c r="L491" i="1"/>
  <c r="Q490" i="1"/>
  <c r="L490" i="1"/>
  <c r="M490" i="1" s="1"/>
  <c r="Q489" i="1"/>
  <c r="M489" i="1"/>
  <c r="L489" i="1"/>
  <c r="Q488" i="1"/>
  <c r="L488" i="1"/>
  <c r="M488" i="1" s="1"/>
  <c r="Q487" i="1"/>
  <c r="L487" i="1"/>
  <c r="M487" i="1" s="1"/>
  <c r="Q486" i="1"/>
  <c r="M486" i="1"/>
  <c r="L486" i="1"/>
  <c r="Q485" i="1"/>
  <c r="M485" i="1"/>
  <c r="L485" i="1"/>
  <c r="Q484" i="1"/>
  <c r="L484" i="1"/>
  <c r="M484" i="1" s="1"/>
  <c r="Q483" i="1"/>
  <c r="L483" i="1"/>
  <c r="M483" i="1" s="1"/>
  <c r="Q482" i="1"/>
  <c r="M482" i="1"/>
  <c r="L482" i="1"/>
  <c r="Q481" i="1"/>
  <c r="M481" i="1"/>
  <c r="L481" i="1"/>
  <c r="Q480" i="1"/>
  <c r="L480" i="1"/>
  <c r="M480" i="1" s="1"/>
  <c r="Q479" i="1"/>
  <c r="M479" i="1"/>
  <c r="L479" i="1"/>
  <c r="Q478" i="1"/>
  <c r="L478" i="1"/>
  <c r="M478" i="1" s="1"/>
  <c r="Q477" i="1"/>
  <c r="L477" i="1"/>
  <c r="M477" i="1" s="1"/>
  <c r="Q476" i="1"/>
  <c r="M476" i="1"/>
  <c r="L476" i="1"/>
  <c r="Q475" i="1"/>
  <c r="L475" i="1"/>
  <c r="M475" i="1" s="1"/>
  <c r="Q474" i="1"/>
  <c r="L474" i="1"/>
  <c r="M474" i="1" s="1"/>
  <c r="Q473" i="1"/>
  <c r="L473" i="1"/>
  <c r="M473" i="1" s="1"/>
  <c r="Q472" i="1"/>
  <c r="M472" i="1"/>
  <c r="L472" i="1"/>
  <c r="Q471" i="1"/>
  <c r="M471" i="1"/>
  <c r="L471" i="1"/>
  <c r="Q470" i="1"/>
  <c r="L470" i="1"/>
  <c r="M470" i="1" s="1"/>
  <c r="Q469" i="1"/>
  <c r="M469" i="1"/>
  <c r="L469" i="1"/>
  <c r="Q468" i="1"/>
  <c r="L468" i="1"/>
  <c r="M468" i="1" s="1"/>
  <c r="Q467" i="1"/>
  <c r="L467" i="1"/>
  <c r="M467" i="1" s="1"/>
  <c r="Q466" i="1"/>
  <c r="M466" i="1"/>
  <c r="L466" i="1"/>
  <c r="Q465" i="1"/>
  <c r="L465" i="1"/>
  <c r="M465" i="1" s="1"/>
  <c r="Q464" i="1"/>
  <c r="L464" i="1"/>
  <c r="M464" i="1" s="1"/>
  <c r="Q463" i="1"/>
  <c r="L463" i="1"/>
  <c r="M463" i="1" s="1"/>
  <c r="Q462" i="1"/>
  <c r="M462" i="1"/>
  <c r="L462" i="1"/>
  <c r="Q461" i="1"/>
  <c r="M461" i="1"/>
  <c r="L461" i="1"/>
  <c r="Q460" i="1"/>
  <c r="L460" i="1"/>
  <c r="M460" i="1" s="1"/>
  <c r="Q459" i="1"/>
  <c r="M459" i="1"/>
  <c r="L459" i="1"/>
  <c r="Q458" i="1"/>
  <c r="L458" i="1"/>
  <c r="M458" i="1" s="1"/>
  <c r="Q457" i="1"/>
  <c r="L457" i="1"/>
  <c r="M457" i="1" s="1"/>
  <c r="Q456" i="1"/>
  <c r="M456" i="1"/>
  <c r="L456" i="1"/>
  <c r="Q455" i="1"/>
  <c r="L455" i="1"/>
  <c r="M455" i="1" s="1"/>
  <c r="Q454" i="1"/>
  <c r="L454" i="1"/>
  <c r="M454" i="1" s="1"/>
  <c r="Q453" i="1"/>
  <c r="L453" i="1"/>
  <c r="M453" i="1" s="1"/>
  <c r="Q452" i="1"/>
  <c r="M452" i="1"/>
  <c r="L452" i="1"/>
  <c r="Q451" i="1"/>
  <c r="M451" i="1"/>
  <c r="L451" i="1"/>
  <c r="Q450" i="1"/>
  <c r="L450" i="1"/>
  <c r="M450" i="1" s="1"/>
  <c r="Q449" i="1"/>
  <c r="M449" i="1"/>
  <c r="L449" i="1"/>
  <c r="Q448" i="1"/>
  <c r="L448" i="1"/>
  <c r="M448" i="1" s="1"/>
  <c r="Q447" i="1"/>
  <c r="L447" i="1"/>
  <c r="M447" i="1" s="1"/>
  <c r="Q446" i="1"/>
  <c r="M446" i="1"/>
  <c r="L446" i="1"/>
  <c r="Q445" i="1"/>
  <c r="L445" i="1"/>
  <c r="M445" i="1" s="1"/>
  <c r="Q444" i="1"/>
  <c r="L444" i="1"/>
  <c r="M444" i="1" s="1"/>
  <c r="Q443" i="1"/>
  <c r="L443" i="1"/>
  <c r="M443" i="1" s="1"/>
  <c r="Q442" i="1"/>
  <c r="M442" i="1"/>
  <c r="L442" i="1"/>
  <c r="Q441" i="1"/>
  <c r="M441" i="1"/>
  <c r="L441" i="1"/>
  <c r="Q440" i="1"/>
  <c r="L440" i="1"/>
  <c r="M440" i="1" s="1"/>
  <c r="Q439" i="1"/>
  <c r="M439" i="1"/>
  <c r="L439" i="1"/>
  <c r="Q438" i="1"/>
  <c r="L438" i="1"/>
  <c r="M438" i="1" s="1"/>
  <c r="Q437" i="1"/>
  <c r="L437" i="1"/>
  <c r="M437" i="1" s="1"/>
  <c r="Q436" i="1"/>
  <c r="M436" i="1"/>
  <c r="L436" i="1"/>
  <c r="Q435" i="1"/>
  <c r="L435" i="1"/>
  <c r="M435" i="1" s="1"/>
  <c r="Q434" i="1"/>
  <c r="L434" i="1"/>
  <c r="M434" i="1" s="1"/>
  <c r="Q433" i="1"/>
  <c r="L433" i="1"/>
  <c r="M433" i="1" s="1"/>
  <c r="Q432" i="1"/>
  <c r="M432" i="1"/>
  <c r="L432" i="1"/>
  <c r="Q431" i="1"/>
  <c r="M431" i="1"/>
  <c r="L431" i="1"/>
  <c r="Q430" i="1"/>
  <c r="L430" i="1"/>
  <c r="M430" i="1" s="1"/>
  <c r="Q429" i="1"/>
  <c r="M429" i="1"/>
  <c r="L429" i="1"/>
  <c r="Q428" i="1"/>
  <c r="L428" i="1"/>
  <c r="M428" i="1" s="1"/>
  <c r="Q427" i="1"/>
  <c r="L427" i="1"/>
  <c r="M427" i="1" s="1"/>
  <c r="Q426" i="1"/>
  <c r="M426" i="1"/>
  <c r="L426" i="1"/>
  <c r="Q425" i="1"/>
  <c r="L425" i="1"/>
  <c r="M425" i="1" s="1"/>
  <c r="Q424" i="1"/>
  <c r="L424" i="1"/>
  <c r="M424" i="1" s="1"/>
  <c r="Q423" i="1"/>
  <c r="L423" i="1"/>
  <c r="M423" i="1" s="1"/>
  <c r="Q422" i="1"/>
  <c r="M422" i="1"/>
  <c r="L422" i="1"/>
  <c r="Q421" i="1"/>
  <c r="M421" i="1"/>
  <c r="L421" i="1"/>
  <c r="Q420" i="1"/>
  <c r="L420" i="1"/>
  <c r="M420" i="1" s="1"/>
  <c r="Q419" i="1"/>
  <c r="M419" i="1"/>
  <c r="L419" i="1"/>
  <c r="Q418" i="1"/>
  <c r="L418" i="1"/>
  <c r="M418" i="1" s="1"/>
  <c r="Q417" i="1"/>
  <c r="L417" i="1"/>
  <c r="M417" i="1" s="1"/>
  <c r="Q416" i="1"/>
  <c r="M416" i="1"/>
  <c r="L416" i="1"/>
  <c r="Q415" i="1"/>
  <c r="M415" i="1"/>
  <c r="L415" i="1"/>
  <c r="Q414" i="1"/>
  <c r="L414" i="1"/>
  <c r="M414" i="1" s="1"/>
  <c r="Q413" i="1"/>
  <c r="L413" i="1"/>
  <c r="M413" i="1" s="1"/>
  <c r="Q412" i="1"/>
  <c r="M412" i="1"/>
  <c r="L412" i="1"/>
  <c r="Q411" i="1"/>
  <c r="M411" i="1"/>
  <c r="L411" i="1"/>
  <c r="Q410" i="1"/>
  <c r="L410" i="1"/>
  <c r="M410" i="1" s="1"/>
  <c r="Q409" i="1"/>
  <c r="M409" i="1"/>
  <c r="L409" i="1"/>
  <c r="Q408" i="1"/>
  <c r="L408" i="1"/>
  <c r="M408" i="1" s="1"/>
  <c r="Q407" i="1"/>
  <c r="L407" i="1"/>
  <c r="M407" i="1" s="1"/>
  <c r="Q406" i="1"/>
  <c r="M406" i="1"/>
  <c r="L406" i="1"/>
  <c r="Q405" i="1"/>
  <c r="M405" i="1"/>
  <c r="L405" i="1"/>
  <c r="Q404" i="1"/>
  <c r="L404" i="1"/>
  <c r="M404" i="1" s="1"/>
  <c r="Q403" i="1"/>
  <c r="L403" i="1"/>
  <c r="M403" i="1" s="1"/>
  <c r="Q402" i="1"/>
  <c r="M402" i="1"/>
  <c r="L402" i="1"/>
  <c r="Q401" i="1"/>
  <c r="M401" i="1"/>
  <c r="L401" i="1"/>
  <c r="Q400" i="1"/>
  <c r="L400" i="1"/>
  <c r="M400" i="1" s="1"/>
  <c r="Q399" i="1"/>
  <c r="M399" i="1"/>
  <c r="L399" i="1"/>
  <c r="Q398" i="1"/>
  <c r="L398" i="1"/>
  <c r="M398" i="1" s="1"/>
  <c r="Q397" i="1"/>
  <c r="L397" i="1"/>
  <c r="M397" i="1" s="1"/>
  <c r="Q396" i="1"/>
  <c r="M396" i="1"/>
  <c r="L396" i="1"/>
  <c r="Q395" i="1"/>
  <c r="L395" i="1"/>
  <c r="M395" i="1" s="1"/>
  <c r="Q394" i="1"/>
  <c r="L394" i="1"/>
  <c r="M394" i="1" s="1"/>
  <c r="Q393" i="1"/>
  <c r="M393" i="1"/>
  <c r="L393" i="1"/>
  <c r="Q392" i="1"/>
  <c r="M392" i="1"/>
  <c r="L392" i="1"/>
  <c r="Q391" i="1"/>
  <c r="L391" i="1"/>
  <c r="M391" i="1" s="1"/>
  <c r="Q390" i="1"/>
  <c r="L390" i="1"/>
  <c r="M390" i="1" s="1"/>
  <c r="Q389" i="1"/>
  <c r="M389" i="1"/>
  <c r="L389" i="1"/>
  <c r="Q388" i="1"/>
  <c r="L388" i="1"/>
  <c r="M388" i="1" s="1"/>
  <c r="Q387" i="1"/>
  <c r="L387" i="1"/>
  <c r="M387" i="1" s="1"/>
  <c r="Q386" i="1"/>
  <c r="M386" i="1"/>
  <c r="L386" i="1"/>
  <c r="Q385" i="1"/>
  <c r="L385" i="1"/>
  <c r="M385" i="1" s="1"/>
  <c r="Q384" i="1"/>
  <c r="L384" i="1"/>
  <c r="M384" i="1" s="1"/>
  <c r="Q383" i="1"/>
  <c r="M383" i="1"/>
  <c r="L383" i="1"/>
  <c r="Q382" i="1"/>
  <c r="M382" i="1"/>
  <c r="L382" i="1"/>
  <c r="Q381" i="1"/>
  <c r="L381" i="1"/>
  <c r="M381" i="1" s="1"/>
  <c r="Q380" i="1"/>
  <c r="L380" i="1"/>
  <c r="M380" i="1" s="1"/>
  <c r="Q379" i="1"/>
  <c r="M379" i="1"/>
  <c r="L379" i="1"/>
  <c r="Q378" i="1"/>
  <c r="L378" i="1"/>
  <c r="M378" i="1" s="1"/>
  <c r="Q377" i="1"/>
  <c r="L377" i="1"/>
  <c r="M377" i="1" s="1"/>
  <c r="Q376" i="1"/>
  <c r="M376" i="1"/>
  <c r="L376" i="1"/>
  <c r="Q375" i="1"/>
  <c r="L375" i="1"/>
  <c r="M375" i="1" s="1"/>
  <c r="Q374" i="1"/>
  <c r="L374" i="1"/>
  <c r="M374" i="1" s="1"/>
  <c r="Q373" i="1"/>
  <c r="L373" i="1"/>
  <c r="M373" i="1" s="1"/>
  <c r="Q372" i="1"/>
  <c r="M372" i="1"/>
  <c r="L372" i="1"/>
  <c r="Q371" i="1"/>
  <c r="L371" i="1"/>
  <c r="M371" i="1" s="1"/>
  <c r="Q370" i="1"/>
  <c r="L370" i="1"/>
  <c r="M370" i="1" s="1"/>
  <c r="Q369" i="1"/>
  <c r="M369" i="1"/>
  <c r="L369" i="1"/>
  <c r="Q368" i="1"/>
  <c r="L368" i="1"/>
  <c r="M368" i="1" s="1"/>
  <c r="Q367" i="1"/>
  <c r="L367" i="1"/>
  <c r="M367" i="1" s="1"/>
  <c r="Q366" i="1"/>
  <c r="M366" i="1"/>
  <c r="L366" i="1"/>
  <c r="Q365" i="1"/>
  <c r="L365" i="1"/>
  <c r="M365" i="1" s="1"/>
  <c r="Q364" i="1"/>
  <c r="L364" i="1"/>
  <c r="M364" i="1" s="1"/>
  <c r="Q363" i="1"/>
  <c r="M363" i="1"/>
  <c r="L363" i="1"/>
  <c r="Q362" i="1"/>
  <c r="M362" i="1"/>
  <c r="L362" i="1"/>
  <c r="Q361" i="1"/>
  <c r="L361" i="1"/>
  <c r="M361" i="1" s="1"/>
  <c r="Q360" i="1"/>
  <c r="L360" i="1"/>
  <c r="M360" i="1" s="1"/>
  <c r="Q359" i="1"/>
  <c r="M359" i="1"/>
  <c r="L359" i="1"/>
  <c r="Q358" i="1"/>
  <c r="L358" i="1"/>
  <c r="M358" i="1" s="1"/>
  <c r="Q357" i="1"/>
  <c r="L357" i="1"/>
  <c r="M357" i="1" s="1"/>
  <c r="Q356" i="1"/>
  <c r="M356" i="1"/>
  <c r="L356" i="1"/>
  <c r="Q355" i="1"/>
  <c r="L355" i="1"/>
  <c r="M355" i="1" s="1"/>
  <c r="Q354" i="1"/>
  <c r="L354" i="1"/>
  <c r="M354" i="1" s="1"/>
  <c r="Q353" i="1"/>
  <c r="L353" i="1"/>
  <c r="M353" i="1" s="1"/>
  <c r="Q352" i="1"/>
  <c r="M352" i="1"/>
  <c r="L352" i="1"/>
  <c r="Q351" i="1"/>
  <c r="L351" i="1"/>
  <c r="M351" i="1" s="1"/>
  <c r="Q350" i="1"/>
  <c r="L350" i="1"/>
  <c r="M350" i="1" s="1"/>
  <c r="Q349" i="1"/>
  <c r="M349" i="1"/>
  <c r="L349" i="1"/>
  <c r="Q348" i="1"/>
  <c r="L348" i="1"/>
  <c r="M348" i="1" s="1"/>
  <c r="Q347" i="1"/>
  <c r="L347" i="1"/>
  <c r="M347" i="1" s="1"/>
  <c r="Q346" i="1"/>
  <c r="M346" i="1"/>
  <c r="L346" i="1"/>
  <c r="Q345" i="1"/>
  <c r="L345" i="1"/>
  <c r="M345" i="1" s="1"/>
  <c r="Q344" i="1"/>
  <c r="L344" i="1"/>
  <c r="M344" i="1" s="1"/>
  <c r="Q343" i="1"/>
  <c r="M343" i="1"/>
  <c r="L343" i="1"/>
  <c r="Q342" i="1"/>
  <c r="M342" i="1"/>
  <c r="L342" i="1"/>
  <c r="Q341" i="1"/>
  <c r="M341" i="1"/>
  <c r="L341" i="1"/>
  <c r="Q340" i="1"/>
  <c r="L340" i="1"/>
  <c r="M340" i="1" s="1"/>
  <c r="Q339" i="1"/>
  <c r="M339" i="1"/>
  <c r="L339" i="1"/>
  <c r="Q338" i="1"/>
  <c r="L338" i="1"/>
  <c r="M338" i="1" s="1"/>
  <c r="Q337" i="1"/>
  <c r="L337" i="1"/>
  <c r="M337" i="1" s="1"/>
  <c r="Q336" i="1"/>
  <c r="L336" i="1" s="1"/>
  <c r="M336" i="1" s="1"/>
  <c r="Q335" i="1"/>
  <c r="L335" i="1" s="1"/>
  <c r="M335" i="1" s="1"/>
  <c r="Q334" i="1"/>
  <c r="L334" i="1"/>
  <c r="M334" i="1" s="1"/>
  <c r="Q333" i="1"/>
  <c r="L333" i="1"/>
  <c r="M333" i="1" s="1"/>
  <c r="Q332" i="1"/>
  <c r="L332" i="1" s="1"/>
  <c r="M332" i="1" s="1"/>
  <c r="Q331" i="1"/>
  <c r="L331" i="1"/>
  <c r="M331" i="1" s="1"/>
  <c r="Q330" i="1"/>
  <c r="L330" i="1"/>
  <c r="M330" i="1" s="1"/>
  <c r="Q329" i="1"/>
  <c r="L329" i="1" s="1"/>
  <c r="M329" i="1" s="1"/>
  <c r="Q328" i="1"/>
  <c r="L328" i="1"/>
  <c r="M328" i="1" s="1"/>
  <c r="Q327" i="1"/>
  <c r="L327" i="1"/>
  <c r="M327" i="1" s="1"/>
  <c r="Q326" i="1"/>
  <c r="L326" i="1" s="1"/>
  <c r="M326" i="1"/>
  <c r="Q325" i="1"/>
  <c r="L325" i="1" s="1"/>
  <c r="M325" i="1" s="1"/>
  <c r="Q324" i="1"/>
  <c r="L324" i="1" s="1"/>
  <c r="M324" i="1" s="1"/>
  <c r="Q323" i="1"/>
  <c r="M323" i="1"/>
  <c r="L323" i="1"/>
  <c r="Q322" i="1"/>
  <c r="L322" i="1" s="1"/>
  <c r="M322" i="1" s="1"/>
  <c r="Q321" i="1"/>
  <c r="L321" i="1"/>
  <c r="M321" i="1" s="1"/>
  <c r="Q320" i="1"/>
  <c r="L320" i="1"/>
  <c r="M320" i="1" s="1"/>
  <c r="Q319" i="1"/>
  <c r="L319" i="1" s="1"/>
  <c r="M319" i="1" s="1"/>
  <c r="Q318" i="1"/>
  <c r="L318" i="1"/>
  <c r="M318" i="1" s="1"/>
  <c r="Q317" i="1"/>
  <c r="L317" i="1"/>
  <c r="M317" i="1" s="1"/>
  <c r="Q316" i="1"/>
  <c r="L316" i="1" s="1"/>
  <c r="M316" i="1" s="1"/>
  <c r="Q315" i="1"/>
  <c r="L315" i="1" s="1"/>
  <c r="M315" i="1" s="1"/>
  <c r="Q314" i="1"/>
  <c r="L314" i="1"/>
  <c r="M314" i="1" s="1"/>
  <c r="Q313" i="1"/>
  <c r="L313" i="1"/>
  <c r="M313" i="1" s="1"/>
  <c r="Q312" i="1"/>
  <c r="L312" i="1" s="1"/>
  <c r="M312" i="1" s="1"/>
  <c r="Q311" i="1"/>
  <c r="L311" i="1"/>
  <c r="M311" i="1" s="1"/>
  <c r="Q310" i="1"/>
  <c r="L310" i="1"/>
  <c r="M310" i="1" s="1"/>
  <c r="Q309" i="1"/>
  <c r="L309" i="1" s="1"/>
  <c r="M309" i="1" s="1"/>
  <c r="Q308" i="1"/>
  <c r="L308" i="1"/>
  <c r="M308" i="1" s="1"/>
  <c r="Q307" i="1"/>
  <c r="L307" i="1"/>
  <c r="M307" i="1" s="1"/>
  <c r="Q306" i="1"/>
  <c r="L306" i="1" s="1"/>
  <c r="M306" i="1" s="1"/>
  <c r="Q305" i="1"/>
  <c r="L305" i="1" s="1"/>
  <c r="M305" i="1" s="1"/>
  <c r="Q304" i="1"/>
  <c r="L304" i="1" s="1"/>
  <c r="M304" i="1" s="1"/>
  <c r="Q303" i="1"/>
  <c r="L303" i="1"/>
  <c r="M303" i="1" s="1"/>
  <c r="Q302" i="1"/>
  <c r="L302" i="1" s="1"/>
  <c r="M302" i="1" s="1"/>
  <c r="Q301" i="1"/>
  <c r="L301" i="1"/>
  <c r="M301" i="1" s="1"/>
  <c r="Q300" i="1"/>
  <c r="L300" i="1"/>
  <c r="M300" i="1" s="1"/>
  <c r="Q299" i="1"/>
  <c r="L299" i="1" s="1"/>
  <c r="M299" i="1" s="1"/>
  <c r="Q298" i="1"/>
  <c r="L298" i="1"/>
  <c r="M298" i="1" s="1"/>
  <c r="Q297" i="1"/>
  <c r="L297" i="1"/>
  <c r="M297" i="1" s="1"/>
  <c r="Q296" i="1"/>
  <c r="L296" i="1" s="1"/>
  <c r="M296" i="1" s="1"/>
  <c r="Q295" i="1"/>
  <c r="L295" i="1" s="1"/>
  <c r="M295" i="1" s="1"/>
  <c r="Q294" i="1"/>
  <c r="L294" i="1" s="1"/>
  <c r="M294" i="1" s="1"/>
  <c r="Q293" i="1"/>
  <c r="M293" i="1"/>
  <c r="L293" i="1"/>
  <c r="Q292" i="1"/>
  <c r="L292" i="1" s="1"/>
  <c r="M292" i="1" s="1"/>
  <c r="Q291" i="1"/>
  <c r="M291" i="1"/>
  <c r="L291" i="1"/>
  <c r="Q290" i="1"/>
  <c r="L290" i="1"/>
  <c r="M290" i="1" s="1"/>
  <c r="Q289" i="1"/>
  <c r="L289" i="1" s="1"/>
  <c r="M289" i="1" s="1"/>
  <c r="Q288" i="1"/>
  <c r="L288" i="1"/>
  <c r="M288" i="1" s="1"/>
  <c r="Q287" i="1"/>
  <c r="L287" i="1"/>
  <c r="M287" i="1" s="1"/>
  <c r="Q286" i="1"/>
  <c r="L286" i="1" s="1"/>
  <c r="M286" i="1"/>
  <c r="Q285" i="1"/>
  <c r="L285" i="1"/>
  <c r="M285" i="1" s="1"/>
  <c r="Q284" i="1"/>
  <c r="L284" i="1" s="1"/>
  <c r="M284" i="1" s="1"/>
  <c r="Q283" i="1"/>
  <c r="L283" i="1"/>
  <c r="M283" i="1" s="1"/>
  <c r="Q282" i="1"/>
  <c r="L282" i="1" s="1"/>
  <c r="M282" i="1" s="1"/>
  <c r="Q281" i="1"/>
  <c r="L281" i="1"/>
  <c r="M281" i="1" s="1"/>
  <c r="Q280" i="1"/>
  <c r="L280" i="1"/>
  <c r="M280" i="1" s="1"/>
  <c r="Q279" i="1"/>
  <c r="L279" i="1" s="1"/>
  <c r="M279" i="1" s="1"/>
  <c r="Q278" i="1"/>
  <c r="L278" i="1"/>
  <c r="M278" i="1" s="1"/>
  <c r="Q277" i="1"/>
  <c r="L277" i="1" s="1"/>
  <c r="M277" i="1" s="1"/>
  <c r="Q276" i="1"/>
  <c r="L276" i="1" s="1"/>
  <c r="M276" i="1" s="1"/>
  <c r="Q275" i="1"/>
  <c r="L275" i="1"/>
  <c r="M275" i="1" s="1"/>
  <c r="Q274" i="1"/>
  <c r="L274" i="1" s="1"/>
  <c r="M274" i="1" s="1"/>
  <c r="Q273" i="1"/>
  <c r="L273" i="1"/>
  <c r="M273" i="1" s="1"/>
  <c r="Q272" i="1"/>
  <c r="L272" i="1" s="1"/>
  <c r="M272" i="1" s="1"/>
  <c r="Q271" i="1"/>
  <c r="L271" i="1"/>
  <c r="M271" i="1" s="1"/>
  <c r="Q270" i="1"/>
  <c r="L270" i="1"/>
  <c r="M270" i="1" s="1"/>
  <c r="Q269" i="1"/>
  <c r="L269" i="1" s="1"/>
  <c r="M269" i="1" s="1"/>
  <c r="Q268" i="1"/>
  <c r="L268" i="1"/>
  <c r="M268" i="1" s="1"/>
  <c r="Q267" i="1"/>
  <c r="L267" i="1"/>
  <c r="M267" i="1" s="1"/>
  <c r="Q266" i="1"/>
  <c r="L266" i="1" s="1"/>
  <c r="M266" i="1" s="1"/>
  <c r="Q265" i="1"/>
  <c r="L265" i="1"/>
  <c r="M265" i="1" s="1"/>
  <c r="Q264" i="1"/>
  <c r="L264" i="1"/>
  <c r="M264" i="1" s="1"/>
  <c r="Q263" i="1"/>
  <c r="M263" i="1"/>
  <c r="L263" i="1"/>
  <c r="Q262" i="1"/>
  <c r="L262" i="1" s="1"/>
  <c r="M262" i="1" s="1"/>
  <c r="Q261" i="1"/>
  <c r="L261" i="1"/>
  <c r="M261" i="1" s="1"/>
  <c r="Q260" i="1"/>
  <c r="L260" i="1"/>
  <c r="M260" i="1" s="1"/>
  <c r="Q259" i="1"/>
  <c r="L259" i="1" s="1"/>
  <c r="M259" i="1" s="1"/>
  <c r="Q258" i="1"/>
  <c r="L258" i="1"/>
  <c r="M258" i="1" s="1"/>
  <c r="Q257" i="1"/>
  <c r="L257" i="1"/>
  <c r="M257" i="1" s="1"/>
  <c r="Q256" i="1"/>
  <c r="L256" i="1" s="1"/>
  <c r="M256" i="1"/>
  <c r="Q255" i="1"/>
  <c r="L255" i="1" s="1"/>
  <c r="M255" i="1" s="1"/>
  <c r="Q254" i="1"/>
  <c r="L254" i="1" s="1"/>
  <c r="M254" i="1" s="1"/>
  <c r="Q253" i="1"/>
  <c r="M253" i="1"/>
  <c r="L253" i="1"/>
  <c r="Q252" i="1"/>
  <c r="L252" i="1" s="1"/>
  <c r="M252" i="1" s="1"/>
  <c r="Q251" i="1"/>
  <c r="L251" i="1"/>
  <c r="M251" i="1" s="1"/>
  <c r="Q250" i="1"/>
  <c r="L250" i="1"/>
  <c r="M250" i="1" s="1"/>
  <c r="Q249" i="1"/>
  <c r="L249" i="1" s="1"/>
  <c r="M249" i="1" s="1"/>
  <c r="Q248" i="1"/>
  <c r="L248" i="1"/>
  <c r="M248" i="1" s="1"/>
  <c r="Q247" i="1"/>
  <c r="L247" i="1" s="1"/>
  <c r="M247" i="1" s="1"/>
  <c r="Q246" i="1"/>
  <c r="L246" i="1" s="1"/>
  <c r="M246" i="1"/>
  <c r="Q245" i="1"/>
  <c r="L245" i="1" s="1"/>
  <c r="M245" i="1" s="1"/>
  <c r="Q244" i="1"/>
  <c r="L244" i="1" s="1"/>
  <c r="M244" i="1" s="1"/>
  <c r="Q243" i="1"/>
  <c r="M243" i="1"/>
  <c r="L243" i="1"/>
  <c r="Q242" i="1"/>
  <c r="L242" i="1" s="1"/>
  <c r="M242" i="1" s="1"/>
  <c r="Q241" i="1"/>
  <c r="L241" i="1"/>
  <c r="M241" i="1" s="1"/>
  <c r="Q240" i="1"/>
  <c r="L240" i="1"/>
  <c r="M240" i="1" s="1"/>
  <c r="Q239" i="1"/>
  <c r="L239" i="1" s="1"/>
  <c r="M239" i="1" s="1"/>
  <c r="Q238" i="1"/>
  <c r="L238" i="1"/>
  <c r="M238" i="1" s="1"/>
  <c r="Q237" i="1"/>
  <c r="L237" i="1" s="1"/>
  <c r="M237" i="1" s="1"/>
  <c r="Q236" i="1"/>
  <c r="L236" i="1" s="1"/>
  <c r="M236" i="1"/>
  <c r="Q235" i="1"/>
  <c r="L235" i="1" s="1"/>
  <c r="M235" i="1" s="1"/>
  <c r="Q234" i="1"/>
  <c r="L234" i="1" s="1"/>
  <c r="M234" i="1" s="1"/>
  <c r="Q233" i="1"/>
  <c r="L233" i="1"/>
  <c r="M233" i="1" s="1"/>
  <c r="Q232" i="1"/>
  <c r="L232" i="1" s="1"/>
  <c r="M232" i="1" s="1"/>
  <c r="Q231" i="1"/>
  <c r="L231" i="1"/>
  <c r="M231" i="1" s="1"/>
  <c r="Q230" i="1"/>
  <c r="L230" i="1"/>
  <c r="M230" i="1" s="1"/>
  <c r="Q229" i="1"/>
  <c r="L229" i="1" s="1"/>
  <c r="M229" i="1" s="1"/>
  <c r="Q228" i="1"/>
  <c r="L228" i="1"/>
  <c r="M228" i="1" s="1"/>
  <c r="Q227" i="1"/>
  <c r="L227" i="1"/>
  <c r="M227" i="1" s="1"/>
  <c r="Q226" i="1"/>
  <c r="L226" i="1" s="1"/>
  <c r="M226" i="1"/>
  <c r="Q225" i="1"/>
  <c r="L225" i="1"/>
  <c r="M225" i="1" s="1"/>
  <c r="Q224" i="1"/>
  <c r="L224" i="1" s="1"/>
  <c r="M224" i="1" s="1"/>
  <c r="Q223" i="1"/>
  <c r="M223" i="1"/>
  <c r="L223" i="1"/>
  <c r="Q222" i="1"/>
  <c r="L222" i="1" s="1"/>
  <c r="M222" i="1" s="1"/>
  <c r="Q221" i="1"/>
  <c r="L221" i="1"/>
  <c r="M221" i="1" s="1"/>
  <c r="Q220" i="1"/>
  <c r="L220" i="1"/>
  <c r="M220" i="1" s="1"/>
  <c r="Q219" i="1"/>
  <c r="L219" i="1" s="1"/>
  <c r="M219" i="1" s="1"/>
  <c r="Q218" i="1"/>
  <c r="L218" i="1"/>
  <c r="M218" i="1" s="1"/>
  <c r="Q217" i="1"/>
  <c r="L217" i="1" s="1"/>
  <c r="M217" i="1" s="1"/>
  <c r="Q216" i="1"/>
  <c r="L216" i="1" s="1"/>
  <c r="M216" i="1"/>
  <c r="Q215" i="1"/>
  <c r="L215" i="1" s="1"/>
  <c r="M215" i="1" s="1"/>
  <c r="Q214" i="1"/>
  <c r="L214" i="1" s="1"/>
  <c r="M214" i="1" s="1"/>
  <c r="Q213" i="1"/>
  <c r="M213" i="1"/>
  <c r="L213" i="1"/>
  <c r="Q212" i="1"/>
  <c r="L212" i="1" s="1"/>
  <c r="M212" i="1" s="1"/>
  <c r="Q211" i="1"/>
  <c r="L211" i="1"/>
  <c r="M211" i="1" s="1"/>
  <c r="Q210" i="1"/>
  <c r="L210" i="1"/>
  <c r="M210" i="1" s="1"/>
  <c r="Q209" i="1"/>
  <c r="L209" i="1" s="1"/>
  <c r="M209" i="1" s="1"/>
  <c r="Q208" i="1"/>
  <c r="L208" i="1"/>
  <c r="M208" i="1" s="1"/>
  <c r="Q207" i="1"/>
  <c r="L207" i="1" s="1"/>
  <c r="M207" i="1" s="1"/>
  <c r="Q206" i="1"/>
  <c r="L206" i="1" s="1"/>
  <c r="M206" i="1"/>
  <c r="Q205" i="1"/>
  <c r="L205" i="1" s="1"/>
  <c r="M205" i="1" s="1"/>
  <c r="Q204" i="1"/>
  <c r="L204" i="1" s="1"/>
  <c r="M204" i="1" s="1"/>
  <c r="Q203" i="1"/>
  <c r="L203" i="1"/>
  <c r="M203" i="1" s="1"/>
  <c r="Q202" i="1"/>
  <c r="L202" i="1" s="1"/>
  <c r="M202" i="1" s="1"/>
  <c r="Q201" i="1"/>
  <c r="L201" i="1"/>
  <c r="M201" i="1" s="1"/>
  <c r="Q200" i="1"/>
  <c r="L200" i="1"/>
  <c r="M200" i="1" s="1"/>
  <c r="Q199" i="1"/>
  <c r="L199" i="1" s="1"/>
  <c r="M199" i="1" s="1"/>
  <c r="Q198" i="1"/>
  <c r="L198" i="1"/>
  <c r="M198" i="1" s="1"/>
  <c r="Q197" i="1"/>
  <c r="L197" i="1" s="1"/>
  <c r="M197" i="1" s="1"/>
  <c r="Q196" i="1"/>
  <c r="L196" i="1" s="1"/>
  <c r="M196" i="1" s="1"/>
  <c r="Q195" i="1"/>
  <c r="L195" i="1"/>
  <c r="M195" i="1" s="1"/>
  <c r="Q194" i="1"/>
  <c r="L194" i="1" s="1"/>
  <c r="M194" i="1" s="1"/>
  <c r="U193" i="1"/>
  <c r="L193" i="1"/>
  <c r="M193" i="1" s="1"/>
  <c r="U192" i="1"/>
  <c r="L192" i="1"/>
  <c r="M192" i="1" s="1"/>
  <c r="U191" i="1"/>
  <c r="L191" i="1"/>
  <c r="M191" i="1" s="1"/>
  <c r="U190" i="1"/>
  <c r="M190" i="1"/>
  <c r="L190" i="1"/>
  <c r="U189" i="1"/>
  <c r="M189" i="1"/>
  <c r="L189" i="1"/>
  <c r="U188" i="1"/>
  <c r="M188" i="1"/>
  <c r="L188" i="1"/>
  <c r="U187" i="1"/>
  <c r="L187" i="1"/>
  <c r="M187" i="1" s="1"/>
  <c r="U186" i="1"/>
  <c r="M186" i="1"/>
  <c r="L186" i="1"/>
  <c r="U185" i="1"/>
  <c r="L185" i="1"/>
  <c r="M185" i="1" s="1"/>
  <c r="U184" i="1"/>
  <c r="L184" i="1"/>
  <c r="M184" i="1" s="1"/>
  <c r="U183" i="1"/>
  <c r="L183" i="1"/>
  <c r="M183" i="1" s="1"/>
  <c r="U182" i="1"/>
  <c r="L182" i="1"/>
  <c r="M182" i="1" s="1"/>
  <c r="U181" i="1"/>
  <c r="L181" i="1"/>
  <c r="M181" i="1" s="1"/>
  <c r="U180" i="1"/>
  <c r="L180" i="1"/>
  <c r="M180" i="1" s="1"/>
  <c r="U179" i="1"/>
  <c r="M179" i="1"/>
  <c r="L179" i="1"/>
  <c r="U178" i="1"/>
  <c r="L178" i="1"/>
  <c r="M178" i="1" s="1"/>
  <c r="U177" i="1"/>
  <c r="M177" i="1"/>
  <c r="L177" i="1"/>
  <c r="U176" i="1"/>
  <c r="M176" i="1"/>
  <c r="L176" i="1"/>
  <c r="U175" i="1"/>
  <c r="M175" i="1"/>
  <c r="L175" i="1"/>
  <c r="U174" i="1"/>
  <c r="L174" i="1"/>
  <c r="M174" i="1" s="1"/>
  <c r="U173" i="1"/>
  <c r="L173" i="1"/>
  <c r="M173" i="1" s="1"/>
  <c r="U172" i="1"/>
  <c r="L172" i="1"/>
  <c r="M172" i="1" s="1"/>
  <c r="U171" i="1"/>
  <c r="M171" i="1"/>
  <c r="L171" i="1"/>
  <c r="U170" i="1"/>
  <c r="L170" i="1"/>
  <c r="M170" i="1" s="1"/>
  <c r="M169" i="1"/>
  <c r="L169" i="1"/>
  <c r="L168" i="1"/>
  <c r="M168" i="1" s="1"/>
  <c r="L167" i="1"/>
  <c r="M167" i="1" s="1"/>
  <c r="L166" i="1"/>
  <c r="M166" i="1" s="1"/>
  <c r="L165" i="1"/>
  <c r="M165" i="1" s="1"/>
  <c r="M164" i="1"/>
  <c r="L164" i="1"/>
  <c r="L163" i="1"/>
  <c r="M163" i="1" s="1"/>
  <c r="L162" i="1"/>
  <c r="M162" i="1" s="1"/>
  <c r="L161" i="1"/>
  <c r="M161" i="1" s="1"/>
  <c r="L160" i="1"/>
  <c r="M160" i="1" s="1"/>
  <c r="M159" i="1"/>
  <c r="L159" i="1"/>
  <c r="L158" i="1"/>
  <c r="M158" i="1" s="1"/>
  <c r="L157" i="1"/>
  <c r="M157" i="1" s="1"/>
  <c r="L156" i="1"/>
  <c r="M156" i="1" s="1"/>
  <c r="L155" i="1"/>
  <c r="M155" i="1" s="1"/>
  <c r="M154" i="1"/>
  <c r="L154" i="1"/>
  <c r="L153" i="1"/>
  <c r="M153" i="1" s="1"/>
  <c r="L152" i="1"/>
  <c r="M152" i="1" s="1"/>
  <c r="L151" i="1"/>
  <c r="M151" i="1" s="1"/>
  <c r="L150" i="1"/>
  <c r="M150" i="1" s="1"/>
  <c r="M149" i="1"/>
  <c r="L149" i="1"/>
  <c r="L148" i="1"/>
  <c r="M148" i="1" s="1"/>
  <c r="L147" i="1"/>
  <c r="M147" i="1" s="1"/>
  <c r="L146" i="1"/>
  <c r="M146" i="1" s="1"/>
  <c r="Q145" i="1"/>
  <c r="L145" i="1"/>
  <c r="M145" i="1" s="1"/>
  <c r="Q144" i="1"/>
  <c r="L144" i="1"/>
  <c r="M144" i="1" s="1"/>
  <c r="Q143" i="1"/>
  <c r="L143" i="1" s="1"/>
  <c r="M143" i="1" s="1"/>
  <c r="Q142" i="1"/>
  <c r="L142" i="1"/>
  <c r="M142" i="1" s="1"/>
  <c r="Q141" i="1"/>
  <c r="L141" i="1" s="1"/>
  <c r="M141" i="1" s="1"/>
  <c r="Q140" i="1"/>
  <c r="L140" i="1" s="1"/>
  <c r="M140" i="1" s="1"/>
  <c r="Q139" i="1"/>
  <c r="M139" i="1"/>
  <c r="L139" i="1"/>
  <c r="Q138" i="1"/>
  <c r="M138" i="1"/>
  <c r="L138" i="1"/>
  <c r="Q137" i="1"/>
  <c r="M137" i="1"/>
  <c r="L137" i="1"/>
  <c r="Q136" i="1"/>
  <c r="L136" i="1" s="1"/>
  <c r="M136" i="1" s="1"/>
  <c r="Q135" i="1"/>
  <c r="L135" i="1"/>
  <c r="M135" i="1" s="1"/>
  <c r="Q134" i="1"/>
  <c r="L134" i="1"/>
  <c r="M134" i="1" s="1"/>
  <c r="Q133" i="1"/>
  <c r="L133" i="1" s="1"/>
  <c r="M133" i="1" s="1"/>
  <c r="Q132" i="1"/>
  <c r="L132" i="1"/>
  <c r="M132" i="1" s="1"/>
  <c r="Q131" i="1"/>
  <c r="L131" i="1" s="1"/>
  <c r="M131" i="1" s="1"/>
  <c r="Q130" i="1"/>
  <c r="L130" i="1" s="1"/>
  <c r="M130" i="1" s="1"/>
  <c r="Q129" i="1"/>
  <c r="M129" i="1"/>
  <c r="L129" i="1"/>
  <c r="Q128" i="1"/>
  <c r="M128" i="1"/>
  <c r="L128" i="1"/>
  <c r="Q127" i="1"/>
  <c r="M127" i="1"/>
  <c r="L127" i="1"/>
  <c r="Q126" i="1"/>
  <c r="L126" i="1" s="1"/>
  <c r="M126" i="1" s="1"/>
  <c r="Q125" i="1"/>
  <c r="L125" i="1"/>
  <c r="M125" i="1" s="1"/>
  <c r="Q124" i="1"/>
  <c r="L124" i="1"/>
  <c r="M124" i="1" s="1"/>
  <c r="Q123" i="1"/>
  <c r="L123" i="1" s="1"/>
  <c r="M123" i="1" s="1"/>
  <c r="Q122" i="1"/>
  <c r="L122" i="1"/>
  <c r="M122" i="1" s="1"/>
  <c r="Q121" i="1"/>
  <c r="L121" i="1" s="1"/>
  <c r="M121" i="1" s="1"/>
  <c r="Q120" i="1"/>
  <c r="L120" i="1" s="1"/>
  <c r="M120" i="1" s="1"/>
  <c r="Q119" i="1"/>
  <c r="M119" i="1"/>
  <c r="L119" i="1"/>
  <c r="Q118" i="1"/>
  <c r="M118" i="1"/>
  <c r="L118" i="1"/>
  <c r="Q117" i="1"/>
  <c r="M117" i="1"/>
  <c r="L117" i="1"/>
  <c r="Q116" i="1"/>
  <c r="L116" i="1" s="1"/>
  <c r="M116" i="1" s="1"/>
  <c r="Q115" i="1"/>
  <c r="L115" i="1"/>
  <c r="M115" i="1" s="1"/>
  <c r="Q114" i="1"/>
  <c r="L114" i="1"/>
  <c r="M114" i="1" s="1"/>
  <c r="Q113" i="1"/>
  <c r="L113" i="1" s="1"/>
  <c r="M113" i="1" s="1"/>
  <c r="Q112" i="1"/>
  <c r="L112" i="1"/>
  <c r="M112" i="1" s="1"/>
  <c r="Q111" i="1"/>
  <c r="L111" i="1" s="1"/>
  <c r="M111" i="1" s="1"/>
  <c r="Q110" i="1"/>
  <c r="L110" i="1" s="1"/>
  <c r="M110" i="1" s="1"/>
  <c r="Q109" i="1"/>
  <c r="M109" i="1"/>
  <c r="L109" i="1"/>
  <c r="Q108" i="1"/>
  <c r="M108" i="1"/>
  <c r="L108" i="1"/>
  <c r="Q107" i="1"/>
  <c r="M107" i="1"/>
  <c r="L107" i="1"/>
  <c r="Q106" i="1"/>
  <c r="L106" i="1" s="1"/>
  <c r="M106" i="1" s="1"/>
  <c r="Q105" i="1"/>
  <c r="L105" i="1"/>
  <c r="M105" i="1" s="1"/>
  <c r="Q104" i="1"/>
  <c r="L104" i="1"/>
  <c r="M104" i="1" s="1"/>
  <c r="Q103" i="1"/>
  <c r="L103" i="1" s="1"/>
  <c r="M103" i="1" s="1"/>
  <c r="Q102" i="1"/>
  <c r="L102" i="1"/>
  <c r="M102" i="1" s="1"/>
  <c r="Q101" i="1"/>
  <c r="L101" i="1" s="1"/>
  <c r="M101" i="1" s="1"/>
  <c r="Q100" i="1"/>
  <c r="L100" i="1" s="1"/>
  <c r="M100" i="1" s="1"/>
  <c r="Q99" i="1"/>
  <c r="M99" i="1"/>
  <c r="L99" i="1"/>
  <c r="Q98" i="1"/>
  <c r="M98" i="1"/>
  <c r="L98" i="1"/>
  <c r="U97" i="1"/>
  <c r="Q97" i="1"/>
  <c r="L97" i="1"/>
  <c r="M97" i="1" s="1"/>
  <c r="U96" i="1"/>
  <c r="Q96" i="1"/>
  <c r="M96" i="1"/>
  <c r="U95" i="1"/>
  <c r="Q95" i="1"/>
  <c r="M95" i="1"/>
  <c r="U94" i="1"/>
  <c r="Q94" i="1"/>
  <c r="M94" i="1"/>
  <c r="U93" i="1"/>
  <c r="Q93" i="1"/>
  <c r="M93" i="1"/>
  <c r="U92" i="1"/>
  <c r="Q92" i="1"/>
  <c r="M92" i="1"/>
  <c r="U91" i="1"/>
  <c r="Q91" i="1"/>
  <c r="M91" i="1"/>
  <c r="U90" i="1"/>
  <c r="Q90" i="1"/>
  <c r="U89" i="1"/>
  <c r="Q89" i="1"/>
  <c r="M89" i="1"/>
  <c r="U88" i="1"/>
  <c r="Q88" i="1"/>
  <c r="M88" i="1"/>
  <c r="U87" i="1"/>
  <c r="Q87" i="1"/>
  <c r="M87" i="1"/>
  <c r="L87" i="1"/>
  <c r="M90" i="1" s="1"/>
  <c r="U86" i="1"/>
  <c r="Q86" i="1"/>
  <c r="M86" i="1"/>
  <c r="U85" i="1"/>
  <c r="Q85" i="1"/>
  <c r="M85" i="1"/>
  <c r="U84" i="1"/>
  <c r="Q84" i="1"/>
  <c r="M84" i="1"/>
  <c r="U83" i="1"/>
  <c r="Q83" i="1"/>
  <c r="U82" i="1"/>
  <c r="Q82" i="1"/>
  <c r="M82" i="1"/>
  <c r="U81" i="1"/>
  <c r="Q81" i="1"/>
  <c r="M81" i="1"/>
  <c r="U80" i="1"/>
  <c r="Q80" i="1"/>
  <c r="M80" i="1"/>
  <c r="L80" i="1"/>
  <c r="M83" i="1" s="1"/>
  <c r="U79" i="1"/>
  <c r="Q79" i="1"/>
  <c r="U78" i="1"/>
  <c r="Q78" i="1"/>
  <c r="L78" i="1"/>
  <c r="M79" i="1" s="1"/>
  <c r="U77" i="1"/>
  <c r="Q77" i="1"/>
  <c r="U76" i="1"/>
  <c r="Q76" i="1"/>
  <c r="M76" i="1"/>
  <c r="U75" i="1"/>
  <c r="Q75" i="1"/>
  <c r="M75" i="1"/>
  <c r="U74" i="1"/>
  <c r="Q74" i="1"/>
  <c r="U73" i="1"/>
  <c r="Q73" i="1"/>
  <c r="M73" i="1"/>
  <c r="U72" i="1"/>
  <c r="Q72" i="1"/>
  <c r="M72" i="1"/>
  <c r="U71" i="1"/>
  <c r="Q71" i="1"/>
  <c r="L71" i="1"/>
  <c r="M71" i="1" s="1"/>
  <c r="U70" i="1"/>
  <c r="Q70" i="1"/>
  <c r="U69" i="1"/>
  <c r="Q69" i="1"/>
  <c r="M69" i="1"/>
  <c r="U68" i="1"/>
  <c r="Q68" i="1"/>
  <c r="U67" i="1"/>
  <c r="Q67" i="1"/>
  <c r="U66" i="1"/>
  <c r="Q66" i="1"/>
  <c r="U65" i="1"/>
  <c r="Q65" i="1"/>
  <c r="U64" i="1"/>
  <c r="Q64" i="1"/>
  <c r="U63" i="1"/>
  <c r="Q63" i="1"/>
  <c r="U62" i="1"/>
  <c r="Q62" i="1"/>
  <c r="L62" i="1"/>
  <c r="M68" i="1" s="1"/>
  <c r="U61" i="1"/>
  <c r="Q61" i="1"/>
  <c r="U60" i="1"/>
  <c r="Q60" i="1"/>
  <c r="M60" i="1"/>
  <c r="U59" i="1"/>
  <c r="Q59" i="1"/>
  <c r="M59" i="1"/>
  <c r="U58" i="1"/>
  <c r="Q58" i="1"/>
  <c r="M58" i="1"/>
  <c r="L58" i="1"/>
  <c r="M61" i="1" s="1"/>
  <c r="U57" i="1"/>
  <c r="Q57" i="1"/>
  <c r="M57" i="1"/>
  <c r="U56" i="1"/>
  <c r="Q56" i="1"/>
  <c r="M56" i="1"/>
  <c r="U55" i="1"/>
  <c r="Q55" i="1"/>
  <c r="U54" i="1"/>
  <c r="Q54" i="1"/>
  <c r="M54" i="1"/>
  <c r="U53" i="1"/>
  <c r="Q53" i="1"/>
  <c r="M53" i="1"/>
  <c r="U52" i="1"/>
  <c r="Q52" i="1"/>
  <c r="L52" i="1"/>
  <c r="M52" i="1" s="1"/>
  <c r="U51" i="1"/>
  <c r="Q51" i="1"/>
  <c r="U50" i="1"/>
  <c r="Q50" i="1"/>
  <c r="M50" i="1"/>
  <c r="U49" i="1"/>
  <c r="Q49" i="1"/>
  <c r="U48" i="1"/>
  <c r="Q48" i="1"/>
  <c r="U47" i="1"/>
  <c r="Q47" i="1"/>
  <c r="L47" i="1"/>
  <c r="M49" i="1" s="1"/>
  <c r="U46" i="1"/>
  <c r="Q46" i="1"/>
  <c r="U45" i="1"/>
  <c r="Q45" i="1"/>
  <c r="M45" i="1"/>
  <c r="U44" i="1"/>
  <c r="Q44" i="1"/>
  <c r="M44" i="1"/>
  <c r="U43" i="1"/>
  <c r="Q43" i="1"/>
  <c r="M43" i="1"/>
  <c r="U42" i="1"/>
  <c r="Q42" i="1"/>
  <c r="U41" i="1"/>
  <c r="Q41" i="1"/>
  <c r="U40" i="1"/>
  <c r="Q40" i="1"/>
  <c r="M40" i="1"/>
  <c r="U39" i="1"/>
  <c r="Q39" i="1"/>
  <c r="U38" i="1"/>
  <c r="Q38" i="1"/>
  <c r="M38" i="1"/>
  <c r="L38" i="1"/>
  <c r="M46" i="1" s="1"/>
  <c r="U37" i="1"/>
  <c r="Q37" i="1"/>
  <c r="U36" i="1"/>
  <c r="Q36" i="1"/>
  <c r="U35" i="1"/>
  <c r="Q35" i="1"/>
  <c r="U34" i="1"/>
  <c r="Q34" i="1"/>
  <c r="M34" i="1"/>
  <c r="L34" i="1"/>
  <c r="M36" i="1" s="1"/>
  <c r="U33" i="1"/>
  <c r="Q33" i="1"/>
  <c r="M33" i="1"/>
  <c r="U32" i="1"/>
  <c r="Q32" i="1"/>
  <c r="M32" i="1"/>
  <c r="U31" i="1"/>
  <c r="Q31" i="1"/>
  <c r="M31" i="1"/>
  <c r="U30" i="1"/>
  <c r="Q30" i="1"/>
  <c r="U29" i="1"/>
  <c r="Q29" i="1"/>
  <c r="M29" i="1"/>
  <c r="U28" i="1"/>
  <c r="Q28" i="1"/>
  <c r="M28" i="1"/>
  <c r="U27" i="1"/>
  <c r="Q27" i="1"/>
  <c r="M27" i="1"/>
  <c r="L27" i="1"/>
  <c r="M30" i="1" s="1"/>
  <c r="U26" i="1"/>
  <c r="Q26" i="1"/>
  <c r="U25" i="1"/>
  <c r="Q25" i="1"/>
  <c r="L25" i="1"/>
  <c r="M26" i="1" s="1"/>
  <c r="U24" i="1"/>
  <c r="Q24" i="1"/>
  <c r="U23" i="1"/>
  <c r="Q23" i="1"/>
  <c r="M23" i="1"/>
  <c r="U22" i="1"/>
  <c r="Q22" i="1"/>
  <c r="M22" i="1"/>
  <c r="U21" i="1"/>
  <c r="Q21" i="1"/>
  <c r="M21" i="1"/>
  <c r="U20" i="1"/>
  <c r="Q20" i="1"/>
  <c r="U19" i="1"/>
  <c r="Q19" i="1"/>
  <c r="M19" i="1"/>
  <c r="U18" i="1"/>
  <c r="Q18" i="1"/>
  <c r="M18" i="1"/>
  <c r="U17" i="1"/>
  <c r="Q17" i="1"/>
  <c r="M17" i="1"/>
  <c r="L17" i="1"/>
  <c r="M24" i="1" s="1"/>
  <c r="U16" i="1"/>
  <c r="Q16" i="1"/>
  <c r="U15" i="1"/>
  <c r="Q15" i="1"/>
  <c r="U14" i="1"/>
  <c r="Q14" i="1"/>
  <c r="U13" i="1"/>
  <c r="Q13" i="1"/>
  <c r="U12" i="1"/>
  <c r="Q12" i="1"/>
  <c r="M12" i="1"/>
  <c r="L12" i="1"/>
  <c r="M14" i="1" s="1"/>
  <c r="U11" i="1"/>
  <c r="Q11" i="1"/>
  <c r="U10" i="1"/>
  <c r="Q10" i="1"/>
  <c r="M10" i="1"/>
  <c r="U9" i="1"/>
  <c r="Q9" i="1"/>
  <c r="M9" i="1"/>
  <c r="U8" i="1"/>
  <c r="Q8" i="1"/>
  <c r="L8" i="1"/>
  <c r="M8" i="1" s="1"/>
  <c r="U7" i="1"/>
  <c r="Q7" i="1"/>
  <c r="U6" i="1"/>
  <c r="Q6" i="1"/>
  <c r="M6" i="1"/>
  <c r="U5" i="1"/>
  <c r="Q5" i="1"/>
  <c r="U4" i="1"/>
  <c r="Q4" i="1"/>
  <c r="L4" i="1"/>
  <c r="M5" i="1" s="1"/>
  <c r="U3" i="1"/>
  <c r="Q3" i="1"/>
  <c r="U2" i="1"/>
  <c r="Q2" i="1"/>
  <c r="M65" i="1" l="1"/>
  <c r="M15" i="1"/>
  <c r="M37" i="1"/>
  <c r="M62" i="1"/>
  <c r="M78" i="1"/>
  <c r="M25" i="1"/>
  <c r="M47" i="1"/>
  <c r="M66" i="1"/>
  <c r="M16" i="1"/>
  <c r="M41" i="1"/>
  <c r="M63" i="1"/>
  <c r="M7" i="1"/>
  <c r="M35" i="1"/>
  <c r="M51" i="1"/>
  <c r="M70" i="1"/>
  <c r="M4" i="1"/>
  <c r="M48" i="1"/>
  <c r="M67" i="1"/>
  <c r="M13" i="1"/>
  <c r="M20" i="1"/>
  <c r="M42" i="1"/>
  <c r="M64" i="1"/>
  <c r="M77" i="1"/>
  <c r="M11" i="1"/>
  <c r="M39" i="1"/>
  <c r="M55" i="1"/>
  <c r="M74" i="1"/>
  <c r="L2" i="1"/>
  <c r="M1434" i="1"/>
  <c r="M1438" i="1"/>
  <c r="M1433" i="1"/>
  <c r="M1439" i="1"/>
  <c r="M2" i="1" l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000-00001F000000}">
      <text>
        <r>
          <rPr>
            <sz val="10"/>
            <color rgb="FF000000"/>
            <rFont val="Arial"/>
            <scheme val="minor"/>
          </rPr>
          <t>======
ID#AAABgsIwyPo
    (2025-03-20 19:29:18)
no bag unless otherwise stated</t>
        </r>
      </text>
    </comment>
    <comment ref="N2" authorId="0" shapeId="0" xr:uid="{00000000-0006-0000-0000-00005C000000}">
      <text>
        <r>
          <rPr>
            <sz val="10"/>
            <color rgb="FF000000"/>
            <rFont val="Arial"/>
            <scheme val="minor"/>
          </rPr>
          <t>======
ID#AAABfBcHhuo
    (2025-03-20 19:29:17)
No wet weights were taken for this first harvest for the quadrat samples.</t>
        </r>
      </text>
    </comment>
    <comment ref="J98" authorId="0" shapeId="0" xr:uid="{00000000-0006-0000-0000-000062000000}">
      <text>
        <r>
          <rPr>
            <sz val="10"/>
            <color rgb="FF000000"/>
            <rFont val="Arial"/>
            <scheme val="minor"/>
          </rPr>
          <t>======
ID#AAABfBa0vk4
    (2025-03-20 19:29:15)
Additional 4 moisture samples taken- look right</t>
        </r>
      </text>
    </comment>
    <comment ref="J122" authorId="0" shapeId="0" xr:uid="{00000000-0006-0000-0000-00001C000000}">
      <text>
        <r>
          <rPr>
            <sz val="10"/>
            <color rgb="FF000000"/>
            <rFont val="Arial"/>
            <scheme val="minor"/>
          </rPr>
          <t>======
ID#AAABgsIwyPw
    (2025-03-20 19:29:18)
Additional 4 moisture samples taken- look right</t>
        </r>
      </text>
    </comment>
    <comment ref="K146" authorId="0" shapeId="0" xr:uid="{00000000-0006-0000-0000-000043000000}">
      <text>
        <r>
          <rPr>
            <sz val="10"/>
            <color rgb="FF000000"/>
            <rFont val="Arial"/>
            <scheme val="minor"/>
          </rPr>
          <t>======
ID#AAABgsIwyNI
    (2025-03-20 19:29:18)
same as quadrat weight- not sure where the best place to put it is</t>
        </r>
      </text>
    </comment>
    <comment ref="F242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ID#AAABgsIwyQg
    (2025-03-20 19:29:18)
From now on, these correspond to harvest numbers rather than the number of times it was cut</t>
        </r>
      </text>
    </comment>
    <comment ref="P300" authorId="0" shapeId="0" xr:uid="{00000000-0006-0000-0000-00002F000000}">
      <text>
        <r>
          <rPr>
            <sz val="10"/>
            <color rgb="FF000000"/>
            <rFont val="Arial"/>
            <scheme val="minor"/>
          </rPr>
          <t>======
ID#AAABgsIwyOk
    (2025-03-20 19:29:18)
bag slightly ripped-may have lost a small amount of sample</t>
        </r>
      </text>
    </comment>
    <comment ref="J794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ID#AAABgsIwyRI
    (2025-03-20 19:29:18)
Things were rewritten (and these on the wrong sheet).  Makes perfect sense with dry values though).</t>
        </r>
      </text>
    </comment>
    <comment ref="N794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ID#AAABgsIwyQY
    (2025-03-20 19:29:18)
Things were rewritten (and these on the wrong sheet).  Makes perfect sense with dry values though).</t>
        </r>
      </text>
    </comment>
    <comment ref="G914" authorId="0" shapeId="0" xr:uid="{00000000-0006-0000-0000-00004A000000}">
      <text>
        <r>
          <rPr>
            <sz val="10"/>
            <color rgb="FF000000"/>
            <rFont val="Arial"/>
            <scheme val="minor"/>
          </rPr>
          <t>======
ID#AAABfBcHhvw
    (2025-03-20 19:29:17)
Suggested target date- was not done now.</t>
        </r>
      </text>
    </comment>
    <comment ref="G915" authorId="0" shapeId="0" xr:uid="{00000000-0006-0000-0000-000041000000}">
      <text>
        <r>
          <rPr>
            <sz val="10"/>
            <color rgb="FF000000"/>
            <rFont val="Arial"/>
            <scheme val="minor"/>
          </rPr>
          <t>======
ID#AAABgsIwyNY
    (2025-03-20 19:29:18)
Suggested target date- was not done now.</t>
        </r>
      </text>
    </comment>
    <comment ref="G916" authorId="0" shapeId="0" xr:uid="{00000000-0006-0000-0000-00005B000000}">
      <text>
        <r>
          <rPr>
            <sz val="10"/>
            <color rgb="FF000000"/>
            <rFont val="Arial"/>
            <scheme val="minor"/>
          </rPr>
          <t>======
ID#AAABfBcHhuw
    (2025-03-20 19:29:17)
Suggested target date- was not done now.</t>
        </r>
      </text>
    </comment>
    <comment ref="G917" authorId="0" shapeId="0" xr:uid="{00000000-0006-0000-0000-000040000000}">
      <text>
        <r>
          <rPr>
            <sz val="10"/>
            <color rgb="FF000000"/>
            <rFont val="Arial"/>
            <scheme val="minor"/>
          </rPr>
          <t>======
ID#AAABgsIwyNU
    (2025-03-20 19:29:18)
Suggested target date- was not done now.</t>
        </r>
      </text>
    </comment>
    <comment ref="G918" authorId="0" shapeId="0" xr:uid="{00000000-0006-0000-0000-000065000000}">
      <text>
        <r>
          <rPr>
            <sz val="10"/>
            <color rgb="FF000000"/>
            <rFont val="Arial"/>
            <scheme val="minor"/>
          </rPr>
          <t>======
ID#AAABfBa0vks
    (2025-03-20 19:29:15)
Suggested target date- was not done now.</t>
        </r>
      </text>
    </comment>
    <comment ref="G919" authorId="0" shapeId="0" xr:uid="{00000000-0006-0000-0000-00005A000000}">
      <text>
        <r>
          <rPr>
            <sz val="10"/>
            <color rgb="FF000000"/>
            <rFont val="Arial"/>
            <scheme val="minor"/>
          </rPr>
          <t>======
ID#AAABfBcHhus
    (2025-03-20 19:29:17)
Suggested target date- was not done now.</t>
        </r>
      </text>
    </comment>
    <comment ref="G920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ID#AAABgsIwyRQ
    (2025-03-20 19:29:18)
Suggested target date- was not done now.</t>
        </r>
      </text>
    </comment>
    <comment ref="G921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ID#AAABgsIwyQU
    (2025-03-20 19:29:18)
Suggested target date- was not done now.</t>
        </r>
      </text>
    </comment>
    <comment ref="G922" authorId="0" shapeId="0" xr:uid="{00000000-0006-0000-0000-00001E000000}">
      <text>
        <r>
          <rPr>
            <sz val="10"/>
            <color rgb="FF000000"/>
            <rFont val="Arial"/>
            <scheme val="minor"/>
          </rPr>
          <t>======
ID#AAABgsIwyPk
    (2025-03-20 19:29:18)
Suggested target date- was not done now.</t>
        </r>
      </text>
    </comment>
    <comment ref="G923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ID#AAABgsIwyPs
    (2025-03-20 19:29:18)
Suggested target date- was not done now.</t>
        </r>
      </text>
    </comment>
    <comment ref="G924" authorId="0" shapeId="0" xr:uid="{00000000-0006-0000-0000-00002D000000}">
      <text>
        <r>
          <rPr>
            <sz val="10"/>
            <color rgb="FF000000"/>
            <rFont val="Arial"/>
            <scheme val="minor"/>
          </rPr>
          <t>======
ID#AAABgsIwyOs
    (2025-03-20 19:29:18)
Suggested target date- was not done now.</t>
        </r>
      </text>
    </comment>
    <comment ref="G925" authorId="0" shapeId="0" xr:uid="{00000000-0006-0000-0000-000045000000}">
      <text>
        <r>
          <rPr>
            <sz val="10"/>
            <color rgb="FF000000"/>
            <rFont val="Arial"/>
            <scheme val="minor"/>
          </rPr>
          <t>======
ID#AAABgsIwyNQ
    (2025-03-20 19:29:18)
Suggested target date- was not done now.</t>
        </r>
      </text>
    </comment>
    <comment ref="G926" authorId="0" shapeId="0" xr:uid="{00000000-0006-0000-0000-000049000000}">
      <text>
        <r>
          <rPr>
            <sz val="10"/>
            <color rgb="FF000000"/>
            <rFont val="Arial"/>
            <scheme val="minor"/>
          </rPr>
          <t>======
ID#AAABgsIwyM4
    (2025-03-20 19:29:18)
Suggested target date- was not done now.</t>
        </r>
      </text>
    </comment>
    <comment ref="G927" authorId="0" shapeId="0" xr:uid="{00000000-0006-0000-0000-00002E000000}">
      <text>
        <r>
          <rPr>
            <sz val="10"/>
            <color rgb="FF000000"/>
            <rFont val="Arial"/>
            <scheme val="minor"/>
          </rPr>
          <t>======
ID#AAABgsIwyOg
    (2025-03-20 19:29:18)
Suggested target date- was not done now.</t>
        </r>
      </text>
    </comment>
    <comment ref="G928" authorId="0" shapeId="0" xr:uid="{00000000-0006-0000-0000-000032000000}">
      <text>
        <r>
          <rPr>
            <sz val="10"/>
            <color rgb="FF000000"/>
            <rFont val="Arial"/>
            <scheme val="minor"/>
          </rPr>
          <t>======
ID#AAABgsIwyOU
    (2025-03-20 19:29:18)
Suggested target date- was not done now.</t>
        </r>
      </text>
    </comment>
    <comment ref="G929" authorId="0" shapeId="0" xr:uid="{00000000-0006-0000-0000-000064000000}">
      <text>
        <r>
          <rPr>
            <sz val="10"/>
            <color rgb="FF000000"/>
            <rFont val="Arial"/>
            <scheme val="minor"/>
          </rPr>
          <t>======
ID#AAABfBa0vkw
    (2025-03-20 19:29:15)
Suggested target date- was not done now.</t>
        </r>
      </text>
    </comment>
    <comment ref="G930" authorId="0" shapeId="0" xr:uid="{00000000-0006-0000-0000-00005E000000}">
      <text>
        <r>
          <rPr>
            <sz val="10"/>
            <color rgb="FF000000"/>
            <rFont val="Arial"/>
            <scheme val="minor"/>
          </rPr>
          <t>======
ID#AAABfBa0vlE
    (2025-03-20 19:29:15)
Suggested target date- was not done now.</t>
        </r>
      </text>
    </comment>
    <comment ref="G931" authorId="0" shapeId="0" xr:uid="{00000000-0006-0000-0000-00004F000000}">
      <text>
        <r>
          <rPr>
            <sz val="10"/>
            <color rgb="FF000000"/>
            <rFont val="Arial"/>
            <scheme val="minor"/>
          </rPr>
          <t>======
ID#AAABfBcHhvc
    (2025-03-20 19:29:17)
Suggested target date- was not done now.</t>
        </r>
      </text>
    </comment>
    <comment ref="G932" authorId="0" shapeId="0" xr:uid="{00000000-0006-0000-0000-000023000000}">
      <text>
        <r>
          <rPr>
            <sz val="10"/>
            <color rgb="FF000000"/>
            <rFont val="Arial"/>
            <scheme val="minor"/>
          </rPr>
          <t>======
ID#AAABgsIwyPI
    (2025-03-20 19:29:18)
Suggested target date- was not done now.</t>
        </r>
      </text>
    </comment>
    <comment ref="G933" authorId="0" shapeId="0" xr:uid="{00000000-0006-0000-0000-00005D000000}">
      <text>
        <r>
          <rPr>
            <sz val="10"/>
            <color rgb="FF000000"/>
            <rFont val="Arial"/>
            <scheme val="minor"/>
          </rPr>
          <t>======
ID#AAABfBa0vlI
    (2025-03-20 19:29:15)
Suggested target date- was not done now.</t>
        </r>
      </text>
    </comment>
    <comment ref="G934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ID#AAABgsIwyRY
    (2025-03-20 19:29:18)
Suggested target date- was not done now.</t>
        </r>
      </text>
    </comment>
    <comment ref="G935" authorId="0" shapeId="0" xr:uid="{00000000-0006-0000-0000-000057000000}">
      <text>
        <r>
          <rPr>
            <sz val="10"/>
            <color rgb="FF000000"/>
            <rFont val="Arial"/>
            <scheme val="minor"/>
          </rPr>
          <t>======
ID#AAABfBcHhu8
    (2025-03-20 19:29:17)
Suggested target date- was not done now.</t>
        </r>
      </text>
    </comment>
    <comment ref="G936" authorId="0" shapeId="0" xr:uid="{00000000-0006-0000-0000-000059000000}">
      <text>
        <r>
          <rPr>
            <sz val="10"/>
            <color rgb="FF000000"/>
            <rFont val="Arial"/>
            <scheme val="minor"/>
          </rPr>
          <t>======
ID#AAABfBcHhu0
    (2025-03-20 19:29:17)
Suggested target date- was not done now.</t>
        </r>
      </text>
    </comment>
    <comment ref="G937" authorId="0" shapeId="0" xr:uid="{00000000-0006-0000-0000-000030000000}">
      <text>
        <r>
          <rPr>
            <sz val="10"/>
            <color rgb="FF000000"/>
            <rFont val="Arial"/>
            <scheme val="minor"/>
          </rPr>
          <t>======
ID#AAABgsIwyOY
    (2025-03-20 19:29:18)
Suggested target date- was not done now.</t>
        </r>
      </text>
    </comment>
    <comment ref="G938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ID#AAABgsIwyQ4
    (2025-03-20 19:29:18)
Suggested target date- was not done now.</t>
        </r>
      </text>
    </comment>
    <comment ref="G939" authorId="0" shapeId="0" xr:uid="{00000000-0006-0000-0000-000020000000}">
      <text>
        <r>
          <rPr>
            <sz val="10"/>
            <color rgb="FF000000"/>
            <rFont val="Arial"/>
            <scheme val="minor"/>
          </rPr>
          <t>======
ID#AAABgsIwyPU
    (2025-03-20 19:29:18)
Suggested target date- was not done now.</t>
        </r>
      </text>
    </comment>
    <comment ref="G940" authorId="0" shapeId="0" xr:uid="{00000000-0006-0000-0000-00003A000000}">
      <text>
        <r>
          <rPr>
            <sz val="10"/>
            <color rgb="FF000000"/>
            <rFont val="Arial"/>
            <scheme val="minor"/>
          </rPr>
          <t>======
ID#AAABgsIwyNs
    (2025-03-20 19:29:18)
Suggested target date- was not done now.</t>
        </r>
      </text>
    </comment>
    <comment ref="G941" authorId="0" shapeId="0" xr:uid="{00000000-0006-0000-0000-000024000000}">
      <text>
        <r>
          <rPr>
            <sz val="10"/>
            <color rgb="FF000000"/>
            <rFont val="Arial"/>
            <scheme val="minor"/>
          </rPr>
          <t>======
ID#AAABgsIwyPM
    (2025-03-20 19:29:18)
Suggested target date- was not done now.</t>
        </r>
      </text>
    </comment>
    <comment ref="G942" authorId="0" shapeId="0" xr:uid="{00000000-0006-0000-0000-000058000000}">
      <text>
        <r>
          <rPr>
            <sz val="10"/>
            <color rgb="FF000000"/>
            <rFont val="Arial"/>
            <scheme val="minor"/>
          </rPr>
          <t>======
ID#AAABfBcHhu4
    (2025-03-20 19:29:17)
Suggested target date- was not done now.</t>
        </r>
      </text>
    </comment>
    <comment ref="G943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ID#AAABgsIwyQI
    (2025-03-20 19:29:18)
Suggested target date- was not done now.</t>
        </r>
      </text>
    </comment>
    <comment ref="G944" authorId="0" shapeId="0" xr:uid="{00000000-0006-0000-0000-000036000000}">
      <text>
        <r>
          <rPr>
            <sz val="10"/>
            <color rgb="FF000000"/>
            <rFont val="Arial"/>
            <scheme val="minor"/>
          </rPr>
          <t>======
ID#AAABgsIwyOE
    (2025-03-20 19:29:18)
Suggested target date- was not done now.</t>
        </r>
      </text>
    </comment>
    <comment ref="G945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ID#AAABgsIwyQA
    (2025-03-20 19:29:18)
Suggested target date- was not done now.</t>
        </r>
      </text>
    </comment>
    <comment ref="G946" authorId="0" shapeId="0" xr:uid="{00000000-0006-0000-0000-000029000000}">
      <text>
        <r>
          <rPr>
            <sz val="10"/>
            <color rgb="FF000000"/>
            <rFont val="Arial"/>
            <scheme val="minor"/>
          </rPr>
          <t>======
ID#AAABgsIwyOw
    (2025-03-20 19:29:18)
Suggested target date- was not done now.</t>
        </r>
      </text>
    </comment>
    <comment ref="G947" authorId="0" shapeId="0" xr:uid="{00000000-0006-0000-0000-00003D000000}">
      <text>
        <r>
          <rPr>
            <sz val="10"/>
            <color rgb="FF000000"/>
            <rFont val="Arial"/>
            <scheme val="minor"/>
          </rPr>
          <t>======
ID#AAABgsIwyNg
    (2025-03-20 19:29:18)
Suggested target date- was not done now.</t>
        </r>
      </text>
    </comment>
    <comment ref="G948" authorId="0" shapeId="0" xr:uid="{00000000-0006-0000-0000-00002A000000}">
      <text>
        <r>
          <rPr>
            <sz val="10"/>
            <color rgb="FF000000"/>
            <rFont val="Arial"/>
            <scheme val="minor"/>
          </rPr>
          <t>======
ID#AAABgsIwyO0
    (2025-03-20 19:29:18)
Suggested target date- was not done now.</t>
        </r>
      </text>
    </comment>
    <comment ref="G949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ID#AAABgsIwyQ0
    (2025-03-20 19:29:18)
Suggested target date- was not done now.</t>
        </r>
      </text>
    </comment>
    <comment ref="G950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ID#AAABgsIwyQM
    (2025-03-20 19:29:18)
Suggested target date- was not done now.</t>
        </r>
      </text>
    </comment>
    <comment ref="G951" authorId="0" shapeId="0" xr:uid="{00000000-0006-0000-0000-000035000000}">
      <text>
        <r>
          <rPr>
            <sz val="10"/>
            <color rgb="FF000000"/>
            <rFont val="Arial"/>
            <scheme val="minor"/>
          </rPr>
          <t>======
ID#AAABgsIwyOA
    (2025-03-20 19:29:18)
Suggested target date- was not done now.</t>
        </r>
      </text>
    </comment>
    <comment ref="G952" authorId="0" shapeId="0" xr:uid="{00000000-0006-0000-0000-00002C000000}">
      <text>
        <r>
          <rPr>
            <sz val="10"/>
            <color rgb="FF000000"/>
            <rFont val="Arial"/>
            <scheme val="minor"/>
          </rPr>
          <t>======
ID#AAABgsIwyOo
    (2025-03-20 19:29:18)
Suggested target date- was not done now.</t>
        </r>
      </text>
    </comment>
    <comment ref="G953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ID#AAABgsIwyQk
    (2025-03-20 19:29:18)
Suggested target date- was not done now.</t>
        </r>
      </text>
    </comment>
    <comment ref="G954" authorId="0" shapeId="0" xr:uid="{00000000-0006-0000-0000-000056000000}">
      <text>
        <r>
          <rPr>
            <sz val="10"/>
            <color rgb="FF000000"/>
            <rFont val="Arial"/>
            <scheme val="minor"/>
          </rPr>
          <t>======
ID#AAABfBcHhvA
    (2025-03-20 19:29:17)
Suggested target date- was not done now.</t>
        </r>
      </text>
    </comment>
    <comment ref="G955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ID#AAABgsIwyQQ
    (2025-03-20 19:29:18)
Suggested target date- was not done now.</t>
        </r>
      </text>
    </comment>
    <comment ref="G956" authorId="0" shapeId="0" xr:uid="{00000000-0006-0000-0000-000048000000}">
      <text>
        <r>
          <rPr>
            <sz val="10"/>
            <color rgb="FF000000"/>
            <rFont val="Arial"/>
            <scheme val="minor"/>
          </rPr>
          <t>======
ID#AAABgsIwyM8
    (2025-03-20 19:29:18)
Suggested target date- was not done now.</t>
        </r>
      </text>
    </comment>
    <comment ref="G957" authorId="0" shapeId="0" xr:uid="{00000000-0006-0000-0000-000050000000}">
      <text>
        <r>
          <rPr>
            <sz val="10"/>
            <color rgb="FF000000"/>
            <rFont val="Arial"/>
            <scheme val="minor"/>
          </rPr>
          <t>======
ID#AAABfBcHhvU
    (2025-03-20 19:29:17)
Suggested target date- was not done now.</t>
        </r>
      </text>
    </comment>
    <comment ref="G958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ID#AAABgsIwyQs
    (2025-03-20 19:29:18)
Suggested target date- was not done now.</t>
        </r>
      </text>
    </comment>
    <comment ref="G959" authorId="0" shapeId="0" xr:uid="{00000000-0006-0000-0000-00002B000000}">
      <text>
        <r>
          <rPr>
            <sz val="10"/>
            <color rgb="FF000000"/>
            <rFont val="Arial"/>
            <scheme val="minor"/>
          </rPr>
          <t>======
ID#AAABgsIwyO4
    (2025-03-20 19:29:18)
Suggested target date- was not done now.</t>
        </r>
      </text>
    </comment>
    <comment ref="G960" authorId="0" shapeId="0" xr:uid="{00000000-0006-0000-0000-000060000000}">
      <text>
        <r>
          <rPr>
            <sz val="10"/>
            <color rgb="FF000000"/>
            <rFont val="Arial"/>
            <scheme val="minor"/>
          </rPr>
          <t>======
ID#AAABfBa0vk0
    (2025-03-20 19:29:15)
Suggested target date- was not done now.</t>
        </r>
      </text>
    </comment>
    <comment ref="G961" authorId="0" shapeId="0" xr:uid="{00000000-0006-0000-0000-00003E000000}">
      <text>
        <r>
          <rPr>
            <sz val="10"/>
            <color rgb="FF000000"/>
            <rFont val="Arial"/>
            <scheme val="minor"/>
          </rPr>
          <t>======
ID#AAABgsIwyNk
    (2025-03-20 19:29:18)
Suggested target date- was not done now.</t>
        </r>
      </text>
    </comment>
    <comment ref="G962" authorId="0" shapeId="0" xr:uid="{00000000-0006-0000-0000-000061000000}">
      <text>
        <r>
          <rPr>
            <sz val="10"/>
            <color rgb="FF000000"/>
            <rFont val="Arial"/>
            <scheme val="minor"/>
          </rPr>
          <t>======
ID#AAABfBa0vk8
    (2025-03-20 19:29:15)
Suggested harvest date- was not done then</t>
        </r>
      </text>
    </comment>
    <comment ref="G963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ID#AAABgsIwyRA
    (2025-03-20 19:29:18)
Suggested harvest date- was not done then</t>
        </r>
      </text>
    </comment>
    <comment ref="G964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ID#AAABgsIwyQw
    (2025-03-20 19:29:18)
Suggested harvest date- was not done then</t>
        </r>
      </text>
    </comment>
    <comment ref="G965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ID#AAABgsIwyP8
    (2025-03-20 19:29:18)
Suggested harvest date- was not done then</t>
        </r>
      </text>
    </comment>
    <comment ref="G966" authorId="0" shapeId="0" xr:uid="{00000000-0006-0000-0000-000027000000}">
      <text>
        <r>
          <rPr>
            <sz val="10"/>
            <color rgb="FF000000"/>
            <rFont val="Arial"/>
            <scheme val="minor"/>
          </rPr>
          <t>======
ID#AAABgsIwyPE
    (2025-03-20 19:29:18)
Suggested harvest date- was not done then</t>
        </r>
      </text>
    </comment>
    <comment ref="G967" authorId="0" shapeId="0" xr:uid="{00000000-0006-0000-0000-000046000000}">
      <text>
        <r>
          <rPr>
            <sz val="10"/>
            <color rgb="FF000000"/>
            <rFont val="Arial"/>
            <scheme val="minor"/>
          </rPr>
          <t>======
ID#AAABgsIwyNA
    (2025-03-20 19:29:18)
Suggested harvest date- was not done then</t>
        </r>
      </text>
    </comment>
    <comment ref="G968" authorId="0" shapeId="0" xr:uid="{00000000-0006-0000-0000-000025000000}">
      <text>
        <r>
          <rPr>
            <sz val="10"/>
            <color rgb="FF000000"/>
            <rFont val="Arial"/>
            <scheme val="minor"/>
          </rPr>
          <t>======
ID#AAABgsIwyPQ
    (2025-03-20 19:29:18)
Suggested harvest date- was not done then</t>
        </r>
      </text>
    </comment>
    <comment ref="G969" authorId="0" shapeId="0" xr:uid="{00000000-0006-0000-0000-000054000000}">
      <text>
        <r>
          <rPr>
            <sz val="10"/>
            <color rgb="FF000000"/>
            <rFont val="Arial"/>
            <scheme val="minor"/>
          </rPr>
          <t>======
ID#AAABfBcHhvE
    (2025-03-20 19:29:17)
Suggested harvest date- was not done then</t>
        </r>
      </text>
    </comment>
    <comment ref="G970" authorId="0" shapeId="0" xr:uid="{00000000-0006-0000-0000-000026000000}">
      <text>
        <r>
          <rPr>
            <sz val="10"/>
            <color rgb="FF000000"/>
            <rFont val="Arial"/>
            <scheme val="minor"/>
          </rPr>
          <t>======
ID#AAABgsIwyPA
    (2025-03-20 19:29:18)
Suggested harvest date- was not done then</t>
        </r>
      </text>
    </comment>
    <comment ref="G971" authorId="0" shapeId="0" xr:uid="{00000000-0006-0000-0000-00003F000000}">
      <text>
        <r>
          <rPr>
            <sz val="10"/>
            <color rgb="FF000000"/>
            <rFont val="Arial"/>
            <scheme val="minor"/>
          </rPr>
          <t>======
ID#AAABgsIwyNo
    (2025-03-20 19:29:18)
Suggested harvest date- was not done then</t>
        </r>
      </text>
    </comment>
    <comment ref="G972" authorId="0" shapeId="0" xr:uid="{00000000-0006-0000-0000-000063000000}">
      <text>
        <r>
          <rPr>
            <sz val="10"/>
            <color rgb="FF000000"/>
            <rFont val="Arial"/>
            <scheme val="minor"/>
          </rPr>
          <t>======
ID#AAABfBa0vko
    (2025-03-20 19:29:15)
Suggested harvest date- was not done then</t>
        </r>
      </text>
    </comment>
    <comment ref="G973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ID#AAABgsIwyQ8
    (2025-03-20 19:29:18)
Suggested harvest date- was not done then</t>
        </r>
      </text>
    </comment>
    <comment ref="G974" authorId="0" shapeId="0" xr:uid="{00000000-0006-0000-0000-000033000000}">
      <text>
        <r>
          <rPr>
            <sz val="10"/>
            <color rgb="FF000000"/>
            <rFont val="Arial"/>
            <scheme val="minor"/>
          </rPr>
          <t>======
ID#AAABgsIwyOQ
    (2025-03-20 19:29:18)
Suggested harvest date- was not done then</t>
        </r>
      </text>
    </comment>
    <comment ref="G975" authorId="0" shapeId="0" xr:uid="{00000000-0006-0000-0000-000038000000}">
      <text>
        <r>
          <rPr>
            <sz val="10"/>
            <color rgb="FF000000"/>
            <rFont val="Arial"/>
            <scheme val="minor"/>
          </rPr>
          <t>======
ID#AAABgsIwyN4
    (2025-03-20 19:29:18)
Suggested harvest date- was not done then</t>
        </r>
      </text>
    </comment>
    <comment ref="G976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ID#AAABgsIwyQc
    (2025-03-20 19:29:18)
Suggested harvest date- was not done then</t>
        </r>
      </text>
    </comment>
    <comment ref="G977" authorId="0" shapeId="0" xr:uid="{00000000-0006-0000-0000-000044000000}">
      <text>
        <r>
          <rPr>
            <sz val="10"/>
            <color rgb="FF000000"/>
            <rFont val="Arial"/>
            <scheme val="minor"/>
          </rPr>
          <t>======
ID#AAABgsIwyNM
    (2025-03-20 19:29:18)
Suggested harvest date- was not done then</t>
        </r>
      </text>
    </comment>
    <comment ref="G978" authorId="0" shapeId="0" xr:uid="{00000000-0006-0000-0000-000066000000}">
      <text>
        <r>
          <rPr>
            <sz val="10"/>
            <color rgb="FF000000"/>
            <rFont val="Arial"/>
            <scheme val="minor"/>
          </rPr>
          <t>======
ID#AAABfBa0vkk
    (2025-03-20 19:29:15)
Suggested harvest date- was not done then</t>
        </r>
      </text>
    </comment>
    <comment ref="G979" authorId="0" shapeId="0" xr:uid="{00000000-0006-0000-0000-000067000000}">
      <text>
        <r>
          <rPr>
            <sz val="10"/>
            <color rgb="FF000000"/>
            <rFont val="Arial"/>
            <scheme val="minor"/>
          </rPr>
          <t>======
ID#AAABfBa0vkg
    (2025-03-20 19:29:15)
Suggested harvest date- was not done then</t>
        </r>
      </text>
    </comment>
    <comment ref="G980" authorId="0" shapeId="0" xr:uid="{00000000-0006-0000-0000-000037000000}">
      <text>
        <r>
          <rPr>
            <sz val="10"/>
            <color rgb="FF000000"/>
            <rFont val="Arial"/>
            <scheme val="minor"/>
          </rPr>
          <t>======
ID#AAABgsIwyOI
    (2025-03-20 19:29:18)
Suggested harvest date- was not done then</t>
        </r>
      </text>
    </comment>
    <comment ref="G981" authorId="0" shapeId="0" xr:uid="{00000000-0006-0000-0000-00004D000000}">
      <text>
        <r>
          <rPr>
            <sz val="10"/>
            <color rgb="FF000000"/>
            <rFont val="Arial"/>
            <scheme val="minor"/>
          </rPr>
          <t>======
ID#AAABfBcHhvk
    (2025-03-20 19:29:17)
Suggested harvest date- was not done then</t>
        </r>
      </text>
    </comment>
    <comment ref="G982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ID#AAABgsIwyRU
    (2025-03-20 19:29:18)
Suggested harvest date- was not done then</t>
        </r>
      </text>
    </comment>
    <comment ref="G983" authorId="0" shapeId="0" xr:uid="{00000000-0006-0000-0000-00001D000000}">
      <text>
        <r>
          <rPr>
            <sz val="10"/>
            <color rgb="FF000000"/>
            <rFont val="Arial"/>
            <scheme val="minor"/>
          </rPr>
          <t>======
ID#AAABgsIwyPg
    (2025-03-20 19:29:18)
Suggested harvest date- was not done then</t>
        </r>
      </text>
    </comment>
    <comment ref="G984" authorId="0" shapeId="0" xr:uid="{00000000-0006-0000-0000-000047000000}">
      <text>
        <r>
          <rPr>
            <sz val="10"/>
            <color rgb="FF000000"/>
            <rFont val="Arial"/>
            <scheme val="minor"/>
          </rPr>
          <t>======
ID#AAABgsIwyNE
    (2025-03-20 19:29:18)
Suggested harvest date- was not done then</t>
        </r>
      </text>
    </comment>
    <comment ref="G985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ID#AAABgsIwyP4
    (2025-03-20 19:29:18)
Suggested harvest date- was not done then</t>
        </r>
      </text>
    </comment>
    <comment ref="G986" authorId="0" shapeId="0" xr:uid="{00000000-0006-0000-0000-000021000000}">
      <text>
        <r>
          <rPr>
            <sz val="10"/>
            <color rgb="FF000000"/>
            <rFont val="Arial"/>
            <scheme val="minor"/>
          </rPr>
          <t>======
ID#AAABgsIwyPY
    (2025-03-20 19:29:18)
Suggested harvest date- was not done then</t>
        </r>
      </text>
    </comment>
    <comment ref="G987" authorId="0" shapeId="0" xr:uid="{00000000-0006-0000-0000-000068000000}">
      <text>
        <r>
          <rPr>
            <sz val="10"/>
            <color rgb="FF000000"/>
            <rFont val="Arial"/>
            <scheme val="minor"/>
          </rPr>
          <t>======
ID#AAABfBa0vkc
    (2025-03-20 19:29:15)
Suggested harvest date- was not done then</t>
        </r>
      </text>
    </comment>
    <comment ref="G988" authorId="0" shapeId="0" xr:uid="{00000000-0006-0000-0000-000069000000}">
      <text>
        <r>
          <rPr>
            <sz val="10"/>
            <color rgb="FF000000"/>
            <rFont val="Arial"/>
            <scheme val="minor"/>
          </rPr>
          <t>======
ID#AAABfBa0vkY
    (2025-03-20 19:29:15)
Suggested harvest date- was not done then</t>
        </r>
      </text>
    </comment>
    <comment ref="G989" authorId="0" shapeId="0" xr:uid="{00000000-0006-0000-0000-000031000000}">
      <text>
        <r>
          <rPr>
            <sz val="10"/>
            <color rgb="FF000000"/>
            <rFont val="Arial"/>
            <scheme val="minor"/>
          </rPr>
          <t>======
ID#AAABgsIwyOc
    (2025-03-20 19:29:18)
Suggested harvest date- was not done then</t>
        </r>
      </text>
    </comment>
    <comment ref="G990" authorId="0" shapeId="0" xr:uid="{00000000-0006-0000-0000-000052000000}">
      <text>
        <r>
          <rPr>
            <sz val="10"/>
            <color rgb="FF000000"/>
            <rFont val="Arial"/>
            <scheme val="minor"/>
          </rPr>
          <t>======
ID#AAABfBcHhvM
    (2025-03-20 19:29:17)
Suggested harvest date- was not done then</t>
        </r>
      </text>
    </comment>
    <comment ref="G991" authorId="0" shapeId="0" xr:uid="{00000000-0006-0000-0000-00003C000000}">
      <text>
        <r>
          <rPr>
            <sz val="10"/>
            <color rgb="FF000000"/>
            <rFont val="Arial"/>
            <scheme val="minor"/>
          </rPr>
          <t>======
ID#AAABgsIwyN0
    (2025-03-20 19:29:18)
Suggested harvest date- was not done then</t>
        </r>
      </text>
    </comment>
    <comment ref="G992" authorId="0" shapeId="0" xr:uid="{00000000-0006-0000-0000-00003B000000}">
      <text>
        <r>
          <rPr>
            <sz val="10"/>
            <color rgb="FF000000"/>
            <rFont val="Arial"/>
            <scheme val="minor"/>
          </rPr>
          <t>======
ID#AAABgsIwyNw
    (2025-03-20 19:29:18)
Suggested harvest date- was not done then</t>
        </r>
      </text>
    </comment>
    <comment ref="G993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ID#AAABgsIwyRM
    (2025-03-20 19:29:18)
Suggested harvest date- was not done then</t>
        </r>
      </text>
    </comment>
    <comment ref="G994" authorId="0" shapeId="0" xr:uid="{00000000-0006-0000-0000-000034000000}">
      <text>
        <r>
          <rPr>
            <sz val="10"/>
            <color rgb="FF000000"/>
            <rFont val="Arial"/>
            <scheme val="minor"/>
          </rPr>
          <t>======
ID#AAABgsIwyOM
    (2025-03-20 19:29:18)
Suggested harvest date- was not done then</t>
        </r>
      </text>
    </comment>
    <comment ref="G995" authorId="0" shapeId="0" xr:uid="{00000000-0006-0000-0000-000028000000}">
      <text>
        <r>
          <rPr>
            <sz val="10"/>
            <color rgb="FF000000"/>
            <rFont val="Arial"/>
            <scheme val="minor"/>
          </rPr>
          <t>======
ID#AAABgsIwyO8
    (2025-03-20 19:29:18)
Suggested harvest date- was not done then</t>
        </r>
      </text>
    </comment>
    <comment ref="G996" authorId="0" shapeId="0" xr:uid="{00000000-0006-0000-0000-00004C000000}">
      <text>
        <r>
          <rPr>
            <sz val="10"/>
            <color rgb="FF000000"/>
            <rFont val="Arial"/>
            <scheme val="minor"/>
          </rPr>
          <t>======
ID#AAABfBcHhvo
    (2025-03-20 19:29:17)
Suggested harvest date- was not done then</t>
        </r>
      </text>
    </comment>
    <comment ref="G997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ID#AAABgsIwyQo
    (2025-03-20 19:29:18)
Suggested harvest date- was not done then</t>
        </r>
      </text>
    </comment>
    <comment ref="G998" authorId="0" shapeId="0" xr:uid="{00000000-0006-0000-0000-00004B000000}">
      <text>
        <r>
          <rPr>
            <sz val="10"/>
            <color rgb="FF000000"/>
            <rFont val="Arial"/>
            <scheme val="minor"/>
          </rPr>
          <t>======
ID#AAABfBcHhvs
    (2025-03-20 19:29:17)
Suggested harvest date- was not done then</t>
        </r>
      </text>
    </comment>
    <comment ref="G999" authorId="0" shapeId="0" xr:uid="{00000000-0006-0000-0000-000039000000}">
      <text>
        <r>
          <rPr>
            <sz val="10"/>
            <color rgb="FF000000"/>
            <rFont val="Arial"/>
            <scheme val="minor"/>
          </rPr>
          <t>======
ID#AAABgsIwyN8
    (2025-03-20 19:29:18)
Suggested harvest date- was not done then</t>
        </r>
      </text>
    </comment>
    <comment ref="G1000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ID#AAABgsIwyQE
    (2025-03-20 19:29:18)
Suggested harvest date- was not done then</t>
        </r>
      </text>
    </comment>
    <comment ref="G1001" authorId="0" shapeId="0" xr:uid="{00000000-0006-0000-0000-000055000000}">
      <text>
        <r>
          <rPr>
            <sz val="10"/>
            <color rgb="FF000000"/>
            <rFont val="Arial"/>
            <scheme val="minor"/>
          </rPr>
          <t>======
ID#AAABfBcHhvI
    (2025-03-20 19:29:17)
Suggested harvest date- was not done then</t>
        </r>
      </text>
    </comment>
    <comment ref="G1002" authorId="0" shapeId="0" xr:uid="{00000000-0006-0000-0000-000051000000}">
      <text>
        <r>
          <rPr>
            <sz val="10"/>
            <color rgb="FF000000"/>
            <rFont val="Arial"/>
            <scheme val="minor"/>
          </rPr>
          <t>======
ID#AAABfBcHhvY
    (2025-03-20 19:29:17)
Suggested harvest date- was not done then</t>
        </r>
      </text>
    </comment>
    <comment ref="G1003" authorId="0" shapeId="0" xr:uid="{00000000-0006-0000-0000-000022000000}">
      <text>
        <r>
          <rPr>
            <sz val="10"/>
            <color rgb="FF000000"/>
            <rFont val="Arial"/>
            <scheme val="minor"/>
          </rPr>
          <t>======
ID#AAABgsIwyPc
    (2025-03-20 19:29:18)
Suggested harvest date- was not done then</t>
        </r>
      </text>
    </comment>
    <comment ref="G1004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ID#AAABgsIwyRE
    (2025-03-20 19:29:18)
Suggested harvest date- was not done then</t>
        </r>
      </text>
    </comment>
    <comment ref="G1005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ID#AAABgsIwyP0
    (2025-03-20 19:29:18)
Suggested harvest date- was not done then</t>
        </r>
      </text>
    </comment>
    <comment ref="G1006" authorId="0" shapeId="0" xr:uid="{00000000-0006-0000-0000-00004E000000}">
      <text>
        <r>
          <rPr>
            <sz val="10"/>
            <color rgb="FF000000"/>
            <rFont val="Arial"/>
            <scheme val="minor"/>
          </rPr>
          <t>======
ID#AAABfBcHhvg
    (2025-03-20 19:29:17)
Suggested harvest date- was not done then</t>
        </r>
      </text>
    </comment>
    <comment ref="G1007" authorId="0" shapeId="0" xr:uid="{00000000-0006-0000-0000-000042000000}">
      <text>
        <r>
          <rPr>
            <sz val="10"/>
            <color rgb="FF000000"/>
            <rFont val="Arial"/>
            <scheme val="minor"/>
          </rPr>
          <t>======
ID#AAABgsIwyNc
    (2025-03-20 19:29:18)
Suggested harvest date- was not done then</t>
        </r>
      </text>
    </comment>
    <comment ref="G1008" authorId="0" shapeId="0" xr:uid="{00000000-0006-0000-0000-000053000000}">
      <text>
        <r>
          <rPr>
            <sz val="10"/>
            <color rgb="FF000000"/>
            <rFont val="Arial"/>
            <scheme val="minor"/>
          </rPr>
          <t>======
ID#AAABfBcHhvQ
    (2025-03-20 19:29:17)
Suggested harvest date- was not done then</t>
        </r>
      </text>
    </comment>
    <comment ref="G1009" authorId="0" shapeId="0" xr:uid="{00000000-0006-0000-0000-00005F000000}">
      <text>
        <r>
          <rPr>
            <sz val="10"/>
            <color rgb="FF000000"/>
            <rFont val="Arial"/>
            <scheme val="minor"/>
          </rPr>
          <t>======
ID#AAABfBa0vlA
    (2025-03-20 19:29:15)
Suggested harvest date- was not done then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u+vhoDXcSyOs/VTjS/8v1G5Tqu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ID#AAABgsIwyRc
    (2025-03-20 19:29:18)
no bag unless otherwise stated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HewnSU5v/nhQJcM+hYymysFIvLw=="/>
    </ext>
  </extLst>
</comments>
</file>

<file path=xl/sharedStrings.xml><?xml version="1.0" encoding="utf-8"?>
<sst xmlns="http://schemas.openxmlformats.org/spreadsheetml/2006/main" count="31437" uniqueCount="227">
  <si>
    <t>Year</t>
  </si>
  <si>
    <t>Location</t>
  </si>
  <si>
    <t>Plot Number</t>
  </si>
  <si>
    <t>Variety</t>
  </si>
  <si>
    <t>Harvest trt</t>
  </si>
  <si>
    <t>Harvest</t>
  </si>
  <si>
    <t>Date</t>
  </si>
  <si>
    <t>Grinding Bottle Code</t>
  </si>
  <si>
    <t>RCI scale wet wt (lb)</t>
  </si>
  <si>
    <t>Subsample wet wt (g)</t>
  </si>
  <si>
    <t>Subsample dry wt (g)</t>
  </si>
  <si>
    <t>Moisture content (%)</t>
  </si>
  <si>
    <t>Alfalfa dry biomass yield (kg/ha)</t>
  </si>
  <si>
    <t>Quadrat wet weight in bag(g)</t>
  </si>
  <si>
    <t>Quadrat bag tare(g)</t>
  </si>
  <si>
    <t>Quadrat Dry weight in Bag(g)</t>
  </si>
  <si>
    <t>Quadrat Dry weight no bag (g)</t>
  </si>
  <si>
    <t>Alfalfa Stage</t>
  </si>
  <si>
    <t>Notes</t>
  </si>
  <si>
    <t>kg</t>
  </si>
  <si>
    <t>lbs</t>
  </si>
  <si>
    <t>Rosemount</t>
  </si>
  <si>
    <t>HX4</t>
  </si>
  <si>
    <t>45 day</t>
  </si>
  <si>
    <t>1st Cut</t>
  </si>
  <si>
    <t>Late bud</t>
  </si>
  <si>
    <t>Carter Harvest</t>
  </si>
  <si>
    <t>RR3</t>
  </si>
  <si>
    <t>HX5</t>
  </si>
  <si>
    <t>RR4</t>
  </si>
  <si>
    <t>RR5</t>
  </si>
  <si>
    <t>HX3</t>
  </si>
  <si>
    <t>35 day</t>
  </si>
  <si>
    <t>St. Paul</t>
  </si>
  <si>
    <t>Early flower</t>
  </si>
  <si>
    <t>moisture sample</t>
  </si>
  <si>
    <t>wet no bag</t>
  </si>
  <si>
    <t>dry no bag</t>
  </si>
  <si>
    <t>2nd cut</t>
  </si>
  <si>
    <t>Early bud, early flower</t>
  </si>
  <si>
    <t>Early bud, late bud</t>
  </si>
  <si>
    <t>Early bud</t>
  </si>
  <si>
    <t>Late vegetative</t>
  </si>
  <si>
    <t>Late vegetative, early bud</t>
  </si>
  <si>
    <t>Late vegetative, early bud, early flower</t>
  </si>
  <si>
    <t>Late bud, early flower</t>
  </si>
  <si>
    <t>Because of alley cutting, this plot's harvest area is 3x30ft (not the usual 27ft)</t>
  </si>
  <si>
    <t>Early bud, some flowers</t>
  </si>
  <si>
    <t>Late vegetative, early bud, some flowers</t>
  </si>
  <si>
    <t>Late flower</t>
  </si>
  <si>
    <t>Late vegetative, some flowers</t>
  </si>
  <si>
    <t>Early to mid flower</t>
  </si>
  <si>
    <t>Mid flower</t>
  </si>
  <si>
    <t>2 x sq m quadrat</t>
  </si>
  <si>
    <t>Carter harvest</t>
  </si>
  <si>
    <t>Mid flower, some lodging</t>
  </si>
  <si>
    <t>Mid flower, lodged</t>
  </si>
  <si>
    <t>NA</t>
  </si>
  <si>
    <t>Carter harvest, got stuck in carter</t>
  </si>
  <si>
    <t>3rd cut</t>
  </si>
  <si>
    <t>Late vegetative, degraded.  (Common black spot?)</t>
  </si>
  <si>
    <t>Cut alleys slightly croooked- rci harvest acrtually 3'x26' instead of 3x27.</t>
  </si>
  <si>
    <t>Some gopher mounds</t>
  </si>
  <si>
    <t>Late Vegetative</t>
  </si>
  <si>
    <t>Mid Vegetative</t>
  </si>
  <si>
    <t>Mid Vegetative, hail damaged</t>
  </si>
  <si>
    <t>Late flower to early seed</t>
  </si>
  <si>
    <t>Late bud to early flower</t>
  </si>
  <si>
    <t>Mid bud</t>
  </si>
  <si>
    <t>Mid to late flower</t>
  </si>
  <si>
    <t>missing</t>
  </si>
  <si>
    <t>rci broke- can't find yield weights from carter</t>
  </si>
  <si>
    <t>2nd Cut</t>
  </si>
  <si>
    <t>mid/late flower</t>
  </si>
  <si>
    <t>early flower</t>
  </si>
  <si>
    <t>mid flower</t>
  </si>
  <si>
    <t>late flower</t>
  </si>
  <si>
    <t>na</t>
  </si>
  <si>
    <t>weevil damage</t>
  </si>
  <si>
    <t>some weevil damage in sw corner of plot</t>
  </si>
  <si>
    <t>plot mostly damaged by weevils except for se corner</t>
  </si>
  <si>
    <t>western half of plot damaged by weevils</t>
  </si>
  <si>
    <t>3rd Cut</t>
  </si>
  <si>
    <t>Full flower</t>
  </si>
  <si>
    <t>4th Cut</t>
  </si>
  <si>
    <t>5th Cut</t>
  </si>
  <si>
    <t>missing 10"</t>
  </si>
  <si>
    <t>missing 20"</t>
  </si>
  <si>
    <t>missing 3".  No adjustment made to plot yield</t>
  </si>
  <si>
    <t xml:space="preserve">combined RCI wet wt double check accurancy </t>
  </si>
  <si>
    <t>year</t>
  </si>
  <si>
    <t>location</t>
  </si>
  <si>
    <t>plotID</t>
  </si>
  <si>
    <t>block</t>
  </si>
  <si>
    <t>variety</t>
  </si>
  <si>
    <t>trait</t>
  </si>
  <si>
    <t>FD</t>
  </si>
  <si>
    <t>harvest_trt</t>
  </si>
  <si>
    <t>cut</t>
  </si>
  <si>
    <t>date</t>
  </si>
  <si>
    <t>stage</t>
  </si>
  <si>
    <t>moisture</t>
  </si>
  <si>
    <t>kg DM ha</t>
  </si>
  <si>
    <t>Mg DM ha</t>
  </si>
  <si>
    <t>tons DM Ac</t>
  </si>
  <si>
    <t>1</t>
  </si>
  <si>
    <t>HX</t>
  </si>
  <si>
    <t>4</t>
  </si>
  <si>
    <t>RR</t>
  </si>
  <si>
    <t>3</t>
  </si>
  <si>
    <t>5</t>
  </si>
  <si>
    <t>2</t>
  </si>
  <si>
    <t>1st cut</t>
  </si>
  <si>
    <t>4th cut</t>
  </si>
  <si>
    <t>5th cut</t>
  </si>
  <si>
    <t>Sample type</t>
  </si>
  <si>
    <t>Sample ID</t>
  </si>
  <si>
    <t>Plot</t>
  </si>
  <si>
    <t>Rep</t>
  </si>
  <si>
    <t>Var</t>
  </si>
  <si>
    <t>Cuts</t>
  </si>
  <si>
    <t>Total RIC</t>
  </si>
  <si>
    <t>Total fine SS</t>
  </si>
  <si>
    <t>Total SS</t>
  </si>
  <si>
    <t>Fine+OM</t>
  </si>
  <si>
    <t>Total Coarse</t>
  </si>
  <si>
    <t>units: mg</t>
  </si>
  <si>
    <t>RIC</t>
  </si>
  <si>
    <t>LTRI 1</t>
  </si>
  <si>
    <t>LTRI 2</t>
  </si>
  <si>
    <t>SS</t>
  </si>
  <si>
    <t>SS1</t>
  </si>
  <si>
    <t>SS3</t>
  </si>
  <si>
    <t>SS5</t>
  </si>
  <si>
    <t>STRI 1</t>
  </si>
  <si>
    <t>STRI 2</t>
  </si>
  <si>
    <t>SS2</t>
  </si>
  <si>
    <t>SS4</t>
  </si>
  <si>
    <t>STRI 3</t>
  </si>
  <si>
    <t>St Paul</t>
  </si>
  <si>
    <t>LTRI 3</t>
  </si>
  <si>
    <t>SS0</t>
  </si>
  <si>
    <t>STRI 4</t>
  </si>
  <si>
    <t>STRI 5</t>
  </si>
  <si>
    <t>SS6</t>
  </si>
  <si>
    <t>LTRI1</t>
  </si>
  <si>
    <t xml:space="preserve">Rosemount </t>
  </si>
  <si>
    <t>LTRI2</t>
  </si>
  <si>
    <t>LTRI3</t>
  </si>
  <si>
    <t>STRI1</t>
  </si>
  <si>
    <t>STRI2</t>
  </si>
  <si>
    <t>STRI3</t>
  </si>
  <si>
    <t>STRI4</t>
  </si>
  <si>
    <t>STRI5</t>
  </si>
  <si>
    <t>STRI1/SS1</t>
  </si>
  <si>
    <t>Was labeled both STRI1 and SS1</t>
  </si>
  <si>
    <t>NONE</t>
  </si>
  <si>
    <t xml:space="preserve">2 SS2 </t>
  </si>
  <si>
    <t xml:space="preserve">STRI1 </t>
  </si>
  <si>
    <t>Missing LTRI1</t>
  </si>
  <si>
    <t>Plant counts</t>
  </si>
  <si>
    <t>Plot ID</t>
  </si>
  <si>
    <t>Crown-1</t>
  </si>
  <si>
    <t>Crown-2</t>
  </si>
  <si>
    <t>Crown-3</t>
  </si>
  <si>
    <t>Crown-4</t>
  </si>
  <si>
    <t>Total</t>
  </si>
  <si>
    <t>Total dry wt (g)</t>
  </si>
  <si>
    <t xml:space="preserve">Crown health rating 1-4: 1 = many healthy meristems, symmetrical; 4 = few living meristems </t>
  </si>
  <si>
    <t>Weight determined by RCI harvester scale. Harvest area = 27' x 3'.  If carter was used instead- included in notes section- but same harvest area.</t>
  </si>
  <si>
    <t>Dry biomass yield (kg/ha)</t>
  </si>
  <si>
    <t>( RCI wet wt (lb) -(wet wt (lb) * %moisture))*(107639 sq ft per ha /81 sq ft RCI harvest area)*(1 kg/2.2 lbs)</t>
  </si>
  <si>
    <t>St. Paul experiment planted using Wintersteiger.</t>
  </si>
  <si>
    <t>Rosemount experiment planted using Wintersteiger.</t>
  </si>
  <si>
    <t>Rows highlighted in yellow indicate samples where RCI or Carter harvest area deviated from 81 SF (3' x 27').  For these samples, the yield calculation was adjusted using the appropriate sample area based on comments/notes</t>
  </si>
  <si>
    <t>Soil and fine root sample timeline</t>
  </si>
  <si>
    <t>kb revised</t>
  </si>
  <si>
    <t>Installed</t>
  </si>
  <si>
    <t>Collected</t>
  </si>
  <si>
    <t>Cut</t>
  </si>
  <si>
    <t>RIC STRI 1</t>
  </si>
  <si>
    <t>4 and 5</t>
  </si>
  <si>
    <t>RIC LTRI 1</t>
  </si>
  <si>
    <t>RIC LTRI 2</t>
  </si>
  <si>
    <t>Baseline soil 0-15cm</t>
  </si>
  <si>
    <t>RIC STRI 2</t>
  </si>
  <si>
    <t>RIC STRI 3</t>
  </si>
  <si>
    <t>crowns</t>
  </si>
  <si>
    <t>4 cut treatments of RR3 and RR5</t>
  </si>
  <si>
    <t>Subsample wet in bag</t>
  </si>
  <si>
    <t>bag tare</t>
  </si>
  <si>
    <t>Subsample wet no bag wt (g)</t>
  </si>
  <si>
    <t>Subsample dry wt   IN BAG(g)</t>
  </si>
  <si>
    <t>Bag Tare</t>
  </si>
  <si>
    <t>Subsample Dry no bag</t>
  </si>
  <si>
    <t>column</t>
  </si>
  <si>
    <t>description</t>
  </si>
  <si>
    <t>score</t>
  </si>
  <si>
    <t>witner survival score where 1=no damage, 5=dead plant</t>
  </si>
  <si>
    <t>cover</t>
  </si>
  <si>
    <t>percent alfalfa coverage over whole plot, visual assessment</t>
  </si>
  <si>
    <t>stems</t>
  </si>
  <si>
    <t>stem density. Number of stems per square foot</t>
  </si>
  <si>
    <t>notes</t>
  </si>
  <si>
    <t>averaged 3-4 plants per sq ft. Measurement taken on sq ft basis. We could find a handful of dead alfalfa plants in most plots. Stem density measurements varied dramatically. About 1 healthy plant had around 20 stems.  We want around 55+ stems per sq ft for a healthy stand. Score is probably best metric</t>
  </si>
  <si>
    <t>site</t>
  </si>
  <si>
    <t>plot</t>
  </si>
  <si>
    <t>schedule</t>
  </si>
  <si>
    <t>gophers (g)</t>
  </si>
  <si>
    <t>some gophers (sg)</t>
  </si>
  <si>
    <t>g</t>
  </si>
  <si>
    <t>sg</t>
  </si>
  <si>
    <t>code</t>
  </si>
  <si>
    <t>experiment</t>
  </si>
  <si>
    <t>subcat3</t>
  </si>
  <si>
    <t>subcat4</t>
  </si>
  <si>
    <t>sampletime</t>
  </si>
  <si>
    <t>sampletype</t>
  </si>
  <si>
    <t>RALLF</t>
  </si>
  <si>
    <t>Quadrat Sample</t>
  </si>
  <si>
    <t>harve_trt</t>
  </si>
  <si>
    <t>cutnum</t>
  </si>
  <si>
    <t>st paul</t>
  </si>
  <si>
    <t>35-day</t>
  </si>
  <si>
    <t>rosemount</t>
  </si>
  <si>
    <t>45-day</t>
  </si>
  <si>
    <t>harv_trt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</si>
</sst>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/yyyy"/>
    <numFmt numFmtId="166" formatCode="0.000"/>
    <numFmt numFmtId="167" formatCode="yyyy\-mm\-dd"/>
  </numFmts>
  <fonts count="17" x14ac:knownFonts="1">
    <font>
      <sz val="10"/>
      <color rgb="FF000000"/>
      <name val="Arial"/>
      <scheme val="minor"/>
    </font>
    <font>
      <b/>
      <sz val="11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Times New Roman"/>
      <family val="1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8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1F1DA"/>
        <bgColor rgb="FFD1F1DA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right"/>
    </xf>
    <xf numFmtId="0" fontId="3" fillId="3" borderId="0" xfId="0" applyFont="1" applyFill="1"/>
    <xf numFmtId="0" fontId="2" fillId="0" borderId="0" xfId="0" applyFont="1"/>
    <xf numFmtId="14" fontId="3" fillId="0" borderId="0" xfId="0" applyNumberFormat="1" applyFont="1"/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5" borderId="0" xfId="0" applyFont="1" applyFill="1"/>
    <xf numFmtId="165" fontId="3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3" fillId="6" borderId="0" xfId="0" applyFont="1" applyFill="1"/>
    <xf numFmtId="0" fontId="3" fillId="6" borderId="0" xfId="0" applyFont="1" applyFill="1" applyAlignment="1">
      <alignment horizontal="right"/>
    </xf>
    <xf numFmtId="165" fontId="3" fillId="6" borderId="0" xfId="0" applyNumberFormat="1" applyFont="1" applyFill="1" applyAlignment="1">
      <alignment horizontal="right"/>
    </xf>
    <xf numFmtId="1" fontId="2" fillId="6" borderId="0" xfId="0" applyNumberFormat="1" applyFont="1" applyFill="1" applyAlignment="1">
      <alignment horizontal="right"/>
    </xf>
    <xf numFmtId="164" fontId="3" fillId="6" borderId="0" xfId="0" applyNumberFormat="1" applyFont="1" applyFill="1" applyAlignment="1">
      <alignment horizontal="right"/>
    </xf>
    <xf numFmtId="0" fontId="4" fillId="6" borderId="0" xfId="0" applyFont="1" applyFill="1"/>
    <xf numFmtId="0" fontId="3" fillId="6" borderId="0" xfId="0" applyFont="1" applyFill="1" applyAlignment="1">
      <alignment horizontal="center"/>
    </xf>
    <xf numFmtId="0" fontId="2" fillId="6" borderId="0" xfId="0" applyFont="1" applyFill="1"/>
    <xf numFmtId="164" fontId="3" fillId="0" borderId="0" xfId="0" applyNumberFormat="1" applyFont="1"/>
    <xf numFmtId="0" fontId="3" fillId="2" borderId="2" xfId="0" applyFont="1" applyFill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3" fillId="3" borderId="2" xfId="0" applyFont="1" applyFill="1" applyBorder="1"/>
    <xf numFmtId="0" fontId="2" fillId="0" borderId="2" xfId="0" applyFont="1" applyBorder="1"/>
    <xf numFmtId="165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165" fontId="2" fillId="0" borderId="0" xfId="0" applyNumberFormat="1" applyFont="1"/>
    <xf numFmtId="164" fontId="5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3" xfId="0" applyFont="1" applyBorder="1"/>
    <xf numFmtId="0" fontId="3" fillId="5" borderId="3" xfId="0" applyFont="1" applyFill="1" applyBorder="1"/>
    <xf numFmtId="0" fontId="2" fillId="0" borderId="3" xfId="0" applyFont="1" applyBorder="1" applyAlignment="1">
      <alignment horizontal="right"/>
    </xf>
    <xf numFmtId="0" fontId="3" fillId="4" borderId="3" xfId="0" applyFont="1" applyFill="1" applyBorder="1"/>
    <xf numFmtId="0" fontId="2" fillId="0" borderId="3" xfId="0" applyFont="1" applyBorder="1"/>
    <xf numFmtId="165" fontId="2" fillId="0" borderId="3" xfId="0" applyNumberFormat="1" applyFont="1" applyBorder="1"/>
    <xf numFmtId="1" fontId="2" fillId="0" borderId="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3" fillId="7" borderId="0" xfId="0" applyFont="1" applyFill="1" applyAlignment="1">
      <alignment horizontal="right"/>
    </xf>
    <xf numFmtId="0" fontId="3" fillId="7" borderId="0" xfId="0" applyFont="1" applyFill="1"/>
    <xf numFmtId="0" fontId="5" fillId="7" borderId="0" xfId="0" applyFont="1" applyFill="1"/>
    <xf numFmtId="165" fontId="5" fillId="7" borderId="0" xfId="0" applyNumberFormat="1" applyFont="1" applyFill="1" applyAlignment="1">
      <alignment horizontal="right"/>
    </xf>
    <xf numFmtId="164" fontId="5" fillId="7" borderId="0" xfId="0" applyNumberFormat="1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6" borderId="0" xfId="0" applyFont="1" applyFill="1"/>
    <xf numFmtId="165" fontId="2" fillId="6" borderId="0" xfId="0" applyNumberFormat="1" applyFont="1" applyFill="1"/>
    <xf numFmtId="0" fontId="2" fillId="6" borderId="0" xfId="0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/>
    <xf numFmtId="165" fontId="2" fillId="7" borderId="0" xfId="0" applyNumberFormat="1" applyFont="1" applyFill="1"/>
    <xf numFmtId="0" fontId="2" fillId="7" borderId="0" xfId="0" applyFont="1" applyFill="1" applyAlignment="1">
      <alignment horizontal="right"/>
    </xf>
    <xf numFmtId="164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0" borderId="0" xfId="0" applyFont="1"/>
    <xf numFmtId="14" fontId="4" fillId="0" borderId="0" xfId="0" applyNumberFormat="1" applyFont="1"/>
    <xf numFmtId="165" fontId="4" fillId="0" borderId="0" xfId="0" applyNumberFormat="1" applyFont="1"/>
    <xf numFmtId="0" fontId="6" fillId="0" borderId="3" xfId="0" applyFont="1" applyBorder="1"/>
    <xf numFmtId="0" fontId="6" fillId="0" borderId="0" xfId="0" applyFont="1"/>
    <xf numFmtId="11" fontId="5" fillId="0" borderId="0" xfId="0" applyNumberFormat="1" applyFont="1" applyAlignment="1">
      <alignment horizontal="right"/>
    </xf>
    <xf numFmtId="0" fontId="4" fillId="8" borderId="0" xfId="0" applyFont="1" applyFill="1"/>
    <xf numFmtId="0" fontId="5" fillId="8" borderId="0" xfId="0" applyFont="1" applyFill="1"/>
    <xf numFmtId="0" fontId="1" fillId="0" borderId="4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3" xfId="0" applyFont="1" applyBorder="1"/>
    <xf numFmtId="165" fontId="3" fillId="9" borderId="4" xfId="0" applyNumberFormat="1" applyFont="1" applyFill="1" applyBorder="1" applyAlignment="1">
      <alignment horizontal="right"/>
    </xf>
    <xf numFmtId="0" fontId="3" fillId="9" borderId="5" xfId="0" applyFont="1" applyFill="1" applyBorder="1" applyAlignment="1">
      <alignment horizontal="right"/>
    </xf>
    <xf numFmtId="0" fontId="3" fillId="9" borderId="9" xfId="0" applyFont="1" applyFill="1" applyBorder="1" applyAlignment="1">
      <alignment horizontal="right"/>
    </xf>
    <xf numFmtId="165" fontId="8" fillId="0" borderId="4" xfId="0" applyNumberFormat="1" applyFont="1" applyBorder="1"/>
    <xf numFmtId="0" fontId="2" fillId="0" borderId="5" xfId="0" applyFont="1" applyBorder="1"/>
    <xf numFmtId="0" fontId="2" fillId="0" borderId="9" xfId="0" applyFont="1" applyBorder="1"/>
    <xf numFmtId="0" fontId="2" fillId="0" borderId="4" xfId="0" applyFont="1" applyBorder="1"/>
    <xf numFmtId="0" fontId="1" fillId="0" borderId="1" xfId="0" applyFont="1" applyBorder="1"/>
    <xf numFmtId="0" fontId="9" fillId="0" borderId="0" xfId="0" applyFont="1"/>
    <xf numFmtId="14" fontId="2" fillId="0" borderId="0" xfId="0" applyNumberFormat="1" applyFont="1"/>
    <xf numFmtId="0" fontId="1" fillId="6" borderId="0" xfId="0" applyFont="1" applyFill="1"/>
    <xf numFmtId="0" fontId="10" fillId="0" borderId="0" xfId="0" applyFont="1"/>
    <xf numFmtId="0" fontId="11" fillId="0" borderId="0" xfId="0" applyFont="1"/>
    <xf numFmtId="165" fontId="12" fillId="0" borderId="0" xfId="0" applyNumberFormat="1" applyFont="1" applyAlignment="1">
      <alignment horizontal="right"/>
    </xf>
    <xf numFmtId="0" fontId="12" fillId="0" borderId="0" xfId="0" applyFont="1"/>
    <xf numFmtId="0" fontId="13" fillId="0" borderId="0" xfId="0" applyFont="1"/>
    <xf numFmtId="0" fontId="5" fillId="10" borderId="0" xfId="0" applyFont="1" applyFill="1" applyAlignment="1">
      <alignment horizontal="left"/>
    </xf>
    <xf numFmtId="165" fontId="13" fillId="0" borderId="0" xfId="0" applyNumberFormat="1" applyFont="1"/>
    <xf numFmtId="166" fontId="3" fillId="0" borderId="0" xfId="0" applyNumberFormat="1" applyFont="1"/>
    <xf numFmtId="167" fontId="4" fillId="0" borderId="0" xfId="0" applyNumberFormat="1" applyFont="1"/>
    <xf numFmtId="0" fontId="1" fillId="0" borderId="6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1" fillId="0" borderId="12" xfId="0" applyFont="1" applyBorder="1"/>
    <xf numFmtId="0" fontId="7" fillId="0" borderId="10" xfId="0" applyFont="1" applyBorder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441"/>
  <sheetViews>
    <sheetView workbookViewId="0">
      <pane ySplit="2" topLeftCell="A66" activePane="bottomLeft" state="frozen"/>
      <selection pane="bottomLeft" activeCell="G1" sqref="G1"/>
    </sheetView>
  </sheetViews>
  <sheetFormatPr baseColWidth="10" defaultColWidth="12.6640625" defaultRowHeight="15" customHeight="1" x14ac:dyDescent="0.15"/>
  <cols>
    <col min="1" max="1" width="9" customWidth="1"/>
    <col min="2" max="2" width="11.1640625" customWidth="1"/>
    <col min="3" max="3" width="10.33203125" customWidth="1"/>
    <col min="6" max="6" width="11.5" customWidth="1"/>
    <col min="10" max="10" width="11.33203125" customWidth="1"/>
    <col min="12" max="12" width="15.1640625" customWidth="1"/>
    <col min="13" max="17" width="14.1640625" customWidth="1"/>
    <col min="18" max="18" width="17.1640625" customWidth="1"/>
    <col min="19" max="19" width="40.1640625" customWidth="1"/>
    <col min="23" max="23" width="19.33203125" customWidth="1"/>
  </cols>
  <sheetData>
    <row r="1" spans="1:36" ht="47.2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1" t="s">
        <v>16</v>
      </c>
      <c r="R1" s="6" t="s">
        <v>17</v>
      </c>
      <c r="S1" s="1" t="s">
        <v>18</v>
      </c>
      <c r="T1" s="5"/>
      <c r="U1" s="5" t="s">
        <v>19</v>
      </c>
      <c r="V1" s="5" t="s">
        <v>20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15.75" customHeight="1" x14ac:dyDescent="0.15">
      <c r="A2" s="7">
        <v>2021</v>
      </c>
      <c r="B2" s="8" t="s">
        <v>21</v>
      </c>
      <c r="C2" s="9">
        <v>1101</v>
      </c>
      <c r="D2" s="7" t="s">
        <v>22</v>
      </c>
      <c r="E2" s="10" t="s">
        <v>23</v>
      </c>
      <c r="F2" s="11" t="s">
        <v>24</v>
      </c>
      <c r="G2" s="12">
        <v>44393</v>
      </c>
      <c r="H2" s="13">
        <v>210228</v>
      </c>
      <c r="I2" s="14">
        <v>19.272810960202001</v>
      </c>
      <c r="J2" s="7"/>
      <c r="K2" s="7"/>
      <c r="L2" s="7">
        <f>AVERAGE(L4,L8,L12,L17,L25,L27,L34,L38,L47,L52,L58,L62,L71,L78,L80,L87,L97)</f>
        <v>0.77770077398859783</v>
      </c>
      <c r="M2" s="7">
        <f t="shared" ref="M2:M3" si="0">(I2-(I2*$L$2))*(107639/81)*(1/2.2)</f>
        <v>2587.884961568167</v>
      </c>
      <c r="N2" s="7"/>
      <c r="O2" s="7">
        <v>58.8</v>
      </c>
      <c r="P2" s="7">
        <v>218.1</v>
      </c>
      <c r="Q2" s="7">
        <f t="shared" ref="Q2:Q145" si="1">P2-O2</f>
        <v>159.30000000000001</v>
      </c>
      <c r="R2" s="15" t="s">
        <v>25</v>
      </c>
      <c r="S2" s="7" t="s">
        <v>26</v>
      </c>
      <c r="T2" s="11">
        <v>8.7420000000000009</v>
      </c>
      <c r="U2" s="11">
        <f t="shared" ref="U2:U97" si="2">CONVERT(T2, "kg","lbm")</f>
        <v>19.272810960201998</v>
      </c>
    </row>
    <row r="3" spans="1:36" ht="15.75" customHeight="1" x14ac:dyDescent="0.15">
      <c r="A3" s="7">
        <v>2021</v>
      </c>
      <c r="B3" s="8" t="s">
        <v>21</v>
      </c>
      <c r="C3" s="9">
        <v>1102</v>
      </c>
      <c r="D3" s="7" t="s">
        <v>27</v>
      </c>
      <c r="E3" s="10" t="s">
        <v>23</v>
      </c>
      <c r="F3" s="11" t="s">
        <v>24</v>
      </c>
      <c r="G3" s="12">
        <v>44393</v>
      </c>
      <c r="H3" s="13">
        <v>210229</v>
      </c>
      <c r="I3" s="14">
        <v>22.310780933109701</v>
      </c>
      <c r="J3" s="7"/>
      <c r="K3" s="7"/>
      <c r="L3" s="7"/>
      <c r="M3" s="7">
        <f t="shared" si="0"/>
        <v>2995.8128358579233</v>
      </c>
      <c r="N3" s="7"/>
      <c r="O3" s="7">
        <v>58.8</v>
      </c>
      <c r="P3" s="7">
        <v>171.2</v>
      </c>
      <c r="Q3" s="7">
        <f t="shared" si="1"/>
        <v>112.39999999999999</v>
      </c>
      <c r="R3" s="15" t="s">
        <v>25</v>
      </c>
      <c r="S3" s="7" t="s">
        <v>26</v>
      </c>
      <c r="T3" s="11">
        <v>10.119999999999999</v>
      </c>
      <c r="U3" s="11">
        <f t="shared" si="2"/>
        <v>22.310780933109609</v>
      </c>
    </row>
    <row r="4" spans="1:36" ht="15.75" customHeight="1" x14ac:dyDescent="0.15">
      <c r="A4" s="7">
        <v>2021</v>
      </c>
      <c r="B4" s="8" t="s">
        <v>21</v>
      </c>
      <c r="C4" s="9">
        <v>1103</v>
      </c>
      <c r="D4" s="7" t="s">
        <v>28</v>
      </c>
      <c r="E4" s="10" t="s">
        <v>23</v>
      </c>
      <c r="F4" s="11" t="s">
        <v>24</v>
      </c>
      <c r="G4" s="12">
        <v>44393</v>
      </c>
      <c r="H4" s="13">
        <v>210230</v>
      </c>
      <c r="I4" s="14">
        <v>23.210266962824001</v>
      </c>
      <c r="J4" s="7">
        <v>822.6</v>
      </c>
      <c r="K4" s="7">
        <v>192.8</v>
      </c>
      <c r="L4" s="7">
        <f>(J4-K4)/J4</f>
        <v>0.76562120106977871</v>
      </c>
      <c r="M4" s="7">
        <f t="shared" ref="M4:M7" si="3">(I4-(I4*$L$4))*(107639/81)*(1/2.2)</f>
        <v>3285.9459444232984</v>
      </c>
      <c r="N4" s="7"/>
      <c r="O4" s="7">
        <v>58.8</v>
      </c>
      <c r="P4" s="7">
        <v>175.5</v>
      </c>
      <c r="Q4" s="7">
        <f t="shared" si="1"/>
        <v>116.7</v>
      </c>
      <c r="R4" s="15" t="s">
        <v>25</v>
      </c>
      <c r="S4" s="7" t="s">
        <v>26</v>
      </c>
      <c r="T4" s="11">
        <v>10.528</v>
      </c>
      <c r="U4" s="11">
        <f t="shared" si="2"/>
        <v>23.210266962823912</v>
      </c>
    </row>
    <row r="5" spans="1:36" ht="15.75" customHeight="1" x14ac:dyDescent="0.15">
      <c r="A5" s="7">
        <v>2021</v>
      </c>
      <c r="B5" s="8" t="s">
        <v>21</v>
      </c>
      <c r="C5" s="9">
        <v>1104</v>
      </c>
      <c r="D5" s="7" t="s">
        <v>29</v>
      </c>
      <c r="E5" s="10" t="s">
        <v>23</v>
      </c>
      <c r="F5" s="11" t="s">
        <v>24</v>
      </c>
      <c r="G5" s="12">
        <v>44393</v>
      </c>
      <c r="H5" s="13">
        <v>210231</v>
      </c>
      <c r="I5" s="14">
        <v>26.799392591193801</v>
      </c>
      <c r="J5" s="7"/>
      <c r="K5" s="7"/>
      <c r="L5" s="7"/>
      <c r="M5" s="7">
        <f t="shared" si="3"/>
        <v>3794.0690444917932</v>
      </c>
      <c r="N5" s="7"/>
      <c r="O5" s="7">
        <v>58.8</v>
      </c>
      <c r="P5" s="7">
        <v>243.2</v>
      </c>
      <c r="Q5" s="7">
        <f t="shared" si="1"/>
        <v>184.39999999999998</v>
      </c>
      <c r="R5" s="15" t="s">
        <v>25</v>
      </c>
      <c r="S5" s="7" t="s">
        <v>26</v>
      </c>
      <c r="T5" s="11">
        <v>12.156000000000001</v>
      </c>
      <c r="U5" s="11">
        <f t="shared" si="2"/>
        <v>26.799392591193719</v>
      </c>
    </row>
    <row r="6" spans="1:36" ht="15.75" customHeight="1" x14ac:dyDescent="0.15">
      <c r="A6" s="7">
        <v>2021</v>
      </c>
      <c r="B6" s="8" t="s">
        <v>21</v>
      </c>
      <c r="C6" s="9">
        <v>1105</v>
      </c>
      <c r="D6" s="7" t="s">
        <v>30</v>
      </c>
      <c r="E6" s="10" t="s">
        <v>23</v>
      </c>
      <c r="F6" s="11" t="s">
        <v>24</v>
      </c>
      <c r="G6" s="12">
        <v>44393</v>
      </c>
      <c r="H6" s="13">
        <v>210232</v>
      </c>
      <c r="I6" s="14">
        <v>25.313476944067698</v>
      </c>
      <c r="J6" s="7"/>
      <c r="K6" s="7"/>
      <c r="L6" s="7"/>
      <c r="M6" s="7">
        <f t="shared" si="3"/>
        <v>3583.7035841440206</v>
      </c>
      <c r="N6" s="7"/>
      <c r="O6" s="7">
        <v>58.8</v>
      </c>
      <c r="P6" s="7">
        <v>214.1</v>
      </c>
      <c r="Q6" s="7">
        <f t="shared" si="1"/>
        <v>155.30000000000001</v>
      </c>
      <c r="R6" s="15" t="s">
        <v>25</v>
      </c>
      <c r="S6" s="7" t="s">
        <v>26</v>
      </c>
      <c r="T6" s="11">
        <v>11.481999999999999</v>
      </c>
      <c r="U6" s="11">
        <f t="shared" si="2"/>
        <v>25.313476944067641</v>
      </c>
    </row>
    <row r="7" spans="1:36" ht="15.75" customHeight="1" x14ac:dyDescent="0.15">
      <c r="A7" s="7">
        <v>2021</v>
      </c>
      <c r="B7" s="8" t="s">
        <v>21</v>
      </c>
      <c r="C7" s="9">
        <v>1106</v>
      </c>
      <c r="D7" s="7" t="s">
        <v>31</v>
      </c>
      <c r="E7" s="10" t="s">
        <v>23</v>
      </c>
      <c r="F7" s="11" t="s">
        <v>24</v>
      </c>
      <c r="G7" s="12">
        <v>44393</v>
      </c>
      <c r="H7" s="13">
        <v>210233</v>
      </c>
      <c r="I7" s="14">
        <v>20.0400196326054</v>
      </c>
      <c r="J7" s="7"/>
      <c r="K7" s="7"/>
      <c r="L7" s="7"/>
      <c r="M7" s="7">
        <f t="shared" si="3"/>
        <v>2837.1246803578756</v>
      </c>
      <c r="N7" s="7"/>
      <c r="O7" s="7">
        <v>58.8</v>
      </c>
      <c r="P7" s="7">
        <v>219.1</v>
      </c>
      <c r="Q7" s="7">
        <f t="shared" si="1"/>
        <v>160.30000000000001</v>
      </c>
      <c r="R7" s="15" t="s">
        <v>25</v>
      </c>
      <c r="S7" s="7" t="s">
        <v>26</v>
      </c>
      <c r="T7" s="11">
        <v>9.09</v>
      </c>
      <c r="U7" s="11">
        <f t="shared" si="2"/>
        <v>20.040019632605372</v>
      </c>
    </row>
    <row r="8" spans="1:36" ht="15.75" customHeight="1" x14ac:dyDescent="0.15">
      <c r="A8" s="7">
        <v>2021</v>
      </c>
      <c r="B8" s="8" t="s">
        <v>21</v>
      </c>
      <c r="C8" s="9">
        <v>1107</v>
      </c>
      <c r="D8" s="7" t="s">
        <v>29</v>
      </c>
      <c r="E8" s="16" t="s">
        <v>32</v>
      </c>
      <c r="F8" s="11" t="s">
        <v>24</v>
      </c>
      <c r="G8" s="12">
        <v>44393</v>
      </c>
      <c r="H8" s="13">
        <v>210234</v>
      </c>
      <c r="I8" s="14">
        <v>24.740275062386999</v>
      </c>
      <c r="J8" s="7">
        <v>1302.9000000000001</v>
      </c>
      <c r="K8" s="7">
        <v>279.89999999999998</v>
      </c>
      <c r="L8" s="7">
        <f>(J8-K8)/J8</f>
        <v>0.78517154040985493</v>
      </c>
      <c r="M8" s="7">
        <f t="shared" ref="M8:M11" si="4">(I8-(I8*$L$8))*(107639/81)*(1/2.2)</f>
        <v>3210.3936881049558</v>
      </c>
      <c r="N8" s="7"/>
      <c r="O8" s="7">
        <v>58.8</v>
      </c>
      <c r="P8" s="7">
        <v>197.8</v>
      </c>
      <c r="Q8" s="7">
        <f t="shared" si="1"/>
        <v>139</v>
      </c>
      <c r="R8" s="15" t="s">
        <v>25</v>
      </c>
      <c r="S8" s="7" t="s">
        <v>26</v>
      </c>
      <c r="T8" s="11">
        <v>11.222</v>
      </c>
      <c r="U8" s="11">
        <f t="shared" si="2"/>
        <v>24.74027506238696</v>
      </c>
    </row>
    <row r="9" spans="1:36" ht="15.75" customHeight="1" x14ac:dyDescent="0.15">
      <c r="A9" s="7">
        <v>2021</v>
      </c>
      <c r="B9" s="8" t="s">
        <v>21</v>
      </c>
      <c r="C9" s="9">
        <v>1108</v>
      </c>
      <c r="D9" s="7" t="s">
        <v>28</v>
      </c>
      <c r="E9" s="16" t="s">
        <v>32</v>
      </c>
      <c r="F9" s="11" t="s">
        <v>24</v>
      </c>
      <c r="G9" s="12">
        <v>44393</v>
      </c>
      <c r="H9" s="13">
        <v>210235</v>
      </c>
      <c r="I9" s="14">
        <v>23.404273753546601</v>
      </c>
      <c r="J9" s="7"/>
      <c r="K9" s="7"/>
      <c r="L9" s="7"/>
      <c r="M9" s="7">
        <f t="shared" si="4"/>
        <v>3037.028995983083</v>
      </c>
      <c r="N9" s="7"/>
      <c r="O9" s="7">
        <v>58.8</v>
      </c>
      <c r="P9" s="7">
        <v>171.2</v>
      </c>
      <c r="Q9" s="7">
        <f t="shared" si="1"/>
        <v>112.39999999999999</v>
      </c>
      <c r="R9" s="15" t="s">
        <v>25</v>
      </c>
      <c r="S9" s="7" t="s">
        <v>26</v>
      </c>
      <c r="T9" s="11">
        <v>10.616</v>
      </c>
      <c r="U9" s="11">
        <f t="shared" si="2"/>
        <v>23.404273753546605</v>
      </c>
    </row>
    <row r="10" spans="1:36" ht="15.75" customHeight="1" x14ac:dyDescent="0.15">
      <c r="A10" s="7">
        <v>2021</v>
      </c>
      <c r="B10" s="8" t="s">
        <v>21</v>
      </c>
      <c r="C10" s="9">
        <v>1109</v>
      </c>
      <c r="D10" s="7" t="s">
        <v>22</v>
      </c>
      <c r="E10" s="16" t="s">
        <v>32</v>
      </c>
      <c r="F10" s="11" t="s">
        <v>24</v>
      </c>
      <c r="G10" s="12">
        <v>44393</v>
      </c>
      <c r="H10" s="13">
        <v>210236</v>
      </c>
      <c r="I10" s="14">
        <v>23.1044450769752</v>
      </c>
      <c r="J10" s="7"/>
      <c r="K10" s="7"/>
      <c r="L10" s="7"/>
      <c r="M10" s="7">
        <f t="shared" si="4"/>
        <v>2998.1220683781794</v>
      </c>
      <c r="N10" s="7"/>
      <c r="O10" s="7">
        <v>58.8</v>
      </c>
      <c r="P10" s="7">
        <v>175.7</v>
      </c>
      <c r="Q10" s="7">
        <f t="shared" si="1"/>
        <v>116.89999999999999</v>
      </c>
      <c r="R10" s="15" t="s">
        <v>25</v>
      </c>
      <c r="S10" s="7" t="s">
        <v>26</v>
      </c>
      <c r="T10" s="11">
        <v>10.48</v>
      </c>
      <c r="U10" s="11">
        <f t="shared" si="2"/>
        <v>23.104445076975171</v>
      </c>
    </row>
    <row r="11" spans="1:36" ht="15.75" customHeight="1" x14ac:dyDescent="0.15">
      <c r="A11" s="7">
        <v>2021</v>
      </c>
      <c r="B11" s="8" t="s">
        <v>21</v>
      </c>
      <c r="C11" s="9">
        <v>1110</v>
      </c>
      <c r="D11" s="7" t="s">
        <v>27</v>
      </c>
      <c r="E11" s="16" t="s">
        <v>32</v>
      </c>
      <c r="F11" s="11" t="s">
        <v>24</v>
      </c>
      <c r="G11" s="12">
        <v>44393</v>
      </c>
      <c r="H11" s="13">
        <v>210237</v>
      </c>
      <c r="I11" s="14">
        <v>20.599993778555</v>
      </c>
      <c r="J11" s="7"/>
      <c r="K11" s="7"/>
      <c r="L11" s="7"/>
      <c r="M11" s="7">
        <f t="shared" si="4"/>
        <v>2673.1347907371869</v>
      </c>
      <c r="N11" s="7"/>
      <c r="O11" s="7">
        <v>58.8</v>
      </c>
      <c r="P11" s="7">
        <v>224</v>
      </c>
      <c r="Q11" s="7">
        <f t="shared" si="1"/>
        <v>165.2</v>
      </c>
      <c r="R11" s="15" t="s">
        <v>25</v>
      </c>
      <c r="S11" s="7" t="s">
        <v>26</v>
      </c>
      <c r="T11" s="11">
        <v>9.3439999999999994</v>
      </c>
      <c r="U11" s="11">
        <f t="shared" si="2"/>
        <v>20.59999377855496</v>
      </c>
    </row>
    <row r="12" spans="1:36" ht="15.75" customHeight="1" x14ac:dyDescent="0.15">
      <c r="A12" s="7">
        <v>2021</v>
      </c>
      <c r="B12" s="8" t="s">
        <v>21</v>
      </c>
      <c r="C12" s="9">
        <v>1111</v>
      </c>
      <c r="D12" s="7" t="s">
        <v>30</v>
      </c>
      <c r="E12" s="16" t="s">
        <v>32</v>
      </c>
      <c r="F12" s="11" t="s">
        <v>24</v>
      </c>
      <c r="G12" s="12">
        <v>44393</v>
      </c>
      <c r="H12" s="13">
        <v>210238</v>
      </c>
      <c r="I12" s="14">
        <v>27.337320510924901</v>
      </c>
      <c r="J12" s="7">
        <v>1056.0999999999999</v>
      </c>
      <c r="K12" s="7">
        <v>204.4</v>
      </c>
      <c r="L12" s="7">
        <f>(J12-K12)/J12</f>
        <v>0.8064577218066471</v>
      </c>
      <c r="M12" s="7">
        <f t="shared" ref="M12:M16" si="5">(I12-(I12*$L$12))*(107639/81)*(1/2.2)</f>
        <v>3195.90416788736</v>
      </c>
      <c r="N12" s="7"/>
      <c r="O12" s="7">
        <v>58.8</v>
      </c>
      <c r="P12" s="7">
        <v>200.2</v>
      </c>
      <c r="Q12" s="7">
        <f t="shared" si="1"/>
        <v>141.39999999999998</v>
      </c>
      <c r="R12" s="15" t="s">
        <v>25</v>
      </c>
      <c r="S12" s="7" t="s">
        <v>26</v>
      </c>
      <c r="T12" s="11">
        <v>12.4</v>
      </c>
      <c r="U12" s="11">
        <f t="shared" si="2"/>
        <v>27.337320510924819</v>
      </c>
    </row>
    <row r="13" spans="1:36" ht="15.75" customHeight="1" x14ac:dyDescent="0.15">
      <c r="A13" s="7">
        <v>2021</v>
      </c>
      <c r="B13" s="8" t="s">
        <v>21</v>
      </c>
      <c r="C13" s="9">
        <v>1112</v>
      </c>
      <c r="D13" s="7" t="s">
        <v>31</v>
      </c>
      <c r="E13" s="16" t="s">
        <v>32</v>
      </c>
      <c r="F13" s="11" t="s">
        <v>24</v>
      </c>
      <c r="G13" s="12">
        <v>44393</v>
      </c>
      <c r="H13" s="13">
        <v>210239</v>
      </c>
      <c r="I13" s="14">
        <v>25.7367644874627</v>
      </c>
      <c r="J13" s="7"/>
      <c r="K13" s="7"/>
      <c r="L13" s="7"/>
      <c r="M13" s="7">
        <f t="shared" si="5"/>
        <v>3008.7891335416984</v>
      </c>
      <c r="N13" s="7"/>
      <c r="O13" s="7">
        <v>58.8</v>
      </c>
      <c r="P13" s="7">
        <v>243.1</v>
      </c>
      <c r="Q13" s="7">
        <f t="shared" si="1"/>
        <v>184.3</v>
      </c>
      <c r="R13" s="15" t="s">
        <v>25</v>
      </c>
      <c r="S13" s="7" t="s">
        <v>26</v>
      </c>
      <c r="T13" s="11">
        <v>11.673999999999999</v>
      </c>
      <c r="U13" s="11">
        <f t="shared" si="2"/>
        <v>25.736764487462608</v>
      </c>
    </row>
    <row r="14" spans="1:36" ht="15.75" customHeight="1" x14ac:dyDescent="0.15">
      <c r="A14" s="7">
        <v>2021</v>
      </c>
      <c r="B14" s="8" t="s">
        <v>21</v>
      </c>
      <c r="C14" s="9">
        <v>1201</v>
      </c>
      <c r="D14" s="7" t="s">
        <v>30</v>
      </c>
      <c r="E14" s="10" t="s">
        <v>23</v>
      </c>
      <c r="F14" s="11" t="s">
        <v>24</v>
      </c>
      <c r="G14" s="12">
        <v>44393</v>
      </c>
      <c r="H14" s="13">
        <v>210240</v>
      </c>
      <c r="I14" s="14">
        <v>23.8011058254794</v>
      </c>
      <c r="J14" s="7"/>
      <c r="K14" s="7"/>
      <c r="L14" s="7"/>
      <c r="M14" s="7">
        <f t="shared" si="5"/>
        <v>2782.4984997186993</v>
      </c>
      <c r="N14" s="7"/>
      <c r="O14" s="7">
        <v>58.8</v>
      </c>
      <c r="P14" s="7">
        <v>183</v>
      </c>
      <c r="Q14" s="7">
        <f t="shared" si="1"/>
        <v>124.2</v>
      </c>
      <c r="R14" s="15" t="s">
        <v>25</v>
      </c>
      <c r="S14" s="7" t="s">
        <v>26</v>
      </c>
      <c r="T14" s="11">
        <v>10.795999999999999</v>
      </c>
      <c r="U14" s="11">
        <f t="shared" si="2"/>
        <v>23.801105825479382</v>
      </c>
    </row>
    <row r="15" spans="1:36" ht="15.75" customHeight="1" x14ac:dyDescent="0.15">
      <c r="A15" s="7">
        <v>2021</v>
      </c>
      <c r="B15" s="8" t="s">
        <v>21</v>
      </c>
      <c r="C15" s="9">
        <v>1202</v>
      </c>
      <c r="D15" s="7" t="s">
        <v>29</v>
      </c>
      <c r="E15" s="10" t="s">
        <v>23</v>
      </c>
      <c r="F15" s="11" t="s">
        <v>24</v>
      </c>
      <c r="G15" s="12">
        <v>44393</v>
      </c>
      <c r="H15" s="13">
        <v>210241</v>
      </c>
      <c r="I15" s="14">
        <v>24.987192796034101</v>
      </c>
      <c r="J15" s="7"/>
      <c r="K15" s="7"/>
      <c r="L15" s="7"/>
      <c r="M15" s="7">
        <f t="shared" si="5"/>
        <v>2921.159503131882</v>
      </c>
      <c r="N15" s="7"/>
      <c r="O15" s="7">
        <v>58.8</v>
      </c>
      <c r="P15" s="7">
        <v>180.5</v>
      </c>
      <c r="Q15" s="7">
        <f t="shared" si="1"/>
        <v>121.7</v>
      </c>
      <c r="R15" s="15" t="s">
        <v>25</v>
      </c>
      <c r="S15" s="7" t="s">
        <v>26</v>
      </c>
      <c r="T15" s="11">
        <v>11.334</v>
      </c>
      <c r="U15" s="11">
        <f t="shared" si="2"/>
        <v>24.987192796034023</v>
      </c>
    </row>
    <row r="16" spans="1:36" ht="15.75" customHeight="1" x14ac:dyDescent="0.15">
      <c r="A16" s="7">
        <v>2021</v>
      </c>
      <c r="B16" s="8" t="s">
        <v>21</v>
      </c>
      <c r="C16" s="9">
        <v>1203</v>
      </c>
      <c r="D16" s="7" t="s">
        <v>27</v>
      </c>
      <c r="E16" s="10" t="s">
        <v>23</v>
      </c>
      <c r="F16" s="11" t="s">
        <v>24</v>
      </c>
      <c r="G16" s="12">
        <v>44393</v>
      </c>
      <c r="H16" s="13">
        <v>210242</v>
      </c>
      <c r="I16" s="14">
        <v>25.7940846756307</v>
      </c>
      <c r="J16" s="7"/>
      <c r="K16" s="7"/>
      <c r="L16" s="7"/>
      <c r="M16" s="7">
        <f t="shared" si="5"/>
        <v>3015.4902229259701</v>
      </c>
      <c r="N16" s="7"/>
      <c r="O16" s="7">
        <v>58.8</v>
      </c>
      <c r="P16" s="7">
        <v>200.8</v>
      </c>
      <c r="Q16" s="7">
        <f t="shared" si="1"/>
        <v>142</v>
      </c>
      <c r="R16" s="15" t="s">
        <v>25</v>
      </c>
      <c r="S16" s="7" t="s">
        <v>26</v>
      </c>
      <c r="T16" s="11">
        <v>11.7</v>
      </c>
      <c r="U16" s="11">
        <f t="shared" si="2"/>
        <v>25.794084675630675</v>
      </c>
    </row>
    <row r="17" spans="1:21" ht="15.75" customHeight="1" x14ac:dyDescent="0.15">
      <c r="A17" s="7">
        <v>2021</v>
      </c>
      <c r="B17" s="8" t="s">
        <v>21</v>
      </c>
      <c r="C17" s="9">
        <v>1204</v>
      </c>
      <c r="D17" s="7" t="s">
        <v>22</v>
      </c>
      <c r="E17" s="10" t="s">
        <v>23</v>
      </c>
      <c r="F17" s="11" t="s">
        <v>24</v>
      </c>
      <c r="G17" s="12">
        <v>44393</v>
      </c>
      <c r="H17" s="13">
        <v>210243</v>
      </c>
      <c r="I17" s="14">
        <v>23.413092244034001</v>
      </c>
      <c r="J17" s="7">
        <v>1074.3</v>
      </c>
      <c r="K17" s="7">
        <v>218</v>
      </c>
      <c r="L17" s="7">
        <f>(J17-K17)/J17</f>
        <v>0.79707716652704086</v>
      </c>
      <c r="M17" s="7">
        <f t="shared" ref="M17:M24" si="6">(I17-(I17*$L$17))*(107639/81)*(1/2.2)</f>
        <v>2869.8001155039983</v>
      </c>
      <c r="N17" s="7"/>
      <c r="O17" s="7">
        <v>58.8</v>
      </c>
      <c r="P17" s="7">
        <v>218.9</v>
      </c>
      <c r="Q17" s="7">
        <f t="shared" si="1"/>
        <v>160.10000000000002</v>
      </c>
      <c r="R17" s="15" t="s">
        <v>25</v>
      </c>
      <c r="S17" s="7" t="s">
        <v>26</v>
      </c>
      <c r="T17" s="11">
        <v>10.62</v>
      </c>
      <c r="U17" s="11">
        <f t="shared" si="2"/>
        <v>23.413092244033997</v>
      </c>
    </row>
    <row r="18" spans="1:21" ht="15.75" customHeight="1" x14ac:dyDescent="0.15">
      <c r="A18" s="7">
        <v>2021</v>
      </c>
      <c r="B18" s="8" t="s">
        <v>21</v>
      </c>
      <c r="C18" s="9">
        <v>1205</v>
      </c>
      <c r="D18" s="7" t="s">
        <v>28</v>
      </c>
      <c r="E18" s="10" t="s">
        <v>23</v>
      </c>
      <c r="F18" s="11" t="s">
        <v>24</v>
      </c>
      <c r="G18" s="12">
        <v>44393</v>
      </c>
      <c r="H18" s="13">
        <v>210244</v>
      </c>
      <c r="I18" s="14">
        <v>22.456286026151702</v>
      </c>
      <c r="J18" s="7"/>
      <c r="K18" s="7"/>
      <c r="L18" s="7"/>
      <c r="M18" s="7">
        <f t="shared" si="6"/>
        <v>2752.5220316877417</v>
      </c>
      <c r="N18" s="7"/>
      <c r="O18" s="7">
        <v>58.8</v>
      </c>
      <c r="P18" s="7">
        <v>215.3</v>
      </c>
      <c r="Q18" s="7">
        <f t="shared" si="1"/>
        <v>156.5</v>
      </c>
      <c r="R18" s="15" t="s">
        <v>25</v>
      </c>
      <c r="S18" s="7" t="s">
        <v>26</v>
      </c>
      <c r="T18" s="11">
        <v>10.186</v>
      </c>
      <c r="U18" s="11">
        <f t="shared" si="2"/>
        <v>22.456286026151627</v>
      </c>
    </row>
    <row r="19" spans="1:21" ht="15.75" customHeight="1" x14ac:dyDescent="0.15">
      <c r="A19" s="7">
        <v>2021</v>
      </c>
      <c r="B19" s="8" t="s">
        <v>21</v>
      </c>
      <c r="C19" s="9">
        <v>1206</v>
      </c>
      <c r="D19" s="7" t="s">
        <v>31</v>
      </c>
      <c r="E19" s="10" t="s">
        <v>23</v>
      </c>
      <c r="F19" s="11" t="s">
        <v>24</v>
      </c>
      <c r="G19" s="12">
        <v>44393</v>
      </c>
      <c r="H19" s="13">
        <v>210245</v>
      </c>
      <c r="I19" s="14">
        <v>22.044021595865999</v>
      </c>
      <c r="J19" s="7"/>
      <c r="K19" s="7"/>
      <c r="L19" s="7"/>
      <c r="M19" s="7">
        <f t="shared" si="6"/>
        <v>2701.9897697669116</v>
      </c>
      <c r="N19" s="7"/>
      <c r="O19" s="7">
        <v>58.8</v>
      </c>
      <c r="P19" s="7">
        <v>226.3</v>
      </c>
      <c r="Q19" s="7">
        <f t="shared" si="1"/>
        <v>167.5</v>
      </c>
      <c r="R19" s="15" t="s">
        <v>25</v>
      </c>
      <c r="S19" s="7" t="s">
        <v>26</v>
      </c>
      <c r="T19" s="11">
        <v>9.9990000000000006</v>
      </c>
      <c r="U19" s="11">
        <f t="shared" si="2"/>
        <v>22.04402159586591</v>
      </c>
    </row>
    <row r="20" spans="1:21" ht="15.75" customHeight="1" x14ac:dyDescent="0.15">
      <c r="A20" s="7">
        <v>2021</v>
      </c>
      <c r="B20" s="8" t="s">
        <v>21</v>
      </c>
      <c r="C20" s="9">
        <v>1207</v>
      </c>
      <c r="D20" s="7" t="s">
        <v>28</v>
      </c>
      <c r="E20" s="16" t="s">
        <v>32</v>
      </c>
      <c r="F20" s="11" t="s">
        <v>24</v>
      </c>
      <c r="G20" s="12">
        <v>44393</v>
      </c>
      <c r="H20" s="13">
        <v>210246</v>
      </c>
      <c r="I20" s="14">
        <v>21.398067167664301</v>
      </c>
      <c r="J20" s="7"/>
      <c r="K20" s="7"/>
      <c r="L20" s="7"/>
      <c r="M20" s="7">
        <f t="shared" si="6"/>
        <v>2622.8135518909526</v>
      </c>
      <c r="N20" s="7"/>
      <c r="O20" s="7">
        <v>58.8</v>
      </c>
      <c r="P20" s="7">
        <v>152.80000000000001</v>
      </c>
      <c r="Q20" s="7">
        <f t="shared" si="1"/>
        <v>94.000000000000014</v>
      </c>
      <c r="R20" s="15" t="s">
        <v>25</v>
      </c>
      <c r="S20" s="7" t="s">
        <v>26</v>
      </c>
      <c r="T20" s="11">
        <v>9.7059999999999995</v>
      </c>
      <c r="U20" s="11">
        <f t="shared" si="2"/>
        <v>21.398067167664216</v>
      </c>
    </row>
    <row r="21" spans="1:21" ht="15.75" customHeight="1" x14ac:dyDescent="0.15">
      <c r="A21" s="7">
        <v>2021</v>
      </c>
      <c r="B21" s="8" t="s">
        <v>21</v>
      </c>
      <c r="C21" s="9">
        <v>1208</v>
      </c>
      <c r="D21" s="7" t="s">
        <v>30</v>
      </c>
      <c r="E21" s="16" t="s">
        <v>32</v>
      </c>
      <c r="F21" s="11" t="s">
        <v>24</v>
      </c>
      <c r="G21" s="12">
        <v>44393</v>
      </c>
      <c r="H21" s="13">
        <v>210247</v>
      </c>
      <c r="I21" s="14">
        <v>25.317886189311398</v>
      </c>
      <c r="J21" s="7"/>
      <c r="K21" s="7"/>
      <c r="L21" s="7"/>
      <c r="M21" s="7">
        <f t="shared" si="6"/>
        <v>3103.2753791382288</v>
      </c>
      <c r="N21" s="7"/>
      <c r="O21" s="7">
        <v>58.8</v>
      </c>
      <c r="P21" s="7">
        <v>195.3</v>
      </c>
      <c r="Q21" s="7">
        <f t="shared" si="1"/>
        <v>136.5</v>
      </c>
      <c r="R21" s="15" t="s">
        <v>25</v>
      </c>
      <c r="S21" s="7" t="s">
        <v>26</v>
      </c>
      <c r="T21" s="11">
        <v>11.484</v>
      </c>
      <c r="U21" s="11">
        <f t="shared" si="2"/>
        <v>25.317886189311338</v>
      </c>
    </row>
    <row r="22" spans="1:21" ht="15.75" customHeight="1" x14ac:dyDescent="0.15">
      <c r="A22" s="7">
        <v>2021</v>
      </c>
      <c r="B22" s="8" t="s">
        <v>21</v>
      </c>
      <c r="C22" s="9">
        <v>1209</v>
      </c>
      <c r="D22" s="7" t="s">
        <v>31</v>
      </c>
      <c r="E22" s="16" t="s">
        <v>32</v>
      </c>
      <c r="F22" s="11" t="s">
        <v>24</v>
      </c>
      <c r="G22" s="12">
        <v>44393</v>
      </c>
      <c r="H22" s="13">
        <v>210248</v>
      </c>
      <c r="I22" s="14">
        <v>24.69618260995</v>
      </c>
      <c r="J22" s="7"/>
      <c r="K22" s="7"/>
      <c r="L22" s="7"/>
      <c r="M22" s="7">
        <f t="shared" si="6"/>
        <v>3027.0716472576091</v>
      </c>
      <c r="N22" s="7"/>
      <c r="O22" s="7">
        <v>58.8</v>
      </c>
      <c r="P22" s="7">
        <v>194.3</v>
      </c>
      <c r="Q22" s="7">
        <f t="shared" si="1"/>
        <v>135.5</v>
      </c>
      <c r="R22" s="15" t="s">
        <v>25</v>
      </c>
      <c r="S22" s="7" t="s">
        <v>26</v>
      </c>
      <c r="T22" s="11">
        <v>11.202</v>
      </c>
      <c r="U22" s="11">
        <f t="shared" si="2"/>
        <v>24.696182609949986</v>
      </c>
    </row>
    <row r="23" spans="1:21" ht="15.75" customHeight="1" x14ac:dyDescent="0.15">
      <c r="A23" s="7">
        <v>2021</v>
      </c>
      <c r="B23" s="8" t="s">
        <v>21</v>
      </c>
      <c r="C23" s="9">
        <v>1210</v>
      </c>
      <c r="D23" s="7" t="s">
        <v>22</v>
      </c>
      <c r="E23" s="16" t="s">
        <v>32</v>
      </c>
      <c r="F23" s="11" t="s">
        <v>24</v>
      </c>
      <c r="G23" s="12">
        <v>44393</v>
      </c>
      <c r="H23" s="13">
        <v>210249</v>
      </c>
      <c r="I23" s="14">
        <v>25.7940846756307</v>
      </c>
      <c r="J23" s="7"/>
      <c r="K23" s="7"/>
      <c r="L23" s="7"/>
      <c r="M23" s="7">
        <f t="shared" si="6"/>
        <v>3161.6441950467797</v>
      </c>
      <c r="N23" s="7"/>
      <c r="O23" s="7">
        <v>58.8</v>
      </c>
      <c r="P23" s="7">
        <v>227</v>
      </c>
      <c r="Q23" s="7">
        <f t="shared" si="1"/>
        <v>168.2</v>
      </c>
      <c r="R23" s="15" t="s">
        <v>25</v>
      </c>
      <c r="S23" s="7" t="s">
        <v>26</v>
      </c>
      <c r="T23" s="11">
        <v>11.7</v>
      </c>
      <c r="U23" s="11">
        <f t="shared" si="2"/>
        <v>25.794084675630675</v>
      </c>
    </row>
    <row r="24" spans="1:21" ht="15.75" customHeight="1" x14ac:dyDescent="0.15">
      <c r="A24" s="7">
        <v>2021</v>
      </c>
      <c r="B24" s="8" t="s">
        <v>21</v>
      </c>
      <c r="C24" s="9">
        <v>1211</v>
      </c>
      <c r="D24" s="7" t="s">
        <v>27</v>
      </c>
      <c r="E24" s="16" t="s">
        <v>32</v>
      </c>
      <c r="F24" s="11" t="s">
        <v>24</v>
      </c>
      <c r="G24" s="12">
        <v>44393</v>
      </c>
      <c r="H24" s="13">
        <v>210250</v>
      </c>
      <c r="I24" s="14">
        <v>25.163562605782001</v>
      </c>
      <c r="J24" s="7"/>
      <c r="K24" s="7"/>
      <c r="L24" s="7"/>
      <c r="M24" s="7">
        <f t="shared" si="6"/>
        <v>3084.3595591678663</v>
      </c>
      <c r="N24" s="7"/>
      <c r="O24" s="7">
        <v>58.8</v>
      </c>
      <c r="P24" s="7">
        <v>214.5</v>
      </c>
      <c r="Q24" s="7">
        <f t="shared" si="1"/>
        <v>155.69999999999999</v>
      </c>
      <c r="R24" s="15" t="s">
        <v>25</v>
      </c>
      <c r="S24" s="7" t="s">
        <v>26</v>
      </c>
      <c r="T24" s="11">
        <v>11.414</v>
      </c>
      <c r="U24" s="11">
        <f t="shared" si="2"/>
        <v>25.163562605781927</v>
      </c>
    </row>
    <row r="25" spans="1:21" ht="15.75" customHeight="1" x14ac:dyDescent="0.15">
      <c r="A25" s="7">
        <v>2021</v>
      </c>
      <c r="B25" s="8" t="s">
        <v>21</v>
      </c>
      <c r="C25" s="9">
        <v>1212</v>
      </c>
      <c r="D25" s="7" t="s">
        <v>29</v>
      </c>
      <c r="E25" s="16" t="s">
        <v>32</v>
      </c>
      <c r="F25" s="11" t="s">
        <v>24</v>
      </c>
      <c r="G25" s="12">
        <v>44393</v>
      </c>
      <c r="H25" s="13">
        <v>210251</v>
      </c>
      <c r="I25" s="14">
        <v>23.836379787428999</v>
      </c>
      <c r="J25" s="7">
        <v>953.3</v>
      </c>
      <c r="K25" s="7">
        <v>206.5</v>
      </c>
      <c r="L25" s="7">
        <f>(J25-K25)/J25</f>
        <v>0.78338403440679738</v>
      </c>
      <c r="M25" s="7">
        <f t="shared" ref="M25:M26" si="7">(I25-(I25*$L$25))*(107639/81)*(1/2.2)</f>
        <v>3118.8372608765253</v>
      </c>
      <c r="N25" s="7"/>
      <c r="O25" s="7">
        <v>58.8</v>
      </c>
      <c r="P25" s="7">
        <v>180.2</v>
      </c>
      <c r="Q25" s="7">
        <f t="shared" si="1"/>
        <v>121.39999999999999</v>
      </c>
      <c r="R25" s="15" t="s">
        <v>25</v>
      </c>
      <c r="S25" s="7" t="s">
        <v>26</v>
      </c>
      <c r="T25" s="11">
        <v>10.811999999999999</v>
      </c>
      <c r="U25" s="11">
        <f t="shared" si="2"/>
        <v>23.83637978742896</v>
      </c>
    </row>
    <row r="26" spans="1:21" ht="15.75" customHeight="1" x14ac:dyDescent="0.15">
      <c r="A26" s="7">
        <v>2021</v>
      </c>
      <c r="B26" s="8" t="s">
        <v>21</v>
      </c>
      <c r="C26" s="9">
        <v>1301</v>
      </c>
      <c r="D26" s="7" t="s">
        <v>22</v>
      </c>
      <c r="E26" s="16" t="s">
        <v>32</v>
      </c>
      <c r="F26" s="11" t="s">
        <v>24</v>
      </c>
      <c r="G26" s="12">
        <v>44393</v>
      </c>
      <c r="H26" s="13">
        <v>210252</v>
      </c>
      <c r="I26" s="14">
        <v>23.668828468168499</v>
      </c>
      <c r="J26" s="7"/>
      <c r="K26" s="7"/>
      <c r="L26" s="7"/>
      <c r="M26" s="7">
        <f t="shared" si="7"/>
        <v>3096.9142464641509</v>
      </c>
      <c r="N26" s="7"/>
      <c r="O26" s="7">
        <v>58.8</v>
      </c>
      <c r="P26" s="7">
        <v>177.3</v>
      </c>
      <c r="Q26" s="7">
        <f t="shared" si="1"/>
        <v>118.50000000000001</v>
      </c>
      <c r="R26" s="15" t="s">
        <v>25</v>
      </c>
      <c r="S26" s="7" t="s">
        <v>26</v>
      </c>
      <c r="T26" s="11">
        <v>10.736000000000001</v>
      </c>
      <c r="U26" s="11">
        <f t="shared" si="2"/>
        <v>23.66882846816846</v>
      </c>
    </row>
    <row r="27" spans="1:21" ht="15.75" customHeight="1" x14ac:dyDescent="0.15">
      <c r="A27" s="7">
        <v>2021</v>
      </c>
      <c r="B27" s="8" t="s">
        <v>21</v>
      </c>
      <c r="C27" s="9">
        <v>1302</v>
      </c>
      <c r="D27" s="7" t="s">
        <v>27</v>
      </c>
      <c r="E27" s="16" t="s">
        <v>32</v>
      </c>
      <c r="F27" s="11" t="s">
        <v>24</v>
      </c>
      <c r="G27" s="12">
        <v>44393</v>
      </c>
      <c r="H27" s="13">
        <v>210253</v>
      </c>
      <c r="I27" s="14">
        <v>26.085094861714801</v>
      </c>
      <c r="J27" s="7">
        <v>1143.8</v>
      </c>
      <c r="K27" s="7">
        <v>221.9</v>
      </c>
      <c r="L27" s="7">
        <f>(J27-K27)/J27</f>
        <v>0.8059975520195839</v>
      </c>
      <c r="M27" s="7">
        <f t="shared" ref="M27:M33" si="8">(I27-(I27*$L$27))*(107639/81)*(1/2.2)</f>
        <v>3056.7617137132834</v>
      </c>
      <c r="N27" s="7"/>
      <c r="O27" s="7">
        <v>58.8</v>
      </c>
      <c r="P27" s="7">
        <v>176.9</v>
      </c>
      <c r="Q27" s="7">
        <f t="shared" si="1"/>
        <v>118.10000000000001</v>
      </c>
      <c r="R27" s="15" t="s">
        <v>25</v>
      </c>
      <c r="S27" s="7" t="s">
        <v>26</v>
      </c>
      <c r="T27" s="11">
        <v>11.832000000000001</v>
      </c>
      <c r="U27" s="11">
        <f t="shared" si="2"/>
        <v>26.085094861714715</v>
      </c>
    </row>
    <row r="28" spans="1:21" ht="15.75" customHeight="1" x14ac:dyDescent="0.15">
      <c r="A28" s="7">
        <v>2021</v>
      </c>
      <c r="B28" s="8" t="s">
        <v>21</v>
      </c>
      <c r="C28" s="9">
        <v>1303</v>
      </c>
      <c r="D28" s="7" t="s">
        <v>30</v>
      </c>
      <c r="E28" s="16" t="s">
        <v>32</v>
      </c>
      <c r="F28" s="11" t="s">
        <v>24</v>
      </c>
      <c r="G28" s="12">
        <v>44393</v>
      </c>
      <c r="H28" s="13">
        <v>210254</v>
      </c>
      <c r="I28" s="14">
        <v>26.6759337243702</v>
      </c>
      <c r="J28" s="7"/>
      <c r="K28" s="7"/>
      <c r="L28" s="7"/>
      <c r="M28" s="7">
        <f t="shared" si="8"/>
        <v>3125.9987099332843</v>
      </c>
      <c r="N28" s="7"/>
      <c r="O28" s="7">
        <v>58.8</v>
      </c>
      <c r="P28" s="7">
        <v>228.3</v>
      </c>
      <c r="Q28" s="7">
        <f t="shared" si="1"/>
        <v>169.5</v>
      </c>
      <c r="R28" s="15" t="s">
        <v>25</v>
      </c>
      <c r="S28" s="7" t="s">
        <v>26</v>
      </c>
      <c r="T28" s="11">
        <v>12.1</v>
      </c>
      <c r="U28" s="11">
        <f t="shared" si="2"/>
        <v>26.675933724370186</v>
      </c>
    </row>
    <row r="29" spans="1:21" ht="15.75" customHeight="1" x14ac:dyDescent="0.15">
      <c r="A29" s="7">
        <v>2021</v>
      </c>
      <c r="B29" s="8" t="s">
        <v>21</v>
      </c>
      <c r="C29" s="9">
        <v>1304</v>
      </c>
      <c r="D29" s="7" t="s">
        <v>31</v>
      </c>
      <c r="E29" s="16" t="s">
        <v>32</v>
      </c>
      <c r="F29" s="11" t="s">
        <v>24</v>
      </c>
      <c r="G29" s="12">
        <v>44393</v>
      </c>
      <c r="H29" s="13">
        <v>210255</v>
      </c>
      <c r="I29" s="14">
        <v>23.906927711328201</v>
      </c>
      <c r="J29" s="7"/>
      <c r="K29" s="7"/>
      <c r="L29" s="7"/>
      <c r="M29" s="7">
        <f t="shared" si="8"/>
        <v>2801.5148769022021</v>
      </c>
      <c r="N29" s="7"/>
      <c r="O29" s="7">
        <v>58.8</v>
      </c>
      <c r="P29" s="7">
        <v>230.2</v>
      </c>
      <c r="Q29" s="7">
        <f t="shared" si="1"/>
        <v>171.39999999999998</v>
      </c>
      <c r="R29" s="15" t="s">
        <v>25</v>
      </c>
      <c r="S29" s="7" t="s">
        <v>26</v>
      </c>
      <c r="T29" s="11">
        <v>10.843999999999999</v>
      </c>
      <c r="U29" s="11">
        <f t="shared" si="2"/>
        <v>23.906927711328123</v>
      </c>
    </row>
    <row r="30" spans="1:21" ht="15.75" customHeight="1" x14ac:dyDescent="0.15">
      <c r="A30" s="7">
        <v>2021</v>
      </c>
      <c r="B30" s="8" t="s">
        <v>21</v>
      </c>
      <c r="C30" s="9">
        <v>1305</v>
      </c>
      <c r="D30" s="7" t="s">
        <v>28</v>
      </c>
      <c r="E30" s="16" t="s">
        <v>32</v>
      </c>
      <c r="F30" s="11" t="s">
        <v>24</v>
      </c>
      <c r="G30" s="12">
        <v>44393</v>
      </c>
      <c r="H30" s="13">
        <v>210256</v>
      </c>
      <c r="I30" s="14">
        <v>23.871653749378599</v>
      </c>
      <c r="J30" s="7"/>
      <c r="K30" s="7"/>
      <c r="L30" s="7"/>
      <c r="M30" s="7">
        <f t="shared" si="8"/>
        <v>2797.3813248890647</v>
      </c>
      <c r="N30" s="7"/>
      <c r="O30" s="7">
        <v>58.8</v>
      </c>
      <c r="P30" s="7">
        <v>209.3</v>
      </c>
      <c r="Q30" s="7">
        <f t="shared" si="1"/>
        <v>150.5</v>
      </c>
      <c r="R30" s="15" t="s">
        <v>25</v>
      </c>
      <c r="S30" s="7" t="s">
        <v>26</v>
      </c>
      <c r="T30" s="11">
        <v>10.827999999999999</v>
      </c>
      <c r="U30" s="11">
        <f t="shared" si="2"/>
        <v>23.871653749378542</v>
      </c>
    </row>
    <row r="31" spans="1:21" ht="15.75" customHeight="1" x14ac:dyDescent="0.15">
      <c r="A31" s="7">
        <v>2021</v>
      </c>
      <c r="B31" s="8" t="s">
        <v>21</v>
      </c>
      <c r="C31" s="9">
        <v>1306</v>
      </c>
      <c r="D31" s="7" t="s">
        <v>29</v>
      </c>
      <c r="E31" s="16" t="s">
        <v>32</v>
      </c>
      <c r="F31" s="11" t="s">
        <v>24</v>
      </c>
      <c r="G31" s="12">
        <v>44393</v>
      </c>
      <c r="H31" s="13">
        <v>210257</v>
      </c>
      <c r="I31" s="14">
        <v>26.221781464269402</v>
      </c>
      <c r="J31" s="7"/>
      <c r="K31" s="7"/>
      <c r="L31" s="7"/>
      <c r="M31" s="7">
        <f t="shared" si="8"/>
        <v>3072.7792277641779</v>
      </c>
      <c r="N31" s="7"/>
      <c r="O31" s="7">
        <v>58.8</v>
      </c>
      <c r="P31" s="7">
        <v>199</v>
      </c>
      <c r="Q31" s="7">
        <f t="shared" si="1"/>
        <v>140.19999999999999</v>
      </c>
      <c r="R31" s="15" t="s">
        <v>25</v>
      </c>
      <c r="S31" s="7" t="s">
        <v>26</v>
      </c>
      <c r="T31" s="11">
        <v>11.894</v>
      </c>
      <c r="U31" s="11">
        <f t="shared" si="2"/>
        <v>26.221781464269338</v>
      </c>
    </row>
    <row r="32" spans="1:21" ht="15.75" customHeight="1" x14ac:dyDescent="0.15">
      <c r="A32" s="7">
        <v>2021</v>
      </c>
      <c r="B32" s="8" t="s">
        <v>21</v>
      </c>
      <c r="C32" s="9">
        <v>1307</v>
      </c>
      <c r="D32" s="7" t="s">
        <v>27</v>
      </c>
      <c r="E32" s="10" t="s">
        <v>23</v>
      </c>
      <c r="F32" s="11" t="s">
        <v>24</v>
      </c>
      <c r="G32" s="12">
        <v>44393</v>
      </c>
      <c r="H32" s="13">
        <v>210258</v>
      </c>
      <c r="I32" s="14">
        <v>23.792287334992</v>
      </c>
      <c r="J32" s="7"/>
      <c r="K32" s="7"/>
      <c r="L32" s="7"/>
      <c r="M32" s="7">
        <f t="shared" si="8"/>
        <v>2788.0808328595062</v>
      </c>
      <c r="N32" s="7"/>
      <c r="O32" s="7">
        <v>58.8</v>
      </c>
      <c r="P32" s="7">
        <v>198.5</v>
      </c>
      <c r="Q32" s="7">
        <f t="shared" si="1"/>
        <v>139.69999999999999</v>
      </c>
      <c r="R32" s="15" t="s">
        <v>25</v>
      </c>
      <c r="S32" s="7" t="s">
        <v>26</v>
      </c>
      <c r="T32" s="11">
        <v>10.792</v>
      </c>
      <c r="U32" s="11">
        <f t="shared" si="2"/>
        <v>23.792287334991986</v>
      </c>
    </row>
    <row r="33" spans="1:21" ht="15.75" customHeight="1" x14ac:dyDescent="0.15">
      <c r="A33" s="7">
        <v>2021</v>
      </c>
      <c r="B33" s="8" t="s">
        <v>21</v>
      </c>
      <c r="C33" s="9">
        <v>1308</v>
      </c>
      <c r="D33" s="7" t="s">
        <v>22</v>
      </c>
      <c r="E33" s="10" t="s">
        <v>23</v>
      </c>
      <c r="F33" s="11" t="s">
        <v>24</v>
      </c>
      <c r="G33" s="12">
        <v>44393</v>
      </c>
      <c r="H33" s="13">
        <v>210259</v>
      </c>
      <c r="I33" s="14">
        <v>23.717330165849202</v>
      </c>
      <c r="J33" s="7"/>
      <c r="K33" s="7"/>
      <c r="L33" s="7"/>
      <c r="M33" s="7">
        <f t="shared" si="8"/>
        <v>2779.2970348316003</v>
      </c>
      <c r="N33" s="7"/>
      <c r="O33" s="7">
        <v>58.8</v>
      </c>
      <c r="P33" s="7">
        <v>185.6</v>
      </c>
      <c r="Q33" s="7">
        <f t="shared" si="1"/>
        <v>126.8</v>
      </c>
      <c r="R33" s="15" t="s">
        <v>25</v>
      </c>
      <c r="S33" s="7" t="s">
        <v>26</v>
      </c>
      <c r="T33" s="11">
        <v>10.757999999999999</v>
      </c>
      <c r="U33" s="11">
        <f t="shared" si="2"/>
        <v>23.717330165849127</v>
      </c>
    </row>
    <row r="34" spans="1:21" ht="15.75" customHeight="1" x14ac:dyDescent="0.15">
      <c r="A34" s="7">
        <v>2021</v>
      </c>
      <c r="B34" s="8" t="s">
        <v>21</v>
      </c>
      <c r="C34" s="9">
        <v>1309</v>
      </c>
      <c r="D34" s="7" t="s">
        <v>31</v>
      </c>
      <c r="E34" s="10" t="s">
        <v>23</v>
      </c>
      <c r="F34" s="11" t="s">
        <v>24</v>
      </c>
      <c r="G34" s="12">
        <v>44393</v>
      </c>
      <c r="H34" s="13">
        <v>210260</v>
      </c>
      <c r="I34" s="14">
        <v>23.4307292250088</v>
      </c>
      <c r="J34" s="7">
        <v>1539.8</v>
      </c>
      <c r="K34" s="7">
        <v>380.4</v>
      </c>
      <c r="L34" s="7">
        <f>(J34-K34)/J34</f>
        <v>0.75295492921158602</v>
      </c>
      <c r="M34" s="7">
        <f t="shared" ref="M34:M37" si="9">(I34-(I34*$L$34))*(107639/81)*(1/2.2)</f>
        <v>3496.4228743996159</v>
      </c>
      <c r="N34" s="7"/>
      <c r="O34" s="7">
        <v>58.8</v>
      </c>
      <c r="P34" s="7">
        <v>193.4</v>
      </c>
      <c r="Q34" s="7">
        <f t="shared" si="1"/>
        <v>134.60000000000002</v>
      </c>
      <c r="R34" s="15" t="s">
        <v>25</v>
      </c>
      <c r="S34" s="7" t="s">
        <v>26</v>
      </c>
      <c r="T34" s="11">
        <v>10.628</v>
      </c>
      <c r="U34" s="11">
        <f t="shared" si="2"/>
        <v>23.43072922500879</v>
      </c>
    </row>
    <row r="35" spans="1:21" ht="15.75" customHeight="1" x14ac:dyDescent="0.15">
      <c r="A35" s="7">
        <v>2021</v>
      </c>
      <c r="B35" s="8" t="s">
        <v>21</v>
      </c>
      <c r="C35" s="9">
        <v>1310</v>
      </c>
      <c r="D35" s="7" t="s">
        <v>29</v>
      </c>
      <c r="E35" s="10" t="s">
        <v>23</v>
      </c>
      <c r="F35" s="11" t="s">
        <v>24</v>
      </c>
      <c r="G35" s="12">
        <v>44393</v>
      </c>
      <c r="H35" s="13">
        <v>210261</v>
      </c>
      <c r="I35" s="14">
        <v>25.882269580504701</v>
      </c>
      <c r="J35" s="7"/>
      <c r="K35" s="7"/>
      <c r="L35" s="7"/>
      <c r="M35" s="7">
        <f t="shared" si="9"/>
        <v>3862.2510863240113</v>
      </c>
      <c r="N35" s="7"/>
      <c r="O35" s="7">
        <v>58.8</v>
      </c>
      <c r="P35" s="7">
        <v>245.6</v>
      </c>
      <c r="Q35" s="7">
        <f t="shared" si="1"/>
        <v>186.8</v>
      </c>
      <c r="R35" s="15" t="s">
        <v>25</v>
      </c>
      <c r="S35" s="7" t="s">
        <v>26</v>
      </c>
      <c r="T35" s="11">
        <v>11.74</v>
      </c>
      <c r="U35" s="11">
        <f t="shared" si="2"/>
        <v>25.882269580504627</v>
      </c>
    </row>
    <row r="36" spans="1:21" ht="15.75" customHeight="1" x14ac:dyDescent="0.15">
      <c r="A36" s="7">
        <v>2021</v>
      </c>
      <c r="B36" s="8" t="s">
        <v>21</v>
      </c>
      <c r="C36" s="9">
        <v>1311</v>
      </c>
      <c r="D36" s="7" t="s">
        <v>30</v>
      </c>
      <c r="E36" s="10" t="s">
        <v>23</v>
      </c>
      <c r="F36" s="11" t="s">
        <v>24</v>
      </c>
      <c r="G36" s="12">
        <v>44393</v>
      </c>
      <c r="H36" s="13">
        <v>210262</v>
      </c>
      <c r="I36" s="14">
        <v>26.085094861714801</v>
      </c>
      <c r="J36" s="7"/>
      <c r="K36" s="7"/>
      <c r="L36" s="7"/>
      <c r="M36" s="7">
        <f t="shared" si="9"/>
        <v>3892.5174491810649</v>
      </c>
      <c r="N36" s="7"/>
      <c r="O36" s="7">
        <v>58.8</v>
      </c>
      <c r="P36" s="7">
        <v>214.6</v>
      </c>
      <c r="Q36" s="7">
        <f t="shared" si="1"/>
        <v>155.80000000000001</v>
      </c>
      <c r="R36" s="15" t="s">
        <v>25</v>
      </c>
      <c r="S36" s="7" t="s">
        <v>26</v>
      </c>
      <c r="T36" s="11">
        <v>11.832000000000001</v>
      </c>
      <c r="U36" s="11">
        <f t="shared" si="2"/>
        <v>26.085094861714715</v>
      </c>
    </row>
    <row r="37" spans="1:21" ht="15.75" customHeight="1" x14ac:dyDescent="0.15">
      <c r="A37" s="7">
        <v>2021</v>
      </c>
      <c r="B37" s="8" t="s">
        <v>21</v>
      </c>
      <c r="C37" s="9">
        <v>1312</v>
      </c>
      <c r="D37" s="7" t="s">
        <v>28</v>
      </c>
      <c r="E37" s="10" t="s">
        <v>23</v>
      </c>
      <c r="F37" s="11" t="s">
        <v>24</v>
      </c>
      <c r="G37" s="12">
        <v>44393</v>
      </c>
      <c r="H37" s="13">
        <v>210263</v>
      </c>
      <c r="I37" s="14">
        <v>21.442159620101201</v>
      </c>
      <c r="J37" s="7"/>
      <c r="K37" s="7"/>
      <c r="L37" s="7"/>
      <c r="M37" s="7">
        <f t="shared" si="9"/>
        <v>3199.6809255185035</v>
      </c>
      <c r="N37" s="7"/>
      <c r="O37" s="7">
        <v>58.8</v>
      </c>
      <c r="P37" s="7">
        <v>212.5</v>
      </c>
      <c r="Q37" s="7">
        <f t="shared" si="1"/>
        <v>153.69999999999999</v>
      </c>
      <c r="R37" s="15" t="s">
        <v>25</v>
      </c>
      <c r="S37" s="7" t="s">
        <v>26</v>
      </c>
      <c r="T37" s="11">
        <v>9.7260000000000009</v>
      </c>
      <c r="U37" s="11">
        <f t="shared" si="2"/>
        <v>21.442159620101194</v>
      </c>
    </row>
    <row r="38" spans="1:21" ht="15.75" customHeight="1" x14ac:dyDescent="0.15">
      <c r="A38" s="7">
        <v>2021</v>
      </c>
      <c r="B38" s="8" t="s">
        <v>21</v>
      </c>
      <c r="C38" s="9">
        <v>1401</v>
      </c>
      <c r="D38" s="7" t="s">
        <v>22</v>
      </c>
      <c r="E38" s="10" t="s">
        <v>23</v>
      </c>
      <c r="F38" s="11" t="s">
        <v>24</v>
      </c>
      <c r="G38" s="12">
        <v>44393</v>
      </c>
      <c r="H38" s="13">
        <v>210264</v>
      </c>
      <c r="I38" s="14">
        <v>23.712920920605502</v>
      </c>
      <c r="J38" s="7">
        <v>1088.4000000000001</v>
      </c>
      <c r="K38" s="7">
        <v>221.6</v>
      </c>
      <c r="L38" s="7">
        <f>(J38-K38)/J38</f>
        <v>0.7963983829474458</v>
      </c>
      <c r="M38" s="7">
        <f t="shared" ref="M38:M46" si="10">(I38-(I38*$L$38))*(107639/81)*(1/2.2)</f>
        <v>2916.2733600348147</v>
      </c>
      <c r="N38" s="7"/>
      <c r="O38" s="7">
        <v>58.8</v>
      </c>
      <c r="P38" s="7">
        <v>180.6</v>
      </c>
      <c r="Q38" s="7">
        <f t="shared" si="1"/>
        <v>121.8</v>
      </c>
      <c r="R38" s="15" t="s">
        <v>25</v>
      </c>
      <c r="S38" s="7" t="s">
        <v>26</v>
      </c>
      <c r="T38" s="11">
        <v>10.756</v>
      </c>
      <c r="U38" s="11">
        <f t="shared" si="2"/>
        <v>23.712920920605431</v>
      </c>
    </row>
    <row r="39" spans="1:21" ht="15.75" customHeight="1" x14ac:dyDescent="0.15">
      <c r="A39" s="7">
        <v>2021</v>
      </c>
      <c r="B39" s="8" t="s">
        <v>21</v>
      </c>
      <c r="C39" s="9">
        <v>1402</v>
      </c>
      <c r="D39" s="7" t="s">
        <v>28</v>
      </c>
      <c r="E39" s="10" t="s">
        <v>23</v>
      </c>
      <c r="F39" s="11" t="s">
        <v>24</v>
      </c>
      <c r="G39" s="12">
        <v>44393</v>
      </c>
      <c r="H39" s="13">
        <v>210265</v>
      </c>
      <c r="I39" s="14">
        <v>21.737579051429002</v>
      </c>
      <c r="J39" s="7"/>
      <c r="K39" s="7"/>
      <c r="L39" s="7"/>
      <c r="M39" s="7">
        <f t="shared" si="10"/>
        <v>2673.3409566700702</v>
      </c>
      <c r="N39" s="7"/>
      <c r="O39" s="7">
        <v>58.8</v>
      </c>
      <c r="P39" s="7">
        <v>181.3</v>
      </c>
      <c r="Q39" s="7">
        <f t="shared" si="1"/>
        <v>122.50000000000001</v>
      </c>
      <c r="R39" s="15" t="s">
        <v>25</v>
      </c>
      <c r="S39" s="7" t="s">
        <v>26</v>
      </c>
      <c r="T39" s="11">
        <v>9.86</v>
      </c>
      <c r="U39" s="11">
        <f t="shared" si="2"/>
        <v>21.737579051428927</v>
      </c>
    </row>
    <row r="40" spans="1:21" ht="15.75" customHeight="1" x14ac:dyDescent="0.15">
      <c r="A40" s="7">
        <v>2021</v>
      </c>
      <c r="B40" s="8" t="s">
        <v>21</v>
      </c>
      <c r="C40" s="9">
        <v>1403</v>
      </c>
      <c r="D40" s="7" t="s">
        <v>29</v>
      </c>
      <c r="E40" s="10" t="s">
        <v>23</v>
      </c>
      <c r="F40" s="11" t="s">
        <v>24</v>
      </c>
      <c r="G40" s="12">
        <v>44393</v>
      </c>
      <c r="H40" s="13">
        <v>210266</v>
      </c>
      <c r="I40" s="14">
        <v>25.908725051966901</v>
      </c>
      <c r="J40" s="7"/>
      <c r="K40" s="7"/>
      <c r="L40" s="7"/>
      <c r="M40" s="7">
        <f t="shared" si="10"/>
        <v>3186.3187548465171</v>
      </c>
      <c r="N40" s="7"/>
      <c r="O40" s="7">
        <v>58.8</v>
      </c>
      <c r="P40" s="7">
        <v>199</v>
      </c>
      <c r="Q40" s="7">
        <f t="shared" si="1"/>
        <v>140.19999999999999</v>
      </c>
      <c r="R40" s="15" t="s">
        <v>25</v>
      </c>
      <c r="S40" s="7" t="s">
        <v>26</v>
      </c>
      <c r="T40" s="11">
        <v>11.752000000000001</v>
      </c>
      <c r="U40" s="11">
        <f t="shared" si="2"/>
        <v>25.908725051966812</v>
      </c>
    </row>
    <row r="41" spans="1:21" ht="15.75" customHeight="1" x14ac:dyDescent="0.15">
      <c r="A41" s="7">
        <v>2021</v>
      </c>
      <c r="B41" s="8" t="s">
        <v>21</v>
      </c>
      <c r="C41" s="9">
        <v>1404</v>
      </c>
      <c r="D41" s="7" t="s">
        <v>27</v>
      </c>
      <c r="E41" s="10" t="s">
        <v>23</v>
      </c>
      <c r="F41" s="11" t="s">
        <v>24</v>
      </c>
      <c r="G41" s="12">
        <v>44393</v>
      </c>
      <c r="H41" s="13">
        <v>210267</v>
      </c>
      <c r="I41" s="14">
        <v>24.083297521076101</v>
      </c>
      <c r="J41" s="7"/>
      <c r="K41" s="7"/>
      <c r="L41" s="7"/>
      <c r="M41" s="7">
        <f t="shared" si="10"/>
        <v>2961.8231856657044</v>
      </c>
      <c r="N41" s="7"/>
      <c r="O41" s="7">
        <v>58.8</v>
      </c>
      <c r="P41" s="7">
        <v>214.9</v>
      </c>
      <c r="Q41" s="7">
        <f t="shared" si="1"/>
        <v>156.10000000000002</v>
      </c>
      <c r="R41" s="15" t="s">
        <v>25</v>
      </c>
      <c r="S41" s="7" t="s">
        <v>26</v>
      </c>
      <c r="T41" s="11">
        <v>10.923999999999999</v>
      </c>
      <c r="U41" s="11">
        <f t="shared" si="2"/>
        <v>24.083297521076027</v>
      </c>
    </row>
    <row r="42" spans="1:21" ht="15.75" customHeight="1" x14ac:dyDescent="0.15">
      <c r="A42" s="7">
        <v>2021</v>
      </c>
      <c r="B42" s="8" t="s">
        <v>21</v>
      </c>
      <c r="C42" s="9">
        <v>1405</v>
      </c>
      <c r="D42" s="7" t="s">
        <v>31</v>
      </c>
      <c r="E42" s="10" t="s">
        <v>23</v>
      </c>
      <c r="F42" s="11" t="s">
        <v>24</v>
      </c>
      <c r="G42" s="12">
        <v>44393</v>
      </c>
      <c r="H42" s="13">
        <v>210268</v>
      </c>
      <c r="I42" s="14">
        <v>18.743701530958301</v>
      </c>
      <c r="J42" s="7"/>
      <c r="K42" s="7"/>
      <c r="L42" s="7"/>
      <c r="M42" s="7">
        <f t="shared" si="10"/>
        <v>2305.1465328203722</v>
      </c>
      <c r="N42" s="7"/>
      <c r="O42" s="7">
        <v>58.8</v>
      </c>
      <c r="P42" s="7">
        <v>190.2</v>
      </c>
      <c r="Q42" s="7">
        <f t="shared" si="1"/>
        <v>131.39999999999998</v>
      </c>
      <c r="R42" s="15" t="s">
        <v>25</v>
      </c>
      <c r="S42" s="7" t="s">
        <v>26</v>
      </c>
      <c r="T42" s="11">
        <v>8.5020000000000007</v>
      </c>
      <c r="U42" s="11">
        <f t="shared" si="2"/>
        <v>18.743701530958294</v>
      </c>
    </row>
    <row r="43" spans="1:21" ht="15.75" customHeight="1" x14ac:dyDescent="0.15">
      <c r="A43" s="7">
        <v>2021</v>
      </c>
      <c r="B43" s="8" t="s">
        <v>21</v>
      </c>
      <c r="C43" s="9">
        <v>1406</v>
      </c>
      <c r="D43" s="7" t="s">
        <v>30</v>
      </c>
      <c r="E43" s="10" t="s">
        <v>23</v>
      </c>
      <c r="F43" s="11" t="s">
        <v>24</v>
      </c>
      <c r="G43" s="12">
        <v>44393</v>
      </c>
      <c r="H43" s="13">
        <v>210269</v>
      </c>
      <c r="I43" s="14">
        <v>24.563905252639099</v>
      </c>
      <c r="J43" s="7"/>
      <c r="K43" s="7"/>
      <c r="L43" s="7"/>
      <c r="M43" s="7">
        <f t="shared" si="10"/>
        <v>3020.9295070200692</v>
      </c>
      <c r="N43" s="7"/>
      <c r="O43" s="7">
        <v>58.8</v>
      </c>
      <c r="P43" s="7">
        <v>189.1</v>
      </c>
      <c r="Q43" s="7">
        <f t="shared" si="1"/>
        <v>130.30000000000001</v>
      </c>
      <c r="R43" s="15" t="s">
        <v>25</v>
      </c>
      <c r="S43" s="7" t="s">
        <v>26</v>
      </c>
      <c r="T43" s="11">
        <v>11.141999999999999</v>
      </c>
      <c r="U43" s="11">
        <f t="shared" si="2"/>
        <v>24.56390525263906</v>
      </c>
    </row>
    <row r="44" spans="1:21" ht="15.75" customHeight="1" x14ac:dyDescent="0.15">
      <c r="A44" s="7">
        <v>2021</v>
      </c>
      <c r="B44" s="8" t="s">
        <v>21</v>
      </c>
      <c r="C44" s="9">
        <v>1407</v>
      </c>
      <c r="D44" s="7" t="s">
        <v>27</v>
      </c>
      <c r="E44" s="16" t="s">
        <v>32</v>
      </c>
      <c r="F44" s="11" t="s">
        <v>24</v>
      </c>
      <c r="G44" s="12">
        <v>44393</v>
      </c>
      <c r="H44" s="13">
        <v>210270</v>
      </c>
      <c r="I44" s="14">
        <v>20.970370379025599</v>
      </c>
      <c r="J44" s="7"/>
      <c r="K44" s="7"/>
      <c r="L44" s="7"/>
      <c r="M44" s="7">
        <f t="shared" si="10"/>
        <v>2578.9877464346532</v>
      </c>
      <c r="N44" s="7"/>
      <c r="O44" s="7">
        <v>58.8</v>
      </c>
      <c r="P44" s="7">
        <v>180.4</v>
      </c>
      <c r="Q44" s="7">
        <f t="shared" si="1"/>
        <v>121.60000000000001</v>
      </c>
      <c r="R44" s="15" t="s">
        <v>25</v>
      </c>
      <c r="S44" s="7" t="s">
        <v>26</v>
      </c>
      <c r="T44" s="11">
        <v>9.5120000000000005</v>
      </c>
      <c r="U44" s="11">
        <f t="shared" si="2"/>
        <v>20.970370379025557</v>
      </c>
    </row>
    <row r="45" spans="1:21" ht="15.75" customHeight="1" x14ac:dyDescent="0.15">
      <c r="A45" s="7">
        <v>2021</v>
      </c>
      <c r="B45" s="8" t="s">
        <v>21</v>
      </c>
      <c r="C45" s="9">
        <v>1408</v>
      </c>
      <c r="D45" s="7" t="s">
        <v>22</v>
      </c>
      <c r="E45" s="16" t="s">
        <v>32</v>
      </c>
      <c r="F45" s="11" t="s">
        <v>24</v>
      </c>
      <c r="G45" s="12">
        <v>44393</v>
      </c>
      <c r="H45" s="13">
        <v>210271</v>
      </c>
      <c r="I45" s="14">
        <v>18.280730780370099</v>
      </c>
      <c r="J45" s="7"/>
      <c r="K45" s="7"/>
      <c r="L45" s="7"/>
      <c r="M45" s="7">
        <f t="shared" si="10"/>
        <v>2248.2092507817661</v>
      </c>
      <c r="N45" s="7"/>
      <c r="O45" s="7">
        <v>58.8</v>
      </c>
      <c r="P45" s="7">
        <v>161.69999999999999</v>
      </c>
      <c r="Q45" s="7">
        <f t="shared" si="1"/>
        <v>102.89999999999999</v>
      </c>
      <c r="R45" s="15" t="s">
        <v>25</v>
      </c>
      <c r="S45" s="7" t="s">
        <v>26</v>
      </c>
      <c r="T45" s="11">
        <v>8.2919999999999998</v>
      </c>
      <c r="U45" s="11">
        <f t="shared" si="2"/>
        <v>18.28073078037005</v>
      </c>
    </row>
    <row r="46" spans="1:21" ht="15.75" customHeight="1" x14ac:dyDescent="0.15">
      <c r="A46" s="7">
        <v>2021</v>
      </c>
      <c r="B46" s="8" t="s">
        <v>21</v>
      </c>
      <c r="C46" s="9">
        <v>1409</v>
      </c>
      <c r="D46" s="7" t="s">
        <v>29</v>
      </c>
      <c r="E46" s="16" t="s">
        <v>32</v>
      </c>
      <c r="F46" s="11" t="s">
        <v>24</v>
      </c>
      <c r="G46" s="12">
        <v>44393</v>
      </c>
      <c r="H46" s="13">
        <v>210272</v>
      </c>
      <c r="I46" s="14">
        <v>20.331029818689501</v>
      </c>
      <c r="J46" s="7"/>
      <c r="K46" s="7"/>
      <c r="L46" s="7"/>
      <c r="M46" s="7">
        <f t="shared" si="10"/>
        <v>2500.36007123848</v>
      </c>
      <c r="N46" s="7"/>
      <c r="O46" s="7">
        <v>58.8</v>
      </c>
      <c r="P46" s="7">
        <v>190.1</v>
      </c>
      <c r="Q46" s="7">
        <f t="shared" si="1"/>
        <v>131.30000000000001</v>
      </c>
      <c r="R46" s="15" t="s">
        <v>25</v>
      </c>
      <c r="S46" s="7" t="s">
        <v>26</v>
      </c>
      <c r="T46" s="11">
        <v>9.2219999999999995</v>
      </c>
      <c r="U46" s="11">
        <f t="shared" si="2"/>
        <v>20.331029818689409</v>
      </c>
    </row>
    <row r="47" spans="1:21" ht="15.75" customHeight="1" x14ac:dyDescent="0.15">
      <c r="A47" s="7">
        <v>2021</v>
      </c>
      <c r="B47" s="8" t="s">
        <v>21</v>
      </c>
      <c r="C47" s="9">
        <v>1410</v>
      </c>
      <c r="D47" s="7" t="s">
        <v>31</v>
      </c>
      <c r="E47" s="16" t="s">
        <v>32</v>
      </c>
      <c r="F47" s="11" t="s">
        <v>24</v>
      </c>
      <c r="G47" s="12">
        <v>44393</v>
      </c>
      <c r="H47" s="13">
        <v>210273</v>
      </c>
      <c r="I47" s="14">
        <v>16.001150989378399</v>
      </c>
      <c r="J47" s="7">
        <v>1125.3</v>
      </c>
      <c r="K47" s="7">
        <v>274.2</v>
      </c>
      <c r="L47" s="7">
        <f>(J47-K47)/J47</f>
        <v>0.75633164489469473</v>
      </c>
      <c r="M47" s="7">
        <f t="shared" ref="M47:M51" si="11">(I47-(I47*$L$47))*(107639/81)*(1/2.2)</f>
        <v>2355.1160359332107</v>
      </c>
      <c r="N47" s="7"/>
      <c r="O47" s="7">
        <v>58.8</v>
      </c>
      <c r="P47" s="7">
        <v>189.3</v>
      </c>
      <c r="Q47" s="7">
        <f t="shared" si="1"/>
        <v>130.5</v>
      </c>
      <c r="R47" s="15" t="s">
        <v>25</v>
      </c>
      <c r="S47" s="7" t="s">
        <v>26</v>
      </c>
      <c r="T47" s="11">
        <v>7.258</v>
      </c>
      <c r="U47" s="11">
        <f t="shared" si="2"/>
        <v>16.001150989378413</v>
      </c>
    </row>
    <row r="48" spans="1:21" ht="15.75" customHeight="1" x14ac:dyDescent="0.15">
      <c r="A48" s="7">
        <v>2021</v>
      </c>
      <c r="B48" s="8" t="s">
        <v>21</v>
      </c>
      <c r="C48" s="9">
        <v>1411</v>
      </c>
      <c r="D48" s="7" t="s">
        <v>30</v>
      </c>
      <c r="E48" s="16" t="s">
        <v>32</v>
      </c>
      <c r="F48" s="11" t="s">
        <v>24</v>
      </c>
      <c r="G48" s="12">
        <v>44393</v>
      </c>
      <c r="H48" s="13">
        <v>210274</v>
      </c>
      <c r="I48" s="14">
        <v>19.025893226554999</v>
      </c>
      <c r="J48" s="7"/>
      <c r="K48" s="7"/>
      <c r="L48" s="7"/>
      <c r="M48" s="7">
        <f t="shared" si="11"/>
        <v>2800.3101942826797</v>
      </c>
      <c r="N48" s="7"/>
      <c r="O48" s="7">
        <v>58.8</v>
      </c>
      <c r="P48" s="7">
        <v>187.4</v>
      </c>
      <c r="Q48" s="7">
        <f t="shared" si="1"/>
        <v>128.60000000000002</v>
      </c>
      <c r="R48" s="15" t="s">
        <v>25</v>
      </c>
      <c r="S48" s="7" t="s">
        <v>26</v>
      </c>
      <c r="T48" s="11">
        <v>8.6300000000000008</v>
      </c>
      <c r="U48" s="11">
        <f t="shared" si="2"/>
        <v>19.025893226554938</v>
      </c>
    </row>
    <row r="49" spans="1:21" ht="15.75" customHeight="1" x14ac:dyDescent="0.15">
      <c r="A49" s="7">
        <v>2021</v>
      </c>
      <c r="B49" s="8" t="s">
        <v>21</v>
      </c>
      <c r="C49" s="9">
        <v>1412</v>
      </c>
      <c r="D49" s="7" t="s">
        <v>28</v>
      </c>
      <c r="E49" s="16" t="s">
        <v>32</v>
      </c>
      <c r="F49" s="11" t="s">
        <v>24</v>
      </c>
      <c r="G49" s="12">
        <v>44393</v>
      </c>
      <c r="H49" s="13">
        <v>210275</v>
      </c>
      <c r="I49" s="14">
        <v>13.196871014386801</v>
      </c>
      <c r="J49" s="7"/>
      <c r="K49" s="7"/>
      <c r="L49" s="7"/>
      <c r="M49" s="7">
        <f t="shared" si="11"/>
        <v>1942.3704313993167</v>
      </c>
      <c r="N49" s="7"/>
      <c r="O49" s="7">
        <v>58.8</v>
      </c>
      <c r="P49" s="7">
        <v>167.6</v>
      </c>
      <c r="Q49" s="7">
        <f t="shared" si="1"/>
        <v>108.8</v>
      </c>
      <c r="R49" s="15" t="s">
        <v>25</v>
      </c>
      <c r="S49" s="7" t="s">
        <v>26</v>
      </c>
      <c r="T49" s="11">
        <v>5.9859999999999998</v>
      </c>
      <c r="U49" s="11">
        <f t="shared" si="2"/>
        <v>13.196871014386771</v>
      </c>
    </row>
    <row r="50" spans="1:21" ht="15.75" customHeight="1" x14ac:dyDescent="0.15">
      <c r="A50" s="7">
        <v>2021</v>
      </c>
      <c r="B50" s="17" t="s">
        <v>33</v>
      </c>
      <c r="C50" s="9">
        <v>2101</v>
      </c>
      <c r="D50" s="7" t="s">
        <v>31</v>
      </c>
      <c r="E50" s="10" t="s">
        <v>23</v>
      </c>
      <c r="F50" s="11" t="s">
        <v>24</v>
      </c>
      <c r="G50" s="12">
        <v>44393</v>
      </c>
      <c r="H50" s="13">
        <v>210276</v>
      </c>
      <c r="I50" s="14">
        <v>15.9085568392608</v>
      </c>
      <c r="J50" s="7"/>
      <c r="K50" s="7"/>
      <c r="L50" s="7"/>
      <c r="M50" s="7">
        <f t="shared" si="11"/>
        <v>2341.4876433306831</v>
      </c>
      <c r="N50" s="7"/>
      <c r="O50" s="7">
        <v>58.8</v>
      </c>
      <c r="P50" s="7">
        <v>176.5</v>
      </c>
      <c r="Q50" s="7">
        <f t="shared" si="1"/>
        <v>117.7</v>
      </c>
      <c r="R50" s="15" t="s">
        <v>34</v>
      </c>
      <c r="S50" s="7" t="s">
        <v>26</v>
      </c>
      <c r="T50" s="11">
        <v>7.2160000000000002</v>
      </c>
      <c r="U50" s="11">
        <f t="shared" si="2"/>
        <v>15.908556839260767</v>
      </c>
    </row>
    <row r="51" spans="1:21" ht="15.75" customHeight="1" x14ac:dyDescent="0.15">
      <c r="A51" s="7">
        <v>2021</v>
      </c>
      <c r="B51" s="17" t="s">
        <v>33</v>
      </c>
      <c r="C51" s="9">
        <v>2102</v>
      </c>
      <c r="D51" s="7" t="s">
        <v>30</v>
      </c>
      <c r="E51" s="10" t="s">
        <v>23</v>
      </c>
      <c r="F51" s="11" t="s">
        <v>24</v>
      </c>
      <c r="G51" s="12">
        <v>44393</v>
      </c>
      <c r="H51" s="13">
        <v>210277</v>
      </c>
      <c r="I51" s="14">
        <v>21.199651131697902</v>
      </c>
      <c r="J51" s="7"/>
      <c r="K51" s="7"/>
      <c r="L51" s="7"/>
      <c r="M51" s="7">
        <f t="shared" si="11"/>
        <v>3120.2529349040856</v>
      </c>
      <c r="N51" s="7"/>
      <c r="O51" s="7">
        <v>58.8</v>
      </c>
      <c r="P51" s="7">
        <v>260.7</v>
      </c>
      <c r="Q51" s="7">
        <f t="shared" si="1"/>
        <v>201.89999999999998</v>
      </c>
      <c r="R51" s="15" t="s">
        <v>34</v>
      </c>
      <c r="S51" s="7" t="s">
        <v>26</v>
      </c>
      <c r="T51" s="11">
        <v>9.6159999999999997</v>
      </c>
      <c r="U51" s="11">
        <f t="shared" si="2"/>
        <v>21.199651131697827</v>
      </c>
    </row>
    <row r="52" spans="1:21" ht="15.75" customHeight="1" x14ac:dyDescent="0.15">
      <c r="A52" s="7">
        <v>2021</v>
      </c>
      <c r="B52" s="17" t="s">
        <v>33</v>
      </c>
      <c r="C52" s="9">
        <v>2103</v>
      </c>
      <c r="D52" s="7" t="s">
        <v>27</v>
      </c>
      <c r="E52" s="10" t="s">
        <v>23</v>
      </c>
      <c r="F52" s="11" t="s">
        <v>24</v>
      </c>
      <c r="G52" s="12">
        <v>44393</v>
      </c>
      <c r="H52" s="13">
        <v>210278</v>
      </c>
      <c r="I52" s="14">
        <v>18.911252850218801</v>
      </c>
      <c r="J52" s="7">
        <v>783.1</v>
      </c>
      <c r="K52" s="7">
        <v>204.6</v>
      </c>
      <c r="L52" s="7">
        <f>(J52-K52)/J52</f>
        <v>0.73873068573617673</v>
      </c>
      <c r="M52" s="7">
        <f t="shared" ref="M52:M57" si="12">(I52-(I52*$L$52))*(107639/81)*(1/2.2)</f>
        <v>2984.4936653417208</v>
      </c>
      <c r="N52" s="7"/>
      <c r="O52" s="7">
        <v>58.8</v>
      </c>
      <c r="P52" s="7">
        <v>231.7</v>
      </c>
      <c r="Q52" s="7">
        <f t="shared" si="1"/>
        <v>172.89999999999998</v>
      </c>
      <c r="R52" s="15" t="s">
        <v>34</v>
      </c>
      <c r="S52" s="7" t="s">
        <v>26</v>
      </c>
      <c r="T52" s="11">
        <v>8.5779999999999994</v>
      </c>
      <c r="U52" s="11">
        <f t="shared" si="2"/>
        <v>18.911252850218798</v>
      </c>
    </row>
    <row r="53" spans="1:21" ht="15.75" customHeight="1" x14ac:dyDescent="0.15">
      <c r="A53" s="7">
        <v>2021</v>
      </c>
      <c r="B53" s="17" t="s">
        <v>33</v>
      </c>
      <c r="C53" s="9">
        <v>2104</v>
      </c>
      <c r="D53" s="7" t="s">
        <v>28</v>
      </c>
      <c r="E53" s="10" t="s">
        <v>23</v>
      </c>
      <c r="F53" s="11" t="s">
        <v>24</v>
      </c>
      <c r="G53" s="12">
        <v>44393</v>
      </c>
      <c r="H53" s="13">
        <v>210279</v>
      </c>
      <c r="I53" s="14">
        <v>20.110567556504598</v>
      </c>
      <c r="J53" s="7"/>
      <c r="K53" s="7"/>
      <c r="L53" s="7"/>
      <c r="M53" s="7">
        <f t="shared" si="12"/>
        <v>3173.7644223883494</v>
      </c>
      <c r="N53" s="7"/>
      <c r="O53" s="7">
        <v>58.8</v>
      </c>
      <c r="P53" s="7">
        <v>213.7</v>
      </c>
      <c r="Q53" s="7">
        <f t="shared" si="1"/>
        <v>154.89999999999998</v>
      </c>
      <c r="R53" s="15" t="s">
        <v>34</v>
      </c>
      <c r="S53" s="7" t="s">
        <v>26</v>
      </c>
      <c r="T53" s="11">
        <v>9.1219999999999999</v>
      </c>
      <c r="U53" s="11">
        <f t="shared" si="2"/>
        <v>20.110567556504535</v>
      </c>
    </row>
    <row r="54" spans="1:21" ht="15.75" customHeight="1" x14ac:dyDescent="0.15">
      <c r="A54" s="7">
        <v>2021</v>
      </c>
      <c r="B54" s="17" t="s">
        <v>33</v>
      </c>
      <c r="C54" s="9">
        <v>2105</v>
      </c>
      <c r="D54" s="7" t="s">
        <v>22</v>
      </c>
      <c r="E54" s="10" t="s">
        <v>23</v>
      </c>
      <c r="F54" s="11" t="s">
        <v>24</v>
      </c>
      <c r="G54" s="12">
        <v>44393</v>
      </c>
      <c r="H54" s="13">
        <v>210280</v>
      </c>
      <c r="I54" s="14">
        <v>22.7472962122357</v>
      </c>
      <c r="J54" s="7"/>
      <c r="K54" s="7"/>
      <c r="L54" s="7"/>
      <c r="M54" s="7">
        <f t="shared" si="12"/>
        <v>3589.8817485423069</v>
      </c>
      <c r="N54" s="7"/>
      <c r="O54" s="7">
        <v>58.8</v>
      </c>
      <c r="P54" s="7">
        <v>225.2</v>
      </c>
      <c r="Q54" s="7">
        <f t="shared" si="1"/>
        <v>166.39999999999998</v>
      </c>
      <c r="R54" s="15" t="s">
        <v>34</v>
      </c>
      <c r="S54" s="7" t="s">
        <v>26</v>
      </c>
      <c r="T54" s="11">
        <v>10.318</v>
      </c>
      <c r="U54" s="11">
        <f t="shared" si="2"/>
        <v>22.747296212235668</v>
      </c>
    </row>
    <row r="55" spans="1:21" ht="15.75" customHeight="1" x14ac:dyDescent="0.15">
      <c r="A55" s="7">
        <v>2021</v>
      </c>
      <c r="B55" s="17" t="s">
        <v>33</v>
      </c>
      <c r="C55" s="9">
        <v>2106</v>
      </c>
      <c r="D55" s="7" t="s">
        <v>29</v>
      </c>
      <c r="E55" s="10" t="s">
        <v>23</v>
      </c>
      <c r="F55" s="11" t="s">
        <v>24</v>
      </c>
      <c r="G55" s="12">
        <v>44393</v>
      </c>
      <c r="H55" s="13">
        <v>210281</v>
      </c>
      <c r="I55" s="14">
        <v>17.9059449346558</v>
      </c>
      <c r="J55" s="7"/>
      <c r="K55" s="7"/>
      <c r="L55" s="7"/>
      <c r="M55" s="7">
        <f t="shared" si="12"/>
        <v>2825.840236640885</v>
      </c>
      <c r="N55" s="7"/>
      <c r="O55" s="7">
        <v>58.8</v>
      </c>
      <c r="P55" s="7">
        <v>164.1</v>
      </c>
      <c r="Q55" s="7">
        <f t="shared" si="1"/>
        <v>105.3</v>
      </c>
      <c r="R55" s="15" t="s">
        <v>34</v>
      </c>
      <c r="S55" s="7" t="s">
        <v>26</v>
      </c>
      <c r="T55" s="11">
        <v>8.1219999999999999</v>
      </c>
      <c r="U55" s="11">
        <f t="shared" si="2"/>
        <v>17.905944934655757</v>
      </c>
    </row>
    <row r="56" spans="1:21" ht="15.75" customHeight="1" x14ac:dyDescent="0.15">
      <c r="A56" s="7">
        <v>2021</v>
      </c>
      <c r="B56" s="17" t="s">
        <v>33</v>
      </c>
      <c r="C56" s="9">
        <v>2107</v>
      </c>
      <c r="D56" s="7" t="s">
        <v>27</v>
      </c>
      <c r="E56" s="16" t="s">
        <v>32</v>
      </c>
      <c r="F56" s="11" t="s">
        <v>24</v>
      </c>
      <c r="G56" s="12">
        <v>44393</v>
      </c>
      <c r="H56" s="13">
        <v>210282</v>
      </c>
      <c r="I56" s="14">
        <v>19.083213414723001</v>
      </c>
      <c r="J56" s="7"/>
      <c r="K56" s="7"/>
      <c r="L56" s="7"/>
      <c r="M56" s="7">
        <f t="shared" si="12"/>
        <v>3011.631751830022</v>
      </c>
      <c r="N56" s="7"/>
      <c r="O56" s="7">
        <v>58.8</v>
      </c>
      <c r="P56" s="7">
        <v>172.6</v>
      </c>
      <c r="Q56" s="7">
        <f t="shared" si="1"/>
        <v>113.8</v>
      </c>
      <c r="R56" s="15" t="s">
        <v>34</v>
      </c>
      <c r="S56" s="7" t="s">
        <v>26</v>
      </c>
      <c r="T56" s="11">
        <v>8.6560000000000006</v>
      </c>
      <c r="U56" s="11">
        <f t="shared" si="2"/>
        <v>19.083213414723005</v>
      </c>
    </row>
    <row r="57" spans="1:21" ht="15.75" customHeight="1" x14ac:dyDescent="0.15">
      <c r="A57" s="7">
        <v>2021</v>
      </c>
      <c r="B57" s="17" t="s">
        <v>33</v>
      </c>
      <c r="C57" s="9">
        <v>2108</v>
      </c>
      <c r="D57" s="7" t="s">
        <v>31</v>
      </c>
      <c r="E57" s="16" t="s">
        <v>32</v>
      </c>
      <c r="F57" s="11" t="s">
        <v>24</v>
      </c>
      <c r="G57" s="12">
        <v>44393</v>
      </c>
      <c r="H57" s="13">
        <v>210283</v>
      </c>
      <c r="I57" s="14">
        <v>26.212962973781998</v>
      </c>
      <c r="J57" s="7"/>
      <c r="K57" s="7"/>
      <c r="L57" s="7"/>
      <c r="M57" s="7">
        <f t="shared" si="12"/>
        <v>4136.8185685373201</v>
      </c>
      <c r="N57" s="7"/>
      <c r="O57" s="7">
        <v>58.8</v>
      </c>
      <c r="P57" s="7">
        <v>194.2</v>
      </c>
      <c r="Q57" s="7">
        <f t="shared" si="1"/>
        <v>135.39999999999998</v>
      </c>
      <c r="R57" s="15" t="s">
        <v>34</v>
      </c>
      <c r="S57" s="7" t="s">
        <v>26</v>
      </c>
      <c r="T57" s="11">
        <v>11.89</v>
      </c>
      <c r="U57" s="11">
        <f t="shared" si="2"/>
        <v>26.212962973781945</v>
      </c>
    </row>
    <row r="58" spans="1:21" ht="15.75" customHeight="1" x14ac:dyDescent="0.15">
      <c r="A58" s="7">
        <v>2021</v>
      </c>
      <c r="B58" s="17" t="s">
        <v>33</v>
      </c>
      <c r="C58" s="9">
        <v>2109</v>
      </c>
      <c r="D58" s="7" t="s">
        <v>22</v>
      </c>
      <c r="E58" s="16" t="s">
        <v>32</v>
      </c>
      <c r="F58" s="11" t="s">
        <v>24</v>
      </c>
      <c r="G58" s="12">
        <v>44393</v>
      </c>
      <c r="H58" s="13">
        <v>210284</v>
      </c>
      <c r="I58" s="14">
        <v>20.983598114756699</v>
      </c>
      <c r="J58" s="7">
        <v>820.1</v>
      </c>
      <c r="K58" s="7">
        <v>197.5</v>
      </c>
      <c r="L58" s="7">
        <f>(J58-K58)/J58</f>
        <v>0.75917571027923425</v>
      </c>
      <c r="M58" s="7">
        <f t="shared" ref="M58:M61" si="13">(I58-(I58*$L$58))*(107639/81)*(1/2.2)</f>
        <v>3052.4053258757385</v>
      </c>
      <c r="N58" s="7"/>
      <c r="O58" s="7">
        <v>58.8</v>
      </c>
      <c r="P58" s="7">
        <v>232.8</v>
      </c>
      <c r="Q58" s="7">
        <f t="shared" si="1"/>
        <v>174</v>
      </c>
      <c r="R58" s="15" t="s">
        <v>34</v>
      </c>
      <c r="S58" s="7" t="s">
        <v>26</v>
      </c>
      <c r="T58" s="11">
        <v>9.5180000000000007</v>
      </c>
      <c r="U58" s="11">
        <f t="shared" si="2"/>
        <v>20.983598114756649</v>
      </c>
    </row>
    <row r="59" spans="1:21" ht="15.75" customHeight="1" x14ac:dyDescent="0.15">
      <c r="A59" s="7">
        <v>2021</v>
      </c>
      <c r="B59" s="17" t="s">
        <v>33</v>
      </c>
      <c r="C59" s="9">
        <v>2110</v>
      </c>
      <c r="D59" s="7" t="s">
        <v>28</v>
      </c>
      <c r="E59" s="16" t="s">
        <v>32</v>
      </c>
      <c r="F59" s="11" t="s">
        <v>24</v>
      </c>
      <c r="G59" s="12">
        <v>44393</v>
      </c>
      <c r="H59" s="13">
        <v>210285</v>
      </c>
      <c r="I59" s="14">
        <v>19.982699444437301</v>
      </c>
      <c r="J59" s="7"/>
      <c r="K59" s="7"/>
      <c r="L59" s="7"/>
      <c r="M59" s="7">
        <f t="shared" si="13"/>
        <v>2906.8083498358501</v>
      </c>
      <c r="N59" s="7"/>
      <c r="O59" s="7">
        <v>58.8</v>
      </c>
      <c r="P59" s="7">
        <v>247.6</v>
      </c>
      <c r="Q59" s="7">
        <f t="shared" si="1"/>
        <v>188.8</v>
      </c>
      <c r="R59" s="15" t="s">
        <v>34</v>
      </c>
      <c r="S59" s="7" t="s">
        <v>26</v>
      </c>
      <c r="T59" s="11">
        <v>9.0640000000000001</v>
      </c>
      <c r="U59" s="11">
        <f t="shared" si="2"/>
        <v>19.982699444437301</v>
      </c>
    </row>
    <row r="60" spans="1:21" ht="15.75" customHeight="1" x14ac:dyDescent="0.15">
      <c r="A60" s="7">
        <v>2021</v>
      </c>
      <c r="B60" s="17" t="s">
        <v>33</v>
      </c>
      <c r="C60" s="9">
        <v>2111</v>
      </c>
      <c r="D60" s="7" t="s">
        <v>29</v>
      </c>
      <c r="E60" s="16" t="s">
        <v>32</v>
      </c>
      <c r="F60" s="11" t="s">
        <v>24</v>
      </c>
      <c r="G60" s="12">
        <v>44393</v>
      </c>
      <c r="H60" s="13">
        <v>210286</v>
      </c>
      <c r="I60" s="14">
        <v>27.143313720202201</v>
      </c>
      <c r="J60" s="7"/>
      <c r="K60" s="7"/>
      <c r="L60" s="7"/>
      <c r="M60" s="7">
        <f t="shared" si="13"/>
        <v>3948.4360550727133</v>
      </c>
      <c r="N60" s="7"/>
      <c r="O60" s="7">
        <v>58.8</v>
      </c>
      <c r="P60" s="7">
        <v>290.89999999999998</v>
      </c>
      <c r="Q60" s="7">
        <f t="shared" si="1"/>
        <v>232.09999999999997</v>
      </c>
      <c r="R60" s="15" t="s">
        <v>34</v>
      </c>
      <c r="S60" s="7" t="s">
        <v>26</v>
      </c>
      <c r="T60" s="11">
        <v>12.311999999999999</v>
      </c>
      <c r="U60" s="11">
        <f t="shared" si="2"/>
        <v>27.143313720202126</v>
      </c>
    </row>
    <row r="61" spans="1:21" ht="15.75" customHeight="1" x14ac:dyDescent="0.15">
      <c r="A61" s="7">
        <v>2021</v>
      </c>
      <c r="B61" s="17" t="s">
        <v>33</v>
      </c>
      <c r="C61" s="9">
        <v>2112</v>
      </c>
      <c r="D61" s="7" t="s">
        <v>30</v>
      </c>
      <c r="E61" s="16" t="s">
        <v>32</v>
      </c>
      <c r="F61" s="11" t="s">
        <v>24</v>
      </c>
      <c r="G61" s="12">
        <v>44393</v>
      </c>
      <c r="H61" s="13">
        <v>210287</v>
      </c>
      <c r="I61" s="14">
        <v>21.173195660235699</v>
      </c>
      <c r="J61" s="7"/>
      <c r="K61" s="7"/>
      <c r="L61" s="7"/>
      <c r="M61" s="7">
        <f t="shared" si="13"/>
        <v>3079.985369795188</v>
      </c>
      <c r="N61" s="7"/>
      <c r="O61" s="7">
        <v>58.8</v>
      </c>
      <c r="P61" s="7">
        <v>191.2</v>
      </c>
      <c r="Q61" s="7">
        <f t="shared" si="1"/>
        <v>132.39999999999998</v>
      </c>
      <c r="R61" s="15" t="s">
        <v>34</v>
      </c>
      <c r="S61" s="7" t="s">
        <v>26</v>
      </c>
      <c r="T61" s="11">
        <v>9.6039999999999992</v>
      </c>
      <c r="U61" s="11">
        <f t="shared" si="2"/>
        <v>21.173195660235638</v>
      </c>
    </row>
    <row r="62" spans="1:21" ht="15.75" customHeight="1" x14ac:dyDescent="0.15">
      <c r="A62" s="7">
        <v>2021</v>
      </c>
      <c r="B62" s="17" t="s">
        <v>33</v>
      </c>
      <c r="C62" s="9">
        <v>2201</v>
      </c>
      <c r="D62" s="7" t="s">
        <v>22</v>
      </c>
      <c r="E62" s="10" t="s">
        <v>23</v>
      </c>
      <c r="F62" s="11" t="s">
        <v>24</v>
      </c>
      <c r="G62" s="12">
        <v>44393</v>
      </c>
      <c r="H62" s="13">
        <v>210288</v>
      </c>
      <c r="I62" s="14">
        <v>24.8416877029921</v>
      </c>
      <c r="J62" s="7">
        <v>769.6</v>
      </c>
      <c r="K62" s="7">
        <v>184.9</v>
      </c>
      <c r="L62" s="7">
        <f>(J62-K62)/J62</f>
        <v>0.75974532224532232</v>
      </c>
      <c r="M62" s="7">
        <f t="shared" ref="M62:M70" si="14">(I62-(I62*$L$62))*(107639/81)*(1/2.2)</f>
        <v>3605.0799834673785</v>
      </c>
      <c r="N62" s="7"/>
      <c r="O62" s="7">
        <v>58.8</v>
      </c>
      <c r="P62" s="7">
        <v>197</v>
      </c>
      <c r="Q62" s="7">
        <f t="shared" si="1"/>
        <v>138.19999999999999</v>
      </c>
      <c r="R62" s="15" t="s">
        <v>34</v>
      </c>
      <c r="S62" s="7" t="s">
        <v>26</v>
      </c>
      <c r="T62" s="11">
        <v>11.268000000000001</v>
      </c>
      <c r="U62" s="11">
        <f t="shared" si="2"/>
        <v>24.841687702992004</v>
      </c>
    </row>
    <row r="63" spans="1:21" ht="15.75" customHeight="1" x14ac:dyDescent="0.15">
      <c r="A63" s="7">
        <v>2021</v>
      </c>
      <c r="B63" s="17" t="s">
        <v>33</v>
      </c>
      <c r="C63" s="9">
        <v>2202</v>
      </c>
      <c r="D63" s="7" t="s">
        <v>27</v>
      </c>
      <c r="E63" s="10" t="s">
        <v>23</v>
      </c>
      <c r="F63" s="11" t="s">
        <v>24</v>
      </c>
      <c r="G63" s="12">
        <v>44393</v>
      </c>
      <c r="H63" s="13">
        <v>210289</v>
      </c>
      <c r="I63" s="14">
        <v>27.540145792135</v>
      </c>
      <c r="J63" s="7"/>
      <c r="K63" s="7"/>
      <c r="L63" s="7"/>
      <c r="M63" s="7">
        <f t="shared" si="14"/>
        <v>3996.6861158568049</v>
      </c>
      <c r="N63" s="7"/>
      <c r="O63" s="7">
        <v>58.8</v>
      </c>
      <c r="P63" s="7">
        <v>231.2</v>
      </c>
      <c r="Q63" s="7">
        <f t="shared" si="1"/>
        <v>172.39999999999998</v>
      </c>
      <c r="R63" s="15" t="s">
        <v>34</v>
      </c>
      <c r="S63" s="7" t="s">
        <v>26</v>
      </c>
      <c r="T63" s="11">
        <v>12.492000000000001</v>
      </c>
      <c r="U63" s="11">
        <f t="shared" si="2"/>
        <v>27.540145792134908</v>
      </c>
    </row>
    <row r="64" spans="1:21" ht="15.75" customHeight="1" x14ac:dyDescent="0.15">
      <c r="A64" s="7">
        <v>2021</v>
      </c>
      <c r="B64" s="17" t="s">
        <v>33</v>
      </c>
      <c r="C64" s="9">
        <v>2203</v>
      </c>
      <c r="D64" s="7" t="s">
        <v>29</v>
      </c>
      <c r="E64" s="10" t="s">
        <v>23</v>
      </c>
      <c r="F64" s="11" t="s">
        <v>24</v>
      </c>
      <c r="G64" s="12">
        <v>44393</v>
      </c>
      <c r="H64" s="13">
        <v>210290</v>
      </c>
      <c r="I64" s="14">
        <v>26.887577496067699</v>
      </c>
      <c r="J64" s="7"/>
      <c r="K64" s="7"/>
      <c r="L64" s="7"/>
      <c r="M64" s="7">
        <f t="shared" si="14"/>
        <v>3901.983979265889</v>
      </c>
      <c r="N64" s="7"/>
      <c r="O64" s="7">
        <v>58.8</v>
      </c>
      <c r="P64" s="7">
        <v>234.9</v>
      </c>
      <c r="Q64" s="7">
        <f t="shared" si="1"/>
        <v>176.10000000000002</v>
      </c>
      <c r="R64" s="15" t="s">
        <v>34</v>
      </c>
      <c r="S64" s="7" t="s">
        <v>26</v>
      </c>
      <c r="T64" s="11">
        <v>12.196</v>
      </c>
      <c r="U64" s="11">
        <f t="shared" si="2"/>
        <v>26.887577496067667</v>
      </c>
    </row>
    <row r="65" spans="1:21" ht="15.75" customHeight="1" x14ac:dyDescent="0.15">
      <c r="A65" s="7">
        <v>2021</v>
      </c>
      <c r="B65" s="17" t="s">
        <v>33</v>
      </c>
      <c r="C65" s="9">
        <v>2204</v>
      </c>
      <c r="D65" s="7" t="s">
        <v>28</v>
      </c>
      <c r="E65" s="10" t="s">
        <v>23</v>
      </c>
      <c r="F65" s="11" t="s">
        <v>24</v>
      </c>
      <c r="G65" s="12">
        <v>44393</v>
      </c>
      <c r="H65" s="13">
        <v>210291</v>
      </c>
      <c r="I65" s="14">
        <v>20.674950947697901</v>
      </c>
      <c r="J65" s="7"/>
      <c r="K65" s="7"/>
      <c r="L65" s="7"/>
      <c r="M65" s="7">
        <f t="shared" si="14"/>
        <v>3000.3940437484102</v>
      </c>
      <c r="N65" s="7"/>
      <c r="O65" s="7">
        <v>58.8</v>
      </c>
      <c r="P65" s="7">
        <v>191.1</v>
      </c>
      <c r="Q65" s="7">
        <f t="shared" si="1"/>
        <v>132.30000000000001</v>
      </c>
      <c r="R65" s="15" t="s">
        <v>34</v>
      </c>
      <c r="S65" s="7" t="s">
        <v>26</v>
      </c>
      <c r="T65" s="11">
        <v>9.3780000000000001</v>
      </c>
      <c r="U65" s="11">
        <f t="shared" si="2"/>
        <v>20.67495094769782</v>
      </c>
    </row>
    <row r="66" spans="1:21" ht="15.75" customHeight="1" x14ac:dyDescent="0.15">
      <c r="A66" s="7">
        <v>2021</v>
      </c>
      <c r="B66" s="17" t="s">
        <v>33</v>
      </c>
      <c r="C66" s="9">
        <v>2205</v>
      </c>
      <c r="D66" s="7" t="s">
        <v>31</v>
      </c>
      <c r="E66" s="10" t="s">
        <v>23</v>
      </c>
      <c r="F66" s="11" t="s">
        <v>24</v>
      </c>
      <c r="G66" s="12">
        <v>44393</v>
      </c>
      <c r="H66" s="13">
        <v>210292</v>
      </c>
      <c r="I66" s="14">
        <v>24.259667330824001</v>
      </c>
      <c r="J66" s="7"/>
      <c r="K66" s="7"/>
      <c r="L66" s="7"/>
      <c r="M66" s="7">
        <f t="shared" si="14"/>
        <v>3520.615915697108</v>
      </c>
      <c r="N66" s="7"/>
      <c r="O66" s="7">
        <v>58.8</v>
      </c>
      <c r="P66" s="7">
        <v>206.3</v>
      </c>
      <c r="Q66" s="7">
        <f t="shared" si="1"/>
        <v>147.5</v>
      </c>
      <c r="R66" s="15" t="s">
        <v>34</v>
      </c>
      <c r="S66" s="7" t="s">
        <v>26</v>
      </c>
      <c r="T66" s="11">
        <v>11.004</v>
      </c>
      <c r="U66" s="11">
        <f t="shared" si="2"/>
        <v>24.259667330823927</v>
      </c>
    </row>
    <row r="67" spans="1:21" ht="15.75" customHeight="1" x14ac:dyDescent="0.15">
      <c r="A67" s="7">
        <v>2021</v>
      </c>
      <c r="B67" s="17" t="s">
        <v>33</v>
      </c>
      <c r="C67" s="9">
        <v>2206</v>
      </c>
      <c r="D67" s="7" t="s">
        <v>30</v>
      </c>
      <c r="E67" s="10" t="s">
        <v>23</v>
      </c>
      <c r="F67" s="11" t="s">
        <v>24</v>
      </c>
      <c r="G67" s="12">
        <v>44393</v>
      </c>
      <c r="H67" s="13">
        <v>210293</v>
      </c>
      <c r="I67" s="14">
        <v>26.1468242951265</v>
      </c>
      <c r="J67" s="7"/>
      <c r="K67" s="7"/>
      <c r="L67" s="7"/>
      <c r="M67" s="7">
        <f t="shared" si="14"/>
        <v>3794.4842566491816</v>
      </c>
      <c r="N67" s="7"/>
      <c r="O67" s="7">
        <v>58.8</v>
      </c>
      <c r="P67" s="7">
        <v>217.8</v>
      </c>
      <c r="Q67" s="7">
        <f t="shared" si="1"/>
        <v>159</v>
      </c>
      <c r="R67" s="15" t="s">
        <v>34</v>
      </c>
      <c r="S67" s="7" t="s">
        <v>26</v>
      </c>
      <c r="T67" s="11">
        <v>11.86</v>
      </c>
      <c r="U67" s="11">
        <f t="shared" si="2"/>
        <v>26.146824295126478</v>
      </c>
    </row>
    <row r="68" spans="1:21" ht="15.75" customHeight="1" x14ac:dyDescent="0.15">
      <c r="A68" s="7">
        <v>2021</v>
      </c>
      <c r="B68" s="17" t="s">
        <v>33</v>
      </c>
      <c r="C68" s="9">
        <v>2207</v>
      </c>
      <c r="D68" s="7" t="s">
        <v>22</v>
      </c>
      <c r="E68" s="16" t="s">
        <v>32</v>
      </c>
      <c r="F68" s="11" t="s">
        <v>24</v>
      </c>
      <c r="G68" s="12">
        <v>44393</v>
      </c>
      <c r="H68" s="13">
        <v>210294</v>
      </c>
      <c r="I68" s="14">
        <v>22.2005498020172</v>
      </c>
      <c r="J68" s="7"/>
      <c r="K68" s="7"/>
      <c r="L68" s="7"/>
      <c r="M68" s="7">
        <f t="shared" si="14"/>
        <v>3221.7922819947125</v>
      </c>
      <c r="N68" s="7"/>
      <c r="O68" s="7">
        <v>58.8</v>
      </c>
      <c r="P68" s="7">
        <v>206.8</v>
      </c>
      <c r="Q68" s="7">
        <f t="shared" si="1"/>
        <v>148</v>
      </c>
      <c r="R68" s="15" t="s">
        <v>34</v>
      </c>
      <c r="S68" s="7" t="s">
        <v>26</v>
      </c>
      <c r="T68" s="11">
        <v>10.07</v>
      </c>
      <c r="U68" s="11">
        <f t="shared" si="2"/>
        <v>22.200549802017171</v>
      </c>
    </row>
    <row r="69" spans="1:21" ht="15.75" customHeight="1" x14ac:dyDescent="0.15">
      <c r="A69" s="7">
        <v>2021</v>
      </c>
      <c r="B69" s="17" t="s">
        <v>33</v>
      </c>
      <c r="C69" s="9">
        <v>2208</v>
      </c>
      <c r="D69" s="7" t="s">
        <v>28</v>
      </c>
      <c r="E69" s="16" t="s">
        <v>32</v>
      </c>
      <c r="F69" s="11" t="s">
        <v>24</v>
      </c>
      <c r="G69" s="12">
        <v>44393</v>
      </c>
      <c r="H69" s="13">
        <v>210295</v>
      </c>
      <c r="I69" s="14">
        <v>25.2120643034627</v>
      </c>
      <c r="J69" s="7"/>
      <c r="K69" s="7"/>
      <c r="L69" s="7"/>
      <c r="M69" s="7">
        <f t="shared" si="14"/>
        <v>3658.8298447757325</v>
      </c>
      <c r="N69" s="7"/>
      <c r="O69" s="7">
        <v>58.8</v>
      </c>
      <c r="P69" s="7">
        <v>191.1</v>
      </c>
      <c r="Q69" s="7">
        <f t="shared" si="1"/>
        <v>132.30000000000001</v>
      </c>
      <c r="R69" s="15" t="s">
        <v>34</v>
      </c>
      <c r="S69" s="7" t="s">
        <v>26</v>
      </c>
      <c r="T69" s="11">
        <v>11.436</v>
      </c>
      <c r="U69" s="11">
        <f t="shared" si="2"/>
        <v>25.212064303462597</v>
      </c>
    </row>
    <row r="70" spans="1:21" ht="15.75" customHeight="1" x14ac:dyDescent="0.15">
      <c r="A70" s="7">
        <v>2021</v>
      </c>
      <c r="B70" s="17" t="s">
        <v>33</v>
      </c>
      <c r="C70" s="9">
        <v>2209</v>
      </c>
      <c r="D70" s="7" t="s">
        <v>27</v>
      </c>
      <c r="E70" s="16" t="s">
        <v>32</v>
      </c>
      <c r="F70" s="11" t="s">
        <v>24</v>
      </c>
      <c r="G70" s="12">
        <v>44393</v>
      </c>
      <c r="H70" s="13">
        <v>210296</v>
      </c>
      <c r="I70" s="14">
        <v>26.2967386334123</v>
      </c>
      <c r="J70" s="7"/>
      <c r="K70" s="7"/>
      <c r="L70" s="7"/>
      <c r="M70" s="7">
        <f t="shared" si="14"/>
        <v>3816.2401528930513</v>
      </c>
      <c r="N70" s="7"/>
      <c r="O70" s="7">
        <v>58.8</v>
      </c>
      <c r="P70" s="7">
        <v>223.3</v>
      </c>
      <c r="Q70" s="7">
        <f t="shared" si="1"/>
        <v>164.5</v>
      </c>
      <c r="R70" s="15" t="s">
        <v>34</v>
      </c>
      <c r="S70" s="7" t="s">
        <v>26</v>
      </c>
      <c r="T70" s="11">
        <v>11.928000000000001</v>
      </c>
      <c r="U70" s="11">
        <f t="shared" si="2"/>
        <v>26.296738633412197</v>
      </c>
    </row>
    <row r="71" spans="1:21" ht="15.75" customHeight="1" x14ac:dyDescent="0.15">
      <c r="A71" s="7">
        <v>2021</v>
      </c>
      <c r="B71" s="17" t="s">
        <v>33</v>
      </c>
      <c r="C71" s="9">
        <v>2210</v>
      </c>
      <c r="D71" s="7" t="s">
        <v>29</v>
      </c>
      <c r="E71" s="16" t="s">
        <v>32</v>
      </c>
      <c r="F71" s="11" t="s">
        <v>24</v>
      </c>
      <c r="G71" s="12">
        <v>44393</v>
      </c>
      <c r="H71" s="13">
        <v>210297</v>
      </c>
      <c r="I71" s="14">
        <v>24.092116011563501</v>
      </c>
      <c r="J71" s="7">
        <v>912.1</v>
      </c>
      <c r="K71" s="7">
        <v>213.3</v>
      </c>
      <c r="L71" s="7">
        <f>(J71-K71)/J71</f>
        <v>0.76614406315097017</v>
      </c>
      <c r="M71" s="7">
        <f t="shared" ref="M71:M77" si="15">(I71-(I71*$L$71))*(107639/81)*(1/2.2)</f>
        <v>3403.1829769151782</v>
      </c>
      <c r="N71" s="7"/>
      <c r="O71" s="7">
        <v>58.8</v>
      </c>
      <c r="P71" s="7">
        <v>218.7</v>
      </c>
      <c r="Q71" s="7">
        <f t="shared" si="1"/>
        <v>159.89999999999998</v>
      </c>
      <c r="R71" s="15" t="s">
        <v>34</v>
      </c>
      <c r="S71" s="7" t="s">
        <v>26</v>
      </c>
      <c r="T71" s="11">
        <v>10.928000000000001</v>
      </c>
      <c r="U71" s="11">
        <f t="shared" si="2"/>
        <v>24.092116011563423</v>
      </c>
    </row>
    <row r="72" spans="1:21" ht="15.75" customHeight="1" x14ac:dyDescent="0.15">
      <c r="A72" s="7">
        <v>2021</v>
      </c>
      <c r="B72" s="17" t="s">
        <v>33</v>
      </c>
      <c r="C72" s="9">
        <v>2211</v>
      </c>
      <c r="D72" s="7" t="s">
        <v>30</v>
      </c>
      <c r="E72" s="16" t="s">
        <v>32</v>
      </c>
      <c r="F72" s="11" t="s">
        <v>24</v>
      </c>
      <c r="G72" s="12">
        <v>44393</v>
      </c>
      <c r="H72" s="13">
        <v>210298</v>
      </c>
      <c r="I72" s="14">
        <v>25.5603946777148</v>
      </c>
      <c r="J72" s="7"/>
      <c r="K72" s="7"/>
      <c r="L72" s="7"/>
      <c r="M72" s="7">
        <f t="shared" si="15"/>
        <v>3610.5877959694913</v>
      </c>
      <c r="N72" s="7"/>
      <c r="O72" s="7">
        <v>58.8</v>
      </c>
      <c r="P72" s="7">
        <v>211</v>
      </c>
      <c r="Q72" s="7">
        <f t="shared" si="1"/>
        <v>152.19999999999999</v>
      </c>
      <c r="R72" s="15" t="s">
        <v>34</v>
      </c>
      <c r="S72" s="7" t="s">
        <v>26</v>
      </c>
      <c r="T72" s="11">
        <v>11.593999999999999</v>
      </c>
      <c r="U72" s="11">
        <f t="shared" si="2"/>
        <v>25.560394677714704</v>
      </c>
    </row>
    <row r="73" spans="1:21" ht="15.75" customHeight="1" x14ac:dyDescent="0.15">
      <c r="A73" s="7">
        <v>2021</v>
      </c>
      <c r="B73" s="17" t="s">
        <v>33</v>
      </c>
      <c r="C73" s="9">
        <v>2212</v>
      </c>
      <c r="D73" s="7" t="s">
        <v>31</v>
      </c>
      <c r="E73" s="16" t="s">
        <v>32</v>
      </c>
      <c r="F73" s="11" t="s">
        <v>24</v>
      </c>
      <c r="G73" s="12">
        <v>44393</v>
      </c>
      <c r="H73" s="13">
        <v>210299</v>
      </c>
      <c r="I73" s="14">
        <v>22.240233009210499</v>
      </c>
      <c r="J73" s="7"/>
      <c r="K73" s="7"/>
      <c r="L73" s="7"/>
      <c r="M73" s="7">
        <f t="shared" si="15"/>
        <v>3141.591313243071</v>
      </c>
      <c r="N73" s="7"/>
      <c r="O73" s="7">
        <v>58.8</v>
      </c>
      <c r="P73" s="7">
        <v>196.7</v>
      </c>
      <c r="Q73" s="7">
        <f t="shared" si="1"/>
        <v>137.89999999999998</v>
      </c>
      <c r="R73" s="15" t="s">
        <v>34</v>
      </c>
      <c r="S73" s="7" t="s">
        <v>26</v>
      </c>
      <c r="T73" s="11">
        <v>10.087999999999999</v>
      </c>
      <c r="U73" s="11">
        <f t="shared" si="2"/>
        <v>22.240233009210446</v>
      </c>
    </row>
    <row r="74" spans="1:21" ht="15.75" customHeight="1" x14ac:dyDescent="0.15">
      <c r="A74" s="7">
        <v>2021</v>
      </c>
      <c r="B74" s="17" t="s">
        <v>33</v>
      </c>
      <c r="C74" s="9">
        <v>2301</v>
      </c>
      <c r="D74" s="7" t="s">
        <v>22</v>
      </c>
      <c r="E74" s="16" t="s">
        <v>32</v>
      </c>
      <c r="F74" s="11" t="s">
        <v>24</v>
      </c>
      <c r="G74" s="12">
        <v>44393</v>
      </c>
      <c r="H74" s="13">
        <v>210300</v>
      </c>
      <c r="I74" s="14">
        <v>22.271097725916398</v>
      </c>
      <c r="J74" s="7"/>
      <c r="K74" s="7"/>
      <c r="L74" s="7"/>
      <c r="M74" s="7">
        <f t="shared" si="15"/>
        <v>3145.9511743042754</v>
      </c>
      <c r="N74" s="7"/>
      <c r="O74" s="7">
        <v>58.8</v>
      </c>
      <c r="P74" s="7">
        <v>166.7</v>
      </c>
      <c r="Q74" s="7">
        <f t="shared" si="1"/>
        <v>107.89999999999999</v>
      </c>
      <c r="R74" s="15" t="s">
        <v>34</v>
      </c>
      <c r="S74" s="7" t="s">
        <v>26</v>
      </c>
      <c r="T74" s="11">
        <v>10.102</v>
      </c>
      <c r="U74" s="11">
        <f t="shared" si="2"/>
        <v>22.271097725916334</v>
      </c>
    </row>
    <row r="75" spans="1:21" ht="15.75" customHeight="1" x14ac:dyDescent="0.15">
      <c r="A75" s="7">
        <v>2021</v>
      </c>
      <c r="B75" s="17" t="s">
        <v>33</v>
      </c>
      <c r="C75" s="9">
        <v>2302</v>
      </c>
      <c r="D75" s="7" t="s">
        <v>28</v>
      </c>
      <c r="E75" s="16" t="s">
        <v>32</v>
      </c>
      <c r="F75" s="11" t="s">
        <v>24</v>
      </c>
      <c r="G75" s="12">
        <v>44393</v>
      </c>
      <c r="H75" s="13">
        <v>210301</v>
      </c>
      <c r="I75" s="14">
        <v>23.783468844504601</v>
      </c>
      <c r="J75" s="7"/>
      <c r="K75" s="7"/>
      <c r="L75" s="7"/>
      <c r="M75" s="7">
        <f t="shared" si="15"/>
        <v>3359.5843663031528</v>
      </c>
      <c r="N75" s="7"/>
      <c r="O75" s="7">
        <v>58.8</v>
      </c>
      <c r="P75" s="7">
        <v>199</v>
      </c>
      <c r="Q75" s="7">
        <f t="shared" si="1"/>
        <v>140.19999999999999</v>
      </c>
      <c r="R75" s="15" t="s">
        <v>34</v>
      </c>
      <c r="S75" s="7" t="s">
        <v>26</v>
      </c>
      <c r="T75" s="11">
        <v>10.788</v>
      </c>
      <c r="U75" s="11">
        <f t="shared" si="2"/>
        <v>23.783468844504593</v>
      </c>
    </row>
    <row r="76" spans="1:21" ht="15.75" customHeight="1" x14ac:dyDescent="0.15">
      <c r="A76" s="7">
        <v>2021</v>
      </c>
      <c r="B76" s="17" t="s">
        <v>33</v>
      </c>
      <c r="C76" s="9">
        <v>2303</v>
      </c>
      <c r="D76" s="7" t="s">
        <v>31</v>
      </c>
      <c r="E76" s="16" t="s">
        <v>32</v>
      </c>
      <c r="F76" s="11" t="s">
        <v>24</v>
      </c>
      <c r="G76" s="12">
        <v>44393</v>
      </c>
      <c r="H76" s="13">
        <v>210302</v>
      </c>
      <c r="I76" s="14">
        <v>24.757912043361799</v>
      </c>
      <c r="J76" s="7"/>
      <c r="K76" s="7"/>
      <c r="L76" s="7"/>
      <c r="M76" s="7">
        <f t="shared" si="15"/>
        <v>3497.2314083782403</v>
      </c>
      <c r="N76" s="7"/>
      <c r="O76" s="7">
        <v>58.8</v>
      </c>
      <c r="P76" s="7">
        <v>202.2</v>
      </c>
      <c r="Q76" s="7">
        <f t="shared" si="1"/>
        <v>143.39999999999998</v>
      </c>
      <c r="R76" s="15" t="s">
        <v>34</v>
      </c>
      <c r="S76" s="7" t="s">
        <v>26</v>
      </c>
      <c r="T76" s="11">
        <v>11.23</v>
      </c>
      <c r="U76" s="11">
        <f t="shared" si="2"/>
        <v>24.757912043361753</v>
      </c>
    </row>
    <row r="77" spans="1:21" ht="15.75" customHeight="1" x14ac:dyDescent="0.15">
      <c r="A77" s="7">
        <v>2021</v>
      </c>
      <c r="B77" s="17" t="s">
        <v>33</v>
      </c>
      <c r="C77" s="9">
        <v>2304</v>
      </c>
      <c r="D77" s="7" t="s">
        <v>30</v>
      </c>
      <c r="E77" s="16" t="s">
        <v>32</v>
      </c>
      <c r="F77" s="11" t="s">
        <v>24</v>
      </c>
      <c r="G77" s="12">
        <v>44393</v>
      </c>
      <c r="H77" s="13">
        <v>210303</v>
      </c>
      <c r="I77" s="14">
        <v>31.345324437445999</v>
      </c>
      <c r="J77" s="7"/>
      <c r="K77" s="7"/>
      <c r="L77" s="7"/>
      <c r="M77" s="7">
        <f t="shared" si="15"/>
        <v>4427.7503262975861</v>
      </c>
      <c r="N77" s="7"/>
      <c r="O77" s="7">
        <v>58.8</v>
      </c>
      <c r="P77" s="7">
        <v>274.39999999999998</v>
      </c>
      <c r="Q77" s="7">
        <f t="shared" si="1"/>
        <v>215.59999999999997</v>
      </c>
      <c r="R77" s="15" t="s">
        <v>34</v>
      </c>
      <c r="S77" s="7" t="s">
        <v>26</v>
      </c>
      <c r="T77" s="11">
        <v>14.218</v>
      </c>
      <c r="U77" s="11">
        <f t="shared" si="2"/>
        <v>31.345324437445893</v>
      </c>
    </row>
    <row r="78" spans="1:21" ht="15.75" customHeight="1" x14ac:dyDescent="0.15">
      <c r="A78" s="7">
        <v>2021</v>
      </c>
      <c r="B78" s="17" t="s">
        <v>33</v>
      </c>
      <c r="C78" s="9">
        <v>2305</v>
      </c>
      <c r="D78" s="7" t="s">
        <v>29</v>
      </c>
      <c r="E78" s="16" t="s">
        <v>32</v>
      </c>
      <c r="F78" s="11" t="s">
        <v>24</v>
      </c>
      <c r="G78" s="12">
        <v>44393</v>
      </c>
      <c r="H78" s="13">
        <v>210304</v>
      </c>
      <c r="I78" s="14">
        <v>26.429015990723201</v>
      </c>
      <c r="J78" s="7">
        <v>676.2</v>
      </c>
      <c r="K78" s="7">
        <v>157.19999999999999</v>
      </c>
      <c r="L78" s="7">
        <f>(J78-K78)/J78</f>
        <v>0.76752440106477371</v>
      </c>
      <c r="M78" s="7">
        <f t="shared" ref="M78:M79" si="16">(I78-(I78*$L$78))*(107639/81)*(1/2.2)</f>
        <v>3711.2509661490644</v>
      </c>
      <c r="N78" s="7"/>
      <c r="O78" s="7">
        <v>58.8</v>
      </c>
      <c r="P78" s="7">
        <v>238.1</v>
      </c>
      <c r="Q78" s="7">
        <f t="shared" si="1"/>
        <v>179.3</v>
      </c>
      <c r="R78" s="15" t="s">
        <v>34</v>
      </c>
      <c r="S78" s="7" t="s">
        <v>26</v>
      </c>
      <c r="T78" s="11">
        <v>11.988</v>
      </c>
      <c r="U78" s="11">
        <f t="shared" si="2"/>
        <v>26.429015990723123</v>
      </c>
    </row>
    <row r="79" spans="1:21" ht="15.75" customHeight="1" x14ac:dyDescent="0.15">
      <c r="A79" s="7">
        <v>2021</v>
      </c>
      <c r="B79" s="17" t="s">
        <v>33</v>
      </c>
      <c r="C79" s="9">
        <v>2306</v>
      </c>
      <c r="D79" s="7" t="s">
        <v>27</v>
      </c>
      <c r="E79" s="16" t="s">
        <v>32</v>
      </c>
      <c r="F79" s="11" t="s">
        <v>24</v>
      </c>
      <c r="G79" s="12">
        <v>44393</v>
      </c>
      <c r="H79" s="13">
        <v>210305</v>
      </c>
      <c r="I79" s="14">
        <v>25.9395897686728</v>
      </c>
      <c r="J79" s="7"/>
      <c r="K79" s="7"/>
      <c r="L79" s="7"/>
      <c r="M79" s="7">
        <f t="shared" si="16"/>
        <v>3642.5240964055665</v>
      </c>
      <c r="N79" s="7"/>
      <c r="O79" s="7">
        <v>58.8</v>
      </c>
      <c r="P79" s="7">
        <v>149</v>
      </c>
      <c r="Q79" s="7">
        <f t="shared" si="1"/>
        <v>90.2</v>
      </c>
      <c r="R79" s="15" t="s">
        <v>34</v>
      </c>
      <c r="S79" s="7" t="s">
        <v>26</v>
      </c>
      <c r="T79" s="11">
        <v>11.766</v>
      </c>
      <c r="U79" s="11">
        <f t="shared" si="2"/>
        <v>25.939589768672693</v>
      </c>
    </row>
    <row r="80" spans="1:21" ht="15.75" customHeight="1" x14ac:dyDescent="0.15">
      <c r="A80" s="7">
        <v>2021</v>
      </c>
      <c r="B80" s="17" t="s">
        <v>33</v>
      </c>
      <c r="C80" s="9">
        <v>2307</v>
      </c>
      <c r="D80" s="7" t="s">
        <v>22</v>
      </c>
      <c r="E80" s="10" t="s">
        <v>23</v>
      </c>
      <c r="F80" s="11" t="s">
        <v>24</v>
      </c>
      <c r="G80" s="12">
        <v>44393</v>
      </c>
      <c r="H80" s="13">
        <v>210306</v>
      </c>
      <c r="I80" s="14">
        <v>22.315190178353401</v>
      </c>
      <c r="J80" s="7">
        <v>907.9</v>
      </c>
      <c r="K80" s="7">
        <v>209.2</v>
      </c>
      <c r="L80" s="7">
        <f>(J80-K80)/J80</f>
        <v>0.76957814737305874</v>
      </c>
      <c r="M80" s="7">
        <f t="shared" ref="M80:M86" si="17">(I80-(I80*$L$80))*(107639/81)*(1/2.2)</f>
        <v>3105.8910065590107</v>
      </c>
      <c r="N80" s="7"/>
      <c r="O80" s="7">
        <v>58.8</v>
      </c>
      <c r="P80" s="7">
        <v>178.6</v>
      </c>
      <c r="Q80" s="7">
        <f t="shared" si="1"/>
        <v>119.8</v>
      </c>
      <c r="R80" s="15" t="s">
        <v>34</v>
      </c>
      <c r="S80" s="7" t="s">
        <v>26</v>
      </c>
      <c r="T80" s="11">
        <v>10.122</v>
      </c>
      <c r="U80" s="11">
        <f t="shared" si="2"/>
        <v>22.315190178353305</v>
      </c>
    </row>
    <row r="81" spans="1:21" ht="15.75" customHeight="1" x14ac:dyDescent="0.15">
      <c r="A81" s="7">
        <v>2021</v>
      </c>
      <c r="B81" s="17" t="s">
        <v>33</v>
      </c>
      <c r="C81" s="9">
        <v>2308</v>
      </c>
      <c r="D81" s="7" t="s">
        <v>29</v>
      </c>
      <c r="E81" s="10" t="s">
        <v>23</v>
      </c>
      <c r="F81" s="11" t="s">
        <v>24</v>
      </c>
      <c r="G81" s="12">
        <v>44393</v>
      </c>
      <c r="H81" s="13">
        <v>210307</v>
      </c>
      <c r="I81" s="14">
        <v>25.2341105296811</v>
      </c>
      <c r="J81" s="7"/>
      <c r="K81" s="7"/>
      <c r="L81" s="7"/>
      <c r="M81" s="7">
        <f t="shared" si="17"/>
        <v>3512.1545604697008</v>
      </c>
      <c r="N81" s="7"/>
      <c r="O81" s="7">
        <v>58.8</v>
      </c>
      <c r="P81" s="7">
        <v>214.5</v>
      </c>
      <c r="Q81" s="7">
        <f t="shared" si="1"/>
        <v>155.69999999999999</v>
      </c>
      <c r="R81" s="15" t="s">
        <v>34</v>
      </c>
      <c r="S81" s="7" t="s">
        <v>26</v>
      </c>
      <c r="T81" s="11">
        <v>11.446</v>
      </c>
      <c r="U81" s="11">
        <f t="shared" si="2"/>
        <v>25.234110529681089</v>
      </c>
    </row>
    <row r="82" spans="1:21" ht="15.75" customHeight="1" x14ac:dyDescent="0.15">
      <c r="A82" s="7">
        <v>2021</v>
      </c>
      <c r="B82" s="17" t="s">
        <v>33</v>
      </c>
      <c r="C82" s="9">
        <v>2309</v>
      </c>
      <c r="D82" s="7" t="s">
        <v>31</v>
      </c>
      <c r="E82" s="10" t="s">
        <v>23</v>
      </c>
      <c r="F82" s="11" t="s">
        <v>24</v>
      </c>
      <c r="G82" s="12">
        <v>44393</v>
      </c>
      <c r="H82" s="13">
        <v>210308</v>
      </c>
      <c r="I82" s="14">
        <v>28.6160016315972</v>
      </c>
      <c r="J82" s="7"/>
      <c r="K82" s="7"/>
      <c r="L82" s="7"/>
      <c r="M82" s="7">
        <f t="shared" si="17"/>
        <v>3982.8556871305987</v>
      </c>
      <c r="N82" s="7"/>
      <c r="O82" s="7">
        <v>58.8</v>
      </c>
      <c r="P82" s="7">
        <v>184.4</v>
      </c>
      <c r="Q82" s="7">
        <f t="shared" si="1"/>
        <v>125.60000000000001</v>
      </c>
      <c r="R82" s="15" t="s">
        <v>34</v>
      </c>
      <c r="S82" s="7" t="s">
        <v>26</v>
      </c>
      <c r="T82" s="11">
        <v>12.98</v>
      </c>
      <c r="U82" s="11">
        <f t="shared" si="2"/>
        <v>28.616001631597111</v>
      </c>
    </row>
    <row r="83" spans="1:21" ht="15.75" customHeight="1" x14ac:dyDescent="0.15">
      <c r="A83" s="7">
        <v>2021</v>
      </c>
      <c r="B83" s="17" t="s">
        <v>33</v>
      </c>
      <c r="C83" s="9">
        <v>2310</v>
      </c>
      <c r="D83" s="7" t="s">
        <v>27</v>
      </c>
      <c r="E83" s="10" t="s">
        <v>23</v>
      </c>
      <c r="F83" s="11" t="s">
        <v>24</v>
      </c>
      <c r="G83" s="12">
        <v>44393</v>
      </c>
      <c r="H83" s="13">
        <v>210309</v>
      </c>
      <c r="I83" s="14">
        <v>24.749093552874399</v>
      </c>
      <c r="J83" s="7"/>
      <c r="K83" s="7"/>
      <c r="L83" s="7"/>
      <c r="M83" s="7">
        <f t="shared" si="17"/>
        <v>3444.6485318742712</v>
      </c>
      <c r="N83" s="7"/>
      <c r="O83" s="7">
        <v>58.8</v>
      </c>
      <c r="P83" s="7">
        <v>260.3</v>
      </c>
      <c r="Q83" s="7">
        <f t="shared" si="1"/>
        <v>201.5</v>
      </c>
      <c r="R83" s="15" t="s">
        <v>34</v>
      </c>
      <c r="S83" s="7" t="s">
        <v>26</v>
      </c>
      <c r="T83" s="11">
        <v>11.226000000000001</v>
      </c>
      <c r="U83" s="11">
        <f t="shared" si="2"/>
        <v>24.749093552874356</v>
      </c>
    </row>
    <row r="84" spans="1:21" ht="15.75" customHeight="1" x14ac:dyDescent="0.15">
      <c r="A84" s="7">
        <v>2021</v>
      </c>
      <c r="B84" s="17" t="s">
        <v>33</v>
      </c>
      <c r="C84" s="9">
        <v>2311</v>
      </c>
      <c r="D84" s="7" t="s">
        <v>30</v>
      </c>
      <c r="E84" s="10" t="s">
        <v>23</v>
      </c>
      <c r="F84" s="11" t="s">
        <v>24</v>
      </c>
      <c r="G84" s="12">
        <v>44393</v>
      </c>
      <c r="H84" s="13">
        <v>210310</v>
      </c>
      <c r="I84" s="14">
        <v>25.635351846857599</v>
      </c>
      <c r="J84" s="7"/>
      <c r="K84" s="7"/>
      <c r="L84" s="7"/>
      <c r="M84" s="7">
        <f t="shared" si="17"/>
        <v>3568.0004568531981</v>
      </c>
      <c r="N84" s="7"/>
      <c r="O84" s="7">
        <v>58.8</v>
      </c>
      <c r="P84" s="7">
        <v>222.1</v>
      </c>
      <c r="Q84" s="7">
        <f t="shared" si="1"/>
        <v>163.30000000000001</v>
      </c>
      <c r="R84" s="15" t="s">
        <v>34</v>
      </c>
      <c r="S84" s="7" t="s">
        <v>26</v>
      </c>
      <c r="T84" s="11">
        <v>11.628</v>
      </c>
      <c r="U84" s="11">
        <f t="shared" si="2"/>
        <v>25.635351846857564</v>
      </c>
    </row>
    <row r="85" spans="1:21" ht="15.75" customHeight="1" x14ac:dyDescent="0.15">
      <c r="A85" s="7">
        <v>2021</v>
      </c>
      <c r="B85" s="17" t="s">
        <v>33</v>
      </c>
      <c r="C85" s="9">
        <v>2312</v>
      </c>
      <c r="D85" s="7" t="s">
        <v>28</v>
      </c>
      <c r="E85" s="10" t="s">
        <v>23</v>
      </c>
      <c r="F85" s="11" t="s">
        <v>24</v>
      </c>
      <c r="G85" s="12">
        <v>44393</v>
      </c>
      <c r="H85" s="13">
        <v>210311</v>
      </c>
      <c r="I85" s="14">
        <v>20.079702839798699</v>
      </c>
      <c r="J85" s="7"/>
      <c r="K85" s="7"/>
      <c r="L85" s="7"/>
      <c r="M85" s="7">
        <f t="shared" si="17"/>
        <v>2794.7495838509603</v>
      </c>
      <c r="N85" s="7"/>
      <c r="O85" s="7">
        <v>58.8</v>
      </c>
      <c r="P85" s="7">
        <v>158.6</v>
      </c>
      <c r="Q85" s="7">
        <f t="shared" si="1"/>
        <v>99.8</v>
      </c>
      <c r="R85" s="15" t="s">
        <v>34</v>
      </c>
      <c r="S85" s="7" t="s">
        <v>26</v>
      </c>
      <c r="T85" s="11">
        <v>9.1080000000000005</v>
      </c>
      <c r="U85" s="11">
        <f t="shared" si="2"/>
        <v>20.079702839798653</v>
      </c>
    </row>
    <row r="86" spans="1:21" ht="15.75" customHeight="1" x14ac:dyDescent="0.15">
      <c r="A86" s="7">
        <v>2021</v>
      </c>
      <c r="B86" s="17" t="s">
        <v>33</v>
      </c>
      <c r="C86" s="9">
        <v>2401</v>
      </c>
      <c r="D86" s="7" t="s">
        <v>30</v>
      </c>
      <c r="E86" s="10" t="s">
        <v>23</v>
      </c>
      <c r="F86" s="11" t="s">
        <v>24</v>
      </c>
      <c r="G86" s="12">
        <v>44393</v>
      </c>
      <c r="H86" s="13">
        <v>210312</v>
      </c>
      <c r="I86" s="14">
        <v>23.721739411092901</v>
      </c>
      <c r="J86" s="7"/>
      <c r="K86" s="7"/>
      <c r="L86" s="7"/>
      <c r="M86" s="7">
        <f t="shared" si="17"/>
        <v>3301.6584894857669</v>
      </c>
      <c r="N86" s="7"/>
      <c r="O86" s="7">
        <v>58.8</v>
      </c>
      <c r="P86" s="7">
        <v>175</v>
      </c>
      <c r="Q86" s="7">
        <f t="shared" si="1"/>
        <v>116.2</v>
      </c>
      <c r="R86" s="15" t="s">
        <v>34</v>
      </c>
      <c r="S86" s="7" t="s">
        <v>26</v>
      </c>
      <c r="T86" s="11">
        <v>10.76</v>
      </c>
      <c r="U86" s="11">
        <f t="shared" si="2"/>
        <v>23.721739411092827</v>
      </c>
    </row>
    <row r="87" spans="1:21" ht="15.75" customHeight="1" x14ac:dyDescent="0.15">
      <c r="A87" s="7">
        <v>2021</v>
      </c>
      <c r="B87" s="17" t="s">
        <v>33</v>
      </c>
      <c r="C87" s="9">
        <v>2402</v>
      </c>
      <c r="D87" s="7" t="s">
        <v>27</v>
      </c>
      <c r="E87" s="10" t="s">
        <v>23</v>
      </c>
      <c r="F87" s="11" t="s">
        <v>24</v>
      </c>
      <c r="G87" s="12">
        <v>44393</v>
      </c>
      <c r="H87" s="13">
        <v>210313</v>
      </c>
      <c r="I87" s="14">
        <v>25.9307712781854</v>
      </c>
      <c r="J87" s="7">
        <v>876.9</v>
      </c>
      <c r="K87" s="7">
        <v>181.3</v>
      </c>
      <c r="L87" s="7">
        <f>(J87-K87)/J87</f>
        <v>0.7932489451476793</v>
      </c>
      <c r="M87" s="7">
        <f t="shared" ref="M87:M96" si="18">(I87-(I87*$L$87))*(107639/81)*(1/2.2)</f>
        <v>3238.3599755410946</v>
      </c>
      <c r="N87" s="7"/>
      <c r="O87" s="7">
        <v>58.8</v>
      </c>
      <c r="P87" s="7">
        <v>199.3</v>
      </c>
      <c r="Q87" s="7">
        <f t="shared" si="1"/>
        <v>140.5</v>
      </c>
      <c r="R87" s="15" t="s">
        <v>34</v>
      </c>
      <c r="S87" s="7" t="s">
        <v>26</v>
      </c>
      <c r="T87" s="11">
        <v>11.762</v>
      </c>
      <c r="U87" s="11">
        <f t="shared" si="2"/>
        <v>25.930771278185301</v>
      </c>
    </row>
    <row r="88" spans="1:21" ht="15.75" customHeight="1" x14ac:dyDescent="0.15">
      <c r="A88" s="7">
        <v>2021</v>
      </c>
      <c r="B88" s="17" t="s">
        <v>33</v>
      </c>
      <c r="C88" s="9">
        <v>2403</v>
      </c>
      <c r="D88" s="7" t="s">
        <v>22</v>
      </c>
      <c r="E88" s="10" t="s">
        <v>23</v>
      </c>
      <c r="F88" s="11" t="s">
        <v>24</v>
      </c>
      <c r="G88" s="12">
        <v>44393</v>
      </c>
      <c r="H88" s="13">
        <v>210314</v>
      </c>
      <c r="I88" s="14">
        <v>23.157356019899598</v>
      </c>
      <c r="J88" s="7"/>
      <c r="K88" s="7"/>
      <c r="L88" s="7"/>
      <c r="M88" s="7">
        <f t="shared" si="18"/>
        <v>2892.0024811327689</v>
      </c>
      <c r="N88" s="7"/>
      <c r="O88" s="7">
        <v>58.8</v>
      </c>
      <c r="P88" s="7">
        <v>214.1</v>
      </c>
      <c r="Q88" s="7">
        <f t="shared" si="1"/>
        <v>155.30000000000001</v>
      </c>
      <c r="R88" s="15" t="s">
        <v>34</v>
      </c>
      <c r="S88" s="7" t="s">
        <v>26</v>
      </c>
      <c r="T88" s="11">
        <v>10.504</v>
      </c>
      <c r="U88" s="11">
        <f t="shared" si="2"/>
        <v>23.157356019899542</v>
      </c>
    </row>
    <row r="89" spans="1:21" ht="15.75" customHeight="1" x14ac:dyDescent="0.15">
      <c r="A89" s="7">
        <v>2021</v>
      </c>
      <c r="B89" s="17" t="s">
        <v>33</v>
      </c>
      <c r="C89" s="9">
        <v>2404</v>
      </c>
      <c r="D89" s="7" t="s">
        <v>28</v>
      </c>
      <c r="E89" s="10" t="s">
        <v>23</v>
      </c>
      <c r="F89" s="11" t="s">
        <v>24</v>
      </c>
      <c r="G89" s="12">
        <v>44393</v>
      </c>
      <c r="H89" s="13">
        <v>210315</v>
      </c>
      <c r="I89" s="14">
        <v>22.3681011212777</v>
      </c>
      <c r="J89" s="7"/>
      <c r="K89" s="7"/>
      <c r="L89" s="7"/>
      <c r="M89" s="7">
        <f t="shared" si="18"/>
        <v>2793.4365169052762</v>
      </c>
      <c r="N89" s="7"/>
      <c r="O89" s="7">
        <v>58.8</v>
      </c>
      <c r="P89" s="7">
        <v>235.2</v>
      </c>
      <c r="Q89" s="7">
        <f t="shared" si="1"/>
        <v>176.39999999999998</v>
      </c>
      <c r="R89" s="15" t="s">
        <v>34</v>
      </c>
      <c r="S89" s="7" t="s">
        <v>26</v>
      </c>
      <c r="T89" s="11">
        <v>10.146000000000001</v>
      </c>
      <c r="U89" s="11">
        <f t="shared" si="2"/>
        <v>22.368101121277679</v>
      </c>
    </row>
    <row r="90" spans="1:21" ht="15.75" customHeight="1" x14ac:dyDescent="0.15">
      <c r="A90" s="7">
        <v>2021</v>
      </c>
      <c r="B90" s="17" t="s">
        <v>33</v>
      </c>
      <c r="C90" s="9">
        <v>2405</v>
      </c>
      <c r="D90" s="7" t="s">
        <v>29</v>
      </c>
      <c r="E90" s="10" t="s">
        <v>23</v>
      </c>
      <c r="F90" s="11" t="s">
        <v>24</v>
      </c>
      <c r="G90" s="12">
        <v>44393</v>
      </c>
      <c r="H90" s="13">
        <v>210316</v>
      </c>
      <c r="I90" s="14">
        <v>25.4192988299164</v>
      </c>
      <c r="J90" s="7"/>
      <c r="K90" s="7"/>
      <c r="L90" s="7"/>
      <c r="M90" s="7">
        <f t="shared" si="18"/>
        <v>3174.4848255389138</v>
      </c>
      <c r="N90" s="7"/>
      <c r="O90" s="7">
        <v>58.8</v>
      </c>
      <c r="P90" s="7">
        <v>189.2</v>
      </c>
      <c r="Q90" s="7">
        <f t="shared" si="1"/>
        <v>130.39999999999998</v>
      </c>
      <c r="R90" s="15" t="s">
        <v>34</v>
      </c>
      <c r="S90" s="7" t="s">
        <v>26</v>
      </c>
      <c r="T90" s="11">
        <v>11.53</v>
      </c>
      <c r="U90" s="11">
        <f t="shared" si="2"/>
        <v>25.419298829916382</v>
      </c>
    </row>
    <row r="91" spans="1:21" ht="15.75" customHeight="1" x14ac:dyDescent="0.15">
      <c r="A91" s="7">
        <v>2021</v>
      </c>
      <c r="B91" s="17" t="s">
        <v>33</v>
      </c>
      <c r="C91" s="9">
        <v>2406</v>
      </c>
      <c r="D91" s="7" t="s">
        <v>31</v>
      </c>
      <c r="E91" s="10" t="s">
        <v>23</v>
      </c>
      <c r="F91" s="11" t="s">
        <v>24</v>
      </c>
      <c r="G91" s="12">
        <v>44393</v>
      </c>
      <c r="H91" s="13">
        <v>210317</v>
      </c>
      <c r="I91" s="14">
        <v>17.235739657613799</v>
      </c>
      <c r="J91" s="7"/>
      <c r="K91" s="7"/>
      <c r="L91" s="7"/>
      <c r="M91" s="7">
        <f t="shared" si="18"/>
        <v>2152.4824255041913</v>
      </c>
      <c r="N91" s="7"/>
      <c r="O91" s="7">
        <v>58.8</v>
      </c>
      <c r="P91" s="7">
        <v>163.19999999999999</v>
      </c>
      <c r="Q91" s="7">
        <f t="shared" si="1"/>
        <v>104.39999999999999</v>
      </c>
      <c r="R91" s="15" t="s">
        <v>34</v>
      </c>
      <c r="S91" s="7" t="s">
        <v>26</v>
      </c>
      <c r="T91" s="11">
        <v>7.8179999999999996</v>
      </c>
      <c r="U91" s="11">
        <f t="shared" si="2"/>
        <v>17.235739657613728</v>
      </c>
    </row>
    <row r="92" spans="1:21" ht="15.75" customHeight="1" x14ac:dyDescent="0.15">
      <c r="A92" s="7">
        <v>2021</v>
      </c>
      <c r="B92" s="17" t="s">
        <v>33</v>
      </c>
      <c r="C92" s="9">
        <v>2407</v>
      </c>
      <c r="D92" s="7" t="s">
        <v>31</v>
      </c>
      <c r="E92" s="16" t="s">
        <v>32</v>
      </c>
      <c r="F92" s="11" t="s">
        <v>24</v>
      </c>
      <c r="G92" s="12">
        <v>44393</v>
      </c>
      <c r="H92" s="13">
        <v>210318</v>
      </c>
      <c r="I92" s="14">
        <v>13.029319695126301</v>
      </c>
      <c r="J92" s="7"/>
      <c r="K92" s="7"/>
      <c r="L92" s="7"/>
      <c r="M92" s="7">
        <f t="shared" si="18"/>
        <v>1627.1643815208176</v>
      </c>
      <c r="N92" s="7"/>
      <c r="O92" s="7">
        <v>58.8</v>
      </c>
      <c r="P92" s="7">
        <v>178.1</v>
      </c>
      <c r="Q92" s="7">
        <f t="shared" si="1"/>
        <v>119.3</v>
      </c>
      <c r="R92" s="15" t="s">
        <v>34</v>
      </c>
      <c r="S92" s="7" t="s">
        <v>26</v>
      </c>
      <c r="T92" s="11">
        <v>5.91</v>
      </c>
      <c r="U92" s="11">
        <f t="shared" si="2"/>
        <v>13.029319695126265</v>
      </c>
    </row>
    <row r="93" spans="1:21" ht="15.75" customHeight="1" x14ac:dyDescent="0.15">
      <c r="A93" s="7">
        <v>2021</v>
      </c>
      <c r="B93" s="17" t="s">
        <v>33</v>
      </c>
      <c r="C93" s="9">
        <v>2408</v>
      </c>
      <c r="D93" s="7" t="s">
        <v>27</v>
      </c>
      <c r="E93" s="16" t="s">
        <v>32</v>
      </c>
      <c r="F93" s="11" t="s">
        <v>24</v>
      </c>
      <c r="G93" s="12">
        <v>44393</v>
      </c>
      <c r="H93" s="13">
        <v>210319</v>
      </c>
      <c r="I93" s="14">
        <v>20.2340264233281</v>
      </c>
      <c r="J93" s="7"/>
      <c r="K93" s="7"/>
      <c r="L93" s="7"/>
      <c r="M93" s="7">
        <f t="shared" si="18"/>
        <v>2526.9229599996693</v>
      </c>
      <c r="N93" s="7"/>
      <c r="O93" s="7">
        <v>58.8</v>
      </c>
      <c r="P93" s="7">
        <v>157.5</v>
      </c>
      <c r="Q93" s="7">
        <f t="shared" si="1"/>
        <v>98.7</v>
      </c>
      <c r="R93" s="15" t="s">
        <v>34</v>
      </c>
      <c r="S93" s="7" t="s">
        <v>26</v>
      </c>
      <c r="T93" s="11">
        <v>9.1780000000000008</v>
      </c>
      <c r="U93" s="11">
        <f t="shared" si="2"/>
        <v>20.234026423328064</v>
      </c>
    </row>
    <row r="94" spans="1:21" ht="15.75" customHeight="1" x14ac:dyDescent="0.15">
      <c r="A94" s="7">
        <v>2021</v>
      </c>
      <c r="B94" s="17" t="s">
        <v>33</v>
      </c>
      <c r="C94" s="9">
        <v>2409</v>
      </c>
      <c r="D94" s="7" t="s">
        <v>22</v>
      </c>
      <c r="E94" s="16" t="s">
        <v>32</v>
      </c>
      <c r="F94" s="11" t="s">
        <v>24</v>
      </c>
      <c r="G94" s="12">
        <v>44393</v>
      </c>
      <c r="H94" s="13">
        <v>210320</v>
      </c>
      <c r="I94" s="14">
        <v>21.984496785076001</v>
      </c>
      <c r="J94" s="7"/>
      <c r="K94" s="7"/>
      <c r="L94" s="7"/>
      <c r="M94" s="7">
        <f t="shared" si="18"/>
        <v>2745.5301544036461</v>
      </c>
      <c r="N94" s="7"/>
      <c r="O94" s="7">
        <v>58.8</v>
      </c>
      <c r="P94" s="7">
        <v>200.5</v>
      </c>
      <c r="Q94" s="7">
        <f t="shared" si="1"/>
        <v>141.69999999999999</v>
      </c>
      <c r="R94" s="15" t="s">
        <v>34</v>
      </c>
      <c r="S94" s="7" t="s">
        <v>26</v>
      </c>
      <c r="T94" s="11">
        <v>9.9719999999999995</v>
      </c>
      <c r="U94" s="11">
        <f t="shared" si="2"/>
        <v>21.98449678507599</v>
      </c>
    </row>
    <row r="95" spans="1:21" ht="15.75" customHeight="1" x14ac:dyDescent="0.15">
      <c r="A95" s="7">
        <v>2021</v>
      </c>
      <c r="B95" s="17" t="s">
        <v>33</v>
      </c>
      <c r="C95" s="9">
        <v>2410</v>
      </c>
      <c r="D95" s="7" t="s">
        <v>30</v>
      </c>
      <c r="E95" s="16" t="s">
        <v>32</v>
      </c>
      <c r="F95" s="11" t="s">
        <v>24</v>
      </c>
      <c r="G95" s="12">
        <v>44393</v>
      </c>
      <c r="H95" s="13">
        <v>210321</v>
      </c>
      <c r="I95" s="14">
        <v>23.346953565378598</v>
      </c>
      <c r="J95" s="7"/>
      <c r="K95" s="7"/>
      <c r="L95" s="7"/>
      <c r="M95" s="7">
        <f t="shared" si="18"/>
        <v>2915.6803384611612</v>
      </c>
      <c r="N95" s="7"/>
      <c r="O95" s="7">
        <v>58.8</v>
      </c>
      <c r="P95" s="7">
        <v>226.6</v>
      </c>
      <c r="Q95" s="7">
        <f t="shared" si="1"/>
        <v>167.8</v>
      </c>
      <c r="R95" s="15" t="s">
        <v>34</v>
      </c>
      <c r="S95" s="7" t="s">
        <v>26</v>
      </c>
      <c r="T95" s="11">
        <v>10.59</v>
      </c>
      <c r="U95" s="11">
        <f t="shared" si="2"/>
        <v>23.346953565378534</v>
      </c>
    </row>
    <row r="96" spans="1:21" ht="15.75" customHeight="1" x14ac:dyDescent="0.15">
      <c r="A96" s="7">
        <v>2021</v>
      </c>
      <c r="B96" s="17" t="s">
        <v>33</v>
      </c>
      <c r="C96" s="9">
        <v>2411</v>
      </c>
      <c r="D96" s="7" t="s">
        <v>29</v>
      </c>
      <c r="E96" s="16" t="s">
        <v>32</v>
      </c>
      <c r="F96" s="11" t="s">
        <v>24</v>
      </c>
      <c r="G96" s="12">
        <v>44393</v>
      </c>
      <c r="H96" s="13">
        <v>210322</v>
      </c>
      <c r="I96" s="14">
        <v>20.5823567975802</v>
      </c>
      <c r="J96" s="7"/>
      <c r="K96" s="7"/>
      <c r="L96" s="7"/>
      <c r="M96" s="7">
        <f t="shared" si="18"/>
        <v>2570.4241397425271</v>
      </c>
      <c r="N96" s="7"/>
      <c r="O96" s="7">
        <v>58.8</v>
      </c>
      <c r="P96" s="7">
        <v>200.1</v>
      </c>
      <c r="Q96" s="7">
        <f t="shared" si="1"/>
        <v>141.30000000000001</v>
      </c>
      <c r="R96" s="15" t="s">
        <v>34</v>
      </c>
      <c r="S96" s="7" t="s">
        <v>26</v>
      </c>
      <c r="T96" s="11">
        <v>9.3360000000000003</v>
      </c>
      <c r="U96" s="11">
        <f t="shared" si="2"/>
        <v>20.582356797580172</v>
      </c>
    </row>
    <row r="97" spans="1:24" ht="15.75" customHeight="1" x14ac:dyDescent="0.15">
      <c r="A97" s="7">
        <v>2021</v>
      </c>
      <c r="B97" s="17" t="s">
        <v>33</v>
      </c>
      <c r="C97" s="9">
        <v>2412</v>
      </c>
      <c r="D97" s="7" t="s">
        <v>28</v>
      </c>
      <c r="E97" s="16" t="s">
        <v>32</v>
      </c>
      <c r="F97" s="11" t="s">
        <v>24</v>
      </c>
      <c r="G97" s="12">
        <v>44393</v>
      </c>
      <c r="H97" s="13">
        <v>210323</v>
      </c>
      <c r="I97" s="14">
        <v>15.8247811796305</v>
      </c>
      <c r="J97" s="7">
        <v>976.3</v>
      </c>
      <c r="K97" s="7">
        <v>178.3</v>
      </c>
      <c r="L97" s="7">
        <f>(J97-K97)/J97</f>
        <v>0.81737170951551785</v>
      </c>
      <c r="M97" s="7">
        <f t="shared" ref="M97:M122" si="19">(I97-(I97*L97))*(107639/81)*(1/2.2)</f>
        <v>1745.6924031912911</v>
      </c>
      <c r="N97" s="7"/>
      <c r="O97" s="7">
        <v>58.8</v>
      </c>
      <c r="P97" s="7">
        <v>219.9</v>
      </c>
      <c r="Q97" s="7">
        <f t="shared" si="1"/>
        <v>161.10000000000002</v>
      </c>
      <c r="R97" s="15" t="s">
        <v>34</v>
      </c>
      <c r="S97" s="7" t="s">
        <v>26</v>
      </c>
      <c r="T97" s="11">
        <v>7.1779999999999999</v>
      </c>
      <c r="U97" s="11">
        <f t="shared" si="2"/>
        <v>15.824781179630511</v>
      </c>
      <c r="V97" s="11" t="s">
        <v>35</v>
      </c>
      <c r="W97" s="11" t="s">
        <v>36</v>
      </c>
      <c r="X97" s="11" t="s">
        <v>37</v>
      </c>
    </row>
    <row r="98" spans="1:24" ht="15.75" customHeight="1" x14ac:dyDescent="0.15">
      <c r="A98" s="7">
        <v>2021</v>
      </c>
      <c r="B98" s="8" t="s">
        <v>21</v>
      </c>
      <c r="C98" s="9">
        <v>1107</v>
      </c>
      <c r="D98" s="7" t="s">
        <v>29</v>
      </c>
      <c r="E98" s="16" t="s">
        <v>32</v>
      </c>
      <c r="F98" s="7" t="s">
        <v>38</v>
      </c>
      <c r="G98" s="18">
        <v>44428</v>
      </c>
      <c r="H98" s="19">
        <v>210324</v>
      </c>
      <c r="I98" s="14">
        <v>20.2</v>
      </c>
      <c r="J98" s="7">
        <v>585</v>
      </c>
      <c r="K98" s="7"/>
      <c r="L98" s="7">
        <f t="shared" ref="L98:L337" si="20">(J98-Q98)/J98</f>
        <v>0.77709401709401715</v>
      </c>
      <c r="M98" s="7">
        <f t="shared" si="19"/>
        <v>2719.787975865012</v>
      </c>
      <c r="N98" s="7"/>
      <c r="O98" s="7">
        <v>58.8</v>
      </c>
      <c r="P98" s="7">
        <v>189.2</v>
      </c>
      <c r="Q98" s="7">
        <f t="shared" si="1"/>
        <v>130.39999999999998</v>
      </c>
      <c r="R98" s="15" t="s">
        <v>39</v>
      </c>
      <c r="S98" s="7"/>
      <c r="V98" s="11">
        <v>1</v>
      </c>
      <c r="X98" s="11">
        <v>291.60000000000002</v>
      </c>
    </row>
    <row r="99" spans="1:24" ht="15.75" customHeight="1" x14ac:dyDescent="0.15">
      <c r="A99" s="7">
        <v>2021</v>
      </c>
      <c r="B99" s="8" t="s">
        <v>21</v>
      </c>
      <c r="C99" s="9">
        <v>1108</v>
      </c>
      <c r="D99" s="7" t="s">
        <v>28</v>
      </c>
      <c r="E99" s="16" t="s">
        <v>32</v>
      </c>
      <c r="F99" s="7" t="s">
        <v>38</v>
      </c>
      <c r="G99" s="18">
        <v>44428</v>
      </c>
      <c r="H99" s="19">
        <v>210325</v>
      </c>
      <c r="I99" s="14">
        <v>20.2</v>
      </c>
      <c r="J99" s="7">
        <v>500</v>
      </c>
      <c r="K99" s="7"/>
      <c r="L99" s="7">
        <f t="shared" si="20"/>
        <v>0.77879999999999994</v>
      </c>
      <c r="M99" s="7">
        <f t="shared" si="19"/>
        <v>2698.9724206509545</v>
      </c>
      <c r="N99" s="7"/>
      <c r="O99" s="7">
        <v>58.8</v>
      </c>
      <c r="P99" s="7">
        <v>169.4</v>
      </c>
      <c r="Q99" s="7">
        <f t="shared" si="1"/>
        <v>110.60000000000001</v>
      </c>
      <c r="R99" s="15" t="s">
        <v>39</v>
      </c>
      <c r="S99" s="7"/>
      <c r="V99" s="11">
        <v>2</v>
      </c>
      <c r="X99" s="11">
        <v>292.10000000000002</v>
      </c>
    </row>
    <row r="100" spans="1:24" ht="15.75" customHeight="1" x14ac:dyDescent="0.15">
      <c r="A100" s="7">
        <v>2021</v>
      </c>
      <c r="B100" s="8" t="s">
        <v>21</v>
      </c>
      <c r="C100" s="9">
        <v>1109</v>
      </c>
      <c r="D100" s="7" t="s">
        <v>22</v>
      </c>
      <c r="E100" s="16" t="s">
        <v>32</v>
      </c>
      <c r="F100" s="7" t="s">
        <v>38</v>
      </c>
      <c r="G100" s="18">
        <v>44428</v>
      </c>
      <c r="H100" s="19">
        <v>210326</v>
      </c>
      <c r="I100" s="14">
        <v>22.2</v>
      </c>
      <c r="J100" s="7">
        <v>475</v>
      </c>
      <c r="K100" s="7"/>
      <c r="L100" s="7">
        <f t="shared" si="20"/>
        <v>0.76842105263157889</v>
      </c>
      <c r="M100" s="7">
        <f t="shared" si="19"/>
        <v>3105.3746588693957</v>
      </c>
      <c r="N100" s="7"/>
      <c r="O100" s="7">
        <v>58.8</v>
      </c>
      <c r="P100" s="7">
        <v>168.8</v>
      </c>
      <c r="Q100" s="7">
        <f t="shared" si="1"/>
        <v>110.00000000000001</v>
      </c>
      <c r="R100" s="15" t="s">
        <v>25</v>
      </c>
      <c r="S100" s="7"/>
      <c r="V100" s="11">
        <v>3</v>
      </c>
      <c r="X100" s="11">
        <v>215</v>
      </c>
    </row>
    <row r="101" spans="1:24" ht="15.75" customHeight="1" x14ac:dyDescent="0.15">
      <c r="A101" s="7">
        <v>2021</v>
      </c>
      <c r="B101" s="8" t="s">
        <v>21</v>
      </c>
      <c r="C101" s="9">
        <v>1110</v>
      </c>
      <c r="D101" s="7" t="s">
        <v>27</v>
      </c>
      <c r="E101" s="16" t="s">
        <v>32</v>
      </c>
      <c r="F101" s="7" t="s">
        <v>38</v>
      </c>
      <c r="G101" s="18">
        <v>44428</v>
      </c>
      <c r="H101" s="19">
        <v>210327</v>
      </c>
      <c r="I101" s="14">
        <v>21.6</v>
      </c>
      <c r="J101" s="7">
        <v>655</v>
      </c>
      <c r="K101" s="7"/>
      <c r="L101" s="7">
        <f t="shared" si="20"/>
        <v>0.77160305343511448</v>
      </c>
      <c r="M101" s="7">
        <f t="shared" si="19"/>
        <v>2979.9295674300261</v>
      </c>
      <c r="N101" s="7"/>
      <c r="O101" s="7">
        <v>58.8</v>
      </c>
      <c r="P101" s="7">
        <v>208.4</v>
      </c>
      <c r="Q101" s="7">
        <f t="shared" si="1"/>
        <v>149.60000000000002</v>
      </c>
      <c r="R101" s="15" t="s">
        <v>40</v>
      </c>
      <c r="S101" s="7"/>
      <c r="V101" s="11">
        <v>4</v>
      </c>
      <c r="X101" s="11">
        <v>245</v>
      </c>
    </row>
    <row r="102" spans="1:24" ht="15.75" customHeight="1" x14ac:dyDescent="0.15">
      <c r="A102" s="7">
        <v>2021</v>
      </c>
      <c r="B102" s="8" t="s">
        <v>21</v>
      </c>
      <c r="C102" s="9">
        <v>1111</v>
      </c>
      <c r="D102" s="7" t="s">
        <v>30</v>
      </c>
      <c r="E102" s="16" t="s">
        <v>32</v>
      </c>
      <c r="F102" s="7" t="s">
        <v>38</v>
      </c>
      <c r="G102" s="18">
        <v>44428</v>
      </c>
      <c r="H102" s="19">
        <v>210328</v>
      </c>
      <c r="I102" s="14">
        <v>21.4</v>
      </c>
      <c r="J102" s="7">
        <v>570</v>
      </c>
      <c r="K102" s="7"/>
      <c r="L102" s="7">
        <f t="shared" si="20"/>
        <v>0.77614035087719291</v>
      </c>
      <c r="M102" s="7">
        <f t="shared" si="19"/>
        <v>2893.6869568984198</v>
      </c>
      <c r="N102" s="7"/>
      <c r="O102" s="7">
        <v>58.8</v>
      </c>
      <c r="P102" s="7">
        <v>186.4</v>
      </c>
      <c r="Q102" s="7">
        <f t="shared" si="1"/>
        <v>127.60000000000001</v>
      </c>
      <c r="R102" s="15" t="s">
        <v>41</v>
      </c>
      <c r="S102" s="7"/>
    </row>
    <row r="103" spans="1:24" ht="15.75" customHeight="1" x14ac:dyDescent="0.15">
      <c r="A103" s="7">
        <v>2021</v>
      </c>
      <c r="B103" s="8" t="s">
        <v>21</v>
      </c>
      <c r="C103" s="9">
        <v>1112</v>
      </c>
      <c r="D103" s="7" t="s">
        <v>31</v>
      </c>
      <c r="E103" s="16" t="s">
        <v>32</v>
      </c>
      <c r="F103" s="7" t="s">
        <v>38</v>
      </c>
      <c r="G103" s="18">
        <v>44428</v>
      </c>
      <c r="H103" s="19">
        <v>210329</v>
      </c>
      <c r="I103" s="14">
        <v>14.6</v>
      </c>
      <c r="J103" s="7">
        <v>585</v>
      </c>
      <c r="K103" s="7"/>
      <c r="L103" s="7">
        <f t="shared" si="20"/>
        <v>0.75589743589743585</v>
      </c>
      <c r="M103" s="7">
        <f t="shared" si="19"/>
        <v>2152.718047713603</v>
      </c>
      <c r="N103" s="7"/>
      <c r="O103" s="7">
        <v>58.8</v>
      </c>
      <c r="P103" s="7">
        <v>201.6</v>
      </c>
      <c r="Q103" s="7">
        <f t="shared" si="1"/>
        <v>142.80000000000001</v>
      </c>
      <c r="R103" s="15" t="s">
        <v>42</v>
      </c>
      <c r="S103" s="7"/>
    </row>
    <row r="104" spans="1:24" ht="15.75" customHeight="1" x14ac:dyDescent="0.15">
      <c r="A104" s="7">
        <v>2021</v>
      </c>
      <c r="B104" s="8" t="s">
        <v>21</v>
      </c>
      <c r="C104" s="9">
        <v>1207</v>
      </c>
      <c r="D104" s="7" t="s">
        <v>28</v>
      </c>
      <c r="E104" s="16" t="s">
        <v>32</v>
      </c>
      <c r="F104" s="7" t="s">
        <v>38</v>
      </c>
      <c r="G104" s="18">
        <v>44428</v>
      </c>
      <c r="H104" s="19">
        <v>210330</v>
      </c>
      <c r="I104" s="14">
        <v>17.2</v>
      </c>
      <c r="J104" s="7">
        <v>520</v>
      </c>
      <c r="K104" s="7"/>
      <c r="L104" s="7">
        <f t="shared" si="20"/>
        <v>0.77173076923076922</v>
      </c>
      <c r="M104" s="7">
        <f t="shared" si="19"/>
        <v>2371.5799874816544</v>
      </c>
      <c r="N104" s="7"/>
      <c r="O104" s="7">
        <v>58.8</v>
      </c>
      <c r="P104" s="7">
        <v>177.5</v>
      </c>
      <c r="Q104" s="7">
        <f t="shared" si="1"/>
        <v>118.7</v>
      </c>
      <c r="R104" s="15" t="s">
        <v>43</v>
      </c>
      <c r="S104" s="7"/>
    </row>
    <row r="105" spans="1:24" ht="15.75" customHeight="1" x14ac:dyDescent="0.15">
      <c r="A105" s="7">
        <v>2021</v>
      </c>
      <c r="B105" s="8" t="s">
        <v>21</v>
      </c>
      <c r="C105" s="9">
        <v>1208</v>
      </c>
      <c r="D105" s="7" t="s">
        <v>30</v>
      </c>
      <c r="E105" s="16" t="s">
        <v>32</v>
      </c>
      <c r="F105" s="7" t="s">
        <v>38</v>
      </c>
      <c r="G105" s="18">
        <v>44428</v>
      </c>
      <c r="H105" s="19">
        <v>210331</v>
      </c>
      <c r="I105" s="14">
        <v>20.2</v>
      </c>
      <c r="J105" s="7">
        <v>730</v>
      </c>
      <c r="K105" s="7"/>
      <c r="L105" s="7">
        <f t="shared" si="20"/>
        <v>0.78616438356164375</v>
      </c>
      <c r="M105" s="7">
        <f t="shared" si="19"/>
        <v>2609.1158739603043</v>
      </c>
      <c r="N105" s="7"/>
      <c r="O105" s="7">
        <v>58.8</v>
      </c>
      <c r="P105" s="7">
        <v>214.9</v>
      </c>
      <c r="Q105" s="7">
        <f t="shared" si="1"/>
        <v>156.10000000000002</v>
      </c>
      <c r="R105" s="15" t="s">
        <v>41</v>
      </c>
      <c r="S105" s="7"/>
    </row>
    <row r="106" spans="1:24" ht="15.75" customHeight="1" x14ac:dyDescent="0.15">
      <c r="A106" s="7">
        <v>2021</v>
      </c>
      <c r="B106" s="8" t="s">
        <v>21</v>
      </c>
      <c r="C106" s="9">
        <v>1209</v>
      </c>
      <c r="D106" s="7" t="s">
        <v>31</v>
      </c>
      <c r="E106" s="16" t="s">
        <v>32</v>
      </c>
      <c r="F106" s="7" t="s">
        <v>38</v>
      </c>
      <c r="G106" s="18">
        <v>44428</v>
      </c>
      <c r="H106" s="19">
        <v>210332</v>
      </c>
      <c r="I106" s="14">
        <v>17.600000000000001</v>
      </c>
      <c r="J106" s="7">
        <v>475</v>
      </c>
      <c r="K106" s="7"/>
      <c r="L106" s="7">
        <f t="shared" si="20"/>
        <v>0.76210526315789473</v>
      </c>
      <c r="M106" s="7">
        <f t="shared" si="19"/>
        <v>2529.0618843404814</v>
      </c>
      <c r="N106" s="7"/>
      <c r="O106" s="7">
        <v>58.8</v>
      </c>
      <c r="P106" s="7">
        <v>171.8</v>
      </c>
      <c r="Q106" s="7">
        <f t="shared" si="1"/>
        <v>113.00000000000001</v>
      </c>
      <c r="R106" s="15" t="s">
        <v>42</v>
      </c>
      <c r="S106" s="7"/>
    </row>
    <row r="107" spans="1:24" ht="15.75" customHeight="1" x14ac:dyDescent="0.15">
      <c r="A107" s="7">
        <v>2021</v>
      </c>
      <c r="B107" s="8" t="s">
        <v>21</v>
      </c>
      <c r="C107" s="9">
        <v>1210</v>
      </c>
      <c r="D107" s="7" t="s">
        <v>22</v>
      </c>
      <c r="E107" s="16" t="s">
        <v>32</v>
      </c>
      <c r="F107" s="7" t="s">
        <v>38</v>
      </c>
      <c r="G107" s="18">
        <v>44428</v>
      </c>
      <c r="H107" s="19">
        <v>210333</v>
      </c>
      <c r="I107" s="14">
        <v>21.6</v>
      </c>
      <c r="J107" s="7">
        <v>665</v>
      </c>
      <c r="K107" s="7"/>
      <c r="L107" s="7">
        <f t="shared" si="20"/>
        <v>0.77654135338345864</v>
      </c>
      <c r="M107" s="7">
        <f t="shared" si="19"/>
        <v>2915.4988197767143</v>
      </c>
      <c r="N107" s="7"/>
      <c r="O107" s="7">
        <v>58.8</v>
      </c>
      <c r="P107" s="7">
        <v>207.4</v>
      </c>
      <c r="Q107" s="7">
        <f t="shared" si="1"/>
        <v>148.60000000000002</v>
      </c>
      <c r="R107" s="15" t="s">
        <v>41</v>
      </c>
      <c r="S107" s="7"/>
    </row>
    <row r="108" spans="1:24" ht="15.75" customHeight="1" x14ac:dyDescent="0.15">
      <c r="A108" s="7">
        <v>2021</v>
      </c>
      <c r="B108" s="8" t="s">
        <v>21</v>
      </c>
      <c r="C108" s="9">
        <v>1211</v>
      </c>
      <c r="D108" s="7" t="s">
        <v>27</v>
      </c>
      <c r="E108" s="16" t="s">
        <v>32</v>
      </c>
      <c r="F108" s="7" t="s">
        <v>38</v>
      </c>
      <c r="G108" s="18">
        <v>44428</v>
      </c>
      <c r="H108" s="19">
        <v>210334</v>
      </c>
      <c r="I108" s="14">
        <v>21.2</v>
      </c>
      <c r="J108" s="7">
        <v>725</v>
      </c>
      <c r="K108" s="7"/>
      <c r="L108" s="7">
        <f t="shared" si="20"/>
        <v>0.78068965517241384</v>
      </c>
      <c r="M108" s="7">
        <f t="shared" si="19"/>
        <v>2808.3868663647963</v>
      </c>
      <c r="N108" s="7"/>
      <c r="O108" s="7">
        <v>58.8</v>
      </c>
      <c r="P108" s="7">
        <v>217.8</v>
      </c>
      <c r="Q108" s="7">
        <f t="shared" si="1"/>
        <v>159</v>
      </c>
      <c r="R108" s="15" t="s">
        <v>41</v>
      </c>
      <c r="S108" s="7"/>
    </row>
    <row r="109" spans="1:24" ht="15.75" customHeight="1" x14ac:dyDescent="0.15">
      <c r="A109" s="7">
        <v>2021</v>
      </c>
      <c r="B109" s="8" t="s">
        <v>21</v>
      </c>
      <c r="C109" s="9">
        <v>1212</v>
      </c>
      <c r="D109" s="7" t="s">
        <v>29</v>
      </c>
      <c r="E109" s="16" t="s">
        <v>32</v>
      </c>
      <c r="F109" s="7" t="s">
        <v>38</v>
      </c>
      <c r="G109" s="18">
        <v>44428</v>
      </c>
      <c r="H109" s="19">
        <v>210335</v>
      </c>
      <c r="I109" s="14">
        <v>21</v>
      </c>
      <c r="J109" s="7">
        <v>575</v>
      </c>
      <c r="K109" s="7"/>
      <c r="L109" s="7">
        <f t="shared" si="20"/>
        <v>0.77460869565217383</v>
      </c>
      <c r="M109" s="7">
        <f t="shared" si="19"/>
        <v>2859.0279841897245</v>
      </c>
      <c r="N109" s="7"/>
      <c r="O109" s="7">
        <v>58.8</v>
      </c>
      <c r="P109" s="7">
        <v>188.4</v>
      </c>
      <c r="Q109" s="7">
        <f t="shared" si="1"/>
        <v>129.60000000000002</v>
      </c>
      <c r="R109" s="15" t="s">
        <v>41</v>
      </c>
      <c r="S109" s="7"/>
    </row>
    <row r="110" spans="1:24" ht="15.75" customHeight="1" x14ac:dyDescent="0.15">
      <c r="A110" s="7">
        <v>2021</v>
      </c>
      <c r="B110" s="8" t="s">
        <v>21</v>
      </c>
      <c r="C110" s="9">
        <v>1301</v>
      </c>
      <c r="D110" s="7" t="s">
        <v>22</v>
      </c>
      <c r="E110" s="16" t="s">
        <v>32</v>
      </c>
      <c r="F110" s="7" t="s">
        <v>38</v>
      </c>
      <c r="G110" s="18">
        <v>44428</v>
      </c>
      <c r="H110" s="19">
        <v>210336</v>
      </c>
      <c r="I110" s="14">
        <v>22.4</v>
      </c>
      <c r="J110" s="7">
        <v>515</v>
      </c>
      <c r="K110" s="7"/>
      <c r="L110" s="7">
        <f t="shared" si="20"/>
        <v>0.77417475728155338</v>
      </c>
      <c r="M110" s="7">
        <f t="shared" si="19"/>
        <v>3055.5012005709737</v>
      </c>
      <c r="N110" s="7"/>
      <c r="O110" s="7">
        <v>58.8</v>
      </c>
      <c r="P110" s="7">
        <v>175.1</v>
      </c>
      <c r="Q110" s="7">
        <f t="shared" si="1"/>
        <v>116.3</v>
      </c>
      <c r="R110" s="15" t="s">
        <v>43</v>
      </c>
      <c r="S110" s="7"/>
    </row>
    <row r="111" spans="1:24" ht="15.75" customHeight="1" x14ac:dyDescent="0.15">
      <c r="A111" s="7">
        <v>2021</v>
      </c>
      <c r="B111" s="8" t="s">
        <v>21</v>
      </c>
      <c r="C111" s="9">
        <v>1302</v>
      </c>
      <c r="D111" s="7" t="s">
        <v>27</v>
      </c>
      <c r="E111" s="16" t="s">
        <v>32</v>
      </c>
      <c r="F111" s="7" t="s">
        <v>38</v>
      </c>
      <c r="G111" s="18">
        <v>44428</v>
      </c>
      <c r="H111" s="19">
        <v>210337</v>
      </c>
      <c r="I111" s="14">
        <v>20.6</v>
      </c>
      <c r="J111" s="7">
        <v>575</v>
      </c>
      <c r="K111" s="7"/>
      <c r="L111" s="7">
        <f t="shared" si="20"/>
        <v>0.77652173913043476</v>
      </c>
      <c r="M111" s="7">
        <f t="shared" si="19"/>
        <v>2780.7660850046359</v>
      </c>
      <c r="N111" s="7"/>
      <c r="O111" s="7">
        <v>58.8</v>
      </c>
      <c r="P111" s="7">
        <v>187.3</v>
      </c>
      <c r="Q111" s="7">
        <f t="shared" si="1"/>
        <v>128.5</v>
      </c>
      <c r="R111" s="15" t="s">
        <v>41</v>
      </c>
      <c r="S111" s="7"/>
    </row>
    <row r="112" spans="1:24" ht="15.75" customHeight="1" x14ac:dyDescent="0.15">
      <c r="A112" s="7">
        <v>2021</v>
      </c>
      <c r="B112" s="8" t="s">
        <v>21</v>
      </c>
      <c r="C112" s="9">
        <v>1303</v>
      </c>
      <c r="D112" s="7" t="s">
        <v>30</v>
      </c>
      <c r="E112" s="16" t="s">
        <v>32</v>
      </c>
      <c r="F112" s="7" t="s">
        <v>38</v>
      </c>
      <c r="G112" s="18">
        <v>44428</v>
      </c>
      <c r="H112" s="19">
        <v>210338</v>
      </c>
      <c r="I112" s="14">
        <v>21.2</v>
      </c>
      <c r="J112" s="7">
        <v>415</v>
      </c>
      <c r="K112" s="7"/>
      <c r="L112" s="7">
        <f t="shared" si="20"/>
        <v>0.7742168674698795</v>
      </c>
      <c r="M112" s="7">
        <f t="shared" si="19"/>
        <v>2891.2743926547942</v>
      </c>
      <c r="N112" s="7"/>
      <c r="O112" s="7">
        <v>58.8</v>
      </c>
      <c r="P112" s="7">
        <v>152.5</v>
      </c>
      <c r="Q112" s="7">
        <f t="shared" si="1"/>
        <v>93.7</v>
      </c>
      <c r="R112" s="15" t="s">
        <v>41</v>
      </c>
      <c r="S112" s="7"/>
    </row>
    <row r="113" spans="1:36" ht="15.75" customHeight="1" x14ac:dyDescent="0.15">
      <c r="A113" s="7">
        <v>2021</v>
      </c>
      <c r="B113" s="8" t="s">
        <v>21</v>
      </c>
      <c r="C113" s="9">
        <v>1304</v>
      </c>
      <c r="D113" s="7" t="s">
        <v>31</v>
      </c>
      <c r="E113" s="16" t="s">
        <v>32</v>
      </c>
      <c r="F113" s="7" t="s">
        <v>38</v>
      </c>
      <c r="G113" s="18">
        <v>44428</v>
      </c>
      <c r="H113" s="19">
        <v>210339</v>
      </c>
      <c r="I113" s="14">
        <v>16.2</v>
      </c>
      <c r="J113" s="7">
        <v>565</v>
      </c>
      <c r="K113" s="7"/>
      <c r="L113" s="7">
        <f t="shared" si="20"/>
        <v>0.76424778761061951</v>
      </c>
      <c r="M113" s="7">
        <f t="shared" si="19"/>
        <v>2306.9211263073207</v>
      </c>
      <c r="N113" s="7"/>
      <c r="O113" s="7">
        <v>58.8</v>
      </c>
      <c r="P113" s="7">
        <v>192</v>
      </c>
      <c r="Q113" s="7">
        <f t="shared" si="1"/>
        <v>133.19999999999999</v>
      </c>
      <c r="R113" s="15" t="s">
        <v>42</v>
      </c>
      <c r="S113" s="7"/>
    </row>
    <row r="114" spans="1:36" ht="15.75" customHeight="1" x14ac:dyDescent="0.15">
      <c r="A114" s="7">
        <v>2021</v>
      </c>
      <c r="B114" s="8" t="s">
        <v>21</v>
      </c>
      <c r="C114" s="9">
        <v>1305</v>
      </c>
      <c r="D114" s="7" t="s">
        <v>28</v>
      </c>
      <c r="E114" s="16" t="s">
        <v>32</v>
      </c>
      <c r="F114" s="7" t="s">
        <v>38</v>
      </c>
      <c r="G114" s="18">
        <v>44428</v>
      </c>
      <c r="H114" s="19">
        <v>210340</v>
      </c>
      <c r="I114" s="14">
        <v>19.2</v>
      </c>
      <c r="J114" s="7">
        <v>770</v>
      </c>
      <c r="K114" s="7"/>
      <c r="L114" s="7">
        <f t="shared" si="20"/>
        <v>0.76363636363636367</v>
      </c>
      <c r="M114" s="7">
        <f t="shared" si="19"/>
        <v>2741.2197122742568</v>
      </c>
      <c r="N114" s="7"/>
      <c r="O114" s="7">
        <v>58.8</v>
      </c>
      <c r="P114" s="7">
        <v>240.8</v>
      </c>
      <c r="Q114" s="7">
        <f t="shared" si="1"/>
        <v>182</v>
      </c>
      <c r="R114" s="15" t="s">
        <v>43</v>
      </c>
      <c r="S114" s="7"/>
    </row>
    <row r="115" spans="1:36" ht="15.75" customHeight="1" x14ac:dyDescent="0.15">
      <c r="A115" s="7">
        <v>2021</v>
      </c>
      <c r="B115" s="8" t="s">
        <v>21</v>
      </c>
      <c r="C115" s="9">
        <v>1306</v>
      </c>
      <c r="D115" s="7" t="s">
        <v>29</v>
      </c>
      <c r="E115" s="16" t="s">
        <v>32</v>
      </c>
      <c r="F115" s="7" t="s">
        <v>38</v>
      </c>
      <c r="G115" s="18">
        <v>44428</v>
      </c>
      <c r="H115" s="19">
        <v>210341</v>
      </c>
      <c r="I115" s="14">
        <v>21.8</v>
      </c>
      <c r="J115" s="7">
        <v>595</v>
      </c>
      <c r="K115" s="7"/>
      <c r="L115" s="7">
        <f t="shared" si="20"/>
        <v>0.77159663865546224</v>
      </c>
      <c r="M115" s="7">
        <f t="shared" si="19"/>
        <v>3007.6059774212704</v>
      </c>
      <c r="N115" s="11"/>
      <c r="O115" s="7">
        <v>58.8</v>
      </c>
      <c r="P115" s="11">
        <v>194.7</v>
      </c>
      <c r="Q115" s="7">
        <f t="shared" si="1"/>
        <v>135.89999999999998</v>
      </c>
      <c r="R115" s="20" t="s">
        <v>41</v>
      </c>
      <c r="S115" s="7"/>
    </row>
    <row r="116" spans="1:36" ht="15.75" customHeight="1" x14ac:dyDescent="0.15">
      <c r="A116" s="7">
        <v>2021</v>
      </c>
      <c r="B116" s="8" t="s">
        <v>21</v>
      </c>
      <c r="C116" s="9">
        <v>1407</v>
      </c>
      <c r="D116" s="7" t="s">
        <v>27</v>
      </c>
      <c r="E116" s="16" t="s">
        <v>32</v>
      </c>
      <c r="F116" s="7" t="s">
        <v>38</v>
      </c>
      <c r="G116" s="18">
        <v>44428</v>
      </c>
      <c r="H116" s="19">
        <v>210342</v>
      </c>
      <c r="I116" s="14">
        <v>19.2</v>
      </c>
      <c r="J116" s="7">
        <v>390</v>
      </c>
      <c r="K116" s="7"/>
      <c r="L116" s="7">
        <f t="shared" si="20"/>
        <v>0.77794871794871789</v>
      </c>
      <c r="M116" s="7">
        <f t="shared" si="19"/>
        <v>2575.2326409393081</v>
      </c>
      <c r="N116" s="7"/>
      <c r="O116" s="7">
        <v>58.8</v>
      </c>
      <c r="P116" s="7">
        <v>145.4</v>
      </c>
      <c r="Q116" s="7">
        <f t="shared" si="1"/>
        <v>86.600000000000009</v>
      </c>
      <c r="R116" s="15" t="s">
        <v>43</v>
      </c>
      <c r="S116" s="7"/>
    </row>
    <row r="117" spans="1:36" ht="15.75" customHeight="1" x14ac:dyDescent="0.15">
      <c r="A117" s="7">
        <v>2021</v>
      </c>
      <c r="B117" s="8" t="s">
        <v>21</v>
      </c>
      <c r="C117" s="9">
        <v>1408</v>
      </c>
      <c r="D117" s="7" t="s">
        <v>22</v>
      </c>
      <c r="E117" s="16" t="s">
        <v>32</v>
      </c>
      <c r="F117" s="7" t="s">
        <v>38</v>
      </c>
      <c r="G117" s="18">
        <v>44428</v>
      </c>
      <c r="H117" s="19">
        <v>210343</v>
      </c>
      <c r="I117" s="14">
        <v>14</v>
      </c>
      <c r="J117" s="7">
        <v>535</v>
      </c>
      <c r="K117" s="7"/>
      <c r="L117" s="7">
        <f t="shared" si="20"/>
        <v>0.76261682242990658</v>
      </c>
      <c r="M117" s="7">
        <f t="shared" si="19"/>
        <v>2007.4277772533221</v>
      </c>
      <c r="N117" s="7"/>
      <c r="O117" s="7">
        <v>58.8</v>
      </c>
      <c r="P117" s="7">
        <v>185.8</v>
      </c>
      <c r="Q117" s="7">
        <f t="shared" si="1"/>
        <v>127.00000000000001</v>
      </c>
      <c r="R117" s="15" t="s">
        <v>42</v>
      </c>
      <c r="S117" s="7"/>
    </row>
    <row r="118" spans="1:36" ht="15.75" customHeight="1" x14ac:dyDescent="0.15">
      <c r="A118" s="7">
        <v>2021</v>
      </c>
      <c r="B118" s="8" t="s">
        <v>21</v>
      </c>
      <c r="C118" s="9">
        <v>1409</v>
      </c>
      <c r="D118" s="7" t="s">
        <v>29</v>
      </c>
      <c r="E118" s="16" t="s">
        <v>32</v>
      </c>
      <c r="F118" s="7" t="s">
        <v>38</v>
      </c>
      <c r="G118" s="18">
        <v>44428</v>
      </c>
      <c r="H118" s="19">
        <v>210344</v>
      </c>
      <c r="I118" s="14">
        <v>15.8</v>
      </c>
      <c r="J118" s="7">
        <v>685</v>
      </c>
      <c r="K118" s="7"/>
      <c r="L118" s="7">
        <f t="shared" si="20"/>
        <v>0.76218978102189783</v>
      </c>
      <c r="M118" s="7">
        <f t="shared" si="19"/>
        <v>2269.6012106466119</v>
      </c>
      <c r="N118" s="7"/>
      <c r="O118" s="7">
        <v>58.8</v>
      </c>
      <c r="P118" s="7">
        <v>221.7</v>
      </c>
      <c r="Q118" s="7">
        <f t="shared" si="1"/>
        <v>162.89999999999998</v>
      </c>
      <c r="R118" s="15" t="s">
        <v>43</v>
      </c>
      <c r="S118" s="7"/>
    </row>
    <row r="119" spans="1:36" ht="15.75" customHeight="1" x14ac:dyDescent="0.15">
      <c r="A119" s="7">
        <v>2021</v>
      </c>
      <c r="B119" s="8" t="s">
        <v>21</v>
      </c>
      <c r="C119" s="9">
        <v>1410</v>
      </c>
      <c r="D119" s="7" t="s">
        <v>31</v>
      </c>
      <c r="E119" s="16" t="s">
        <v>32</v>
      </c>
      <c r="F119" s="7" t="s">
        <v>38</v>
      </c>
      <c r="G119" s="18">
        <v>44428</v>
      </c>
      <c r="H119" s="19">
        <v>210345</v>
      </c>
      <c r="I119" s="14">
        <v>8.8000000000000007</v>
      </c>
      <c r="J119" s="7">
        <v>655</v>
      </c>
      <c r="K119" s="7"/>
      <c r="L119" s="7">
        <f t="shared" si="20"/>
        <v>0.7552671755725191</v>
      </c>
      <c r="M119" s="7">
        <f t="shared" si="19"/>
        <v>1300.8788389407218</v>
      </c>
      <c r="N119" s="7"/>
      <c r="O119" s="7">
        <v>58.8</v>
      </c>
      <c r="P119" s="7">
        <v>219.1</v>
      </c>
      <c r="Q119" s="7">
        <f t="shared" si="1"/>
        <v>160.30000000000001</v>
      </c>
      <c r="R119" s="15" t="s">
        <v>42</v>
      </c>
      <c r="S119" s="7"/>
    </row>
    <row r="120" spans="1:36" ht="15.75" customHeight="1" x14ac:dyDescent="0.15">
      <c r="A120" s="7">
        <v>2021</v>
      </c>
      <c r="B120" s="8" t="s">
        <v>21</v>
      </c>
      <c r="C120" s="9">
        <v>1411</v>
      </c>
      <c r="D120" s="7" t="s">
        <v>30</v>
      </c>
      <c r="E120" s="16" t="s">
        <v>32</v>
      </c>
      <c r="F120" s="7" t="s">
        <v>38</v>
      </c>
      <c r="G120" s="18">
        <v>44428</v>
      </c>
      <c r="H120" s="19">
        <v>210346</v>
      </c>
      <c r="I120" s="14">
        <v>14</v>
      </c>
      <c r="J120" s="7">
        <v>765</v>
      </c>
      <c r="K120" s="7"/>
      <c r="L120" s="7">
        <f t="shared" si="20"/>
        <v>0.7686274509803922</v>
      </c>
      <c r="M120" s="7">
        <f t="shared" si="19"/>
        <v>1956.5989744943986</v>
      </c>
      <c r="N120" s="7"/>
      <c r="O120" s="7">
        <v>58.8</v>
      </c>
      <c r="P120" s="7">
        <v>235.8</v>
      </c>
      <c r="Q120" s="7">
        <f t="shared" si="1"/>
        <v>177</v>
      </c>
      <c r="R120" s="15" t="s">
        <v>42</v>
      </c>
      <c r="S120" s="7"/>
    </row>
    <row r="121" spans="1:36" ht="15.75" customHeight="1" x14ac:dyDescent="0.15">
      <c r="A121" s="7">
        <v>2021</v>
      </c>
      <c r="B121" s="8" t="s">
        <v>21</v>
      </c>
      <c r="C121" s="9">
        <v>1412</v>
      </c>
      <c r="D121" s="7" t="s">
        <v>28</v>
      </c>
      <c r="E121" s="16" t="s">
        <v>32</v>
      </c>
      <c r="F121" s="7" t="s">
        <v>38</v>
      </c>
      <c r="G121" s="18">
        <v>44428</v>
      </c>
      <c r="H121" s="19">
        <v>210347</v>
      </c>
      <c r="I121" s="14">
        <v>16</v>
      </c>
      <c r="J121" s="7">
        <v>605</v>
      </c>
      <c r="K121" s="7"/>
      <c r="L121" s="7">
        <f t="shared" si="20"/>
        <v>0.75834710743801659</v>
      </c>
      <c r="M121" s="7">
        <f t="shared" si="19"/>
        <v>2335.4680765413536</v>
      </c>
      <c r="N121" s="7"/>
      <c r="O121" s="7">
        <v>58.8</v>
      </c>
      <c r="P121" s="7">
        <v>205</v>
      </c>
      <c r="Q121" s="7">
        <f t="shared" si="1"/>
        <v>146.19999999999999</v>
      </c>
      <c r="R121" s="15" t="s">
        <v>42</v>
      </c>
      <c r="S121" s="7"/>
    </row>
    <row r="122" spans="1:36" ht="15.75" customHeight="1" x14ac:dyDescent="0.15">
      <c r="A122" s="7">
        <v>2021</v>
      </c>
      <c r="B122" s="17" t="s">
        <v>33</v>
      </c>
      <c r="C122" s="9">
        <v>2107</v>
      </c>
      <c r="D122" s="7" t="s">
        <v>27</v>
      </c>
      <c r="E122" s="16" t="s">
        <v>32</v>
      </c>
      <c r="F122" s="7" t="s">
        <v>38</v>
      </c>
      <c r="G122" s="18">
        <v>44428</v>
      </c>
      <c r="H122" s="19">
        <v>210348</v>
      </c>
      <c r="I122" s="14">
        <v>18.399999999999999</v>
      </c>
      <c r="J122" s="7">
        <v>795</v>
      </c>
      <c r="L122" s="7">
        <f t="shared" si="20"/>
        <v>0.71597484276729562</v>
      </c>
      <c r="M122" s="7">
        <f t="shared" si="19"/>
        <v>3156.7238145254073</v>
      </c>
      <c r="N122" s="7"/>
      <c r="O122" s="7">
        <v>58.8</v>
      </c>
      <c r="P122" s="7">
        <v>284.60000000000002</v>
      </c>
      <c r="Q122" s="7">
        <f t="shared" si="1"/>
        <v>225.8</v>
      </c>
      <c r="R122" s="15" t="s">
        <v>44</v>
      </c>
      <c r="S122" s="7"/>
      <c r="V122" s="11" t="s">
        <v>35</v>
      </c>
      <c r="W122" s="11" t="s">
        <v>36</v>
      </c>
      <c r="X122" s="11" t="s">
        <v>37</v>
      </c>
    </row>
    <row r="123" spans="1:36" ht="15.75" customHeight="1" x14ac:dyDescent="0.15">
      <c r="A123" s="21">
        <v>2021</v>
      </c>
      <c r="B123" s="21" t="s">
        <v>33</v>
      </c>
      <c r="C123" s="22">
        <v>2108</v>
      </c>
      <c r="D123" s="21" t="s">
        <v>31</v>
      </c>
      <c r="E123" s="21" t="s">
        <v>32</v>
      </c>
      <c r="F123" s="21" t="s">
        <v>38</v>
      </c>
      <c r="G123" s="23">
        <v>44428</v>
      </c>
      <c r="H123" s="24">
        <v>210349</v>
      </c>
      <c r="I123" s="25">
        <v>30.4</v>
      </c>
      <c r="J123" s="21">
        <v>525</v>
      </c>
      <c r="K123" s="26"/>
      <c r="L123" s="21">
        <f t="shared" si="20"/>
        <v>0.78266666666666662</v>
      </c>
      <c r="M123" s="21">
        <f>(I123-(I123*L123))*(107639/90)*(1/2.2)</f>
        <v>3591.7358437710441</v>
      </c>
      <c r="N123" s="21"/>
      <c r="O123" s="21">
        <v>58.8</v>
      </c>
      <c r="P123" s="21">
        <v>172.9</v>
      </c>
      <c r="Q123" s="21">
        <f t="shared" si="1"/>
        <v>114.10000000000001</v>
      </c>
      <c r="R123" s="27" t="s">
        <v>45</v>
      </c>
      <c r="S123" s="21" t="s">
        <v>46</v>
      </c>
      <c r="T123" s="26"/>
      <c r="U123" s="26"/>
      <c r="V123" s="28">
        <v>1</v>
      </c>
      <c r="W123" s="26"/>
      <c r="X123" s="28">
        <v>254.1</v>
      </c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</row>
    <row r="124" spans="1:36" ht="15.75" customHeight="1" x14ac:dyDescent="0.15">
      <c r="A124" s="7">
        <v>2021</v>
      </c>
      <c r="B124" s="17" t="s">
        <v>33</v>
      </c>
      <c r="C124" s="9">
        <v>2109</v>
      </c>
      <c r="D124" s="7" t="s">
        <v>22</v>
      </c>
      <c r="E124" s="16" t="s">
        <v>32</v>
      </c>
      <c r="F124" s="7" t="s">
        <v>38</v>
      </c>
      <c r="G124" s="18">
        <v>44428</v>
      </c>
      <c r="H124" s="19">
        <v>210350</v>
      </c>
      <c r="I124" s="14">
        <v>28.2</v>
      </c>
      <c r="J124" s="7">
        <v>895</v>
      </c>
      <c r="L124" s="7">
        <f t="shared" si="20"/>
        <v>0.76826815642458102</v>
      </c>
      <c r="M124" s="7">
        <f t="shared" ref="M124:M125" si="21">(I124-(I124*L124))*(107639/81)*(1/2.2)</f>
        <v>3947.269507740345</v>
      </c>
      <c r="N124" s="7"/>
      <c r="O124" s="7">
        <v>58.8</v>
      </c>
      <c r="P124" s="7">
        <v>266.2</v>
      </c>
      <c r="Q124" s="7">
        <f t="shared" si="1"/>
        <v>207.39999999999998</v>
      </c>
      <c r="R124" s="15" t="s">
        <v>45</v>
      </c>
      <c r="S124" s="7"/>
      <c r="V124" s="11">
        <v>2</v>
      </c>
      <c r="X124" s="11">
        <v>257.10000000000002</v>
      </c>
    </row>
    <row r="125" spans="1:36" ht="15.75" customHeight="1" x14ac:dyDescent="0.15">
      <c r="A125" s="7">
        <v>2021</v>
      </c>
      <c r="B125" s="17" t="s">
        <v>33</v>
      </c>
      <c r="C125" s="9">
        <v>2110</v>
      </c>
      <c r="D125" s="7" t="s">
        <v>28</v>
      </c>
      <c r="E125" s="16" t="s">
        <v>32</v>
      </c>
      <c r="F125" s="7" t="s">
        <v>38</v>
      </c>
      <c r="G125" s="18">
        <v>44428</v>
      </c>
      <c r="H125" s="19">
        <v>210351</v>
      </c>
      <c r="I125" s="14">
        <v>28.8</v>
      </c>
      <c r="J125" s="7">
        <v>735</v>
      </c>
      <c r="L125" s="7">
        <f t="shared" si="20"/>
        <v>0.78911564625850339</v>
      </c>
      <c r="M125" s="7">
        <f t="shared" si="21"/>
        <v>3668.586820586821</v>
      </c>
      <c r="N125" s="7"/>
      <c r="O125" s="7">
        <v>58.8</v>
      </c>
      <c r="P125" s="7">
        <v>213.8</v>
      </c>
      <c r="Q125" s="7">
        <f t="shared" si="1"/>
        <v>155</v>
      </c>
      <c r="R125" s="15" t="s">
        <v>47</v>
      </c>
      <c r="S125" s="7"/>
      <c r="V125" s="11">
        <v>3</v>
      </c>
      <c r="X125" s="11">
        <v>303.89999999999998</v>
      </c>
    </row>
    <row r="126" spans="1:36" ht="15.75" customHeight="1" x14ac:dyDescent="0.15">
      <c r="A126" s="21">
        <v>2021</v>
      </c>
      <c r="B126" s="21" t="s">
        <v>33</v>
      </c>
      <c r="C126" s="22">
        <v>2111</v>
      </c>
      <c r="D126" s="21" t="s">
        <v>29</v>
      </c>
      <c r="E126" s="21" t="s">
        <v>32</v>
      </c>
      <c r="F126" s="21" t="s">
        <v>38</v>
      </c>
      <c r="G126" s="23">
        <v>44428</v>
      </c>
      <c r="H126" s="24">
        <v>210352</v>
      </c>
      <c r="I126" s="25">
        <v>34.4</v>
      </c>
      <c r="J126" s="21">
        <v>515</v>
      </c>
      <c r="K126" s="26"/>
      <c r="L126" s="21">
        <f t="shared" si="20"/>
        <v>0.77553398058252421</v>
      </c>
      <c r="M126" s="21">
        <f>(I126-(I126*L126))*(107639/90)*(1/2.2)</f>
        <v>4197.7204369912715</v>
      </c>
      <c r="N126" s="21"/>
      <c r="O126" s="21">
        <v>58.8</v>
      </c>
      <c r="P126" s="21">
        <v>174.4</v>
      </c>
      <c r="Q126" s="21">
        <f t="shared" si="1"/>
        <v>115.60000000000001</v>
      </c>
      <c r="R126" s="27" t="s">
        <v>34</v>
      </c>
      <c r="S126" s="21" t="s">
        <v>46</v>
      </c>
      <c r="T126" s="26"/>
      <c r="U126" s="26"/>
      <c r="V126" s="28">
        <v>4</v>
      </c>
      <c r="W126" s="26"/>
      <c r="X126" s="28">
        <v>328.5</v>
      </c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</row>
    <row r="127" spans="1:36" ht="15.75" customHeight="1" x14ac:dyDescent="0.15">
      <c r="A127" s="7">
        <v>2021</v>
      </c>
      <c r="B127" s="17" t="s">
        <v>33</v>
      </c>
      <c r="C127" s="9">
        <v>2112</v>
      </c>
      <c r="D127" s="7" t="s">
        <v>30</v>
      </c>
      <c r="E127" s="16" t="s">
        <v>32</v>
      </c>
      <c r="F127" s="7" t="s">
        <v>38</v>
      </c>
      <c r="G127" s="18">
        <v>44428</v>
      </c>
      <c r="H127" s="19">
        <v>210353</v>
      </c>
      <c r="I127" s="14">
        <v>14.2</v>
      </c>
      <c r="J127" s="7">
        <v>640</v>
      </c>
      <c r="L127" s="7">
        <f t="shared" si="20"/>
        <v>0.68968750000000001</v>
      </c>
      <c r="M127" s="7">
        <f t="shared" ref="M127:M128" si="22">(I127-(I127*L127))*(107639/81)*(1/2.2)</f>
        <v>2661.641560395622</v>
      </c>
      <c r="N127" s="7"/>
      <c r="O127" s="7">
        <v>58.8</v>
      </c>
      <c r="P127" s="7">
        <v>257.39999999999998</v>
      </c>
      <c r="Q127" s="7">
        <f t="shared" si="1"/>
        <v>198.59999999999997</v>
      </c>
      <c r="R127" s="15" t="s">
        <v>44</v>
      </c>
      <c r="S127" s="7"/>
    </row>
    <row r="128" spans="1:36" ht="15.75" customHeight="1" x14ac:dyDescent="0.15">
      <c r="A128" s="7">
        <v>2021</v>
      </c>
      <c r="B128" s="17" t="s">
        <v>33</v>
      </c>
      <c r="C128" s="9">
        <v>2207</v>
      </c>
      <c r="D128" s="7" t="s">
        <v>22</v>
      </c>
      <c r="E128" s="16" t="s">
        <v>32</v>
      </c>
      <c r="F128" s="7" t="s">
        <v>38</v>
      </c>
      <c r="G128" s="18">
        <v>44428</v>
      </c>
      <c r="H128" s="19">
        <v>210354</v>
      </c>
      <c r="I128" s="14">
        <v>14</v>
      </c>
      <c r="J128" s="7">
        <v>805</v>
      </c>
      <c r="L128" s="7">
        <f t="shared" si="20"/>
        <v>0.71416149068322987</v>
      </c>
      <c r="M128" s="7">
        <f t="shared" si="22"/>
        <v>2417.1896647635772</v>
      </c>
      <c r="N128" s="7"/>
      <c r="O128" s="7">
        <v>58.8</v>
      </c>
      <c r="P128" s="7">
        <v>288.89999999999998</v>
      </c>
      <c r="Q128" s="7">
        <f t="shared" si="1"/>
        <v>230.09999999999997</v>
      </c>
      <c r="R128" s="15" t="s">
        <v>48</v>
      </c>
      <c r="S128" s="7"/>
    </row>
    <row r="129" spans="1:36" ht="15.75" customHeight="1" x14ac:dyDescent="0.15">
      <c r="A129" s="21">
        <v>2021</v>
      </c>
      <c r="B129" s="21" t="s">
        <v>33</v>
      </c>
      <c r="C129" s="22">
        <v>2208</v>
      </c>
      <c r="D129" s="21" t="s">
        <v>28</v>
      </c>
      <c r="E129" s="21" t="s">
        <v>32</v>
      </c>
      <c r="F129" s="21" t="s">
        <v>38</v>
      </c>
      <c r="G129" s="23">
        <v>44428</v>
      </c>
      <c r="H129" s="24">
        <v>210355</v>
      </c>
      <c r="I129" s="25">
        <v>36.799999999999997</v>
      </c>
      <c r="J129" s="21">
        <v>825</v>
      </c>
      <c r="K129" s="26"/>
      <c r="L129" s="21">
        <f t="shared" si="20"/>
        <v>0.78775757575757577</v>
      </c>
      <c r="M129" s="21">
        <f>(I129-(I129*L129))*(107639/90)*(1/2.2)</f>
        <v>4246.04390278543</v>
      </c>
      <c r="N129" s="21"/>
      <c r="O129" s="21">
        <v>58.8</v>
      </c>
      <c r="P129" s="21">
        <v>233.9</v>
      </c>
      <c r="Q129" s="21">
        <f t="shared" si="1"/>
        <v>175.10000000000002</v>
      </c>
      <c r="R129" s="27" t="s">
        <v>47</v>
      </c>
      <c r="S129" s="21" t="s">
        <v>46</v>
      </c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</row>
    <row r="130" spans="1:36" ht="15.75" customHeight="1" x14ac:dyDescent="0.15">
      <c r="A130" s="7">
        <v>2021</v>
      </c>
      <c r="B130" s="17" t="s">
        <v>33</v>
      </c>
      <c r="C130" s="9">
        <v>2209</v>
      </c>
      <c r="D130" s="7" t="s">
        <v>27</v>
      </c>
      <c r="E130" s="16" t="s">
        <v>32</v>
      </c>
      <c r="F130" s="7" t="s">
        <v>38</v>
      </c>
      <c r="G130" s="18">
        <v>44428</v>
      </c>
      <c r="H130" s="19">
        <v>210356</v>
      </c>
      <c r="I130" s="14">
        <v>30.8</v>
      </c>
      <c r="J130" s="7">
        <v>1050</v>
      </c>
      <c r="L130" s="7">
        <f t="shared" si="20"/>
        <v>0.81019047619047624</v>
      </c>
      <c r="M130" s="7">
        <f t="shared" ref="M130:M134" si="23">(I130-(I130*L130))*(107639/81)*(1/2.2)</f>
        <v>3531.2679341563767</v>
      </c>
      <c r="N130" s="7"/>
      <c r="O130" s="7">
        <v>58.8</v>
      </c>
      <c r="P130" s="7">
        <v>258.10000000000002</v>
      </c>
      <c r="Q130" s="7">
        <f t="shared" si="1"/>
        <v>199.3</v>
      </c>
      <c r="R130" s="15" t="s">
        <v>45</v>
      </c>
      <c r="S130" s="7"/>
    </row>
    <row r="131" spans="1:36" ht="15.75" customHeight="1" x14ac:dyDescent="0.15">
      <c r="A131" s="7">
        <v>2021</v>
      </c>
      <c r="B131" s="17" t="s">
        <v>33</v>
      </c>
      <c r="C131" s="9">
        <v>2210</v>
      </c>
      <c r="D131" s="7" t="s">
        <v>29</v>
      </c>
      <c r="E131" s="16" t="s">
        <v>32</v>
      </c>
      <c r="F131" s="7" t="s">
        <v>38</v>
      </c>
      <c r="G131" s="18">
        <v>44428</v>
      </c>
      <c r="H131" s="19">
        <v>210357</v>
      </c>
      <c r="I131" s="14">
        <v>34.6</v>
      </c>
      <c r="J131" s="7">
        <v>885</v>
      </c>
      <c r="L131" s="7">
        <f t="shared" si="20"/>
        <v>0.77559322033898315</v>
      </c>
      <c r="M131" s="7">
        <f t="shared" si="23"/>
        <v>4690.0127885255552</v>
      </c>
      <c r="N131" s="7"/>
      <c r="O131" s="7">
        <v>58.8</v>
      </c>
      <c r="P131" s="7">
        <v>257.39999999999998</v>
      </c>
      <c r="Q131" s="7">
        <f t="shared" si="1"/>
        <v>198.59999999999997</v>
      </c>
      <c r="R131" s="15" t="s">
        <v>45</v>
      </c>
      <c r="S131" s="7"/>
    </row>
    <row r="132" spans="1:36" ht="15.75" customHeight="1" x14ac:dyDescent="0.15">
      <c r="A132" s="7">
        <v>2021</v>
      </c>
      <c r="B132" s="17" t="s">
        <v>33</v>
      </c>
      <c r="C132" s="9">
        <v>2211</v>
      </c>
      <c r="D132" s="7" t="s">
        <v>30</v>
      </c>
      <c r="E132" s="16" t="s">
        <v>32</v>
      </c>
      <c r="F132" s="7" t="s">
        <v>38</v>
      </c>
      <c r="G132" s="18">
        <v>44428</v>
      </c>
      <c r="H132" s="19">
        <v>210358</v>
      </c>
      <c r="I132" s="14">
        <v>35</v>
      </c>
      <c r="J132" s="7">
        <v>885</v>
      </c>
      <c r="L132" s="7">
        <f t="shared" si="20"/>
        <v>0.78768361581920909</v>
      </c>
      <c r="M132" s="7">
        <f t="shared" si="23"/>
        <v>4488.6269062248321</v>
      </c>
      <c r="N132" s="7"/>
      <c r="O132" s="7">
        <v>58.8</v>
      </c>
      <c r="P132" s="7">
        <v>246.7</v>
      </c>
      <c r="Q132" s="7">
        <f t="shared" si="1"/>
        <v>187.89999999999998</v>
      </c>
      <c r="R132" s="15" t="s">
        <v>45</v>
      </c>
      <c r="S132" s="7" t="s">
        <v>46</v>
      </c>
    </row>
    <row r="133" spans="1:36" ht="15.75" customHeight="1" x14ac:dyDescent="0.15">
      <c r="A133" s="7">
        <v>2021</v>
      </c>
      <c r="B133" s="17" t="s">
        <v>33</v>
      </c>
      <c r="C133" s="9">
        <v>2212</v>
      </c>
      <c r="D133" s="7" t="s">
        <v>31</v>
      </c>
      <c r="E133" s="16" t="s">
        <v>32</v>
      </c>
      <c r="F133" s="7" t="s">
        <v>38</v>
      </c>
      <c r="G133" s="18">
        <v>44428</v>
      </c>
      <c r="H133" s="19">
        <v>210359</v>
      </c>
      <c r="I133" s="14">
        <v>11.8</v>
      </c>
      <c r="J133" s="7">
        <v>610</v>
      </c>
      <c r="L133" s="7">
        <f t="shared" si="20"/>
        <v>0.69278688524590171</v>
      </c>
      <c r="M133" s="7">
        <f t="shared" si="23"/>
        <v>2189.695437802432</v>
      </c>
      <c r="N133" s="7"/>
      <c r="O133" s="7">
        <v>58.8</v>
      </c>
      <c r="P133" s="7">
        <v>246.2</v>
      </c>
      <c r="Q133" s="7">
        <f t="shared" si="1"/>
        <v>187.39999999999998</v>
      </c>
      <c r="R133" s="15" t="s">
        <v>48</v>
      </c>
      <c r="S133" s="7"/>
    </row>
    <row r="134" spans="1:36" ht="15.75" customHeight="1" x14ac:dyDescent="0.15">
      <c r="A134" s="7">
        <v>2021</v>
      </c>
      <c r="B134" s="17" t="s">
        <v>33</v>
      </c>
      <c r="C134" s="9">
        <v>2301</v>
      </c>
      <c r="D134" s="7" t="s">
        <v>22</v>
      </c>
      <c r="E134" s="16" t="s">
        <v>32</v>
      </c>
      <c r="F134" s="7" t="s">
        <v>38</v>
      </c>
      <c r="G134" s="18">
        <v>44428</v>
      </c>
      <c r="H134" s="19">
        <v>210360</v>
      </c>
      <c r="I134" s="14">
        <v>14</v>
      </c>
      <c r="J134" s="7">
        <v>800</v>
      </c>
      <c r="L134" s="7">
        <f t="shared" si="20"/>
        <v>0.69437499999999996</v>
      </c>
      <c r="M134" s="7">
        <f t="shared" si="23"/>
        <v>2584.5138678451181</v>
      </c>
      <c r="N134" s="7"/>
      <c r="O134" s="7">
        <v>58.8</v>
      </c>
      <c r="P134" s="7">
        <v>303.3</v>
      </c>
      <c r="Q134" s="7">
        <f t="shared" si="1"/>
        <v>244.5</v>
      </c>
      <c r="R134" s="15" t="s">
        <v>48</v>
      </c>
      <c r="S134" s="7"/>
    </row>
    <row r="135" spans="1:36" ht="15.75" customHeight="1" x14ac:dyDescent="0.15">
      <c r="A135" s="21">
        <v>2021</v>
      </c>
      <c r="B135" s="21" t="s">
        <v>33</v>
      </c>
      <c r="C135" s="22">
        <v>2302</v>
      </c>
      <c r="D135" s="21" t="s">
        <v>28</v>
      </c>
      <c r="E135" s="21" t="s">
        <v>32</v>
      </c>
      <c r="F135" s="21" t="s">
        <v>38</v>
      </c>
      <c r="G135" s="23">
        <v>44428</v>
      </c>
      <c r="H135" s="24">
        <v>210361</v>
      </c>
      <c r="I135" s="25">
        <v>32</v>
      </c>
      <c r="J135" s="21">
        <v>970</v>
      </c>
      <c r="K135" s="26"/>
      <c r="L135" s="21">
        <f t="shared" si="20"/>
        <v>0.76175257731958768</v>
      </c>
      <c r="M135" s="21">
        <f>(I135-(I135*L135))*(107639/90)*(1/2.2)</f>
        <v>4144.6002957409137</v>
      </c>
      <c r="N135" s="21"/>
      <c r="O135" s="21">
        <v>58.8</v>
      </c>
      <c r="P135" s="21">
        <v>289.89999999999998</v>
      </c>
      <c r="Q135" s="21">
        <f t="shared" si="1"/>
        <v>231.09999999999997</v>
      </c>
      <c r="R135" s="27" t="s">
        <v>45</v>
      </c>
      <c r="S135" s="21" t="s">
        <v>46</v>
      </c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</row>
    <row r="136" spans="1:36" ht="15.75" customHeight="1" x14ac:dyDescent="0.15">
      <c r="A136" s="7">
        <v>2021</v>
      </c>
      <c r="B136" s="17" t="s">
        <v>33</v>
      </c>
      <c r="C136" s="9">
        <v>2303</v>
      </c>
      <c r="D136" s="7" t="s">
        <v>31</v>
      </c>
      <c r="E136" s="16" t="s">
        <v>32</v>
      </c>
      <c r="F136" s="7" t="s">
        <v>38</v>
      </c>
      <c r="G136" s="18">
        <v>44428</v>
      </c>
      <c r="H136" s="19">
        <v>210362</v>
      </c>
      <c r="I136" s="14">
        <v>28.8</v>
      </c>
      <c r="J136" s="7">
        <v>615</v>
      </c>
      <c r="L136" s="7">
        <f t="shared" si="20"/>
        <v>0.80406504065040652</v>
      </c>
      <c r="M136" s="7">
        <f t="shared" ref="M136:M137" si="24">(I136-(I136*L136))*(107639/81)*(1/2.2)</f>
        <v>3408.5241356655993</v>
      </c>
      <c r="N136" s="7"/>
      <c r="O136" s="7">
        <v>58.8</v>
      </c>
      <c r="P136" s="7">
        <v>179.3</v>
      </c>
      <c r="Q136" s="7">
        <f t="shared" si="1"/>
        <v>120.50000000000001</v>
      </c>
      <c r="R136" s="15" t="s">
        <v>45</v>
      </c>
      <c r="S136" s="7"/>
    </row>
    <row r="137" spans="1:36" ht="15.75" customHeight="1" x14ac:dyDescent="0.15">
      <c r="A137" s="7">
        <v>2021</v>
      </c>
      <c r="B137" s="17" t="s">
        <v>33</v>
      </c>
      <c r="C137" s="9">
        <v>2304</v>
      </c>
      <c r="D137" s="7" t="s">
        <v>30</v>
      </c>
      <c r="E137" s="16" t="s">
        <v>32</v>
      </c>
      <c r="F137" s="7" t="s">
        <v>38</v>
      </c>
      <c r="G137" s="18">
        <v>44428</v>
      </c>
      <c r="H137" s="19">
        <v>210363</v>
      </c>
      <c r="I137" s="14">
        <v>34.799999999999997</v>
      </c>
      <c r="J137" s="7">
        <v>1165</v>
      </c>
      <c r="L137" s="7">
        <f t="shared" si="20"/>
        <v>0.78866952789699563</v>
      </c>
      <c r="M137" s="7">
        <f t="shared" si="24"/>
        <v>4442.2533327553074</v>
      </c>
      <c r="N137" s="7"/>
      <c r="O137" s="7">
        <v>58.8</v>
      </c>
      <c r="P137" s="7">
        <v>305</v>
      </c>
      <c r="Q137" s="7">
        <f t="shared" si="1"/>
        <v>246.2</v>
      </c>
      <c r="R137" s="15" t="s">
        <v>34</v>
      </c>
      <c r="S137" s="7"/>
    </row>
    <row r="138" spans="1:36" ht="15.75" customHeight="1" x14ac:dyDescent="0.15">
      <c r="A138" s="21">
        <v>2021</v>
      </c>
      <c r="B138" s="21" t="s">
        <v>33</v>
      </c>
      <c r="C138" s="22">
        <v>2305</v>
      </c>
      <c r="D138" s="21" t="s">
        <v>29</v>
      </c>
      <c r="E138" s="21" t="s">
        <v>32</v>
      </c>
      <c r="F138" s="21" t="s">
        <v>38</v>
      </c>
      <c r="G138" s="23">
        <v>44428</v>
      </c>
      <c r="H138" s="24">
        <v>210364</v>
      </c>
      <c r="I138" s="25">
        <v>30</v>
      </c>
      <c r="J138" s="21">
        <v>970</v>
      </c>
      <c r="K138" s="26"/>
      <c r="L138" s="21">
        <f t="shared" si="20"/>
        <v>0.73639175257731959</v>
      </c>
      <c r="M138" s="21">
        <f>(I138-(I138*L138))*(107639/90)*(1/2.2)</f>
        <v>4299.1709309590742</v>
      </c>
      <c r="N138" s="21"/>
      <c r="O138" s="21">
        <v>58.8</v>
      </c>
      <c r="P138" s="21">
        <v>314.5</v>
      </c>
      <c r="Q138" s="21">
        <f t="shared" si="1"/>
        <v>255.7</v>
      </c>
      <c r="R138" s="27" t="s">
        <v>49</v>
      </c>
      <c r="S138" s="21" t="s">
        <v>46</v>
      </c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</row>
    <row r="139" spans="1:36" ht="15.75" customHeight="1" x14ac:dyDescent="0.15">
      <c r="A139" s="7">
        <v>2021</v>
      </c>
      <c r="B139" s="17" t="s">
        <v>33</v>
      </c>
      <c r="C139" s="9">
        <v>2306</v>
      </c>
      <c r="D139" s="7" t="s">
        <v>27</v>
      </c>
      <c r="E139" s="16" t="s">
        <v>32</v>
      </c>
      <c r="F139" s="7" t="s">
        <v>38</v>
      </c>
      <c r="G139" s="18">
        <v>44428</v>
      </c>
      <c r="H139" s="19">
        <v>210365</v>
      </c>
      <c r="I139" s="14">
        <v>13.6</v>
      </c>
      <c r="J139" s="7">
        <v>695</v>
      </c>
      <c r="L139" s="7">
        <f t="shared" si="20"/>
        <v>0.69510791366906477</v>
      </c>
      <c r="M139" s="7">
        <f t="shared" ref="M139:M140" si="25">(I139-(I139*L139))*(107639/81)*(1/2.2)</f>
        <v>2504.649821637639</v>
      </c>
      <c r="N139" s="7"/>
      <c r="O139" s="7">
        <v>58.8</v>
      </c>
      <c r="P139" s="7">
        <v>270.7</v>
      </c>
      <c r="Q139" s="7">
        <f t="shared" si="1"/>
        <v>211.89999999999998</v>
      </c>
      <c r="R139" s="15" t="s">
        <v>48</v>
      </c>
      <c r="S139" s="7"/>
    </row>
    <row r="140" spans="1:36" ht="15.75" customHeight="1" x14ac:dyDescent="0.15">
      <c r="A140" s="7">
        <v>2021</v>
      </c>
      <c r="B140" s="17" t="s">
        <v>33</v>
      </c>
      <c r="C140" s="9">
        <v>2407</v>
      </c>
      <c r="D140" s="7" t="s">
        <v>31</v>
      </c>
      <c r="E140" s="16" t="s">
        <v>32</v>
      </c>
      <c r="F140" s="7" t="s">
        <v>38</v>
      </c>
      <c r="G140" s="18">
        <v>44428</v>
      </c>
      <c r="H140" s="19">
        <v>210366</v>
      </c>
      <c r="I140" s="14">
        <v>10.199999999999999</v>
      </c>
      <c r="J140" s="7">
        <v>575</v>
      </c>
      <c r="L140" s="7">
        <f t="shared" si="20"/>
        <v>0.69565217391304346</v>
      </c>
      <c r="M140" s="7">
        <f t="shared" si="25"/>
        <v>1875.1340945688773</v>
      </c>
      <c r="N140" s="7"/>
      <c r="O140" s="7">
        <v>58.8</v>
      </c>
      <c r="P140" s="7">
        <v>233.8</v>
      </c>
      <c r="Q140" s="7">
        <f t="shared" si="1"/>
        <v>175</v>
      </c>
      <c r="R140" s="15" t="s">
        <v>50</v>
      </c>
      <c r="S140" s="7"/>
    </row>
    <row r="141" spans="1:36" ht="15.75" customHeight="1" x14ac:dyDescent="0.15">
      <c r="A141" s="21">
        <v>2021</v>
      </c>
      <c r="B141" s="21" t="s">
        <v>33</v>
      </c>
      <c r="C141" s="22">
        <v>2408</v>
      </c>
      <c r="D141" s="21" t="s">
        <v>27</v>
      </c>
      <c r="E141" s="21" t="s">
        <v>32</v>
      </c>
      <c r="F141" s="21" t="s">
        <v>38</v>
      </c>
      <c r="G141" s="23">
        <v>44428</v>
      </c>
      <c r="H141" s="24">
        <v>210367</v>
      </c>
      <c r="I141" s="25">
        <v>30.2</v>
      </c>
      <c r="J141" s="21">
        <v>680</v>
      </c>
      <c r="K141" s="26"/>
      <c r="L141" s="21">
        <f t="shared" si="20"/>
        <v>0.75588235294117645</v>
      </c>
      <c r="M141" s="21">
        <f>(I141-(I141*L141))*(107639/90)*(1/2.2)</f>
        <v>4007.8419102792627</v>
      </c>
      <c r="N141" s="21"/>
      <c r="O141" s="21">
        <v>58.8</v>
      </c>
      <c r="P141" s="21">
        <v>224.8</v>
      </c>
      <c r="Q141" s="21">
        <f t="shared" si="1"/>
        <v>166</v>
      </c>
      <c r="R141" s="27" t="s">
        <v>45</v>
      </c>
      <c r="S141" s="21" t="s">
        <v>46</v>
      </c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</row>
    <row r="142" spans="1:36" ht="15.75" customHeight="1" x14ac:dyDescent="0.15">
      <c r="A142" s="7">
        <v>2021</v>
      </c>
      <c r="B142" s="17" t="s">
        <v>33</v>
      </c>
      <c r="C142" s="9">
        <v>2409</v>
      </c>
      <c r="D142" s="7" t="s">
        <v>22</v>
      </c>
      <c r="E142" s="16" t="s">
        <v>32</v>
      </c>
      <c r="F142" s="7" t="s">
        <v>38</v>
      </c>
      <c r="G142" s="18">
        <v>44428</v>
      </c>
      <c r="H142" s="19">
        <v>210368</v>
      </c>
      <c r="I142" s="14">
        <v>31.8</v>
      </c>
      <c r="J142" s="7">
        <v>600</v>
      </c>
      <c r="L142" s="7">
        <f t="shared" si="20"/>
        <v>0.77733333333333332</v>
      </c>
      <c r="M142" s="7">
        <f t="shared" ref="M142:M143" si="26">(I142-(I142*L142))*(107639/81)*(1/2.2)</f>
        <v>4277.0495578002237</v>
      </c>
      <c r="N142" s="7"/>
      <c r="O142" s="7">
        <v>58.8</v>
      </c>
      <c r="P142" s="7">
        <v>192.4</v>
      </c>
      <c r="Q142" s="7">
        <f t="shared" si="1"/>
        <v>133.60000000000002</v>
      </c>
      <c r="R142" s="15" t="s">
        <v>45</v>
      </c>
      <c r="S142" s="7"/>
    </row>
    <row r="143" spans="1:36" ht="15.75" customHeight="1" x14ac:dyDescent="0.15">
      <c r="A143" s="7">
        <v>2021</v>
      </c>
      <c r="B143" s="17" t="s">
        <v>33</v>
      </c>
      <c r="C143" s="9">
        <v>2410</v>
      </c>
      <c r="D143" s="7" t="s">
        <v>30</v>
      </c>
      <c r="E143" s="16" t="s">
        <v>32</v>
      </c>
      <c r="F143" s="7" t="s">
        <v>38</v>
      </c>
      <c r="G143" s="18">
        <v>44428</v>
      </c>
      <c r="H143" s="19">
        <v>210369</v>
      </c>
      <c r="I143" s="14">
        <v>28.4</v>
      </c>
      <c r="J143" s="7">
        <v>790</v>
      </c>
      <c r="L143" s="7">
        <f t="shared" si="20"/>
        <v>0.77848101265822789</v>
      </c>
      <c r="M143" s="7">
        <f t="shared" si="26"/>
        <v>3800.0669848982084</v>
      </c>
      <c r="N143" s="7"/>
      <c r="O143" s="7">
        <v>58.8</v>
      </c>
      <c r="P143" s="7">
        <v>233.8</v>
      </c>
      <c r="Q143" s="7">
        <f t="shared" si="1"/>
        <v>175</v>
      </c>
      <c r="R143" s="15" t="s">
        <v>45</v>
      </c>
      <c r="S143" s="7"/>
    </row>
    <row r="144" spans="1:36" ht="15.75" customHeight="1" x14ac:dyDescent="0.15">
      <c r="A144" s="21">
        <v>2021</v>
      </c>
      <c r="B144" s="21" t="s">
        <v>33</v>
      </c>
      <c r="C144" s="22">
        <v>2411</v>
      </c>
      <c r="D144" s="21" t="s">
        <v>29</v>
      </c>
      <c r="E144" s="21" t="s">
        <v>32</v>
      </c>
      <c r="F144" s="21" t="s">
        <v>38</v>
      </c>
      <c r="G144" s="23">
        <v>44428</v>
      </c>
      <c r="H144" s="24">
        <v>210370</v>
      </c>
      <c r="I144" s="25">
        <v>22.2</v>
      </c>
      <c r="J144" s="21">
        <v>775</v>
      </c>
      <c r="K144" s="26"/>
      <c r="L144" s="21">
        <f t="shared" si="20"/>
        <v>0.75032258064516133</v>
      </c>
      <c r="M144" s="21">
        <f>(I144-(I144*L144))*(107639/90)*(1/2.2)</f>
        <v>3013.2606862170082</v>
      </c>
      <c r="N144" s="21"/>
      <c r="O144" s="21">
        <v>58.8</v>
      </c>
      <c r="P144" s="21">
        <v>252.3</v>
      </c>
      <c r="Q144" s="21">
        <f t="shared" si="1"/>
        <v>193.5</v>
      </c>
      <c r="R144" s="27" t="s">
        <v>45</v>
      </c>
      <c r="S144" s="21" t="s">
        <v>46</v>
      </c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</row>
    <row r="145" spans="1:19" ht="15.75" customHeight="1" x14ac:dyDescent="0.15">
      <c r="A145" s="7">
        <v>2021</v>
      </c>
      <c r="B145" s="17" t="s">
        <v>33</v>
      </c>
      <c r="C145" s="9">
        <v>2412</v>
      </c>
      <c r="D145" s="7" t="s">
        <v>28</v>
      </c>
      <c r="E145" s="16" t="s">
        <v>32</v>
      </c>
      <c r="F145" s="7" t="s">
        <v>38</v>
      </c>
      <c r="G145" s="18">
        <v>44428</v>
      </c>
      <c r="H145" s="19">
        <v>210371</v>
      </c>
      <c r="I145" s="14">
        <v>9</v>
      </c>
      <c r="J145" s="7">
        <v>660</v>
      </c>
      <c r="L145" s="7">
        <f t="shared" si="20"/>
        <v>0.68424242424242432</v>
      </c>
      <c r="M145" s="7">
        <f t="shared" ref="M145:M167" si="27">(I145-(I145*L145))*(107639/81)*(1/2.2)</f>
        <v>1716.5570554025094</v>
      </c>
      <c r="N145" s="7"/>
      <c r="O145" s="7">
        <v>58.8</v>
      </c>
      <c r="P145" s="7">
        <v>267.2</v>
      </c>
      <c r="Q145" s="7">
        <f t="shared" si="1"/>
        <v>208.39999999999998</v>
      </c>
      <c r="R145" s="15" t="s">
        <v>50</v>
      </c>
      <c r="S145" s="7"/>
    </row>
    <row r="146" spans="1:19" ht="15.75" customHeight="1" x14ac:dyDescent="0.15">
      <c r="A146" s="7">
        <v>2021</v>
      </c>
      <c r="B146" s="8" t="s">
        <v>21</v>
      </c>
      <c r="C146" s="9">
        <v>1101</v>
      </c>
      <c r="D146" s="7" t="s">
        <v>22</v>
      </c>
      <c r="E146" s="10" t="s">
        <v>23</v>
      </c>
      <c r="F146" s="7" t="s">
        <v>38</v>
      </c>
      <c r="G146" s="18">
        <v>44440</v>
      </c>
      <c r="H146" s="19">
        <v>210372</v>
      </c>
      <c r="I146" s="14">
        <v>16</v>
      </c>
      <c r="J146" s="7">
        <v>495</v>
      </c>
      <c r="K146" s="7">
        <v>109.39999999999999</v>
      </c>
      <c r="L146" s="7">
        <f t="shared" si="20"/>
        <v>0.77898989898989901</v>
      </c>
      <c r="M146" s="7">
        <f t="shared" si="27"/>
        <v>2135.9646475983172</v>
      </c>
      <c r="N146" s="7"/>
      <c r="O146" s="7">
        <v>58.8</v>
      </c>
      <c r="P146" s="7">
        <v>168.2</v>
      </c>
      <c r="Q146" s="7">
        <v>109.39999999999999</v>
      </c>
      <c r="R146" s="15" t="s">
        <v>51</v>
      </c>
      <c r="S146" s="7"/>
    </row>
    <row r="147" spans="1:19" ht="15.75" customHeight="1" x14ac:dyDescent="0.15">
      <c r="A147" s="7">
        <v>2021</v>
      </c>
      <c r="B147" s="8" t="s">
        <v>21</v>
      </c>
      <c r="C147" s="9">
        <v>1102</v>
      </c>
      <c r="D147" s="7" t="s">
        <v>27</v>
      </c>
      <c r="E147" s="10" t="s">
        <v>23</v>
      </c>
      <c r="F147" s="7" t="s">
        <v>38</v>
      </c>
      <c r="G147" s="18">
        <v>44440</v>
      </c>
      <c r="H147" s="19">
        <v>210373</v>
      </c>
      <c r="I147" s="14">
        <v>17.600000000000001</v>
      </c>
      <c r="J147" s="7">
        <v>570</v>
      </c>
      <c r="K147" s="7">
        <v>125.2</v>
      </c>
      <c r="L147" s="7">
        <f t="shared" si="20"/>
        <v>0.78035087719298246</v>
      </c>
      <c r="M147" s="7">
        <f t="shared" si="27"/>
        <v>2335.0925362789685</v>
      </c>
      <c r="N147" s="7"/>
      <c r="O147" s="7">
        <v>58.8</v>
      </c>
      <c r="P147" s="7">
        <v>184</v>
      </c>
      <c r="Q147" s="7">
        <v>125.2</v>
      </c>
      <c r="R147" s="15" t="s">
        <v>52</v>
      </c>
      <c r="S147" s="7"/>
    </row>
    <row r="148" spans="1:19" ht="15.75" customHeight="1" x14ac:dyDescent="0.15">
      <c r="A148" s="7">
        <v>2021</v>
      </c>
      <c r="B148" s="8" t="s">
        <v>21</v>
      </c>
      <c r="C148" s="9">
        <v>1103</v>
      </c>
      <c r="D148" s="7" t="s">
        <v>28</v>
      </c>
      <c r="E148" s="10" t="s">
        <v>23</v>
      </c>
      <c r="F148" s="7" t="s">
        <v>38</v>
      </c>
      <c r="G148" s="18">
        <v>44440</v>
      </c>
      <c r="H148" s="19">
        <v>210374</v>
      </c>
      <c r="I148" s="14">
        <v>17.8</v>
      </c>
      <c r="J148" s="7">
        <v>595</v>
      </c>
      <c r="K148" s="7">
        <v>128.80000000000001</v>
      </c>
      <c r="L148" s="7">
        <f t="shared" si="20"/>
        <v>0.78352941176470592</v>
      </c>
      <c r="M148" s="7">
        <f t="shared" si="27"/>
        <v>2327.4526493695116</v>
      </c>
      <c r="N148" s="7"/>
      <c r="O148" s="7">
        <v>58.8</v>
      </c>
      <c r="P148" s="7">
        <v>187.6</v>
      </c>
      <c r="Q148" s="7">
        <v>128.80000000000001</v>
      </c>
      <c r="R148" s="15" t="s">
        <v>52</v>
      </c>
      <c r="S148" s="7"/>
    </row>
    <row r="149" spans="1:19" ht="15.75" customHeight="1" x14ac:dyDescent="0.15">
      <c r="A149" s="7">
        <v>2021</v>
      </c>
      <c r="B149" s="8" t="s">
        <v>21</v>
      </c>
      <c r="C149" s="9">
        <v>1104</v>
      </c>
      <c r="D149" s="7" t="s">
        <v>29</v>
      </c>
      <c r="E149" s="10" t="s">
        <v>23</v>
      </c>
      <c r="F149" s="7" t="s">
        <v>38</v>
      </c>
      <c r="G149" s="18">
        <v>44440</v>
      </c>
      <c r="H149" s="19">
        <v>210375</v>
      </c>
      <c r="I149" s="14">
        <v>20.399999999999999</v>
      </c>
      <c r="J149" s="7">
        <v>840</v>
      </c>
      <c r="K149" s="7">
        <v>179.2</v>
      </c>
      <c r="L149" s="7">
        <f t="shared" si="20"/>
        <v>0.78666666666666663</v>
      </c>
      <c r="M149" s="7">
        <f t="shared" si="27"/>
        <v>2628.7594163860831</v>
      </c>
      <c r="N149" s="7"/>
      <c r="O149" s="7">
        <v>58.8</v>
      </c>
      <c r="P149" s="7">
        <v>238</v>
      </c>
      <c r="Q149" s="7">
        <v>179.2</v>
      </c>
      <c r="R149" s="15" t="s">
        <v>52</v>
      </c>
      <c r="S149" s="7"/>
    </row>
    <row r="150" spans="1:19" ht="15.75" customHeight="1" x14ac:dyDescent="0.15">
      <c r="A150" s="7">
        <v>2021</v>
      </c>
      <c r="B150" s="8" t="s">
        <v>21</v>
      </c>
      <c r="C150" s="9">
        <v>1105</v>
      </c>
      <c r="D150" s="7" t="s">
        <v>30</v>
      </c>
      <c r="E150" s="10" t="s">
        <v>23</v>
      </c>
      <c r="F150" s="7" t="s">
        <v>38</v>
      </c>
      <c r="G150" s="18">
        <v>44440</v>
      </c>
      <c r="H150" s="19">
        <v>210376</v>
      </c>
      <c r="I150" s="14">
        <v>19</v>
      </c>
      <c r="J150" s="7">
        <v>590</v>
      </c>
      <c r="K150" s="7">
        <v>131.5</v>
      </c>
      <c r="L150" s="7">
        <f t="shared" si="20"/>
        <v>0.77711864406779663</v>
      </c>
      <c r="M150" s="7">
        <f t="shared" si="27"/>
        <v>2557.9337775114604</v>
      </c>
      <c r="N150" s="7"/>
      <c r="O150" s="7">
        <v>58.8</v>
      </c>
      <c r="P150" s="7">
        <v>190.3</v>
      </c>
      <c r="Q150" s="7">
        <v>131.5</v>
      </c>
      <c r="R150" s="15" t="s">
        <v>52</v>
      </c>
      <c r="S150" s="7"/>
    </row>
    <row r="151" spans="1:19" ht="15.75" customHeight="1" x14ac:dyDescent="0.15">
      <c r="A151" s="7">
        <v>2021</v>
      </c>
      <c r="B151" s="8" t="s">
        <v>21</v>
      </c>
      <c r="C151" s="9">
        <v>1106</v>
      </c>
      <c r="D151" s="7" t="s">
        <v>31</v>
      </c>
      <c r="E151" s="10" t="s">
        <v>23</v>
      </c>
      <c r="F151" s="7" t="s">
        <v>38</v>
      </c>
      <c r="G151" s="18">
        <v>44440</v>
      </c>
      <c r="H151" s="19">
        <v>210377</v>
      </c>
      <c r="I151" s="14">
        <v>14.6</v>
      </c>
      <c r="J151" s="7">
        <v>725</v>
      </c>
      <c r="K151" s="7">
        <v>148.30000000000001</v>
      </c>
      <c r="L151" s="7">
        <f t="shared" si="20"/>
        <v>0.79544827586206901</v>
      </c>
      <c r="M151" s="7">
        <f t="shared" si="27"/>
        <v>1803.9228299856802</v>
      </c>
      <c r="N151" s="7"/>
      <c r="O151" s="7">
        <v>58.8</v>
      </c>
      <c r="P151" s="7">
        <v>207.1</v>
      </c>
      <c r="Q151" s="7">
        <v>148.30000000000001</v>
      </c>
      <c r="R151" s="15" t="s">
        <v>51</v>
      </c>
      <c r="S151" s="7"/>
    </row>
    <row r="152" spans="1:19" ht="15.75" customHeight="1" x14ac:dyDescent="0.15">
      <c r="A152" s="7">
        <v>2021</v>
      </c>
      <c r="B152" s="8" t="s">
        <v>21</v>
      </c>
      <c r="C152" s="9">
        <v>1201</v>
      </c>
      <c r="D152" s="7" t="s">
        <v>30</v>
      </c>
      <c r="E152" s="10" t="s">
        <v>23</v>
      </c>
      <c r="F152" s="7" t="s">
        <v>38</v>
      </c>
      <c r="G152" s="18">
        <v>44440</v>
      </c>
      <c r="H152" s="19">
        <v>210378</v>
      </c>
      <c r="I152" s="14">
        <v>18.8</v>
      </c>
      <c r="J152" s="7">
        <v>645</v>
      </c>
      <c r="K152" s="7">
        <v>149.5</v>
      </c>
      <c r="L152" s="7">
        <f t="shared" si="20"/>
        <v>0.7682170542635659</v>
      </c>
      <c r="M152" s="7">
        <f t="shared" si="27"/>
        <v>2632.0933138447344</v>
      </c>
      <c r="N152" s="7"/>
      <c r="O152" s="7">
        <v>58.8</v>
      </c>
      <c r="P152" s="7">
        <v>208.3</v>
      </c>
      <c r="Q152" s="7">
        <v>149.5</v>
      </c>
      <c r="R152" s="15" t="s">
        <v>52</v>
      </c>
      <c r="S152" s="7"/>
    </row>
    <row r="153" spans="1:19" ht="15.75" customHeight="1" x14ac:dyDescent="0.15">
      <c r="A153" s="7">
        <v>2021</v>
      </c>
      <c r="B153" s="8" t="s">
        <v>21</v>
      </c>
      <c r="C153" s="9">
        <v>1202</v>
      </c>
      <c r="D153" s="7" t="s">
        <v>29</v>
      </c>
      <c r="E153" s="10" t="s">
        <v>23</v>
      </c>
      <c r="F153" s="7" t="s">
        <v>38</v>
      </c>
      <c r="G153" s="18">
        <v>44440</v>
      </c>
      <c r="H153" s="19">
        <v>210379</v>
      </c>
      <c r="I153" s="14">
        <v>19.8</v>
      </c>
      <c r="J153" s="7">
        <v>670</v>
      </c>
      <c r="K153" s="7">
        <v>150.10000000000002</v>
      </c>
      <c r="L153" s="7">
        <f t="shared" si="20"/>
        <v>0.77597014925373131</v>
      </c>
      <c r="M153" s="7">
        <f t="shared" si="27"/>
        <v>2679.3721227197348</v>
      </c>
      <c r="N153" s="7"/>
      <c r="O153" s="7">
        <v>58.8</v>
      </c>
      <c r="P153" s="7">
        <v>208.9</v>
      </c>
      <c r="Q153" s="7">
        <v>150.10000000000002</v>
      </c>
      <c r="R153" s="15" t="s">
        <v>52</v>
      </c>
      <c r="S153" s="7"/>
    </row>
    <row r="154" spans="1:19" ht="15.75" customHeight="1" x14ac:dyDescent="0.15">
      <c r="A154" s="7">
        <v>2021</v>
      </c>
      <c r="B154" s="8" t="s">
        <v>21</v>
      </c>
      <c r="C154" s="9">
        <v>1203</v>
      </c>
      <c r="D154" s="7" t="s">
        <v>27</v>
      </c>
      <c r="E154" s="10" t="s">
        <v>23</v>
      </c>
      <c r="F154" s="7" t="s">
        <v>38</v>
      </c>
      <c r="G154" s="18">
        <v>44440</v>
      </c>
      <c r="H154" s="19">
        <v>210380</v>
      </c>
      <c r="I154" s="14">
        <v>21.1</v>
      </c>
      <c r="J154" s="7">
        <v>570</v>
      </c>
      <c r="K154" s="7">
        <v>134.39999999999998</v>
      </c>
      <c r="L154" s="7">
        <f t="shared" si="20"/>
        <v>0.76421052631578956</v>
      </c>
      <c r="M154" s="7">
        <f t="shared" si="27"/>
        <v>3005.1684659460093</v>
      </c>
      <c r="N154" s="7"/>
      <c r="O154" s="7">
        <v>58.8</v>
      </c>
      <c r="P154" s="7">
        <v>193.2</v>
      </c>
      <c r="Q154" s="7">
        <v>134.39999999999998</v>
      </c>
      <c r="R154" s="15" t="s">
        <v>52</v>
      </c>
      <c r="S154" s="7"/>
    </row>
    <row r="155" spans="1:19" ht="15.75" customHeight="1" x14ac:dyDescent="0.15">
      <c r="A155" s="7">
        <v>2021</v>
      </c>
      <c r="B155" s="8" t="s">
        <v>21</v>
      </c>
      <c r="C155" s="9">
        <v>1204</v>
      </c>
      <c r="D155" s="7" t="s">
        <v>22</v>
      </c>
      <c r="E155" s="10" t="s">
        <v>23</v>
      </c>
      <c r="F155" s="7" t="s">
        <v>38</v>
      </c>
      <c r="G155" s="18">
        <v>44440</v>
      </c>
      <c r="H155" s="19">
        <v>210381</v>
      </c>
      <c r="I155" s="14">
        <v>21</v>
      </c>
      <c r="J155" s="7">
        <v>965</v>
      </c>
      <c r="K155" s="7">
        <v>215</v>
      </c>
      <c r="L155" s="7">
        <f t="shared" si="20"/>
        <v>0.77720207253886009</v>
      </c>
      <c r="M155" s="7">
        <f t="shared" si="27"/>
        <v>2826.1316969348049</v>
      </c>
      <c r="N155" s="7"/>
      <c r="O155" s="7">
        <v>58.8</v>
      </c>
      <c r="P155" s="7">
        <v>273.8</v>
      </c>
      <c r="Q155" s="7">
        <v>215</v>
      </c>
      <c r="R155" s="15" t="s">
        <v>52</v>
      </c>
      <c r="S155" s="7"/>
    </row>
    <row r="156" spans="1:19" ht="15.75" customHeight="1" x14ac:dyDescent="0.15">
      <c r="A156" s="7">
        <v>2021</v>
      </c>
      <c r="B156" s="8" t="s">
        <v>21</v>
      </c>
      <c r="C156" s="9">
        <v>1205</v>
      </c>
      <c r="D156" s="7" t="s">
        <v>28</v>
      </c>
      <c r="E156" s="10" t="s">
        <v>23</v>
      </c>
      <c r="F156" s="7" t="s">
        <v>38</v>
      </c>
      <c r="G156" s="18">
        <v>44440</v>
      </c>
      <c r="H156" s="19">
        <v>210382</v>
      </c>
      <c r="I156" s="14">
        <v>18.600000000000001</v>
      </c>
      <c r="J156" s="7">
        <v>890</v>
      </c>
      <c r="K156" s="7">
        <v>188.5</v>
      </c>
      <c r="L156" s="7">
        <f t="shared" si="20"/>
        <v>0.78820224719101128</v>
      </c>
      <c r="M156" s="7">
        <f t="shared" si="27"/>
        <v>2379.5577365414438</v>
      </c>
      <c r="N156" s="7"/>
      <c r="O156" s="7">
        <v>58.8</v>
      </c>
      <c r="P156" s="7">
        <v>247.3</v>
      </c>
      <c r="Q156" s="7">
        <v>188.5</v>
      </c>
      <c r="R156" s="15" t="s">
        <v>52</v>
      </c>
      <c r="S156" s="7"/>
    </row>
    <row r="157" spans="1:19" ht="15.75" customHeight="1" x14ac:dyDescent="0.15">
      <c r="A157" s="7">
        <v>2021</v>
      </c>
      <c r="B157" s="8" t="s">
        <v>21</v>
      </c>
      <c r="C157" s="9">
        <v>1206</v>
      </c>
      <c r="D157" s="7" t="s">
        <v>31</v>
      </c>
      <c r="E157" s="10" t="s">
        <v>23</v>
      </c>
      <c r="F157" s="7" t="s">
        <v>38</v>
      </c>
      <c r="G157" s="18">
        <v>44440</v>
      </c>
      <c r="H157" s="19">
        <v>210383</v>
      </c>
      <c r="I157" s="14">
        <v>14.4</v>
      </c>
      <c r="J157" s="7">
        <v>830</v>
      </c>
      <c r="K157" s="7">
        <v>173</v>
      </c>
      <c r="L157" s="7">
        <f t="shared" si="20"/>
        <v>0.79156626506024097</v>
      </c>
      <c r="M157" s="7">
        <f t="shared" si="27"/>
        <v>1812.977680418644</v>
      </c>
      <c r="N157" s="7"/>
      <c r="O157" s="7">
        <v>58.8</v>
      </c>
      <c r="P157" s="7">
        <v>231.8</v>
      </c>
      <c r="Q157" s="7">
        <v>173</v>
      </c>
      <c r="R157" s="15" t="s">
        <v>52</v>
      </c>
      <c r="S157" s="7"/>
    </row>
    <row r="158" spans="1:19" ht="15.75" customHeight="1" x14ac:dyDescent="0.15">
      <c r="A158" s="7">
        <v>2021</v>
      </c>
      <c r="B158" s="8" t="s">
        <v>21</v>
      </c>
      <c r="C158" s="9">
        <v>1307</v>
      </c>
      <c r="D158" s="7" t="s">
        <v>27</v>
      </c>
      <c r="E158" s="10" t="s">
        <v>23</v>
      </c>
      <c r="F158" s="7" t="s">
        <v>38</v>
      </c>
      <c r="G158" s="18">
        <v>44440</v>
      </c>
      <c r="H158" s="19">
        <v>210384</v>
      </c>
      <c r="I158" s="14">
        <v>21.6</v>
      </c>
      <c r="J158" s="7">
        <v>1065</v>
      </c>
      <c r="K158" s="7">
        <v>224.2</v>
      </c>
      <c r="L158" s="7">
        <f t="shared" si="20"/>
        <v>0.78948356807511733</v>
      </c>
      <c r="M158" s="7">
        <f t="shared" si="27"/>
        <v>2746.6397837530239</v>
      </c>
      <c r="N158" s="7"/>
      <c r="O158" s="7">
        <v>58.8</v>
      </c>
      <c r="P158" s="7">
        <v>283</v>
      </c>
      <c r="Q158" s="7">
        <v>224.2</v>
      </c>
      <c r="R158" s="15" t="s">
        <v>52</v>
      </c>
      <c r="S158" s="7"/>
    </row>
    <row r="159" spans="1:19" ht="15.75" customHeight="1" x14ac:dyDescent="0.15">
      <c r="A159" s="7">
        <v>2021</v>
      </c>
      <c r="B159" s="8" t="s">
        <v>21</v>
      </c>
      <c r="C159" s="9">
        <v>1308</v>
      </c>
      <c r="D159" s="7" t="s">
        <v>22</v>
      </c>
      <c r="E159" s="10" t="s">
        <v>23</v>
      </c>
      <c r="F159" s="7" t="s">
        <v>38</v>
      </c>
      <c r="G159" s="18">
        <v>44440</v>
      </c>
      <c r="H159" s="19">
        <v>210385</v>
      </c>
      <c r="I159" s="14">
        <v>19.2</v>
      </c>
      <c r="J159" s="7">
        <v>970</v>
      </c>
      <c r="K159" s="7">
        <v>205.09999999999997</v>
      </c>
      <c r="L159" s="7">
        <f t="shared" si="20"/>
        <v>0.7885567010309279</v>
      </c>
      <c r="M159" s="7">
        <f t="shared" si="27"/>
        <v>2452.206896455968</v>
      </c>
      <c r="N159" s="7"/>
      <c r="O159" s="7">
        <v>58.8</v>
      </c>
      <c r="P159" s="7">
        <v>263.89999999999998</v>
      </c>
      <c r="Q159" s="7">
        <v>205.09999999999997</v>
      </c>
      <c r="R159" s="15" t="s">
        <v>52</v>
      </c>
      <c r="S159" s="7"/>
    </row>
    <row r="160" spans="1:19" ht="15.75" customHeight="1" x14ac:dyDescent="0.15">
      <c r="A160" s="7">
        <v>2021</v>
      </c>
      <c r="B160" s="8" t="s">
        <v>21</v>
      </c>
      <c r="C160" s="9">
        <v>1309</v>
      </c>
      <c r="D160" s="7" t="s">
        <v>31</v>
      </c>
      <c r="E160" s="10" t="s">
        <v>23</v>
      </c>
      <c r="F160" s="7" t="s">
        <v>38</v>
      </c>
      <c r="G160" s="18">
        <v>44440</v>
      </c>
      <c r="H160" s="19">
        <v>210386</v>
      </c>
      <c r="I160" s="14">
        <v>15.8</v>
      </c>
      <c r="J160" s="7">
        <v>835</v>
      </c>
      <c r="K160" s="7">
        <v>179.10000000000002</v>
      </c>
      <c r="L160" s="7">
        <f t="shared" si="20"/>
        <v>0.78550898203592812</v>
      </c>
      <c r="M160" s="7">
        <f t="shared" si="27"/>
        <v>2047.0485925119456</v>
      </c>
      <c r="N160" s="7"/>
      <c r="O160" s="7">
        <v>58.8</v>
      </c>
      <c r="P160" s="7">
        <v>237.9</v>
      </c>
      <c r="Q160" s="7">
        <v>179.10000000000002</v>
      </c>
      <c r="R160" s="15" t="s">
        <v>52</v>
      </c>
      <c r="S160" s="7"/>
    </row>
    <row r="161" spans="1:36" ht="15.75" customHeight="1" x14ac:dyDescent="0.15">
      <c r="A161" s="7">
        <v>2021</v>
      </c>
      <c r="B161" s="8" t="s">
        <v>21</v>
      </c>
      <c r="C161" s="9">
        <v>1310</v>
      </c>
      <c r="D161" s="7" t="s">
        <v>29</v>
      </c>
      <c r="E161" s="10" t="s">
        <v>23</v>
      </c>
      <c r="F161" s="7" t="s">
        <v>38</v>
      </c>
      <c r="G161" s="18">
        <v>44440</v>
      </c>
      <c r="H161" s="19">
        <v>210387</v>
      </c>
      <c r="I161" s="14">
        <v>22</v>
      </c>
      <c r="J161" s="7">
        <v>775</v>
      </c>
      <c r="K161" s="7">
        <v>176.7</v>
      </c>
      <c r="L161" s="7">
        <f t="shared" si="20"/>
        <v>0.77199999999999991</v>
      </c>
      <c r="M161" s="7">
        <f t="shared" si="27"/>
        <v>3029.8385185185193</v>
      </c>
      <c r="N161" s="7"/>
      <c r="O161" s="7">
        <v>58.8</v>
      </c>
      <c r="P161" s="7">
        <v>235.5</v>
      </c>
      <c r="Q161" s="7">
        <v>176.7</v>
      </c>
      <c r="R161" s="15" t="s">
        <v>52</v>
      </c>
      <c r="S161" s="7"/>
    </row>
    <row r="162" spans="1:36" ht="15.75" customHeight="1" x14ac:dyDescent="0.15">
      <c r="A162" s="7">
        <v>2021</v>
      </c>
      <c r="B162" s="8" t="s">
        <v>21</v>
      </c>
      <c r="C162" s="9">
        <v>1311</v>
      </c>
      <c r="D162" s="7" t="s">
        <v>30</v>
      </c>
      <c r="E162" s="10" t="s">
        <v>23</v>
      </c>
      <c r="F162" s="7" t="s">
        <v>38</v>
      </c>
      <c r="G162" s="18">
        <v>44440</v>
      </c>
      <c r="H162" s="19">
        <v>210388</v>
      </c>
      <c r="I162" s="14">
        <v>19.8</v>
      </c>
      <c r="J162" s="7">
        <v>720</v>
      </c>
      <c r="K162" s="7">
        <v>163.30000000000001</v>
      </c>
      <c r="L162" s="7">
        <f t="shared" si="20"/>
        <v>0.77319444444444452</v>
      </c>
      <c r="M162" s="7">
        <f t="shared" si="27"/>
        <v>2712.5692438271594</v>
      </c>
      <c r="N162" s="7"/>
      <c r="O162" s="7">
        <v>58.8</v>
      </c>
      <c r="P162" s="7">
        <v>222.1</v>
      </c>
      <c r="Q162" s="7">
        <v>163.30000000000001</v>
      </c>
      <c r="R162" s="15" t="s">
        <v>52</v>
      </c>
      <c r="S162" s="7"/>
    </row>
    <row r="163" spans="1:36" ht="15.75" customHeight="1" x14ac:dyDescent="0.15">
      <c r="A163" s="7">
        <v>2021</v>
      </c>
      <c r="B163" s="8" t="s">
        <v>21</v>
      </c>
      <c r="C163" s="9">
        <v>1312</v>
      </c>
      <c r="D163" s="7" t="s">
        <v>28</v>
      </c>
      <c r="E163" s="10" t="s">
        <v>23</v>
      </c>
      <c r="F163" s="7" t="s">
        <v>38</v>
      </c>
      <c r="G163" s="18">
        <v>44440</v>
      </c>
      <c r="H163" s="19">
        <v>210389</v>
      </c>
      <c r="I163" s="14">
        <v>21.4</v>
      </c>
      <c r="J163" s="7">
        <v>680</v>
      </c>
      <c r="K163" s="7">
        <v>151.69999999999999</v>
      </c>
      <c r="L163" s="7">
        <f t="shared" si="20"/>
        <v>0.7769117647058823</v>
      </c>
      <c r="M163" s="7">
        <f t="shared" si="27"/>
        <v>2883.7153959529946</v>
      </c>
      <c r="N163" s="7"/>
      <c r="O163" s="7">
        <v>58.8</v>
      </c>
      <c r="P163" s="7">
        <v>210.5</v>
      </c>
      <c r="Q163" s="7">
        <v>151.69999999999999</v>
      </c>
      <c r="R163" s="15" t="s">
        <v>52</v>
      </c>
      <c r="S163" s="7"/>
    </row>
    <row r="164" spans="1:36" ht="15.75" customHeight="1" x14ac:dyDescent="0.15">
      <c r="A164" s="7">
        <v>2021</v>
      </c>
      <c r="B164" s="8" t="s">
        <v>21</v>
      </c>
      <c r="C164" s="9">
        <v>1401</v>
      </c>
      <c r="D164" s="7" t="s">
        <v>22</v>
      </c>
      <c r="E164" s="10" t="s">
        <v>23</v>
      </c>
      <c r="F164" s="7" t="s">
        <v>38</v>
      </c>
      <c r="G164" s="18">
        <v>44440</v>
      </c>
      <c r="H164" s="19">
        <v>210390</v>
      </c>
      <c r="I164" s="14">
        <v>22</v>
      </c>
      <c r="J164" s="7">
        <v>845</v>
      </c>
      <c r="K164" s="7">
        <v>187.3</v>
      </c>
      <c r="L164" s="7">
        <f t="shared" si="20"/>
        <v>0.77834319526627227</v>
      </c>
      <c r="M164" s="7">
        <f t="shared" si="27"/>
        <v>2945.5452845350278</v>
      </c>
      <c r="N164" s="7"/>
      <c r="O164" s="7">
        <v>58.8</v>
      </c>
      <c r="P164" s="7">
        <v>246.1</v>
      </c>
      <c r="Q164" s="7">
        <v>187.3</v>
      </c>
      <c r="R164" s="15" t="s">
        <v>52</v>
      </c>
      <c r="S164" s="7"/>
    </row>
    <row r="165" spans="1:36" ht="15.75" customHeight="1" x14ac:dyDescent="0.15">
      <c r="A165" s="7">
        <v>2021</v>
      </c>
      <c r="B165" s="8" t="s">
        <v>21</v>
      </c>
      <c r="C165" s="9">
        <v>1402</v>
      </c>
      <c r="D165" s="7" t="s">
        <v>28</v>
      </c>
      <c r="E165" s="10" t="s">
        <v>23</v>
      </c>
      <c r="F165" s="7" t="s">
        <v>38</v>
      </c>
      <c r="G165" s="18">
        <v>44440</v>
      </c>
      <c r="H165" s="19">
        <v>210391</v>
      </c>
      <c r="I165" s="14">
        <v>19.399999999999999</v>
      </c>
      <c r="J165" s="7">
        <v>520</v>
      </c>
      <c r="K165" s="7">
        <v>122.10000000000001</v>
      </c>
      <c r="L165" s="7">
        <f t="shared" si="20"/>
        <v>0.76519230769230762</v>
      </c>
      <c r="M165" s="7">
        <f t="shared" si="27"/>
        <v>2751.5411039886044</v>
      </c>
      <c r="N165" s="7"/>
      <c r="O165" s="7">
        <v>58.8</v>
      </c>
      <c r="P165" s="7">
        <v>180.9</v>
      </c>
      <c r="Q165" s="7">
        <v>122.10000000000001</v>
      </c>
      <c r="R165" s="15" t="s">
        <v>51</v>
      </c>
      <c r="S165" s="7"/>
    </row>
    <row r="166" spans="1:36" ht="15.75" customHeight="1" x14ac:dyDescent="0.15">
      <c r="A166" s="7">
        <v>2021</v>
      </c>
      <c r="B166" s="8" t="s">
        <v>21</v>
      </c>
      <c r="C166" s="9">
        <v>1403</v>
      </c>
      <c r="D166" s="7" t="s">
        <v>29</v>
      </c>
      <c r="E166" s="10" t="s">
        <v>23</v>
      </c>
      <c r="F166" s="7" t="s">
        <v>38</v>
      </c>
      <c r="G166" s="18">
        <v>44440</v>
      </c>
      <c r="H166" s="19">
        <v>210392</v>
      </c>
      <c r="I166" s="14">
        <v>20.8</v>
      </c>
      <c r="J166" s="7">
        <v>905</v>
      </c>
      <c r="K166" s="7">
        <v>202.39999999999998</v>
      </c>
      <c r="L166" s="7">
        <f t="shared" si="20"/>
        <v>0.77635359116022107</v>
      </c>
      <c r="M166" s="7">
        <f t="shared" si="27"/>
        <v>2809.8764122501852</v>
      </c>
      <c r="N166" s="7"/>
      <c r="O166" s="7">
        <v>58.8</v>
      </c>
      <c r="P166" s="7">
        <v>261.2</v>
      </c>
      <c r="Q166" s="7">
        <v>202.39999999999998</v>
      </c>
      <c r="R166" s="15" t="s">
        <v>52</v>
      </c>
      <c r="S166" s="7"/>
    </row>
    <row r="167" spans="1:36" ht="15.75" customHeight="1" x14ac:dyDescent="0.15">
      <c r="A167" s="7">
        <v>2021</v>
      </c>
      <c r="B167" s="8" t="s">
        <v>21</v>
      </c>
      <c r="C167" s="9">
        <v>1404</v>
      </c>
      <c r="D167" s="7" t="s">
        <v>27</v>
      </c>
      <c r="E167" s="10" t="s">
        <v>23</v>
      </c>
      <c r="F167" s="7" t="s">
        <v>38</v>
      </c>
      <c r="G167" s="18">
        <v>44440</v>
      </c>
      <c r="H167" s="19">
        <v>210393</v>
      </c>
      <c r="I167" s="14">
        <v>18.8</v>
      </c>
      <c r="J167" s="7">
        <v>995</v>
      </c>
      <c r="K167" s="7">
        <v>220.59999999999997</v>
      </c>
      <c r="L167" s="7">
        <f t="shared" si="20"/>
        <v>0.77829145728643223</v>
      </c>
      <c r="M167" s="7">
        <f t="shared" si="27"/>
        <v>2517.689863007517</v>
      </c>
      <c r="N167" s="7"/>
      <c r="O167" s="7">
        <v>58.8</v>
      </c>
      <c r="P167" s="7">
        <v>279.39999999999998</v>
      </c>
      <c r="Q167" s="7">
        <v>220.59999999999997</v>
      </c>
      <c r="R167" s="15" t="s">
        <v>52</v>
      </c>
      <c r="S167" s="7"/>
    </row>
    <row r="168" spans="1:36" ht="15.75" customHeight="1" x14ac:dyDescent="0.15">
      <c r="A168" s="7">
        <v>2021</v>
      </c>
      <c r="B168" s="21" t="s">
        <v>21</v>
      </c>
      <c r="C168" s="22">
        <v>1405</v>
      </c>
      <c r="D168" s="21" t="s">
        <v>31</v>
      </c>
      <c r="E168" s="21" t="s">
        <v>23</v>
      </c>
      <c r="F168" s="21" t="s">
        <v>38</v>
      </c>
      <c r="G168" s="23">
        <v>44440</v>
      </c>
      <c r="H168" s="24">
        <v>210394</v>
      </c>
      <c r="I168" s="25">
        <v>3.85</v>
      </c>
      <c r="J168" s="21">
        <v>390</v>
      </c>
      <c r="K168" s="21">
        <v>88.100000000000009</v>
      </c>
      <c r="L168" s="21">
        <f t="shared" si="20"/>
        <v>0.77410256410256406</v>
      </c>
      <c r="M168" s="21">
        <f t="shared" ref="M168:M169" si="28">(I168-(I168*L168))*(107639/21.5)*(1/2.2)</f>
        <v>1979.1583571854508</v>
      </c>
      <c r="N168" s="21"/>
      <c r="O168" s="21">
        <v>58.8</v>
      </c>
      <c r="P168" s="21">
        <v>146.9</v>
      </c>
      <c r="Q168" s="21">
        <v>88.100000000000009</v>
      </c>
      <c r="R168" s="27" t="s">
        <v>51</v>
      </c>
      <c r="S168" s="21" t="s">
        <v>53</v>
      </c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</row>
    <row r="169" spans="1:36" ht="15.75" customHeight="1" x14ac:dyDescent="0.15">
      <c r="A169" s="7">
        <v>2021</v>
      </c>
      <c r="B169" s="21" t="s">
        <v>21</v>
      </c>
      <c r="C169" s="22">
        <v>1406</v>
      </c>
      <c r="D169" s="21" t="s">
        <v>30</v>
      </c>
      <c r="E169" s="21" t="s">
        <v>23</v>
      </c>
      <c r="F169" s="21" t="s">
        <v>38</v>
      </c>
      <c r="G169" s="23">
        <v>44440</v>
      </c>
      <c r="H169" s="24">
        <v>210395</v>
      </c>
      <c r="I169" s="25">
        <v>5.4</v>
      </c>
      <c r="J169" s="21">
        <v>595</v>
      </c>
      <c r="K169" s="21">
        <v>130.30000000000001</v>
      </c>
      <c r="L169" s="21">
        <f t="shared" si="20"/>
        <v>0.78100840336134447</v>
      </c>
      <c r="M169" s="21">
        <f t="shared" si="28"/>
        <v>2691.0993010819561</v>
      </c>
      <c r="N169" s="21"/>
      <c r="O169" s="21">
        <v>58.8</v>
      </c>
      <c r="P169" s="21">
        <v>189.1</v>
      </c>
      <c r="Q169" s="21">
        <v>130.30000000000001</v>
      </c>
      <c r="R169" s="27" t="s">
        <v>51</v>
      </c>
      <c r="S169" s="21" t="s">
        <v>53</v>
      </c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</row>
    <row r="170" spans="1:36" ht="15.75" customHeight="1" x14ac:dyDescent="0.15">
      <c r="A170" s="7">
        <v>2021</v>
      </c>
      <c r="B170" s="17" t="s">
        <v>33</v>
      </c>
      <c r="C170" s="9">
        <v>2101</v>
      </c>
      <c r="D170" s="7" t="s">
        <v>31</v>
      </c>
      <c r="E170" s="10" t="s">
        <v>23</v>
      </c>
      <c r="F170" s="7" t="s">
        <v>38</v>
      </c>
      <c r="G170" s="18">
        <v>44440</v>
      </c>
      <c r="H170" s="19">
        <v>210396</v>
      </c>
      <c r="I170" s="29">
        <v>8.5980282252102391</v>
      </c>
      <c r="J170" s="7">
        <v>550</v>
      </c>
      <c r="K170" s="11">
        <v>119.60000000000001</v>
      </c>
      <c r="L170" s="7">
        <f t="shared" si="20"/>
        <v>0.78254545454545454</v>
      </c>
      <c r="M170" s="7">
        <f t="shared" ref="M170:M193" si="29">(I170-(I170*L170))*(107639/81)*(1/2.2)</f>
        <v>1129.3519635950943</v>
      </c>
      <c r="N170" s="7"/>
      <c r="O170" s="7">
        <v>58.8</v>
      </c>
      <c r="P170" s="7">
        <v>178.4</v>
      </c>
      <c r="Q170" s="7">
        <v>119.60000000000001</v>
      </c>
      <c r="R170" s="15" t="s">
        <v>52</v>
      </c>
      <c r="S170" s="7" t="s">
        <v>54</v>
      </c>
      <c r="T170" s="11">
        <v>3.9</v>
      </c>
      <c r="U170" s="11">
        <f t="shared" ref="U170:U193" si="30">CONVERT(T170, "kg","lbm")</f>
        <v>8.5980282252102249</v>
      </c>
    </row>
    <row r="171" spans="1:36" ht="15.75" customHeight="1" x14ac:dyDescent="0.15">
      <c r="A171" s="7">
        <v>2021</v>
      </c>
      <c r="B171" s="17" t="s">
        <v>33</v>
      </c>
      <c r="C171" s="9">
        <v>2102</v>
      </c>
      <c r="D171" s="7" t="s">
        <v>30</v>
      </c>
      <c r="E171" s="10" t="s">
        <v>23</v>
      </c>
      <c r="F171" s="7" t="s">
        <v>38</v>
      </c>
      <c r="G171" s="18">
        <v>44440</v>
      </c>
      <c r="H171" s="19">
        <v>210397</v>
      </c>
      <c r="I171" s="29">
        <v>11.750638574453999</v>
      </c>
      <c r="J171" s="7">
        <v>655</v>
      </c>
      <c r="K171" s="11">
        <v>139.69999999999999</v>
      </c>
      <c r="L171" s="7">
        <f t="shared" si="20"/>
        <v>0.78671755725190828</v>
      </c>
      <c r="M171" s="7">
        <f t="shared" si="29"/>
        <v>1513.8349558051848</v>
      </c>
      <c r="N171" s="7"/>
      <c r="O171" s="7">
        <v>58.8</v>
      </c>
      <c r="P171" s="7">
        <v>198.5</v>
      </c>
      <c r="Q171" s="7">
        <v>139.69999999999999</v>
      </c>
      <c r="R171" s="15" t="s">
        <v>52</v>
      </c>
      <c r="S171" s="7" t="s">
        <v>54</v>
      </c>
      <c r="T171" s="11">
        <v>5.33</v>
      </c>
      <c r="U171" s="11">
        <f t="shared" si="30"/>
        <v>11.750638574453975</v>
      </c>
    </row>
    <row r="172" spans="1:36" ht="15.75" customHeight="1" x14ac:dyDescent="0.15">
      <c r="A172" s="7">
        <v>2021</v>
      </c>
      <c r="B172" s="17" t="s">
        <v>33</v>
      </c>
      <c r="C172" s="9">
        <v>2103</v>
      </c>
      <c r="D172" s="7" t="s">
        <v>27</v>
      </c>
      <c r="E172" s="10" t="s">
        <v>23</v>
      </c>
      <c r="F172" s="7" t="s">
        <v>38</v>
      </c>
      <c r="G172" s="18">
        <v>44440</v>
      </c>
      <c r="H172" s="19">
        <v>210398</v>
      </c>
      <c r="I172" s="29">
        <v>10.2845645309246</v>
      </c>
      <c r="J172" s="7">
        <v>635</v>
      </c>
      <c r="K172" s="11">
        <v>130.69999999999999</v>
      </c>
      <c r="L172" s="7">
        <f t="shared" si="20"/>
        <v>0.79417322834645676</v>
      </c>
      <c r="M172" s="7">
        <f t="shared" si="29"/>
        <v>1278.644233850544</v>
      </c>
      <c r="N172" s="7"/>
      <c r="O172" s="7">
        <v>58.8</v>
      </c>
      <c r="P172" s="7">
        <v>189.5</v>
      </c>
      <c r="Q172" s="7">
        <v>130.69999999999999</v>
      </c>
      <c r="R172" s="15" t="s">
        <v>52</v>
      </c>
      <c r="S172" s="7" t="s">
        <v>54</v>
      </c>
      <c r="T172" s="11">
        <v>4.665</v>
      </c>
      <c r="U172" s="11">
        <f t="shared" si="30"/>
        <v>10.284564530924538</v>
      </c>
    </row>
    <row r="173" spans="1:36" ht="15.75" customHeight="1" x14ac:dyDescent="0.15">
      <c r="A173" s="7">
        <v>2021</v>
      </c>
      <c r="B173" s="17" t="s">
        <v>33</v>
      </c>
      <c r="C173" s="9">
        <v>2104</v>
      </c>
      <c r="D173" s="7" t="s">
        <v>28</v>
      </c>
      <c r="E173" s="10" t="s">
        <v>23</v>
      </c>
      <c r="F173" s="7" t="s">
        <v>38</v>
      </c>
      <c r="G173" s="18">
        <v>44440</v>
      </c>
      <c r="H173" s="19">
        <v>210399</v>
      </c>
      <c r="I173" s="29">
        <v>18.706222946386902</v>
      </c>
      <c r="J173" s="7">
        <v>570</v>
      </c>
      <c r="K173" s="11">
        <v>129.69999999999999</v>
      </c>
      <c r="L173" s="7">
        <f t="shared" si="20"/>
        <v>0.77245614035087717</v>
      </c>
      <c r="M173" s="7">
        <f t="shared" si="29"/>
        <v>2571.0657391151308</v>
      </c>
      <c r="N173" s="7"/>
      <c r="O173" s="7">
        <v>58.8</v>
      </c>
      <c r="P173" s="7">
        <v>188.5</v>
      </c>
      <c r="Q173" s="7">
        <v>129.69999999999999</v>
      </c>
      <c r="R173" s="15" t="s">
        <v>52</v>
      </c>
      <c r="S173" s="7" t="s">
        <v>54</v>
      </c>
      <c r="T173" s="11">
        <v>8.4849999999999994</v>
      </c>
      <c r="U173" s="11">
        <f t="shared" si="30"/>
        <v>18.706222946386859</v>
      </c>
    </row>
    <row r="174" spans="1:36" ht="15.75" customHeight="1" x14ac:dyDescent="0.15">
      <c r="A174" s="7">
        <v>2021</v>
      </c>
      <c r="B174" s="17" t="s">
        <v>33</v>
      </c>
      <c r="C174" s="9">
        <v>2105</v>
      </c>
      <c r="D174" s="7" t="s">
        <v>22</v>
      </c>
      <c r="E174" s="10" t="s">
        <v>23</v>
      </c>
      <c r="F174" s="7" t="s">
        <v>38</v>
      </c>
      <c r="G174" s="18">
        <v>44440</v>
      </c>
      <c r="H174" s="19">
        <v>210400</v>
      </c>
      <c r="I174" s="29">
        <v>25.827154014958499</v>
      </c>
      <c r="J174" s="7">
        <v>870</v>
      </c>
      <c r="K174" s="11">
        <v>186.10000000000002</v>
      </c>
      <c r="L174" s="7">
        <f t="shared" si="20"/>
        <v>0.78609195402298848</v>
      </c>
      <c r="M174" s="7">
        <f t="shared" si="29"/>
        <v>3337.0723884573677</v>
      </c>
      <c r="N174" s="7"/>
      <c r="O174" s="7">
        <v>58.8</v>
      </c>
      <c r="P174" s="7">
        <v>244.9</v>
      </c>
      <c r="Q174" s="7">
        <v>186.10000000000002</v>
      </c>
      <c r="R174" s="15" t="s">
        <v>55</v>
      </c>
      <c r="S174" s="7" t="s">
        <v>54</v>
      </c>
      <c r="T174" s="11">
        <v>11.715</v>
      </c>
      <c r="U174" s="11">
        <f t="shared" si="30"/>
        <v>25.827154014958406</v>
      </c>
    </row>
    <row r="175" spans="1:36" ht="15.75" customHeight="1" x14ac:dyDescent="0.15">
      <c r="A175" s="7">
        <v>2021</v>
      </c>
      <c r="B175" s="17" t="s">
        <v>33</v>
      </c>
      <c r="C175" s="9">
        <v>2106</v>
      </c>
      <c r="D175" s="7" t="s">
        <v>29</v>
      </c>
      <c r="E175" s="10" t="s">
        <v>23</v>
      </c>
      <c r="F175" s="7" t="s">
        <v>38</v>
      </c>
      <c r="G175" s="18">
        <v>44440</v>
      </c>
      <c r="H175" s="19">
        <v>210401</v>
      </c>
      <c r="I175" s="29">
        <v>22.3548733855466</v>
      </c>
      <c r="J175" s="7">
        <v>565</v>
      </c>
      <c r="K175" s="11">
        <v>133.19999999999999</v>
      </c>
      <c r="L175" s="7">
        <f t="shared" si="20"/>
        <v>0.76424778761061951</v>
      </c>
      <c r="M175" s="7">
        <f t="shared" si="29"/>
        <v>3183.3907215458448</v>
      </c>
      <c r="N175" s="7"/>
      <c r="O175" s="7">
        <v>58.8</v>
      </c>
      <c r="P175" s="7">
        <v>192</v>
      </c>
      <c r="Q175" s="7">
        <v>133.19999999999999</v>
      </c>
      <c r="R175" s="15" t="s">
        <v>52</v>
      </c>
      <c r="S175" s="7" t="s">
        <v>54</v>
      </c>
      <c r="T175" s="11">
        <v>10.14</v>
      </c>
      <c r="U175" s="11">
        <f t="shared" si="30"/>
        <v>22.35487338554659</v>
      </c>
    </row>
    <row r="176" spans="1:36" ht="15.75" customHeight="1" x14ac:dyDescent="0.15">
      <c r="A176" s="7">
        <v>2021</v>
      </c>
      <c r="B176" s="17" t="s">
        <v>33</v>
      </c>
      <c r="C176" s="9">
        <v>2201</v>
      </c>
      <c r="D176" s="7" t="s">
        <v>22</v>
      </c>
      <c r="E176" s="10" t="s">
        <v>23</v>
      </c>
      <c r="F176" s="7" t="s">
        <v>38</v>
      </c>
      <c r="G176" s="18">
        <v>44440</v>
      </c>
      <c r="H176" s="19">
        <v>210402</v>
      </c>
      <c r="I176" s="29">
        <v>21.616324807227301</v>
      </c>
      <c r="J176" s="7">
        <v>455</v>
      </c>
      <c r="K176" s="11">
        <v>106.3</v>
      </c>
      <c r="L176" s="7">
        <f t="shared" si="20"/>
        <v>0.76637362637362638</v>
      </c>
      <c r="M176" s="7">
        <f t="shared" si="29"/>
        <v>3050.4624262631478</v>
      </c>
      <c r="N176" s="7"/>
      <c r="O176" s="7">
        <v>58.8</v>
      </c>
      <c r="P176" s="7">
        <v>165.1</v>
      </c>
      <c r="Q176" s="7">
        <v>106.3</v>
      </c>
      <c r="R176" s="15" t="s">
        <v>52</v>
      </c>
      <c r="S176" s="7" t="s">
        <v>54</v>
      </c>
      <c r="T176" s="11">
        <v>9.8049999999999997</v>
      </c>
      <c r="U176" s="11">
        <f t="shared" si="30"/>
        <v>21.616324807227247</v>
      </c>
    </row>
    <row r="177" spans="1:21" ht="15.75" customHeight="1" x14ac:dyDescent="0.15">
      <c r="A177" s="7">
        <v>2021</v>
      </c>
      <c r="B177" s="17" t="s">
        <v>33</v>
      </c>
      <c r="C177" s="9">
        <v>2202</v>
      </c>
      <c r="D177" s="7" t="s">
        <v>27</v>
      </c>
      <c r="E177" s="10" t="s">
        <v>23</v>
      </c>
      <c r="F177" s="7" t="s">
        <v>38</v>
      </c>
      <c r="G177" s="18">
        <v>44440</v>
      </c>
      <c r="H177" s="19">
        <v>210403</v>
      </c>
      <c r="I177" s="29">
        <v>35.009407234958601</v>
      </c>
      <c r="J177" s="7">
        <v>525</v>
      </c>
      <c r="K177" s="11">
        <v>118.00000000000001</v>
      </c>
      <c r="L177" s="7">
        <f t="shared" si="20"/>
        <v>0.77523809523809528</v>
      </c>
      <c r="M177" s="7">
        <f t="shared" si="29"/>
        <v>4753.0175305747161</v>
      </c>
      <c r="N177" s="7"/>
      <c r="O177" s="7">
        <v>58.8</v>
      </c>
      <c r="P177" s="7">
        <v>176.8</v>
      </c>
      <c r="Q177" s="7">
        <v>118.00000000000001</v>
      </c>
      <c r="R177" s="15" t="s">
        <v>56</v>
      </c>
      <c r="S177" s="7" t="s">
        <v>54</v>
      </c>
      <c r="T177" s="11">
        <v>15.88</v>
      </c>
      <c r="U177" s="11">
        <f t="shared" si="30"/>
        <v>35.009407234958559</v>
      </c>
    </row>
    <row r="178" spans="1:21" ht="15.75" customHeight="1" x14ac:dyDescent="0.15">
      <c r="A178" s="7">
        <v>2021</v>
      </c>
      <c r="B178" s="17" t="s">
        <v>33</v>
      </c>
      <c r="C178" s="9">
        <v>2203</v>
      </c>
      <c r="D178" s="7" t="s">
        <v>29</v>
      </c>
      <c r="E178" s="10" t="s">
        <v>23</v>
      </c>
      <c r="F178" s="7" t="s">
        <v>38</v>
      </c>
      <c r="G178" s="18">
        <v>44440</v>
      </c>
      <c r="H178" s="19">
        <v>210404</v>
      </c>
      <c r="I178" s="29">
        <v>22.487150742857601</v>
      </c>
      <c r="J178" s="7">
        <v>595</v>
      </c>
      <c r="K178" s="11">
        <v>130.39999999999998</v>
      </c>
      <c r="L178" s="7">
        <f t="shared" si="20"/>
        <v>0.78084033613445381</v>
      </c>
      <c r="M178" s="7">
        <f t="shared" si="29"/>
        <v>2976.8504108581851</v>
      </c>
      <c r="N178" s="7"/>
      <c r="O178" s="7">
        <v>58.8</v>
      </c>
      <c r="P178" s="7">
        <v>189.2</v>
      </c>
      <c r="Q178" s="7">
        <v>130.39999999999998</v>
      </c>
      <c r="R178" s="15" t="s">
        <v>56</v>
      </c>
      <c r="S178" s="7" t="s">
        <v>54</v>
      </c>
      <c r="T178" s="11">
        <v>10.199999999999999</v>
      </c>
      <c r="U178" s="11">
        <f t="shared" si="30"/>
        <v>22.487150742857512</v>
      </c>
    </row>
    <row r="179" spans="1:21" ht="15.75" customHeight="1" x14ac:dyDescent="0.15">
      <c r="A179" s="7">
        <v>2021</v>
      </c>
      <c r="B179" s="17" t="s">
        <v>33</v>
      </c>
      <c r="C179" s="9">
        <v>2204</v>
      </c>
      <c r="D179" s="7" t="s">
        <v>28</v>
      </c>
      <c r="E179" s="10" t="s">
        <v>23</v>
      </c>
      <c r="F179" s="7" t="s">
        <v>38</v>
      </c>
      <c r="G179" s="18">
        <v>44440</v>
      </c>
      <c r="H179" s="19">
        <v>210405</v>
      </c>
      <c r="I179" s="29">
        <v>26.246032313109701</v>
      </c>
      <c r="J179" s="7">
        <v>510</v>
      </c>
      <c r="K179" s="11">
        <v>115.39999999999999</v>
      </c>
      <c r="L179" s="7">
        <f t="shared" si="20"/>
        <v>0.7737254901960785</v>
      </c>
      <c r="M179" s="7">
        <f t="shared" si="29"/>
        <v>3587.2467151493588</v>
      </c>
      <c r="N179" s="7"/>
      <c r="O179" s="7">
        <v>58.8</v>
      </c>
      <c r="P179" s="7">
        <v>174.2</v>
      </c>
      <c r="Q179" s="7">
        <v>115.39999999999999</v>
      </c>
      <c r="R179" s="15" t="s">
        <v>56</v>
      </c>
      <c r="S179" s="7" t="s">
        <v>54</v>
      </c>
      <c r="T179" s="11">
        <v>11.904999999999999</v>
      </c>
      <c r="U179" s="11">
        <f t="shared" si="30"/>
        <v>26.246032313109673</v>
      </c>
    </row>
    <row r="180" spans="1:21" ht="15.75" customHeight="1" x14ac:dyDescent="0.15">
      <c r="A180" s="7">
        <v>2021</v>
      </c>
      <c r="B180" s="17" t="s">
        <v>33</v>
      </c>
      <c r="C180" s="9">
        <v>2205</v>
      </c>
      <c r="D180" s="7" t="s">
        <v>31</v>
      </c>
      <c r="E180" s="10" t="s">
        <v>23</v>
      </c>
      <c r="F180" s="7" t="s">
        <v>38</v>
      </c>
      <c r="G180" s="18">
        <v>44440</v>
      </c>
      <c r="H180" s="19">
        <v>210406</v>
      </c>
      <c r="I180" s="29">
        <v>26.620818158824001</v>
      </c>
      <c r="J180" s="7">
        <v>545</v>
      </c>
      <c r="K180" s="11">
        <v>123.60000000000001</v>
      </c>
      <c r="L180" s="7">
        <f t="shared" si="20"/>
        <v>0.77321100917431185</v>
      </c>
      <c r="M180" s="7">
        <f t="shared" si="29"/>
        <v>3646.7443773163886</v>
      </c>
      <c r="N180" s="7"/>
      <c r="O180" s="7">
        <v>58.8</v>
      </c>
      <c r="P180" s="7">
        <v>182.4</v>
      </c>
      <c r="Q180" s="7">
        <v>123.60000000000001</v>
      </c>
      <c r="R180" s="15" t="s">
        <v>56</v>
      </c>
      <c r="S180" s="7" t="s">
        <v>54</v>
      </c>
      <c r="T180" s="11">
        <v>12.074999999999999</v>
      </c>
      <c r="U180" s="11">
        <f t="shared" si="30"/>
        <v>26.620818158823965</v>
      </c>
    </row>
    <row r="181" spans="1:21" ht="15.75" customHeight="1" x14ac:dyDescent="0.15">
      <c r="A181" s="7">
        <v>2021</v>
      </c>
      <c r="B181" s="17" t="s">
        <v>33</v>
      </c>
      <c r="C181" s="9">
        <v>2206</v>
      </c>
      <c r="D181" s="7" t="s">
        <v>30</v>
      </c>
      <c r="E181" s="10" t="s">
        <v>23</v>
      </c>
      <c r="F181" s="7" t="s">
        <v>38</v>
      </c>
      <c r="G181" s="18">
        <v>44440</v>
      </c>
      <c r="H181" s="19">
        <v>210407</v>
      </c>
      <c r="I181" s="29">
        <v>20.5691290618491</v>
      </c>
      <c r="J181" s="7">
        <v>460</v>
      </c>
      <c r="K181" s="11">
        <v>108.8</v>
      </c>
      <c r="L181" s="7">
        <f t="shared" si="20"/>
        <v>0.76347826086956516</v>
      </c>
      <c r="M181" s="7">
        <f t="shared" si="29"/>
        <v>2938.6571580541558</v>
      </c>
      <c r="N181" s="7"/>
      <c r="O181" s="7">
        <v>58.8</v>
      </c>
      <c r="P181" s="7">
        <v>167.6</v>
      </c>
      <c r="Q181" s="7">
        <v>108.8</v>
      </c>
      <c r="R181" s="15" t="s">
        <v>52</v>
      </c>
      <c r="S181" s="7" t="s">
        <v>54</v>
      </c>
      <c r="T181" s="11">
        <v>9.33</v>
      </c>
      <c r="U181" s="11">
        <f t="shared" si="30"/>
        <v>20.569129061849075</v>
      </c>
    </row>
    <row r="182" spans="1:21" ht="15.75" customHeight="1" x14ac:dyDescent="0.15">
      <c r="A182" s="7">
        <v>2021</v>
      </c>
      <c r="B182" s="17" t="s">
        <v>33</v>
      </c>
      <c r="C182" s="9">
        <v>2307</v>
      </c>
      <c r="D182" s="7" t="s">
        <v>22</v>
      </c>
      <c r="E182" s="10" t="s">
        <v>23</v>
      </c>
      <c r="F182" s="7" t="s">
        <v>38</v>
      </c>
      <c r="G182" s="18">
        <v>44440</v>
      </c>
      <c r="H182" s="19">
        <v>210408</v>
      </c>
      <c r="I182" s="29">
        <v>17.1960564504205</v>
      </c>
      <c r="J182" s="7">
        <v>865</v>
      </c>
      <c r="K182" s="11">
        <v>192.89999999999998</v>
      </c>
      <c r="L182" s="7">
        <f t="shared" si="20"/>
        <v>0.77699421965317916</v>
      </c>
      <c r="M182" s="7">
        <f t="shared" si="29"/>
        <v>2316.3646949875642</v>
      </c>
      <c r="N182" s="7"/>
      <c r="O182" s="7">
        <v>58.8</v>
      </c>
      <c r="P182" s="7">
        <v>251.7</v>
      </c>
      <c r="Q182" s="7">
        <v>192.89999999999998</v>
      </c>
      <c r="R182" s="15" t="s">
        <v>52</v>
      </c>
      <c r="S182" s="7" t="s">
        <v>54</v>
      </c>
      <c r="T182" s="11">
        <v>7.8</v>
      </c>
      <c r="U182" s="11">
        <f t="shared" si="30"/>
        <v>17.19605645042045</v>
      </c>
    </row>
    <row r="183" spans="1:21" ht="15.75" customHeight="1" x14ac:dyDescent="0.15">
      <c r="A183" s="7">
        <v>2021</v>
      </c>
      <c r="B183" s="17" t="s">
        <v>33</v>
      </c>
      <c r="C183" s="9">
        <v>2308</v>
      </c>
      <c r="D183" s="7" t="s">
        <v>29</v>
      </c>
      <c r="E183" s="10" t="s">
        <v>23</v>
      </c>
      <c r="F183" s="7" t="s">
        <v>38</v>
      </c>
      <c r="G183" s="18">
        <v>44440</v>
      </c>
      <c r="H183" s="19">
        <v>210409</v>
      </c>
      <c r="I183" s="29">
        <v>29.563989358992099</v>
      </c>
      <c r="J183" s="7">
        <v>1060</v>
      </c>
      <c r="K183" s="11">
        <v>249.7</v>
      </c>
      <c r="L183" s="7">
        <f t="shared" si="20"/>
        <v>0.76443396226415095</v>
      </c>
      <c r="M183" s="7">
        <f t="shared" si="29"/>
        <v>4206.6624906187335</v>
      </c>
      <c r="N183" s="7"/>
      <c r="O183" s="7">
        <v>58.8</v>
      </c>
      <c r="P183" s="7">
        <v>308.5</v>
      </c>
      <c r="Q183" s="7">
        <v>249.7</v>
      </c>
      <c r="R183" s="15" t="s">
        <v>55</v>
      </c>
      <c r="S183" s="7" t="s">
        <v>54</v>
      </c>
      <c r="T183" s="11">
        <v>13.41</v>
      </c>
      <c r="U183" s="11">
        <f t="shared" si="30"/>
        <v>29.563989358992082</v>
      </c>
    </row>
    <row r="184" spans="1:21" ht="15.75" customHeight="1" x14ac:dyDescent="0.15">
      <c r="A184" s="7">
        <v>2021</v>
      </c>
      <c r="B184" s="17" t="s">
        <v>33</v>
      </c>
      <c r="C184" s="9">
        <v>2309</v>
      </c>
      <c r="D184" s="7" t="s">
        <v>31</v>
      </c>
      <c r="E184" s="10" t="s">
        <v>23</v>
      </c>
      <c r="F184" s="7" t="s">
        <v>38</v>
      </c>
      <c r="G184" s="18">
        <v>44440</v>
      </c>
      <c r="H184" s="19">
        <v>210410</v>
      </c>
      <c r="I184" s="29">
        <v>25.3862294905887</v>
      </c>
      <c r="J184" s="7">
        <v>735</v>
      </c>
      <c r="K184" s="11">
        <v>163</v>
      </c>
      <c r="L184" s="7">
        <f t="shared" si="20"/>
        <v>0.77823129251700685</v>
      </c>
      <c r="M184" s="7">
        <f t="shared" si="29"/>
        <v>3400.6381429595158</v>
      </c>
      <c r="N184" s="7"/>
      <c r="O184" s="7">
        <v>58.8</v>
      </c>
      <c r="P184" s="7">
        <v>221.8</v>
      </c>
      <c r="Q184" s="7">
        <v>163</v>
      </c>
      <c r="R184" s="15" t="s">
        <v>55</v>
      </c>
      <c r="S184" s="7" t="s">
        <v>54</v>
      </c>
      <c r="T184" s="11">
        <v>11.515000000000001</v>
      </c>
      <c r="U184" s="11">
        <f t="shared" si="30"/>
        <v>25.386229490588654</v>
      </c>
    </row>
    <row r="185" spans="1:21" ht="15.75" customHeight="1" x14ac:dyDescent="0.15">
      <c r="A185" s="7">
        <v>2021</v>
      </c>
      <c r="B185" s="17" t="s">
        <v>33</v>
      </c>
      <c r="C185" s="9">
        <v>2310</v>
      </c>
      <c r="D185" s="7" t="s">
        <v>27</v>
      </c>
      <c r="E185" s="10" t="s">
        <v>23</v>
      </c>
      <c r="F185" s="7" t="s">
        <v>38</v>
      </c>
      <c r="G185" s="18">
        <v>44440</v>
      </c>
      <c r="H185" s="19">
        <v>210411</v>
      </c>
      <c r="I185" s="29" t="s">
        <v>57</v>
      </c>
      <c r="J185" s="7">
        <v>1010</v>
      </c>
      <c r="K185" s="11">
        <v>208.59999999999997</v>
      </c>
      <c r="L185" s="7">
        <f t="shared" si="20"/>
        <v>0.7934653465346535</v>
      </c>
      <c r="M185" s="7" t="e">
        <f t="shared" si="29"/>
        <v>#VALUE!</v>
      </c>
      <c r="N185" s="7"/>
      <c r="O185" s="7">
        <v>58.8</v>
      </c>
      <c r="P185" s="7">
        <v>267.39999999999998</v>
      </c>
      <c r="Q185" s="7">
        <v>208.59999999999997</v>
      </c>
      <c r="R185" s="15" t="s">
        <v>56</v>
      </c>
      <c r="S185" s="7" t="s">
        <v>58</v>
      </c>
      <c r="T185" s="11" t="s">
        <v>57</v>
      </c>
      <c r="U185" s="11" t="e">
        <f t="shared" si="30"/>
        <v>#VALUE!</v>
      </c>
    </row>
    <row r="186" spans="1:21" ht="15.75" customHeight="1" x14ac:dyDescent="0.15">
      <c r="A186" s="7">
        <v>2021</v>
      </c>
      <c r="B186" s="17" t="s">
        <v>33</v>
      </c>
      <c r="C186" s="9">
        <v>2311</v>
      </c>
      <c r="D186" s="7" t="s">
        <v>30</v>
      </c>
      <c r="E186" s="10" t="s">
        <v>23</v>
      </c>
      <c r="F186" s="7" t="s">
        <v>38</v>
      </c>
      <c r="G186" s="18">
        <v>44440</v>
      </c>
      <c r="H186" s="19">
        <v>210412</v>
      </c>
      <c r="I186" s="29">
        <v>25.485437508571898</v>
      </c>
      <c r="J186" s="7">
        <v>945</v>
      </c>
      <c r="K186" s="11">
        <v>220.2</v>
      </c>
      <c r="L186" s="7">
        <f t="shared" si="20"/>
        <v>0.76698412698412699</v>
      </c>
      <c r="M186" s="7">
        <f t="shared" si="29"/>
        <v>3587.0675429090102</v>
      </c>
      <c r="N186" s="7"/>
      <c r="O186" s="7">
        <v>58.8</v>
      </c>
      <c r="P186" s="7">
        <v>279</v>
      </c>
      <c r="Q186" s="7">
        <v>220.2</v>
      </c>
      <c r="R186" s="15" t="s">
        <v>56</v>
      </c>
      <c r="S186" s="7" t="s">
        <v>54</v>
      </c>
      <c r="T186" s="11">
        <v>11.56</v>
      </c>
      <c r="U186" s="11">
        <f t="shared" si="30"/>
        <v>25.485437508571849</v>
      </c>
    </row>
    <row r="187" spans="1:21" ht="15.75" customHeight="1" x14ac:dyDescent="0.15">
      <c r="A187" s="7">
        <v>2021</v>
      </c>
      <c r="B187" s="17" t="s">
        <v>33</v>
      </c>
      <c r="C187" s="9">
        <v>2312</v>
      </c>
      <c r="D187" s="7" t="s">
        <v>28</v>
      </c>
      <c r="E187" s="10" t="s">
        <v>23</v>
      </c>
      <c r="F187" s="7" t="s">
        <v>38</v>
      </c>
      <c r="G187" s="18">
        <v>44440</v>
      </c>
      <c r="H187" s="19">
        <v>210413</v>
      </c>
      <c r="I187" s="29">
        <v>15.6748668413448</v>
      </c>
      <c r="J187" s="7">
        <v>710</v>
      </c>
      <c r="K187" s="11">
        <v>171.5</v>
      </c>
      <c r="L187" s="7">
        <f t="shared" si="20"/>
        <v>0.7584507042253521</v>
      </c>
      <c r="M187" s="7">
        <f t="shared" si="29"/>
        <v>2287.0285730303067</v>
      </c>
      <c r="N187" s="7"/>
      <c r="O187" s="7">
        <v>58.8</v>
      </c>
      <c r="P187" s="7">
        <v>230.3</v>
      </c>
      <c r="Q187" s="7">
        <v>171.5</v>
      </c>
      <c r="R187" s="15" t="s">
        <v>52</v>
      </c>
      <c r="S187" s="7" t="s">
        <v>54</v>
      </c>
      <c r="T187" s="11">
        <v>7.11</v>
      </c>
      <c r="U187" s="11">
        <f t="shared" si="30"/>
        <v>15.674866841344794</v>
      </c>
    </row>
    <row r="188" spans="1:21" ht="15.75" customHeight="1" x14ac:dyDescent="0.15">
      <c r="A188" s="7">
        <v>2021</v>
      </c>
      <c r="B188" s="17" t="s">
        <v>33</v>
      </c>
      <c r="C188" s="9">
        <v>2401</v>
      </c>
      <c r="D188" s="7" t="s">
        <v>30</v>
      </c>
      <c r="E188" s="10" t="s">
        <v>23</v>
      </c>
      <c r="F188" s="7" t="s">
        <v>38</v>
      </c>
      <c r="G188" s="18">
        <v>44440</v>
      </c>
      <c r="H188" s="19">
        <v>210414</v>
      </c>
      <c r="I188" s="29">
        <v>19.036916339664199</v>
      </c>
      <c r="J188" s="7">
        <v>665</v>
      </c>
      <c r="K188" s="11">
        <v>160.10000000000002</v>
      </c>
      <c r="L188" s="7">
        <f t="shared" si="20"/>
        <v>0.75924812030075184</v>
      </c>
      <c r="M188" s="7">
        <f t="shared" si="29"/>
        <v>2768.3961884965515</v>
      </c>
      <c r="N188" s="7"/>
      <c r="O188" s="7">
        <v>58.8</v>
      </c>
      <c r="P188" s="7">
        <v>218.9</v>
      </c>
      <c r="Q188" s="7">
        <v>160.10000000000002</v>
      </c>
      <c r="R188" s="15" t="s">
        <v>52</v>
      </c>
      <c r="S188" s="7" t="s">
        <v>54</v>
      </c>
      <c r="T188" s="11">
        <v>8.6349999999999998</v>
      </c>
      <c r="U188" s="11">
        <f t="shared" si="30"/>
        <v>19.036916339664177</v>
      </c>
    </row>
    <row r="189" spans="1:21" ht="15.75" customHeight="1" x14ac:dyDescent="0.15">
      <c r="A189" s="7">
        <v>2021</v>
      </c>
      <c r="B189" s="17" t="s">
        <v>33</v>
      </c>
      <c r="C189" s="9">
        <v>2402</v>
      </c>
      <c r="D189" s="7" t="s">
        <v>27</v>
      </c>
      <c r="E189" s="10" t="s">
        <v>23</v>
      </c>
      <c r="F189" s="7" t="s">
        <v>38</v>
      </c>
      <c r="G189" s="18">
        <v>44440</v>
      </c>
      <c r="H189" s="19">
        <v>210415</v>
      </c>
      <c r="I189" s="29">
        <v>31.6694039628577</v>
      </c>
      <c r="J189" s="7">
        <v>930</v>
      </c>
      <c r="K189" s="11">
        <v>200.5</v>
      </c>
      <c r="L189" s="7">
        <f t="shared" si="20"/>
        <v>0.78440860215053765</v>
      </c>
      <c r="M189" s="7">
        <f t="shared" si="29"/>
        <v>4124.1387960741631</v>
      </c>
      <c r="N189" s="7"/>
      <c r="O189" s="7">
        <v>58.8</v>
      </c>
      <c r="P189" s="7">
        <v>259.3</v>
      </c>
      <c r="Q189" s="7">
        <v>200.5</v>
      </c>
      <c r="R189" s="15" t="s">
        <v>56</v>
      </c>
      <c r="S189" s="7" t="s">
        <v>54</v>
      </c>
      <c r="T189" s="11">
        <v>14.365</v>
      </c>
      <c r="U189" s="11">
        <f t="shared" si="30"/>
        <v>31.669403962857661</v>
      </c>
    </row>
    <row r="190" spans="1:21" ht="15.75" customHeight="1" x14ac:dyDescent="0.15">
      <c r="A190" s="7">
        <v>2021</v>
      </c>
      <c r="B190" s="17" t="s">
        <v>33</v>
      </c>
      <c r="C190" s="9">
        <v>2403</v>
      </c>
      <c r="D190" s="7" t="s">
        <v>22</v>
      </c>
      <c r="E190" s="10" t="s">
        <v>23</v>
      </c>
      <c r="F190" s="7" t="s">
        <v>38</v>
      </c>
      <c r="G190" s="18">
        <v>44440</v>
      </c>
      <c r="H190" s="19">
        <v>210416</v>
      </c>
      <c r="I190" s="29">
        <v>26.598771932605501</v>
      </c>
      <c r="J190" s="7">
        <v>880</v>
      </c>
      <c r="K190" s="11">
        <v>193.7</v>
      </c>
      <c r="L190" s="7">
        <f t="shared" si="20"/>
        <v>0.77988636363636354</v>
      </c>
      <c r="M190" s="7">
        <f t="shared" si="29"/>
        <v>3536.4741580885025</v>
      </c>
      <c r="N190" s="7"/>
      <c r="O190" s="7">
        <v>58.8</v>
      </c>
      <c r="P190" s="7">
        <v>252.5</v>
      </c>
      <c r="Q190" s="7">
        <v>193.7</v>
      </c>
      <c r="R190" s="15" t="s">
        <v>56</v>
      </c>
      <c r="S190" s="7" t="s">
        <v>54</v>
      </c>
      <c r="T190" s="11">
        <v>12.065</v>
      </c>
      <c r="U190" s="11">
        <f t="shared" si="30"/>
        <v>26.59877193260548</v>
      </c>
    </row>
    <row r="191" spans="1:21" ht="15.75" customHeight="1" x14ac:dyDescent="0.15">
      <c r="A191" s="7">
        <v>2021</v>
      </c>
      <c r="B191" s="17" t="s">
        <v>33</v>
      </c>
      <c r="C191" s="9">
        <v>2404</v>
      </c>
      <c r="D191" s="7" t="s">
        <v>28</v>
      </c>
      <c r="E191" s="10" t="s">
        <v>23</v>
      </c>
      <c r="F191" s="7" t="s">
        <v>38</v>
      </c>
      <c r="G191" s="18">
        <v>44440</v>
      </c>
      <c r="H191" s="19">
        <v>210417</v>
      </c>
      <c r="I191" s="29">
        <v>8.9948602971430205</v>
      </c>
      <c r="J191" s="7">
        <v>835</v>
      </c>
      <c r="K191" s="11">
        <v>191.39999999999998</v>
      </c>
      <c r="L191" s="7">
        <f t="shared" si="20"/>
        <v>0.77077844311377253</v>
      </c>
      <c r="M191" s="7">
        <f t="shared" si="29"/>
        <v>1245.4085277534325</v>
      </c>
      <c r="N191" s="7"/>
      <c r="O191" s="7">
        <v>58.8</v>
      </c>
      <c r="P191" s="7">
        <v>250.2</v>
      </c>
      <c r="Q191" s="7">
        <v>191.39999999999998</v>
      </c>
      <c r="R191" s="15" t="s">
        <v>56</v>
      </c>
      <c r="S191" s="7" t="s">
        <v>54</v>
      </c>
      <c r="T191" s="11">
        <v>4.08</v>
      </c>
      <c r="U191" s="11">
        <f t="shared" si="30"/>
        <v>8.9948602971430045</v>
      </c>
    </row>
    <row r="192" spans="1:21" ht="15.75" customHeight="1" x14ac:dyDescent="0.15">
      <c r="A192" s="7">
        <v>2021</v>
      </c>
      <c r="B192" s="17" t="s">
        <v>33</v>
      </c>
      <c r="C192" s="9">
        <v>2405</v>
      </c>
      <c r="D192" s="7" t="s">
        <v>29</v>
      </c>
      <c r="E192" s="10" t="s">
        <v>23</v>
      </c>
      <c r="F192" s="7" t="s">
        <v>38</v>
      </c>
      <c r="G192" s="18">
        <v>44440</v>
      </c>
      <c r="H192" s="19">
        <v>210418</v>
      </c>
      <c r="I192" s="29">
        <v>19.455794637815501</v>
      </c>
      <c r="J192" s="7">
        <v>845</v>
      </c>
      <c r="K192" s="11">
        <v>189</v>
      </c>
      <c r="L192" s="7">
        <f t="shared" si="20"/>
        <v>0.7763313609467456</v>
      </c>
      <c r="M192" s="7">
        <f t="shared" si="29"/>
        <v>2628.5486736845537</v>
      </c>
      <c r="N192" s="7"/>
      <c r="O192" s="7">
        <v>58.8</v>
      </c>
      <c r="P192" s="7">
        <v>247.8</v>
      </c>
      <c r="Q192" s="7">
        <v>189</v>
      </c>
      <c r="R192" s="15" t="s">
        <v>56</v>
      </c>
      <c r="S192" s="7" t="s">
        <v>54</v>
      </c>
      <c r="T192" s="11">
        <v>8.8249999999999993</v>
      </c>
      <c r="U192" s="11">
        <f t="shared" si="30"/>
        <v>19.455794637815444</v>
      </c>
    </row>
    <row r="193" spans="1:36" ht="15.75" customHeight="1" x14ac:dyDescent="0.15">
      <c r="A193" s="7">
        <v>2021</v>
      </c>
      <c r="B193" s="17" t="s">
        <v>33</v>
      </c>
      <c r="C193" s="9">
        <v>2406</v>
      </c>
      <c r="D193" s="7" t="s">
        <v>31</v>
      </c>
      <c r="E193" s="10" t="s">
        <v>23</v>
      </c>
      <c r="F193" s="7" t="s">
        <v>38</v>
      </c>
      <c r="G193" s="18">
        <v>44440</v>
      </c>
      <c r="H193" s="19">
        <v>210419</v>
      </c>
      <c r="I193" s="29">
        <v>10.4609343406725</v>
      </c>
      <c r="J193" s="7">
        <v>785</v>
      </c>
      <c r="K193" s="11">
        <v>190.8</v>
      </c>
      <c r="L193" s="7">
        <f t="shared" si="20"/>
        <v>0.75694267515923574</v>
      </c>
      <c r="M193" s="7">
        <f t="shared" si="29"/>
        <v>1535.8229198808283</v>
      </c>
      <c r="N193" s="7"/>
      <c r="O193" s="7">
        <v>58.8</v>
      </c>
      <c r="P193" s="7">
        <v>249.6</v>
      </c>
      <c r="Q193" s="7">
        <v>190.8</v>
      </c>
      <c r="R193" s="15" t="s">
        <v>51</v>
      </c>
      <c r="S193" s="7" t="s">
        <v>54</v>
      </c>
      <c r="T193" s="11">
        <v>4.7450000000000001</v>
      </c>
      <c r="U193" s="11">
        <f t="shared" si="30"/>
        <v>10.460934340672441</v>
      </c>
    </row>
    <row r="194" spans="1:36" ht="15.75" customHeight="1" x14ac:dyDescent="0.15">
      <c r="A194" s="21">
        <v>2021</v>
      </c>
      <c r="B194" s="21" t="s">
        <v>21</v>
      </c>
      <c r="C194" s="22">
        <v>1107</v>
      </c>
      <c r="D194" s="21" t="s">
        <v>29</v>
      </c>
      <c r="E194" s="21" t="s">
        <v>32</v>
      </c>
      <c r="F194" s="21" t="s">
        <v>59</v>
      </c>
      <c r="G194" s="23">
        <v>44487</v>
      </c>
      <c r="H194" s="24">
        <v>210420</v>
      </c>
      <c r="I194" s="25">
        <v>7</v>
      </c>
      <c r="J194" s="21">
        <v>745</v>
      </c>
      <c r="K194" s="21">
        <v>211.8</v>
      </c>
      <c r="L194" s="21">
        <f t="shared" si="20"/>
        <v>0.71570469798657721</v>
      </c>
      <c r="M194" s="21">
        <f>(I194-(I194*L194))*(107639/78)*(1/2.2)</f>
        <v>1248.3032289857792</v>
      </c>
      <c r="N194" s="21"/>
      <c r="O194" s="21">
        <v>58.8</v>
      </c>
      <c r="P194" s="21">
        <v>270.60000000000002</v>
      </c>
      <c r="Q194" s="21">
        <f t="shared" ref="Q194:Q448" si="31">P194-O194</f>
        <v>211.8</v>
      </c>
      <c r="R194" s="27" t="s">
        <v>60</v>
      </c>
      <c r="S194" s="21" t="s">
        <v>61</v>
      </c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</row>
    <row r="195" spans="1:36" ht="15.75" customHeight="1" x14ac:dyDescent="0.15">
      <c r="A195" s="7">
        <v>2021</v>
      </c>
      <c r="B195" s="8" t="s">
        <v>21</v>
      </c>
      <c r="C195" s="9">
        <v>1108</v>
      </c>
      <c r="D195" s="7" t="s">
        <v>28</v>
      </c>
      <c r="E195" s="16" t="s">
        <v>32</v>
      </c>
      <c r="F195" s="7" t="s">
        <v>59</v>
      </c>
      <c r="G195" s="18">
        <v>44487</v>
      </c>
      <c r="H195" s="19">
        <v>210421</v>
      </c>
      <c r="I195" s="14">
        <v>6.6</v>
      </c>
      <c r="J195" s="7">
        <v>410</v>
      </c>
      <c r="K195" s="7">
        <v>116.2</v>
      </c>
      <c r="L195" s="7">
        <f t="shared" si="20"/>
        <v>0.71658536585365862</v>
      </c>
      <c r="M195" s="7">
        <f t="shared" ref="M195:M198" si="32">(I195-(I195*L195))*(107639/81)*(1/2.2)</f>
        <v>1129.8691779584458</v>
      </c>
      <c r="N195" s="7"/>
      <c r="O195" s="7">
        <v>58.8</v>
      </c>
      <c r="P195" s="7">
        <v>175</v>
      </c>
      <c r="Q195" s="7">
        <f t="shared" si="31"/>
        <v>116.2</v>
      </c>
      <c r="R195" s="15" t="s">
        <v>60</v>
      </c>
      <c r="S195" s="7"/>
    </row>
    <row r="196" spans="1:36" ht="15.75" customHeight="1" x14ac:dyDescent="0.15">
      <c r="A196" s="7">
        <v>2021</v>
      </c>
      <c r="B196" s="8" t="s">
        <v>21</v>
      </c>
      <c r="C196" s="9">
        <v>1109</v>
      </c>
      <c r="D196" s="7" t="s">
        <v>22</v>
      </c>
      <c r="E196" s="16" t="s">
        <v>32</v>
      </c>
      <c r="F196" s="7" t="s">
        <v>59</v>
      </c>
      <c r="G196" s="18">
        <v>44487</v>
      </c>
      <c r="H196" s="19">
        <v>210422</v>
      </c>
      <c r="I196" s="14">
        <v>7.4</v>
      </c>
      <c r="J196" s="7">
        <v>355</v>
      </c>
      <c r="K196" s="7">
        <v>100.39999999999999</v>
      </c>
      <c r="L196" s="7">
        <f t="shared" si="20"/>
        <v>0.71718309859154938</v>
      </c>
      <c r="M196" s="7">
        <f t="shared" si="32"/>
        <v>1264.1512375713312</v>
      </c>
      <c r="N196" s="7"/>
      <c r="O196" s="7">
        <v>58.8</v>
      </c>
      <c r="P196" s="7">
        <v>159.19999999999999</v>
      </c>
      <c r="Q196" s="7">
        <f t="shared" si="31"/>
        <v>100.39999999999999</v>
      </c>
      <c r="R196" s="15" t="s">
        <v>60</v>
      </c>
      <c r="S196" s="7"/>
    </row>
    <row r="197" spans="1:36" ht="15.75" customHeight="1" x14ac:dyDescent="0.15">
      <c r="A197" s="7">
        <v>2021</v>
      </c>
      <c r="B197" s="8" t="s">
        <v>21</v>
      </c>
      <c r="C197" s="9">
        <v>1110</v>
      </c>
      <c r="D197" s="7" t="s">
        <v>27</v>
      </c>
      <c r="E197" s="16" t="s">
        <v>32</v>
      </c>
      <c r="F197" s="7" t="s">
        <v>59</v>
      </c>
      <c r="G197" s="18">
        <v>44487</v>
      </c>
      <c r="H197" s="19">
        <v>210423</v>
      </c>
      <c r="I197" s="14">
        <v>8</v>
      </c>
      <c r="J197" s="7">
        <v>330</v>
      </c>
      <c r="K197" s="7">
        <v>97.000000000000014</v>
      </c>
      <c r="L197" s="7">
        <f t="shared" si="20"/>
        <v>0.70606060606060606</v>
      </c>
      <c r="M197" s="7">
        <f t="shared" si="32"/>
        <v>1420.396966295956</v>
      </c>
      <c r="N197" s="7"/>
      <c r="O197" s="7">
        <v>58.8</v>
      </c>
      <c r="P197" s="7">
        <v>155.80000000000001</v>
      </c>
      <c r="Q197" s="7">
        <f t="shared" si="31"/>
        <v>97.000000000000014</v>
      </c>
      <c r="R197" s="15" t="s">
        <v>60</v>
      </c>
      <c r="S197" s="7"/>
    </row>
    <row r="198" spans="1:36" ht="15.75" customHeight="1" x14ac:dyDescent="0.15">
      <c r="A198" s="7">
        <v>2021</v>
      </c>
      <c r="B198" s="8" t="s">
        <v>21</v>
      </c>
      <c r="C198" s="9">
        <v>1111</v>
      </c>
      <c r="D198" s="7" t="s">
        <v>30</v>
      </c>
      <c r="E198" s="16" t="s">
        <v>32</v>
      </c>
      <c r="F198" s="7" t="s">
        <v>59</v>
      </c>
      <c r="G198" s="18">
        <v>44487</v>
      </c>
      <c r="H198" s="19">
        <v>210424</v>
      </c>
      <c r="I198" s="14">
        <v>7.6</v>
      </c>
      <c r="J198" s="7">
        <v>560</v>
      </c>
      <c r="K198" s="7">
        <v>161.30000000000001</v>
      </c>
      <c r="L198" s="7">
        <f t="shared" si="20"/>
        <v>0.71196428571428572</v>
      </c>
      <c r="M198" s="7">
        <f t="shared" si="32"/>
        <v>1322.2753058361388</v>
      </c>
      <c r="N198" s="7"/>
      <c r="O198" s="7">
        <v>58.8</v>
      </c>
      <c r="P198" s="7">
        <v>220.1</v>
      </c>
      <c r="Q198" s="7">
        <f t="shared" si="31"/>
        <v>161.30000000000001</v>
      </c>
      <c r="R198" s="15" t="s">
        <v>60</v>
      </c>
      <c r="S198" s="7"/>
    </row>
    <row r="199" spans="1:36" ht="15.75" customHeight="1" x14ac:dyDescent="0.15">
      <c r="A199" s="21">
        <v>2021</v>
      </c>
      <c r="B199" s="21" t="s">
        <v>21</v>
      </c>
      <c r="C199" s="22">
        <v>1112</v>
      </c>
      <c r="D199" s="21" t="s">
        <v>31</v>
      </c>
      <c r="E199" s="21" t="s">
        <v>32</v>
      </c>
      <c r="F199" s="21" t="s">
        <v>59</v>
      </c>
      <c r="G199" s="23">
        <v>44487</v>
      </c>
      <c r="H199" s="24">
        <v>210425</v>
      </c>
      <c r="I199" s="25">
        <v>4.8</v>
      </c>
      <c r="J199" s="21">
        <v>445</v>
      </c>
      <c r="K199" s="21">
        <v>124.3</v>
      </c>
      <c r="L199" s="21">
        <f t="shared" si="20"/>
        <v>0.72067415730337081</v>
      </c>
      <c r="M199" s="21">
        <f t="shared" ref="M199:M200" si="33">(I199-(I199*L199))*(107639/78)*(1/2.2)</f>
        <v>841.016905790838</v>
      </c>
      <c r="N199" s="21"/>
      <c r="O199" s="21">
        <v>58.8</v>
      </c>
      <c r="P199" s="21">
        <v>183.1</v>
      </c>
      <c r="Q199" s="21">
        <f t="shared" si="31"/>
        <v>124.3</v>
      </c>
      <c r="R199" s="27" t="s">
        <v>60</v>
      </c>
      <c r="S199" s="21" t="s">
        <v>61</v>
      </c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</row>
    <row r="200" spans="1:36" ht="15.75" customHeight="1" x14ac:dyDescent="0.15">
      <c r="A200" s="21">
        <v>2021</v>
      </c>
      <c r="B200" s="21" t="s">
        <v>21</v>
      </c>
      <c r="C200" s="22">
        <v>1207</v>
      </c>
      <c r="D200" s="21" t="s">
        <v>28</v>
      </c>
      <c r="E200" s="21" t="s">
        <v>32</v>
      </c>
      <c r="F200" s="21" t="s">
        <v>59</v>
      </c>
      <c r="G200" s="23">
        <v>44487</v>
      </c>
      <c r="H200" s="24">
        <v>210426</v>
      </c>
      <c r="I200" s="25">
        <v>6</v>
      </c>
      <c r="J200" s="21">
        <v>430</v>
      </c>
      <c r="K200" s="21">
        <v>118.60000000000001</v>
      </c>
      <c r="L200" s="21">
        <f t="shared" si="20"/>
        <v>0.72418604651162788</v>
      </c>
      <c r="M200" s="21">
        <f t="shared" si="33"/>
        <v>1038.0537811026184</v>
      </c>
      <c r="N200" s="21"/>
      <c r="O200" s="21">
        <v>58.8</v>
      </c>
      <c r="P200" s="21">
        <v>177.4</v>
      </c>
      <c r="Q200" s="21">
        <f t="shared" si="31"/>
        <v>118.60000000000001</v>
      </c>
      <c r="R200" s="27" t="s">
        <v>60</v>
      </c>
      <c r="S200" s="21" t="s">
        <v>61</v>
      </c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</row>
    <row r="201" spans="1:36" ht="15.75" customHeight="1" x14ac:dyDescent="0.15">
      <c r="A201" s="7">
        <v>2021</v>
      </c>
      <c r="B201" s="8" t="s">
        <v>21</v>
      </c>
      <c r="C201" s="9">
        <v>1208</v>
      </c>
      <c r="D201" s="7" t="s">
        <v>30</v>
      </c>
      <c r="E201" s="16" t="s">
        <v>32</v>
      </c>
      <c r="F201" s="7" t="s">
        <v>59</v>
      </c>
      <c r="G201" s="18">
        <v>44487</v>
      </c>
      <c r="H201" s="19">
        <v>210427</v>
      </c>
      <c r="I201" s="14">
        <v>8.4</v>
      </c>
      <c r="J201" s="7">
        <v>415</v>
      </c>
      <c r="K201" s="7">
        <v>119.3</v>
      </c>
      <c r="L201" s="7">
        <f t="shared" si="20"/>
        <v>0.71253012048192765</v>
      </c>
      <c r="M201" s="7">
        <f t="shared" ref="M201:M204" si="34">(I201-(I201*L201))*(107639/81)*(1/2.2)</f>
        <v>1458.5911954890269</v>
      </c>
      <c r="N201" s="7"/>
      <c r="O201" s="7">
        <v>58.8</v>
      </c>
      <c r="P201" s="7">
        <v>178.1</v>
      </c>
      <c r="Q201" s="7">
        <f t="shared" si="31"/>
        <v>119.3</v>
      </c>
      <c r="R201" s="15" t="s">
        <v>60</v>
      </c>
      <c r="S201" s="7"/>
    </row>
    <row r="202" spans="1:36" ht="15.75" customHeight="1" x14ac:dyDescent="0.15">
      <c r="A202" s="7">
        <v>2021</v>
      </c>
      <c r="B202" s="8" t="s">
        <v>21</v>
      </c>
      <c r="C202" s="9">
        <v>1209</v>
      </c>
      <c r="D202" s="7" t="s">
        <v>31</v>
      </c>
      <c r="E202" s="16" t="s">
        <v>32</v>
      </c>
      <c r="F202" s="7" t="s">
        <v>59</v>
      </c>
      <c r="G202" s="18">
        <v>44487</v>
      </c>
      <c r="H202" s="19">
        <v>210428</v>
      </c>
      <c r="I202" s="14">
        <v>6</v>
      </c>
      <c r="J202" s="7">
        <v>305</v>
      </c>
      <c r="K202" s="7">
        <v>85.8</v>
      </c>
      <c r="L202" s="7">
        <f t="shared" si="20"/>
        <v>0.71868852459016386</v>
      </c>
      <c r="M202" s="7">
        <f t="shared" si="34"/>
        <v>1019.5315118397089</v>
      </c>
      <c r="N202" s="7"/>
      <c r="O202" s="7">
        <v>58.8</v>
      </c>
      <c r="P202" s="7">
        <v>144.6</v>
      </c>
      <c r="Q202" s="7">
        <f t="shared" si="31"/>
        <v>85.8</v>
      </c>
      <c r="R202" s="15" t="s">
        <v>60</v>
      </c>
      <c r="S202" s="7"/>
    </row>
    <row r="203" spans="1:36" ht="15.75" customHeight="1" x14ac:dyDescent="0.15">
      <c r="A203" s="7">
        <v>2021</v>
      </c>
      <c r="B203" s="8" t="s">
        <v>21</v>
      </c>
      <c r="C203" s="9">
        <v>1210</v>
      </c>
      <c r="D203" s="7" t="s">
        <v>22</v>
      </c>
      <c r="E203" s="16" t="s">
        <v>32</v>
      </c>
      <c r="F203" s="7" t="s">
        <v>59</v>
      </c>
      <c r="G203" s="18">
        <v>44487</v>
      </c>
      <c r="H203" s="19">
        <v>210429</v>
      </c>
      <c r="I203" s="14">
        <v>10.199999999999999</v>
      </c>
      <c r="J203" s="7">
        <v>270</v>
      </c>
      <c r="K203" s="7">
        <v>80.3</v>
      </c>
      <c r="L203" s="7">
        <f t="shared" si="20"/>
        <v>0.70259259259259255</v>
      </c>
      <c r="M203" s="7">
        <f t="shared" si="34"/>
        <v>1832.3731001371743</v>
      </c>
      <c r="N203" s="7"/>
      <c r="O203" s="7">
        <v>58.8</v>
      </c>
      <c r="P203" s="7">
        <v>139.1</v>
      </c>
      <c r="Q203" s="7">
        <f t="shared" si="31"/>
        <v>80.3</v>
      </c>
      <c r="R203" s="15" t="s">
        <v>60</v>
      </c>
      <c r="S203" s="7" t="s">
        <v>62</v>
      </c>
    </row>
    <row r="204" spans="1:36" ht="15.75" customHeight="1" x14ac:dyDescent="0.15">
      <c r="A204" s="7">
        <v>2021</v>
      </c>
      <c r="B204" s="8" t="s">
        <v>21</v>
      </c>
      <c r="C204" s="9">
        <v>1211</v>
      </c>
      <c r="D204" s="7" t="s">
        <v>27</v>
      </c>
      <c r="E204" s="16" t="s">
        <v>32</v>
      </c>
      <c r="F204" s="7" t="s">
        <v>59</v>
      </c>
      <c r="G204" s="18">
        <v>44487</v>
      </c>
      <c r="H204" s="19">
        <v>210430</v>
      </c>
      <c r="I204" s="14">
        <v>8.4</v>
      </c>
      <c r="J204" s="7">
        <v>575</v>
      </c>
      <c r="K204" s="7">
        <v>166.39999999999998</v>
      </c>
      <c r="L204" s="7">
        <f t="shared" si="20"/>
        <v>0.71060869565217399</v>
      </c>
      <c r="M204" s="7">
        <f t="shared" si="34"/>
        <v>1468.3402980529929</v>
      </c>
      <c r="N204" s="7"/>
      <c r="O204" s="7">
        <v>58.8</v>
      </c>
      <c r="P204" s="7">
        <v>225.2</v>
      </c>
      <c r="Q204" s="7">
        <f t="shared" si="31"/>
        <v>166.39999999999998</v>
      </c>
      <c r="R204" s="15" t="s">
        <v>60</v>
      </c>
      <c r="S204" s="7"/>
    </row>
    <row r="205" spans="1:36" ht="15.75" customHeight="1" x14ac:dyDescent="0.15">
      <c r="A205" s="21">
        <v>2021</v>
      </c>
      <c r="B205" s="21" t="s">
        <v>21</v>
      </c>
      <c r="C205" s="22">
        <v>1212</v>
      </c>
      <c r="D205" s="21" t="s">
        <v>29</v>
      </c>
      <c r="E205" s="21" t="s">
        <v>32</v>
      </c>
      <c r="F205" s="21" t="s">
        <v>59</v>
      </c>
      <c r="G205" s="23">
        <v>44487</v>
      </c>
      <c r="H205" s="24">
        <v>210431</v>
      </c>
      <c r="I205" s="25">
        <v>7.2</v>
      </c>
      <c r="J205" s="21">
        <v>355</v>
      </c>
      <c r="K205" s="21">
        <v>108.2</v>
      </c>
      <c r="L205" s="21">
        <f t="shared" si="20"/>
        <v>0.69521126760563379</v>
      </c>
      <c r="M205" s="21">
        <f t="shared" ref="M205:M206" si="35">(I205-(I205*L205))*(107639/78)*(1/2.2)</f>
        <v>1376.5239594208606</v>
      </c>
      <c r="N205" s="21"/>
      <c r="O205" s="21">
        <v>58.8</v>
      </c>
      <c r="P205" s="21">
        <v>167</v>
      </c>
      <c r="Q205" s="21">
        <f t="shared" si="31"/>
        <v>108.2</v>
      </c>
      <c r="R205" s="27" t="s">
        <v>60</v>
      </c>
      <c r="S205" s="21" t="s">
        <v>61</v>
      </c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</row>
    <row r="206" spans="1:36" ht="15.75" customHeight="1" x14ac:dyDescent="0.15">
      <c r="A206" s="21">
        <v>2021</v>
      </c>
      <c r="B206" s="21" t="s">
        <v>21</v>
      </c>
      <c r="C206" s="22">
        <v>1301</v>
      </c>
      <c r="D206" s="21" t="s">
        <v>22</v>
      </c>
      <c r="E206" s="21" t="s">
        <v>32</v>
      </c>
      <c r="F206" s="21" t="s">
        <v>59</v>
      </c>
      <c r="G206" s="23">
        <v>44487</v>
      </c>
      <c r="H206" s="24">
        <v>210432</v>
      </c>
      <c r="I206" s="25">
        <v>7.6</v>
      </c>
      <c r="J206" s="21">
        <v>560</v>
      </c>
      <c r="K206" s="21">
        <v>152.39999999999998</v>
      </c>
      <c r="L206" s="21">
        <f t="shared" si="20"/>
        <v>0.72785714285714287</v>
      </c>
      <c r="M206" s="21">
        <f t="shared" si="35"/>
        <v>1297.3671678321678</v>
      </c>
      <c r="N206" s="21"/>
      <c r="O206" s="21">
        <v>58.8</v>
      </c>
      <c r="P206" s="21">
        <v>211.2</v>
      </c>
      <c r="Q206" s="21">
        <f t="shared" si="31"/>
        <v>152.39999999999998</v>
      </c>
      <c r="R206" s="27" t="s">
        <v>60</v>
      </c>
      <c r="S206" s="21" t="s">
        <v>61</v>
      </c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</row>
    <row r="207" spans="1:36" ht="15.75" customHeight="1" x14ac:dyDescent="0.15">
      <c r="A207" s="7">
        <v>2021</v>
      </c>
      <c r="B207" s="8" t="s">
        <v>21</v>
      </c>
      <c r="C207" s="9">
        <v>1302</v>
      </c>
      <c r="D207" s="7" t="s">
        <v>27</v>
      </c>
      <c r="E207" s="16" t="s">
        <v>32</v>
      </c>
      <c r="F207" s="7" t="s">
        <v>59</v>
      </c>
      <c r="G207" s="18">
        <v>44487</v>
      </c>
      <c r="H207" s="19">
        <v>210433</v>
      </c>
      <c r="I207" s="14">
        <v>7.6</v>
      </c>
      <c r="J207" s="7">
        <v>505</v>
      </c>
      <c r="K207" s="7">
        <v>146.10000000000002</v>
      </c>
      <c r="L207" s="7">
        <f t="shared" si="20"/>
        <v>0.71069306930693066</v>
      </c>
      <c r="M207" s="7">
        <f t="shared" ref="M207:M210" si="36">(I207-(I207*L207))*(107639/81)*(1/2.2)</f>
        <v>1328.1110337700436</v>
      </c>
      <c r="N207" s="7"/>
      <c r="O207" s="7">
        <v>58.8</v>
      </c>
      <c r="P207" s="7">
        <v>204.9</v>
      </c>
      <c r="Q207" s="7">
        <f t="shared" si="31"/>
        <v>146.10000000000002</v>
      </c>
      <c r="R207" s="15" t="s">
        <v>60</v>
      </c>
      <c r="S207" s="7"/>
    </row>
    <row r="208" spans="1:36" ht="15.75" customHeight="1" x14ac:dyDescent="0.15">
      <c r="A208" s="7">
        <v>2021</v>
      </c>
      <c r="B208" s="8" t="s">
        <v>21</v>
      </c>
      <c r="C208" s="9">
        <v>1303</v>
      </c>
      <c r="D208" s="7" t="s">
        <v>30</v>
      </c>
      <c r="E208" s="16" t="s">
        <v>32</v>
      </c>
      <c r="F208" s="7" t="s">
        <v>59</v>
      </c>
      <c r="G208" s="18">
        <v>44487</v>
      </c>
      <c r="H208" s="19">
        <v>210434</v>
      </c>
      <c r="I208" s="14">
        <v>7.2</v>
      </c>
      <c r="J208" s="7">
        <v>290</v>
      </c>
      <c r="K208" s="7">
        <v>81.7</v>
      </c>
      <c r="L208" s="7">
        <f t="shared" si="20"/>
        <v>0.71827586206896554</v>
      </c>
      <c r="M208" s="7">
        <f t="shared" si="36"/>
        <v>1225.2325043538835</v>
      </c>
      <c r="N208" s="7"/>
      <c r="O208" s="7">
        <v>58.8</v>
      </c>
      <c r="P208" s="7">
        <v>140.5</v>
      </c>
      <c r="Q208" s="7">
        <f t="shared" si="31"/>
        <v>81.7</v>
      </c>
      <c r="R208" s="15" t="s">
        <v>60</v>
      </c>
      <c r="S208" s="7"/>
    </row>
    <row r="209" spans="1:36" ht="15.75" customHeight="1" x14ac:dyDescent="0.15">
      <c r="A209" s="7">
        <v>2021</v>
      </c>
      <c r="B209" s="8" t="s">
        <v>21</v>
      </c>
      <c r="C209" s="9">
        <v>1304</v>
      </c>
      <c r="D209" s="7" t="s">
        <v>31</v>
      </c>
      <c r="E209" s="16" t="s">
        <v>32</v>
      </c>
      <c r="F209" s="7" t="s">
        <v>59</v>
      </c>
      <c r="G209" s="18">
        <v>44487</v>
      </c>
      <c r="H209" s="19">
        <v>210435</v>
      </c>
      <c r="I209" s="14">
        <v>4.5999999999999996</v>
      </c>
      <c r="J209" s="7">
        <v>520</v>
      </c>
      <c r="K209" s="7">
        <v>148.10000000000002</v>
      </c>
      <c r="L209" s="7">
        <f t="shared" si="20"/>
        <v>0.71519230769230768</v>
      </c>
      <c r="M209" s="7">
        <f t="shared" si="36"/>
        <v>791.35527432444087</v>
      </c>
      <c r="N209" s="7"/>
      <c r="O209" s="7">
        <v>58.8</v>
      </c>
      <c r="P209" s="7">
        <v>206.9</v>
      </c>
      <c r="Q209" s="7">
        <f t="shared" si="31"/>
        <v>148.10000000000002</v>
      </c>
      <c r="R209" s="15" t="s">
        <v>60</v>
      </c>
      <c r="S209" s="7"/>
    </row>
    <row r="210" spans="1:36" ht="15.75" customHeight="1" x14ac:dyDescent="0.15">
      <c r="A210" s="7">
        <v>2021</v>
      </c>
      <c r="B210" s="8" t="s">
        <v>21</v>
      </c>
      <c r="C210" s="9">
        <v>1305</v>
      </c>
      <c r="D210" s="7" t="s">
        <v>28</v>
      </c>
      <c r="E210" s="16" t="s">
        <v>32</v>
      </c>
      <c r="F210" s="7" t="s">
        <v>59</v>
      </c>
      <c r="G210" s="18">
        <v>44487</v>
      </c>
      <c r="H210" s="19">
        <v>210436</v>
      </c>
      <c r="I210" s="14">
        <v>6</v>
      </c>
      <c r="J210" s="7">
        <v>410</v>
      </c>
      <c r="K210" s="7">
        <v>116.2</v>
      </c>
      <c r="L210" s="7">
        <f t="shared" si="20"/>
        <v>0.71658536585365862</v>
      </c>
      <c r="M210" s="7">
        <f t="shared" si="36"/>
        <v>1027.1537981440417</v>
      </c>
      <c r="N210" s="7"/>
      <c r="O210" s="7">
        <v>58.8</v>
      </c>
      <c r="P210" s="7">
        <v>175</v>
      </c>
      <c r="Q210" s="7">
        <f t="shared" si="31"/>
        <v>116.2</v>
      </c>
      <c r="R210" s="15" t="s">
        <v>60</v>
      </c>
      <c r="S210" s="7"/>
    </row>
    <row r="211" spans="1:36" ht="15.75" customHeight="1" x14ac:dyDescent="0.15">
      <c r="A211" s="21">
        <v>2021</v>
      </c>
      <c r="B211" s="21" t="s">
        <v>21</v>
      </c>
      <c r="C211" s="22">
        <v>1306</v>
      </c>
      <c r="D211" s="21" t="s">
        <v>29</v>
      </c>
      <c r="E211" s="21" t="s">
        <v>32</v>
      </c>
      <c r="F211" s="21" t="s">
        <v>59</v>
      </c>
      <c r="G211" s="23">
        <v>44487</v>
      </c>
      <c r="H211" s="24">
        <v>210437</v>
      </c>
      <c r="I211" s="25">
        <v>6.2</v>
      </c>
      <c r="J211" s="21">
        <v>395</v>
      </c>
      <c r="K211" s="21">
        <v>121.89999999999999</v>
      </c>
      <c r="L211" s="21">
        <f t="shared" si="20"/>
        <v>0.69139240506329125</v>
      </c>
      <c r="M211" s="21">
        <f t="shared" ref="M211:M212" si="37">(I211-(I211*L211))*(107639/78)*(1/2.2)</f>
        <v>1200.1918417869047</v>
      </c>
      <c r="N211" s="21"/>
      <c r="O211" s="21">
        <v>58.8</v>
      </c>
      <c r="P211" s="21">
        <v>180.7</v>
      </c>
      <c r="Q211" s="21">
        <f t="shared" si="31"/>
        <v>121.89999999999999</v>
      </c>
      <c r="R211" s="27" t="s">
        <v>60</v>
      </c>
      <c r="S211" s="21" t="s">
        <v>61</v>
      </c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</row>
    <row r="212" spans="1:36" ht="15.75" customHeight="1" x14ac:dyDescent="0.15">
      <c r="A212" s="21">
        <v>2021</v>
      </c>
      <c r="B212" s="21" t="s">
        <v>21</v>
      </c>
      <c r="C212" s="22">
        <v>1407</v>
      </c>
      <c r="D212" s="21" t="s">
        <v>27</v>
      </c>
      <c r="E212" s="21" t="s">
        <v>32</v>
      </c>
      <c r="F212" s="21" t="s">
        <v>59</v>
      </c>
      <c r="G212" s="23">
        <v>44487</v>
      </c>
      <c r="H212" s="24">
        <v>210438</v>
      </c>
      <c r="I212" s="25">
        <v>7.2</v>
      </c>
      <c r="J212" s="21">
        <v>715</v>
      </c>
      <c r="K212" s="21">
        <v>201.39999999999998</v>
      </c>
      <c r="L212" s="21">
        <f t="shared" si="20"/>
        <v>0.71832167832167837</v>
      </c>
      <c r="M212" s="21">
        <f t="shared" si="37"/>
        <v>1272.1499105090711</v>
      </c>
      <c r="N212" s="21"/>
      <c r="O212" s="21">
        <v>58.8</v>
      </c>
      <c r="P212" s="21">
        <v>260.2</v>
      </c>
      <c r="Q212" s="21">
        <f t="shared" si="31"/>
        <v>201.39999999999998</v>
      </c>
      <c r="R212" s="27" t="s">
        <v>60</v>
      </c>
      <c r="S212" s="21" t="s">
        <v>61</v>
      </c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</row>
    <row r="213" spans="1:36" ht="15.75" customHeight="1" x14ac:dyDescent="0.15">
      <c r="A213" s="7">
        <v>2021</v>
      </c>
      <c r="B213" s="8" t="s">
        <v>21</v>
      </c>
      <c r="C213" s="9">
        <v>1408</v>
      </c>
      <c r="D213" s="7" t="s">
        <v>22</v>
      </c>
      <c r="E213" s="16" t="s">
        <v>32</v>
      </c>
      <c r="F213" s="7" t="s">
        <v>59</v>
      </c>
      <c r="G213" s="18">
        <v>44487</v>
      </c>
      <c r="H213" s="19">
        <v>210439</v>
      </c>
      <c r="I213" s="14">
        <v>5.4</v>
      </c>
      <c r="J213" s="7">
        <v>385</v>
      </c>
      <c r="K213" s="7">
        <v>115.7</v>
      </c>
      <c r="L213" s="7">
        <f t="shared" si="20"/>
        <v>0.69948051948051948</v>
      </c>
      <c r="M213" s="7">
        <f t="shared" ref="M213:M216" si="38">(I213-(I213*L213))*(107639/81)*(1/2.2)</f>
        <v>980.2307988980715</v>
      </c>
      <c r="N213" s="7"/>
      <c r="O213" s="7">
        <v>58.8</v>
      </c>
      <c r="P213" s="7">
        <v>174.5</v>
      </c>
      <c r="Q213" s="7">
        <f t="shared" si="31"/>
        <v>115.7</v>
      </c>
      <c r="R213" s="15" t="s">
        <v>60</v>
      </c>
      <c r="S213" s="7"/>
    </row>
    <row r="214" spans="1:36" ht="15.75" customHeight="1" x14ac:dyDescent="0.15">
      <c r="A214" s="7">
        <v>2021</v>
      </c>
      <c r="B214" s="8" t="s">
        <v>21</v>
      </c>
      <c r="C214" s="9">
        <v>1409</v>
      </c>
      <c r="D214" s="7" t="s">
        <v>29</v>
      </c>
      <c r="E214" s="16" t="s">
        <v>32</v>
      </c>
      <c r="F214" s="7" t="s">
        <v>59</v>
      </c>
      <c r="G214" s="18">
        <v>44487</v>
      </c>
      <c r="H214" s="19">
        <v>210440</v>
      </c>
      <c r="I214" s="14">
        <v>7.2</v>
      </c>
      <c r="J214" s="7">
        <v>290</v>
      </c>
      <c r="K214" s="7">
        <v>85.399999999999991</v>
      </c>
      <c r="L214" s="7">
        <f t="shared" si="20"/>
        <v>0.70551724137931038</v>
      </c>
      <c r="M214" s="7">
        <f t="shared" si="38"/>
        <v>1280.7203901079758</v>
      </c>
      <c r="N214" s="7"/>
      <c r="O214" s="7">
        <v>58.8</v>
      </c>
      <c r="P214" s="7">
        <v>144.19999999999999</v>
      </c>
      <c r="Q214" s="7">
        <f t="shared" si="31"/>
        <v>85.399999999999991</v>
      </c>
      <c r="R214" s="15" t="s">
        <v>60</v>
      </c>
      <c r="S214" s="7"/>
    </row>
    <row r="215" spans="1:36" ht="15.75" customHeight="1" x14ac:dyDescent="0.15">
      <c r="A215" s="7">
        <v>2021</v>
      </c>
      <c r="B215" s="8" t="s">
        <v>21</v>
      </c>
      <c r="C215" s="9">
        <v>1410</v>
      </c>
      <c r="D215" s="7" t="s">
        <v>31</v>
      </c>
      <c r="E215" s="16" t="s">
        <v>32</v>
      </c>
      <c r="F215" s="7" t="s">
        <v>59</v>
      </c>
      <c r="G215" s="18">
        <v>44487</v>
      </c>
      <c r="H215" s="19">
        <v>210441</v>
      </c>
      <c r="I215" s="14">
        <v>3</v>
      </c>
      <c r="J215" s="7">
        <v>245</v>
      </c>
      <c r="K215" s="7">
        <v>67.900000000000006</v>
      </c>
      <c r="L215" s="7">
        <f t="shared" si="20"/>
        <v>0.72285714285714286</v>
      </c>
      <c r="M215" s="7">
        <f t="shared" si="38"/>
        <v>502.21178451178451</v>
      </c>
      <c r="N215" s="7"/>
      <c r="O215" s="7">
        <v>58.8</v>
      </c>
      <c r="P215" s="7">
        <v>126.7</v>
      </c>
      <c r="Q215" s="7">
        <f t="shared" si="31"/>
        <v>67.900000000000006</v>
      </c>
      <c r="R215" s="15" t="s">
        <v>60</v>
      </c>
      <c r="S215" s="7"/>
    </row>
    <row r="216" spans="1:36" ht="15.75" customHeight="1" x14ac:dyDescent="0.15">
      <c r="A216" s="7">
        <v>2021</v>
      </c>
      <c r="B216" s="8" t="s">
        <v>21</v>
      </c>
      <c r="C216" s="9">
        <v>1411</v>
      </c>
      <c r="D216" s="7" t="s">
        <v>30</v>
      </c>
      <c r="E216" s="16" t="s">
        <v>32</v>
      </c>
      <c r="F216" s="7" t="s">
        <v>59</v>
      </c>
      <c r="G216" s="18">
        <v>44487</v>
      </c>
      <c r="H216" s="19">
        <v>210442</v>
      </c>
      <c r="I216" s="14">
        <v>5.2</v>
      </c>
      <c r="J216" s="7">
        <v>525</v>
      </c>
      <c r="K216" s="7">
        <v>153.10000000000002</v>
      </c>
      <c r="L216" s="7">
        <f t="shared" si="20"/>
        <v>0.70838095238095233</v>
      </c>
      <c r="M216" s="7">
        <f t="shared" si="38"/>
        <v>915.96986457164235</v>
      </c>
      <c r="N216" s="7"/>
      <c r="O216" s="7">
        <v>58.8</v>
      </c>
      <c r="P216" s="7">
        <v>211.9</v>
      </c>
      <c r="Q216" s="7">
        <f t="shared" si="31"/>
        <v>153.10000000000002</v>
      </c>
      <c r="R216" s="15" t="s">
        <v>60</v>
      </c>
      <c r="S216" s="7"/>
    </row>
    <row r="217" spans="1:36" ht="15.75" customHeight="1" x14ac:dyDescent="0.15">
      <c r="A217" s="21">
        <v>2021</v>
      </c>
      <c r="B217" s="21" t="s">
        <v>21</v>
      </c>
      <c r="C217" s="22">
        <v>1412</v>
      </c>
      <c r="D217" s="21" t="s">
        <v>28</v>
      </c>
      <c r="E217" s="21" t="s">
        <v>32</v>
      </c>
      <c r="F217" s="21" t="s">
        <v>59</v>
      </c>
      <c r="G217" s="23">
        <v>44487</v>
      </c>
      <c r="H217" s="24">
        <v>210443</v>
      </c>
      <c r="I217" s="25">
        <v>5.8</v>
      </c>
      <c r="J217" s="21">
        <v>365</v>
      </c>
      <c r="K217" s="21">
        <v>102.60000000000001</v>
      </c>
      <c r="L217" s="21">
        <f t="shared" si="20"/>
        <v>0.71890410958904105</v>
      </c>
      <c r="M217" s="21">
        <f>(I217-(I217*L217))*(107639/78)*(1/2.2)</f>
        <v>1022.6684567487307</v>
      </c>
      <c r="N217" s="21"/>
      <c r="O217" s="21">
        <v>58.8</v>
      </c>
      <c r="P217" s="21">
        <v>161.4</v>
      </c>
      <c r="Q217" s="21">
        <f t="shared" si="31"/>
        <v>102.60000000000001</v>
      </c>
      <c r="R217" s="27" t="s">
        <v>60</v>
      </c>
      <c r="S217" s="21" t="s">
        <v>61</v>
      </c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</row>
    <row r="218" spans="1:36" ht="15.75" customHeight="1" x14ac:dyDescent="0.15">
      <c r="A218" s="7">
        <v>2021</v>
      </c>
      <c r="B218" s="17" t="s">
        <v>33</v>
      </c>
      <c r="C218" s="9">
        <v>2107</v>
      </c>
      <c r="D218" s="7" t="s">
        <v>27</v>
      </c>
      <c r="E218" s="16" t="s">
        <v>32</v>
      </c>
      <c r="F218" s="7" t="s">
        <v>59</v>
      </c>
      <c r="G218" s="18">
        <v>44487</v>
      </c>
      <c r="H218" s="19">
        <v>210444</v>
      </c>
      <c r="I218" s="14">
        <v>14.6</v>
      </c>
      <c r="J218" s="11">
        <v>550</v>
      </c>
      <c r="K218" s="7">
        <v>142.80000000000001</v>
      </c>
      <c r="L218" s="7">
        <f t="shared" si="20"/>
        <v>0.74036363636363633</v>
      </c>
      <c r="M218" s="7">
        <f t="shared" ref="M218:M472" si="39">(I218-(I218*L218))*(107639/81)*(1/2.2)</f>
        <v>2289.7091962044683</v>
      </c>
      <c r="N218" s="7"/>
      <c r="O218" s="7">
        <v>58.8</v>
      </c>
      <c r="P218" s="7">
        <v>201.6</v>
      </c>
      <c r="Q218" s="7">
        <f t="shared" si="31"/>
        <v>142.80000000000001</v>
      </c>
      <c r="R218" s="15" t="s">
        <v>63</v>
      </c>
      <c r="S218" s="7"/>
    </row>
    <row r="219" spans="1:36" ht="15.75" customHeight="1" x14ac:dyDescent="0.15">
      <c r="A219" s="7">
        <v>2021</v>
      </c>
      <c r="B219" s="17" t="s">
        <v>33</v>
      </c>
      <c r="C219" s="9">
        <v>2108</v>
      </c>
      <c r="D219" s="7" t="s">
        <v>31</v>
      </c>
      <c r="E219" s="16" t="s">
        <v>32</v>
      </c>
      <c r="F219" s="7" t="s">
        <v>59</v>
      </c>
      <c r="G219" s="18">
        <v>44487</v>
      </c>
      <c r="H219" s="19">
        <v>210445</v>
      </c>
      <c r="I219" s="14">
        <v>11.6</v>
      </c>
      <c r="J219" s="11">
        <v>495</v>
      </c>
      <c r="K219" s="7">
        <v>127.8</v>
      </c>
      <c r="L219" s="7">
        <f t="shared" si="20"/>
        <v>0.74181818181818182</v>
      </c>
      <c r="M219" s="7">
        <f t="shared" si="39"/>
        <v>1809.029290888685</v>
      </c>
      <c r="N219" s="7"/>
      <c r="O219" s="7">
        <v>58.8</v>
      </c>
      <c r="P219" s="7">
        <v>186.6</v>
      </c>
      <c r="Q219" s="7">
        <f t="shared" si="31"/>
        <v>127.8</v>
      </c>
      <c r="R219" s="15" t="s">
        <v>63</v>
      </c>
      <c r="S219" s="7"/>
    </row>
    <row r="220" spans="1:36" ht="15.75" customHeight="1" x14ac:dyDescent="0.15">
      <c r="A220" s="7">
        <v>2021</v>
      </c>
      <c r="B220" s="17" t="s">
        <v>33</v>
      </c>
      <c r="C220" s="9">
        <v>2109</v>
      </c>
      <c r="D220" s="7" t="s">
        <v>22</v>
      </c>
      <c r="E220" s="16" t="s">
        <v>32</v>
      </c>
      <c r="F220" s="7" t="s">
        <v>59</v>
      </c>
      <c r="G220" s="18">
        <v>44487</v>
      </c>
      <c r="H220" s="19">
        <v>210446</v>
      </c>
      <c r="I220" s="14">
        <v>17</v>
      </c>
      <c r="J220" s="11">
        <v>740</v>
      </c>
      <c r="K220" s="7">
        <v>172.8</v>
      </c>
      <c r="L220" s="7">
        <f t="shared" si="20"/>
        <v>0.76648648648648654</v>
      </c>
      <c r="M220" s="7">
        <f t="shared" si="39"/>
        <v>2397.8548730548723</v>
      </c>
      <c r="N220" s="7"/>
      <c r="O220" s="7">
        <v>58.8</v>
      </c>
      <c r="P220" s="7">
        <v>231.6</v>
      </c>
      <c r="Q220" s="7">
        <f t="shared" si="31"/>
        <v>172.8</v>
      </c>
      <c r="R220" s="15" t="s">
        <v>63</v>
      </c>
      <c r="S220" s="7"/>
    </row>
    <row r="221" spans="1:36" ht="15.75" customHeight="1" x14ac:dyDescent="0.15">
      <c r="A221" s="7">
        <v>2021</v>
      </c>
      <c r="B221" s="17" t="s">
        <v>33</v>
      </c>
      <c r="C221" s="9">
        <v>2110</v>
      </c>
      <c r="D221" s="7" t="s">
        <v>28</v>
      </c>
      <c r="E221" s="16" t="s">
        <v>32</v>
      </c>
      <c r="F221" s="7" t="s">
        <v>59</v>
      </c>
      <c r="G221" s="18">
        <v>44487</v>
      </c>
      <c r="H221" s="19">
        <v>210447</v>
      </c>
      <c r="I221" s="14">
        <v>15</v>
      </c>
      <c r="J221" s="11">
        <v>620</v>
      </c>
      <c r="K221" s="7">
        <v>152</v>
      </c>
      <c r="L221" s="7">
        <f t="shared" si="20"/>
        <v>0.75483870967741939</v>
      </c>
      <c r="M221" s="7">
        <f t="shared" si="39"/>
        <v>2221.2892364505256</v>
      </c>
      <c r="N221" s="7"/>
      <c r="O221" s="7">
        <v>58.8</v>
      </c>
      <c r="P221" s="7">
        <v>210.8</v>
      </c>
      <c r="Q221" s="7">
        <f t="shared" si="31"/>
        <v>152</v>
      </c>
      <c r="R221" s="15" t="s">
        <v>63</v>
      </c>
      <c r="S221" s="7"/>
    </row>
    <row r="222" spans="1:36" ht="15.75" customHeight="1" x14ac:dyDescent="0.15">
      <c r="A222" s="7">
        <v>2021</v>
      </c>
      <c r="B222" s="17" t="s">
        <v>33</v>
      </c>
      <c r="C222" s="9">
        <v>2111</v>
      </c>
      <c r="D222" s="7" t="s">
        <v>29</v>
      </c>
      <c r="E222" s="16" t="s">
        <v>32</v>
      </c>
      <c r="F222" s="7" t="s">
        <v>59</v>
      </c>
      <c r="G222" s="18">
        <v>44487</v>
      </c>
      <c r="H222" s="19">
        <v>210448</v>
      </c>
      <c r="I222" s="14">
        <v>15.4</v>
      </c>
      <c r="J222" s="11">
        <v>780</v>
      </c>
      <c r="K222" s="7">
        <v>204.2</v>
      </c>
      <c r="L222" s="7">
        <f t="shared" si="20"/>
        <v>0.73820512820512818</v>
      </c>
      <c r="M222" s="7">
        <f t="shared" si="39"/>
        <v>2435.2514498258938</v>
      </c>
      <c r="N222" s="7"/>
      <c r="O222" s="7">
        <v>58.8</v>
      </c>
      <c r="P222" s="7">
        <v>263</v>
      </c>
      <c r="Q222" s="7">
        <f t="shared" si="31"/>
        <v>204.2</v>
      </c>
      <c r="R222" s="15" t="s">
        <v>63</v>
      </c>
      <c r="S222" s="7"/>
    </row>
    <row r="223" spans="1:36" ht="15.75" customHeight="1" x14ac:dyDescent="0.15">
      <c r="A223" s="7">
        <v>2021</v>
      </c>
      <c r="B223" s="17" t="s">
        <v>33</v>
      </c>
      <c r="C223" s="9">
        <v>2112</v>
      </c>
      <c r="D223" s="7" t="s">
        <v>30</v>
      </c>
      <c r="E223" s="16" t="s">
        <v>32</v>
      </c>
      <c r="F223" s="7" t="s">
        <v>59</v>
      </c>
      <c r="G223" s="18">
        <v>44487</v>
      </c>
      <c r="H223" s="19">
        <v>210449</v>
      </c>
      <c r="I223" s="14">
        <v>16.399999999999999</v>
      </c>
      <c r="J223" s="11">
        <v>635</v>
      </c>
      <c r="K223" s="7">
        <v>168.8</v>
      </c>
      <c r="L223" s="7">
        <f t="shared" si="20"/>
        <v>0.73417322834645671</v>
      </c>
      <c r="M223" s="7">
        <f t="shared" si="39"/>
        <v>2633.3253486748495</v>
      </c>
      <c r="N223" s="7"/>
      <c r="O223" s="7">
        <v>58.8</v>
      </c>
      <c r="P223" s="7">
        <v>227.6</v>
      </c>
      <c r="Q223" s="7">
        <f t="shared" si="31"/>
        <v>168.8</v>
      </c>
      <c r="R223" s="15" t="s">
        <v>63</v>
      </c>
      <c r="S223" s="7"/>
    </row>
    <row r="224" spans="1:36" ht="15.75" customHeight="1" x14ac:dyDescent="0.15">
      <c r="A224" s="7">
        <v>2021</v>
      </c>
      <c r="B224" s="17" t="s">
        <v>33</v>
      </c>
      <c r="C224" s="9">
        <v>2207</v>
      </c>
      <c r="D224" s="7" t="s">
        <v>22</v>
      </c>
      <c r="E224" s="16" t="s">
        <v>32</v>
      </c>
      <c r="F224" s="7" t="s">
        <v>59</v>
      </c>
      <c r="G224" s="18">
        <v>44487</v>
      </c>
      <c r="H224" s="19">
        <v>210450</v>
      </c>
      <c r="I224" s="14">
        <v>15</v>
      </c>
      <c r="J224" s="11">
        <v>505</v>
      </c>
      <c r="K224" s="7">
        <v>125.2</v>
      </c>
      <c r="L224" s="7">
        <f t="shared" si="20"/>
        <v>0.75207920792079208</v>
      </c>
      <c r="M224" s="7">
        <f t="shared" si="39"/>
        <v>2246.2917625095838</v>
      </c>
      <c r="N224" s="7"/>
      <c r="O224" s="7">
        <v>58.8</v>
      </c>
      <c r="P224" s="7">
        <v>184</v>
      </c>
      <c r="Q224" s="7">
        <f t="shared" si="31"/>
        <v>125.2</v>
      </c>
      <c r="R224" s="15" t="s">
        <v>63</v>
      </c>
      <c r="S224" s="7"/>
    </row>
    <row r="225" spans="1:19" ht="15.75" customHeight="1" x14ac:dyDescent="0.15">
      <c r="A225" s="7">
        <v>2021</v>
      </c>
      <c r="B225" s="17" t="s">
        <v>33</v>
      </c>
      <c r="C225" s="9">
        <v>2208</v>
      </c>
      <c r="D225" s="7" t="s">
        <v>28</v>
      </c>
      <c r="E225" s="16" t="s">
        <v>32</v>
      </c>
      <c r="F225" s="7" t="s">
        <v>59</v>
      </c>
      <c r="G225" s="18">
        <v>44487</v>
      </c>
      <c r="H225" s="19">
        <v>210451</v>
      </c>
      <c r="I225" s="14">
        <v>13.8</v>
      </c>
      <c r="J225" s="11">
        <v>670</v>
      </c>
      <c r="K225" s="7">
        <v>162</v>
      </c>
      <c r="L225" s="7">
        <f t="shared" si="20"/>
        <v>0.75820895522388054</v>
      </c>
      <c r="M225" s="7">
        <f t="shared" si="39"/>
        <v>2015.4928086838538</v>
      </c>
      <c r="N225" s="7"/>
      <c r="O225" s="7">
        <v>58.8</v>
      </c>
      <c r="P225" s="7">
        <v>220.8</v>
      </c>
      <c r="Q225" s="7">
        <f t="shared" si="31"/>
        <v>162</v>
      </c>
      <c r="R225" s="15" t="s">
        <v>63</v>
      </c>
      <c r="S225" s="7"/>
    </row>
    <row r="226" spans="1:19" ht="15.75" customHeight="1" x14ac:dyDescent="0.15">
      <c r="A226" s="7">
        <v>2021</v>
      </c>
      <c r="B226" s="17" t="s">
        <v>33</v>
      </c>
      <c r="C226" s="9">
        <v>2209</v>
      </c>
      <c r="D226" s="7" t="s">
        <v>27</v>
      </c>
      <c r="E226" s="16" t="s">
        <v>32</v>
      </c>
      <c r="F226" s="7" t="s">
        <v>59</v>
      </c>
      <c r="G226" s="18">
        <v>44487</v>
      </c>
      <c r="H226" s="19">
        <v>210452</v>
      </c>
      <c r="I226" s="14">
        <v>20.8</v>
      </c>
      <c r="J226" s="11">
        <v>770</v>
      </c>
      <c r="K226" s="7">
        <v>179.2</v>
      </c>
      <c r="L226" s="7">
        <f t="shared" si="20"/>
        <v>0.76727272727272722</v>
      </c>
      <c r="M226" s="7">
        <f t="shared" si="39"/>
        <v>2923.9676930925425</v>
      </c>
      <c r="N226" s="7"/>
      <c r="O226" s="7">
        <v>58.8</v>
      </c>
      <c r="P226" s="7">
        <v>238</v>
      </c>
      <c r="Q226" s="7">
        <f t="shared" si="31"/>
        <v>179.2</v>
      </c>
      <c r="R226" s="15" t="s">
        <v>63</v>
      </c>
      <c r="S226" s="7"/>
    </row>
    <row r="227" spans="1:19" ht="15.75" customHeight="1" x14ac:dyDescent="0.15">
      <c r="A227" s="7">
        <v>2021</v>
      </c>
      <c r="B227" s="17" t="s">
        <v>33</v>
      </c>
      <c r="C227" s="9">
        <v>2210</v>
      </c>
      <c r="D227" s="7" t="s">
        <v>29</v>
      </c>
      <c r="E227" s="16" t="s">
        <v>32</v>
      </c>
      <c r="F227" s="7" t="s">
        <v>59</v>
      </c>
      <c r="G227" s="18">
        <v>44487</v>
      </c>
      <c r="H227" s="19">
        <v>210453</v>
      </c>
      <c r="I227" s="14">
        <v>19</v>
      </c>
      <c r="J227" s="11">
        <v>630</v>
      </c>
      <c r="K227" s="7">
        <v>154.19999999999999</v>
      </c>
      <c r="L227" s="7">
        <f t="shared" si="20"/>
        <v>0.75523809523809526</v>
      </c>
      <c r="M227" s="7">
        <f t="shared" si="39"/>
        <v>2809.0494201271977</v>
      </c>
      <c r="N227" s="7"/>
      <c r="O227" s="7">
        <v>58.8</v>
      </c>
      <c r="P227" s="7">
        <v>213</v>
      </c>
      <c r="Q227" s="7">
        <f t="shared" si="31"/>
        <v>154.19999999999999</v>
      </c>
      <c r="R227" s="15" t="s">
        <v>63</v>
      </c>
      <c r="S227" s="7"/>
    </row>
    <row r="228" spans="1:19" ht="15.75" customHeight="1" x14ac:dyDescent="0.15">
      <c r="A228" s="7">
        <v>2021</v>
      </c>
      <c r="B228" s="17" t="s">
        <v>33</v>
      </c>
      <c r="C228" s="9">
        <v>2211</v>
      </c>
      <c r="D228" s="7" t="s">
        <v>30</v>
      </c>
      <c r="E228" s="16" t="s">
        <v>32</v>
      </c>
      <c r="F228" s="7" t="s">
        <v>59</v>
      </c>
      <c r="G228" s="18">
        <v>44487</v>
      </c>
      <c r="H228" s="19">
        <v>210454</v>
      </c>
      <c r="I228" s="14">
        <v>14.8</v>
      </c>
      <c r="J228" s="11">
        <v>590</v>
      </c>
      <c r="K228" s="7">
        <v>152.19999999999999</v>
      </c>
      <c r="L228" s="7">
        <f t="shared" si="20"/>
        <v>0.74203389830508482</v>
      </c>
      <c r="M228" s="7">
        <f t="shared" si="39"/>
        <v>2306.1434099944827</v>
      </c>
      <c r="N228" s="7"/>
      <c r="O228" s="7">
        <v>58.8</v>
      </c>
      <c r="P228" s="7">
        <v>211</v>
      </c>
      <c r="Q228" s="7">
        <f t="shared" si="31"/>
        <v>152.19999999999999</v>
      </c>
      <c r="R228" s="15" t="s">
        <v>63</v>
      </c>
      <c r="S228" s="7"/>
    </row>
    <row r="229" spans="1:19" ht="15.75" customHeight="1" x14ac:dyDescent="0.15">
      <c r="A229" s="7">
        <v>2021</v>
      </c>
      <c r="B229" s="17" t="s">
        <v>33</v>
      </c>
      <c r="C229" s="9">
        <v>2212</v>
      </c>
      <c r="D229" s="7" t="s">
        <v>31</v>
      </c>
      <c r="E229" s="16" t="s">
        <v>32</v>
      </c>
      <c r="F229" s="7" t="s">
        <v>59</v>
      </c>
      <c r="G229" s="18">
        <v>44487</v>
      </c>
      <c r="H229" s="19">
        <v>210455</v>
      </c>
      <c r="I229" s="14">
        <v>11.4</v>
      </c>
      <c r="J229" s="11">
        <v>525</v>
      </c>
      <c r="K229" s="7">
        <v>138.60000000000002</v>
      </c>
      <c r="L229" s="7">
        <f t="shared" si="20"/>
        <v>0.73599999999999999</v>
      </c>
      <c r="M229" s="7">
        <f t="shared" si="39"/>
        <v>1817.9031111111115</v>
      </c>
      <c r="N229" s="7"/>
      <c r="O229" s="7">
        <v>58.8</v>
      </c>
      <c r="P229" s="7">
        <v>197.4</v>
      </c>
      <c r="Q229" s="7">
        <f t="shared" si="31"/>
        <v>138.60000000000002</v>
      </c>
      <c r="R229" s="15" t="s">
        <v>63</v>
      </c>
      <c r="S229" s="7"/>
    </row>
    <row r="230" spans="1:19" ht="15.75" customHeight="1" x14ac:dyDescent="0.15">
      <c r="A230" s="7">
        <v>2021</v>
      </c>
      <c r="B230" s="17" t="s">
        <v>33</v>
      </c>
      <c r="C230" s="9">
        <v>2301</v>
      </c>
      <c r="D230" s="7" t="s">
        <v>22</v>
      </c>
      <c r="E230" s="16" t="s">
        <v>32</v>
      </c>
      <c r="F230" s="7" t="s">
        <v>59</v>
      </c>
      <c r="G230" s="18">
        <v>44487</v>
      </c>
      <c r="H230" s="19">
        <v>210456</v>
      </c>
      <c r="I230" s="14">
        <v>15</v>
      </c>
      <c r="J230" s="11">
        <v>610</v>
      </c>
      <c r="K230" s="7">
        <v>162.60000000000002</v>
      </c>
      <c r="L230" s="7">
        <f t="shared" si="20"/>
        <v>0.73344262295081963</v>
      </c>
      <c r="M230" s="7">
        <f t="shared" si="39"/>
        <v>2415.1489485014076</v>
      </c>
      <c r="N230" s="7"/>
      <c r="O230" s="7">
        <v>58.8</v>
      </c>
      <c r="P230" s="7">
        <v>221.4</v>
      </c>
      <c r="Q230" s="7">
        <f t="shared" si="31"/>
        <v>162.60000000000002</v>
      </c>
      <c r="R230" s="15" t="s">
        <v>63</v>
      </c>
      <c r="S230" s="7"/>
    </row>
    <row r="231" spans="1:19" ht="15.75" customHeight="1" x14ac:dyDescent="0.15">
      <c r="A231" s="7">
        <v>2021</v>
      </c>
      <c r="B231" s="17" t="s">
        <v>33</v>
      </c>
      <c r="C231" s="9">
        <v>2302</v>
      </c>
      <c r="D231" s="7" t="s">
        <v>28</v>
      </c>
      <c r="E231" s="16" t="s">
        <v>32</v>
      </c>
      <c r="F231" s="7" t="s">
        <v>59</v>
      </c>
      <c r="G231" s="18">
        <v>44487</v>
      </c>
      <c r="H231" s="19">
        <v>210457</v>
      </c>
      <c r="I231" s="14">
        <v>16</v>
      </c>
      <c r="J231" s="11">
        <v>615</v>
      </c>
      <c r="K231" s="7">
        <v>141.80000000000001</v>
      </c>
      <c r="L231" s="7">
        <f t="shared" si="20"/>
        <v>0.76943089430894307</v>
      </c>
      <c r="M231" s="7">
        <f t="shared" si="39"/>
        <v>2228.3481901216319</v>
      </c>
      <c r="N231" s="7"/>
      <c r="O231" s="7">
        <v>58.8</v>
      </c>
      <c r="P231" s="7">
        <v>200.6</v>
      </c>
      <c r="Q231" s="7">
        <f t="shared" si="31"/>
        <v>141.80000000000001</v>
      </c>
      <c r="R231" s="15" t="s">
        <v>63</v>
      </c>
      <c r="S231" s="7"/>
    </row>
    <row r="232" spans="1:19" ht="15.75" customHeight="1" x14ac:dyDescent="0.15">
      <c r="A232" s="7">
        <v>2021</v>
      </c>
      <c r="B232" s="17" t="s">
        <v>33</v>
      </c>
      <c r="C232" s="9">
        <v>2303</v>
      </c>
      <c r="D232" s="7" t="s">
        <v>31</v>
      </c>
      <c r="E232" s="16" t="s">
        <v>32</v>
      </c>
      <c r="F232" s="7" t="s">
        <v>59</v>
      </c>
      <c r="G232" s="18">
        <v>44487</v>
      </c>
      <c r="H232" s="19">
        <v>210458</v>
      </c>
      <c r="I232" s="14">
        <v>13.6</v>
      </c>
      <c r="J232" s="11">
        <v>680</v>
      </c>
      <c r="K232" s="7">
        <v>163</v>
      </c>
      <c r="L232" s="7">
        <f t="shared" si="20"/>
        <v>0.76029411764705879</v>
      </c>
      <c r="M232" s="7">
        <f t="shared" si="39"/>
        <v>1969.1534231200897</v>
      </c>
      <c r="N232" s="7"/>
      <c r="O232" s="7">
        <v>58.8</v>
      </c>
      <c r="P232" s="7">
        <v>221.8</v>
      </c>
      <c r="Q232" s="7">
        <f t="shared" si="31"/>
        <v>163</v>
      </c>
      <c r="R232" s="15" t="s">
        <v>63</v>
      </c>
      <c r="S232" s="7"/>
    </row>
    <row r="233" spans="1:19" ht="15.75" customHeight="1" x14ac:dyDescent="0.15">
      <c r="A233" s="7">
        <v>2021</v>
      </c>
      <c r="B233" s="17" t="s">
        <v>33</v>
      </c>
      <c r="C233" s="9">
        <v>2304</v>
      </c>
      <c r="D233" s="7" t="s">
        <v>30</v>
      </c>
      <c r="E233" s="16" t="s">
        <v>32</v>
      </c>
      <c r="F233" s="7" t="s">
        <v>59</v>
      </c>
      <c r="G233" s="18">
        <v>44487</v>
      </c>
      <c r="H233" s="19">
        <v>210459</v>
      </c>
      <c r="I233" s="14">
        <v>16.2</v>
      </c>
      <c r="J233" s="11">
        <v>715</v>
      </c>
      <c r="K233" s="7">
        <v>170.8</v>
      </c>
      <c r="L233" s="7">
        <f t="shared" si="20"/>
        <v>0.76111888111888115</v>
      </c>
      <c r="M233" s="7">
        <f t="shared" si="39"/>
        <v>2337.5386141131585</v>
      </c>
      <c r="N233" s="7"/>
      <c r="O233" s="7">
        <v>58.8</v>
      </c>
      <c r="P233" s="7">
        <v>229.6</v>
      </c>
      <c r="Q233" s="7">
        <f t="shared" si="31"/>
        <v>170.8</v>
      </c>
      <c r="R233" s="15" t="s">
        <v>63</v>
      </c>
      <c r="S233" s="7"/>
    </row>
    <row r="234" spans="1:19" ht="15.75" customHeight="1" x14ac:dyDescent="0.15">
      <c r="A234" s="7">
        <v>2021</v>
      </c>
      <c r="B234" s="17" t="s">
        <v>33</v>
      </c>
      <c r="C234" s="9">
        <v>2305</v>
      </c>
      <c r="D234" s="7" t="s">
        <v>29</v>
      </c>
      <c r="E234" s="16" t="s">
        <v>32</v>
      </c>
      <c r="F234" s="7" t="s">
        <v>59</v>
      </c>
      <c r="G234" s="18">
        <v>44487</v>
      </c>
      <c r="H234" s="19">
        <v>210460</v>
      </c>
      <c r="I234" s="14">
        <v>15.6</v>
      </c>
      <c r="J234" s="11">
        <v>480</v>
      </c>
      <c r="K234" s="7">
        <v>117.2</v>
      </c>
      <c r="L234" s="7">
        <f t="shared" si="20"/>
        <v>0.75583333333333336</v>
      </c>
      <c r="M234" s="7">
        <f t="shared" si="39"/>
        <v>2300.7685241301901</v>
      </c>
      <c r="N234" s="7"/>
      <c r="O234" s="7">
        <v>58.8</v>
      </c>
      <c r="P234" s="7">
        <v>176</v>
      </c>
      <c r="Q234" s="7">
        <f t="shared" si="31"/>
        <v>117.2</v>
      </c>
      <c r="R234" s="15" t="s">
        <v>63</v>
      </c>
      <c r="S234" s="7"/>
    </row>
    <row r="235" spans="1:19" ht="15.75" customHeight="1" x14ac:dyDescent="0.15">
      <c r="A235" s="7">
        <v>2021</v>
      </c>
      <c r="B235" s="17" t="s">
        <v>33</v>
      </c>
      <c r="C235" s="9">
        <v>2306</v>
      </c>
      <c r="D235" s="7" t="s">
        <v>27</v>
      </c>
      <c r="E235" s="16" t="s">
        <v>32</v>
      </c>
      <c r="F235" s="7" t="s">
        <v>59</v>
      </c>
      <c r="G235" s="18">
        <v>44487</v>
      </c>
      <c r="H235" s="19">
        <v>210461</v>
      </c>
      <c r="I235" s="14">
        <v>15.8</v>
      </c>
      <c r="J235" s="11">
        <v>595</v>
      </c>
      <c r="K235" s="7">
        <v>155.19999999999999</v>
      </c>
      <c r="L235" s="7">
        <f t="shared" si="20"/>
        <v>0.73915966386554621</v>
      </c>
      <c r="M235" s="7">
        <f t="shared" si="39"/>
        <v>2489.394884795669</v>
      </c>
      <c r="N235" s="7"/>
      <c r="O235" s="7">
        <v>58.8</v>
      </c>
      <c r="P235" s="7">
        <v>214</v>
      </c>
      <c r="Q235" s="7">
        <f t="shared" si="31"/>
        <v>155.19999999999999</v>
      </c>
      <c r="R235" s="15" t="s">
        <v>63</v>
      </c>
      <c r="S235" s="7"/>
    </row>
    <row r="236" spans="1:19" ht="15.75" customHeight="1" x14ac:dyDescent="0.15">
      <c r="A236" s="7">
        <v>2021</v>
      </c>
      <c r="B236" s="17" t="s">
        <v>33</v>
      </c>
      <c r="C236" s="9">
        <v>2407</v>
      </c>
      <c r="D236" s="7" t="s">
        <v>31</v>
      </c>
      <c r="E236" s="16" t="s">
        <v>32</v>
      </c>
      <c r="F236" s="7" t="s">
        <v>59</v>
      </c>
      <c r="G236" s="18">
        <v>44487</v>
      </c>
      <c r="H236" s="19">
        <v>210462</v>
      </c>
      <c r="I236" s="14">
        <v>9.6</v>
      </c>
      <c r="J236" s="11">
        <v>615</v>
      </c>
      <c r="K236" s="7">
        <v>160.80000000000001</v>
      </c>
      <c r="L236" s="7">
        <f t="shared" si="20"/>
        <v>0.73853658536585365</v>
      </c>
      <c r="M236" s="7">
        <f t="shared" si="39"/>
        <v>1516.1567939558181</v>
      </c>
      <c r="N236" s="7"/>
      <c r="O236" s="7">
        <v>58.8</v>
      </c>
      <c r="P236" s="7">
        <v>219.6</v>
      </c>
      <c r="Q236" s="7">
        <f t="shared" si="31"/>
        <v>160.80000000000001</v>
      </c>
      <c r="R236" s="15" t="s">
        <v>63</v>
      </c>
      <c r="S236" s="7"/>
    </row>
    <row r="237" spans="1:19" ht="15.75" customHeight="1" x14ac:dyDescent="0.15">
      <c r="A237" s="7">
        <v>2021</v>
      </c>
      <c r="B237" s="17" t="s">
        <v>33</v>
      </c>
      <c r="C237" s="9">
        <v>2408</v>
      </c>
      <c r="D237" s="7" t="s">
        <v>27</v>
      </c>
      <c r="E237" s="16" t="s">
        <v>32</v>
      </c>
      <c r="F237" s="7" t="s">
        <v>59</v>
      </c>
      <c r="G237" s="18">
        <v>44487</v>
      </c>
      <c r="H237" s="19">
        <v>210463</v>
      </c>
      <c r="I237" s="14">
        <v>16</v>
      </c>
      <c r="J237" s="11">
        <v>690</v>
      </c>
      <c r="K237" s="7">
        <v>175.2</v>
      </c>
      <c r="L237" s="7">
        <f t="shared" si="20"/>
        <v>0.74608695652173906</v>
      </c>
      <c r="M237" s="7">
        <f t="shared" si="39"/>
        <v>2453.9569999512032</v>
      </c>
      <c r="N237" s="7"/>
      <c r="O237" s="7">
        <v>58.8</v>
      </c>
      <c r="P237" s="7">
        <v>234</v>
      </c>
      <c r="Q237" s="7">
        <f t="shared" si="31"/>
        <v>175.2</v>
      </c>
      <c r="R237" s="15" t="s">
        <v>63</v>
      </c>
      <c r="S237" s="7"/>
    </row>
    <row r="238" spans="1:19" ht="15.75" customHeight="1" x14ac:dyDescent="0.15">
      <c r="A238" s="7">
        <v>2021</v>
      </c>
      <c r="B238" s="17" t="s">
        <v>33</v>
      </c>
      <c r="C238" s="9">
        <v>2409</v>
      </c>
      <c r="D238" s="7" t="s">
        <v>22</v>
      </c>
      <c r="E238" s="16" t="s">
        <v>32</v>
      </c>
      <c r="F238" s="7" t="s">
        <v>59</v>
      </c>
      <c r="G238" s="18">
        <v>44487</v>
      </c>
      <c r="H238" s="19">
        <v>210464</v>
      </c>
      <c r="I238" s="14">
        <v>17.399999999999999</v>
      </c>
      <c r="J238" s="11">
        <v>785</v>
      </c>
      <c r="K238" s="7">
        <v>185</v>
      </c>
      <c r="L238" s="7">
        <f t="shared" si="20"/>
        <v>0.76433121019108285</v>
      </c>
      <c r="M238" s="7">
        <f t="shared" si="39"/>
        <v>2476.9273842458542</v>
      </c>
      <c r="N238" s="7"/>
      <c r="O238" s="7">
        <v>58.8</v>
      </c>
      <c r="P238" s="7">
        <v>243.8</v>
      </c>
      <c r="Q238" s="7">
        <f t="shared" si="31"/>
        <v>185</v>
      </c>
      <c r="R238" s="15" t="s">
        <v>63</v>
      </c>
      <c r="S238" s="7"/>
    </row>
    <row r="239" spans="1:19" ht="15.75" customHeight="1" x14ac:dyDescent="0.15">
      <c r="A239" s="7">
        <v>2021</v>
      </c>
      <c r="B239" s="17" t="s">
        <v>33</v>
      </c>
      <c r="C239" s="9">
        <v>2410</v>
      </c>
      <c r="D239" s="7" t="s">
        <v>30</v>
      </c>
      <c r="E239" s="16" t="s">
        <v>32</v>
      </c>
      <c r="F239" s="7" t="s">
        <v>59</v>
      </c>
      <c r="G239" s="18">
        <v>44487</v>
      </c>
      <c r="H239" s="19">
        <v>210465</v>
      </c>
      <c r="I239" s="14">
        <v>17</v>
      </c>
      <c r="J239" s="11">
        <v>895</v>
      </c>
      <c r="K239" s="7">
        <v>215.39999999999998</v>
      </c>
      <c r="L239" s="7">
        <f t="shared" si="20"/>
        <v>0.75932960893854751</v>
      </c>
      <c r="M239" s="7">
        <f t="shared" si="39"/>
        <v>2471.345924797321</v>
      </c>
      <c r="N239" s="7"/>
      <c r="O239" s="7">
        <v>58.8</v>
      </c>
      <c r="P239" s="7">
        <v>274.2</v>
      </c>
      <c r="Q239" s="7">
        <f t="shared" si="31"/>
        <v>215.39999999999998</v>
      </c>
      <c r="R239" s="15" t="s">
        <v>63</v>
      </c>
      <c r="S239" s="7"/>
    </row>
    <row r="240" spans="1:19" ht="15.75" customHeight="1" x14ac:dyDescent="0.15">
      <c r="A240" s="7">
        <v>2021</v>
      </c>
      <c r="B240" s="17" t="s">
        <v>33</v>
      </c>
      <c r="C240" s="9">
        <v>2411</v>
      </c>
      <c r="D240" s="7" t="s">
        <v>29</v>
      </c>
      <c r="E240" s="16" t="s">
        <v>32</v>
      </c>
      <c r="F240" s="7" t="s">
        <v>59</v>
      </c>
      <c r="G240" s="18">
        <v>44487</v>
      </c>
      <c r="H240" s="19">
        <v>210466</v>
      </c>
      <c r="I240" s="14">
        <v>13.6</v>
      </c>
      <c r="J240" s="11">
        <v>805</v>
      </c>
      <c r="K240" s="7">
        <v>200.2</v>
      </c>
      <c r="L240" s="7">
        <f t="shared" si="20"/>
        <v>0.7513043478260869</v>
      </c>
      <c r="M240" s="7">
        <f t="shared" si="39"/>
        <v>2043.0032420826628</v>
      </c>
      <c r="N240" s="7"/>
      <c r="O240" s="7">
        <v>58.8</v>
      </c>
      <c r="P240" s="7">
        <v>259</v>
      </c>
      <c r="Q240" s="7">
        <f t="shared" si="31"/>
        <v>200.2</v>
      </c>
      <c r="R240" s="15" t="s">
        <v>63</v>
      </c>
      <c r="S240" s="7"/>
    </row>
    <row r="241" spans="1:36" ht="15.75" customHeight="1" x14ac:dyDescent="0.15">
      <c r="A241" s="7">
        <v>2021</v>
      </c>
      <c r="B241" s="17" t="s">
        <v>33</v>
      </c>
      <c r="C241" s="9">
        <v>2412</v>
      </c>
      <c r="D241" s="7" t="s">
        <v>28</v>
      </c>
      <c r="E241" s="16" t="s">
        <v>32</v>
      </c>
      <c r="F241" s="7" t="s">
        <v>59</v>
      </c>
      <c r="G241" s="18">
        <v>44487</v>
      </c>
      <c r="H241" s="19">
        <v>210467</v>
      </c>
      <c r="I241" s="14">
        <v>13</v>
      </c>
      <c r="J241" s="11">
        <v>415</v>
      </c>
      <c r="K241" s="7">
        <v>119.8</v>
      </c>
      <c r="L241" s="7">
        <f t="shared" si="20"/>
        <v>0.71132530120481929</v>
      </c>
      <c r="M241" s="7">
        <f t="shared" si="39"/>
        <v>2266.8043027328163</v>
      </c>
      <c r="N241" s="7"/>
      <c r="O241" s="7">
        <v>58.8</v>
      </c>
      <c r="P241" s="7">
        <v>178.6</v>
      </c>
      <c r="Q241" s="7">
        <f t="shared" si="31"/>
        <v>119.8</v>
      </c>
      <c r="R241" s="15" t="s">
        <v>63</v>
      </c>
      <c r="S241" s="7"/>
    </row>
    <row r="242" spans="1:36" ht="15.75" customHeight="1" x14ac:dyDescent="0.15">
      <c r="A242" s="7">
        <v>2022</v>
      </c>
      <c r="B242" s="30" t="s">
        <v>21</v>
      </c>
      <c r="C242" s="31">
        <v>1101</v>
      </c>
      <c r="D242" s="32" t="s">
        <v>22</v>
      </c>
      <c r="E242" s="33" t="s">
        <v>23</v>
      </c>
      <c r="F242" s="34">
        <v>1</v>
      </c>
      <c r="G242" s="35">
        <v>44705</v>
      </c>
      <c r="H242" s="36">
        <v>220000</v>
      </c>
      <c r="I242" s="14">
        <v>28.8</v>
      </c>
      <c r="J242" s="34">
        <v>1144.8999999999999</v>
      </c>
      <c r="K242" s="34">
        <v>199.2</v>
      </c>
      <c r="L242" s="7">
        <f t="shared" si="20"/>
        <v>0.82601100532797622</v>
      </c>
      <c r="M242" s="7">
        <f t="shared" si="39"/>
        <v>3026.7477006063777</v>
      </c>
      <c r="N242" s="34"/>
      <c r="O242" s="34">
        <v>53.7</v>
      </c>
      <c r="P242" s="34">
        <v>252.9</v>
      </c>
      <c r="Q242" s="34">
        <f t="shared" si="31"/>
        <v>199.2</v>
      </c>
      <c r="R242" s="37" t="s">
        <v>64</v>
      </c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</row>
    <row r="243" spans="1:36" ht="15.75" customHeight="1" x14ac:dyDescent="0.15">
      <c r="A243" s="7">
        <v>2022</v>
      </c>
      <c r="B243" s="8" t="s">
        <v>21</v>
      </c>
      <c r="C243" s="9">
        <v>1102</v>
      </c>
      <c r="D243" s="7" t="s">
        <v>27</v>
      </c>
      <c r="E243" s="10" t="s">
        <v>23</v>
      </c>
      <c r="F243" s="11">
        <v>1</v>
      </c>
      <c r="G243" s="38">
        <v>44705</v>
      </c>
      <c r="H243" s="19">
        <v>220001</v>
      </c>
      <c r="I243" s="14">
        <v>28.8</v>
      </c>
      <c r="J243" s="11">
        <v>531.09999999999991</v>
      </c>
      <c r="K243" s="11">
        <v>95.499999999999986</v>
      </c>
      <c r="L243" s="7">
        <f t="shared" si="20"/>
        <v>0.82018452268875919</v>
      </c>
      <c r="M243" s="7">
        <f t="shared" si="39"/>
        <v>3128.1063696653982</v>
      </c>
      <c r="O243" s="11">
        <v>53.7</v>
      </c>
      <c r="P243" s="11">
        <v>149.19999999999999</v>
      </c>
      <c r="Q243" s="11">
        <f t="shared" si="31"/>
        <v>95.499999999999986</v>
      </c>
      <c r="R243" s="20" t="s">
        <v>64</v>
      </c>
    </row>
    <row r="244" spans="1:36" ht="15.75" customHeight="1" x14ac:dyDescent="0.15">
      <c r="A244" s="7">
        <v>2022</v>
      </c>
      <c r="B244" s="8" t="s">
        <v>21</v>
      </c>
      <c r="C244" s="9">
        <v>1103</v>
      </c>
      <c r="D244" s="7" t="s">
        <v>28</v>
      </c>
      <c r="E244" s="10" t="s">
        <v>23</v>
      </c>
      <c r="F244" s="11">
        <v>1</v>
      </c>
      <c r="G244" s="38">
        <v>44705</v>
      </c>
      <c r="H244" s="19">
        <v>220002</v>
      </c>
      <c r="I244" s="14">
        <v>34.799999999999997</v>
      </c>
      <c r="J244" s="11">
        <v>1112.3</v>
      </c>
      <c r="K244" s="11">
        <v>194.39999999999998</v>
      </c>
      <c r="L244" s="7">
        <f t="shared" si="20"/>
        <v>0.82522700710240049</v>
      </c>
      <c r="M244" s="7">
        <f t="shared" si="39"/>
        <v>3673.8001029807187</v>
      </c>
      <c r="O244" s="11">
        <v>53.7</v>
      </c>
      <c r="P244" s="11">
        <v>248.1</v>
      </c>
      <c r="Q244" s="11">
        <f t="shared" si="31"/>
        <v>194.39999999999998</v>
      </c>
      <c r="R244" s="20" t="s">
        <v>64</v>
      </c>
    </row>
    <row r="245" spans="1:36" ht="15.75" customHeight="1" x14ac:dyDescent="0.15">
      <c r="A245" s="7">
        <v>2022</v>
      </c>
      <c r="B245" s="8" t="s">
        <v>21</v>
      </c>
      <c r="C245" s="9">
        <v>1104</v>
      </c>
      <c r="D245" s="7" t="s">
        <v>29</v>
      </c>
      <c r="E245" s="10" t="s">
        <v>23</v>
      </c>
      <c r="F245" s="11">
        <v>1</v>
      </c>
      <c r="G245" s="38">
        <v>44705</v>
      </c>
      <c r="H245" s="19">
        <v>220003</v>
      </c>
      <c r="I245" s="14">
        <v>40</v>
      </c>
      <c r="J245" s="11">
        <v>881.8</v>
      </c>
      <c r="K245" s="11">
        <v>151.5</v>
      </c>
      <c r="L245" s="7">
        <f t="shared" si="20"/>
        <v>0.82819233386255386</v>
      </c>
      <c r="M245" s="7">
        <f t="shared" si="39"/>
        <v>4151.1123177033796</v>
      </c>
      <c r="O245" s="11">
        <v>53.7</v>
      </c>
      <c r="P245" s="11">
        <v>205.2</v>
      </c>
      <c r="Q245" s="11">
        <f t="shared" si="31"/>
        <v>151.5</v>
      </c>
      <c r="R245" s="20" t="s">
        <v>64</v>
      </c>
    </row>
    <row r="246" spans="1:36" ht="15.75" customHeight="1" x14ac:dyDescent="0.15">
      <c r="A246" s="7">
        <v>2022</v>
      </c>
      <c r="B246" s="8" t="s">
        <v>21</v>
      </c>
      <c r="C246" s="9">
        <v>1105</v>
      </c>
      <c r="D246" s="7" t="s">
        <v>30</v>
      </c>
      <c r="E246" s="10" t="s">
        <v>23</v>
      </c>
      <c r="F246" s="11">
        <v>1</v>
      </c>
      <c r="G246" s="38">
        <v>44705</v>
      </c>
      <c r="H246" s="19">
        <v>220004</v>
      </c>
      <c r="I246" s="14">
        <v>27.4</v>
      </c>
      <c r="J246" s="11">
        <v>839.69999999999993</v>
      </c>
      <c r="K246" s="11">
        <v>140.69999999999999</v>
      </c>
      <c r="L246" s="7">
        <f t="shared" si="20"/>
        <v>0.83244015719899966</v>
      </c>
      <c r="M246" s="7">
        <f t="shared" si="39"/>
        <v>2773.2081110417407</v>
      </c>
      <c r="O246" s="11">
        <v>53.7</v>
      </c>
      <c r="P246" s="11">
        <v>194.4</v>
      </c>
      <c r="Q246" s="11">
        <f t="shared" si="31"/>
        <v>140.69999999999999</v>
      </c>
      <c r="R246" s="20" t="s">
        <v>64</v>
      </c>
    </row>
    <row r="247" spans="1:36" ht="15.75" customHeight="1" x14ac:dyDescent="0.15">
      <c r="A247" s="7">
        <v>2022</v>
      </c>
      <c r="B247" s="8" t="s">
        <v>21</v>
      </c>
      <c r="C247" s="9">
        <v>1106</v>
      </c>
      <c r="D247" s="7" t="s">
        <v>31</v>
      </c>
      <c r="E247" s="10" t="s">
        <v>23</v>
      </c>
      <c r="F247" s="11">
        <v>1</v>
      </c>
      <c r="G247" s="38">
        <v>44705</v>
      </c>
      <c r="H247" s="19">
        <v>220005</v>
      </c>
      <c r="I247" s="14">
        <v>26.4</v>
      </c>
      <c r="J247" s="11">
        <v>1021.8</v>
      </c>
      <c r="K247" s="11">
        <v>193.5</v>
      </c>
      <c r="L247" s="7">
        <f t="shared" si="20"/>
        <v>0.81062830299471522</v>
      </c>
      <c r="M247" s="7">
        <f t="shared" si="39"/>
        <v>3019.8192731780505</v>
      </c>
      <c r="O247" s="11">
        <v>53.7</v>
      </c>
      <c r="P247" s="11">
        <v>247.2</v>
      </c>
      <c r="Q247" s="11">
        <f t="shared" si="31"/>
        <v>193.5</v>
      </c>
      <c r="R247" s="20" t="s">
        <v>64</v>
      </c>
    </row>
    <row r="248" spans="1:36" ht="15.75" customHeight="1" x14ac:dyDescent="0.15">
      <c r="A248" s="7">
        <v>2022</v>
      </c>
      <c r="B248" s="8" t="s">
        <v>21</v>
      </c>
      <c r="C248" s="9">
        <v>1107</v>
      </c>
      <c r="D248" s="7" t="s">
        <v>29</v>
      </c>
      <c r="E248" s="16" t="s">
        <v>32</v>
      </c>
      <c r="F248" s="11">
        <v>1</v>
      </c>
      <c r="G248" s="38">
        <v>44705</v>
      </c>
      <c r="H248" s="19">
        <v>220006</v>
      </c>
      <c r="I248" s="14">
        <v>24.8</v>
      </c>
      <c r="J248" s="11">
        <v>798.4</v>
      </c>
      <c r="K248" s="11">
        <v>138.39999999999998</v>
      </c>
      <c r="L248" s="7">
        <f t="shared" si="20"/>
        <v>0.82665330661322645</v>
      </c>
      <c r="M248" s="7">
        <f t="shared" si="39"/>
        <v>2596.7443619000073</v>
      </c>
      <c r="O248" s="11">
        <v>53.7</v>
      </c>
      <c r="P248" s="11">
        <v>192.1</v>
      </c>
      <c r="Q248" s="11">
        <f t="shared" si="31"/>
        <v>138.39999999999998</v>
      </c>
      <c r="R248" s="20" t="s">
        <v>64</v>
      </c>
    </row>
    <row r="249" spans="1:36" ht="15.75" customHeight="1" x14ac:dyDescent="0.15">
      <c r="A249" s="7">
        <v>2022</v>
      </c>
      <c r="B249" s="8" t="s">
        <v>21</v>
      </c>
      <c r="C249" s="9">
        <v>1108</v>
      </c>
      <c r="D249" s="7" t="s">
        <v>28</v>
      </c>
      <c r="E249" s="16" t="s">
        <v>32</v>
      </c>
      <c r="F249" s="11">
        <v>1</v>
      </c>
      <c r="G249" s="38">
        <v>44705</v>
      </c>
      <c r="H249" s="19">
        <v>220007</v>
      </c>
      <c r="I249" s="14">
        <v>24.4</v>
      </c>
      <c r="J249" s="11">
        <v>977.3</v>
      </c>
      <c r="K249" s="11">
        <v>170.10000000000002</v>
      </c>
      <c r="L249" s="7">
        <f t="shared" si="20"/>
        <v>0.82594904328251306</v>
      </c>
      <c r="M249" s="7">
        <f t="shared" si="39"/>
        <v>2565.2411374566273</v>
      </c>
      <c r="O249" s="11">
        <v>53.7</v>
      </c>
      <c r="P249" s="11">
        <v>223.8</v>
      </c>
      <c r="Q249" s="11">
        <f t="shared" si="31"/>
        <v>170.10000000000002</v>
      </c>
      <c r="R249" s="20" t="s">
        <v>64</v>
      </c>
    </row>
    <row r="250" spans="1:36" ht="15.75" customHeight="1" x14ac:dyDescent="0.15">
      <c r="A250" s="7">
        <v>2022</v>
      </c>
      <c r="B250" s="8" t="s">
        <v>21</v>
      </c>
      <c r="C250" s="9">
        <v>1109</v>
      </c>
      <c r="D250" s="7" t="s">
        <v>22</v>
      </c>
      <c r="E250" s="16" t="s">
        <v>32</v>
      </c>
      <c r="F250" s="11">
        <v>1</v>
      </c>
      <c r="G250" s="38">
        <v>44705</v>
      </c>
      <c r="H250" s="19">
        <v>220008</v>
      </c>
      <c r="I250" s="14">
        <v>34.6</v>
      </c>
      <c r="J250" s="11">
        <v>686.19999999999993</v>
      </c>
      <c r="K250" s="11">
        <v>121.49999999999999</v>
      </c>
      <c r="L250" s="7">
        <f t="shared" si="20"/>
        <v>0.82293791897405999</v>
      </c>
      <c r="M250" s="7">
        <f t="shared" si="39"/>
        <v>3700.5273442675089</v>
      </c>
      <c r="O250" s="11">
        <v>53.7</v>
      </c>
      <c r="P250" s="11">
        <v>175.2</v>
      </c>
      <c r="Q250" s="11">
        <f t="shared" si="31"/>
        <v>121.49999999999999</v>
      </c>
      <c r="R250" s="20" t="s">
        <v>64</v>
      </c>
    </row>
    <row r="251" spans="1:36" ht="15.75" customHeight="1" x14ac:dyDescent="0.15">
      <c r="A251" s="7">
        <v>2022</v>
      </c>
      <c r="B251" s="8" t="s">
        <v>21</v>
      </c>
      <c r="C251" s="9">
        <v>1110</v>
      </c>
      <c r="D251" s="7" t="s">
        <v>27</v>
      </c>
      <c r="E251" s="16" t="s">
        <v>32</v>
      </c>
      <c r="F251" s="11">
        <v>1</v>
      </c>
      <c r="G251" s="38">
        <v>44705</v>
      </c>
      <c r="H251" s="19">
        <v>220009</v>
      </c>
      <c r="I251" s="14">
        <v>34.200000000000003</v>
      </c>
      <c r="J251" s="11">
        <v>1387.7</v>
      </c>
      <c r="K251" s="11">
        <v>233.8</v>
      </c>
      <c r="L251" s="7">
        <f t="shared" si="20"/>
        <v>0.83151978093247825</v>
      </c>
      <c r="M251" s="7">
        <f t="shared" si="39"/>
        <v>3480.4626636764688</v>
      </c>
      <c r="O251" s="11">
        <v>53.7</v>
      </c>
      <c r="P251" s="11">
        <v>287.5</v>
      </c>
      <c r="Q251" s="11">
        <f t="shared" si="31"/>
        <v>233.8</v>
      </c>
      <c r="R251" s="20" t="s">
        <v>64</v>
      </c>
    </row>
    <row r="252" spans="1:36" ht="15.75" customHeight="1" x14ac:dyDescent="0.15">
      <c r="A252" s="7">
        <v>2022</v>
      </c>
      <c r="B252" s="8" t="s">
        <v>21</v>
      </c>
      <c r="C252" s="9">
        <v>1111</v>
      </c>
      <c r="D252" s="7" t="s">
        <v>30</v>
      </c>
      <c r="E252" s="16" t="s">
        <v>32</v>
      </c>
      <c r="F252" s="11">
        <v>1</v>
      </c>
      <c r="G252" s="38">
        <v>44705</v>
      </c>
      <c r="H252" s="19">
        <v>220010</v>
      </c>
      <c r="I252" s="14">
        <v>25.8</v>
      </c>
      <c r="J252" s="11">
        <v>716.69999999999993</v>
      </c>
      <c r="K252" s="11">
        <v>125.39999999999999</v>
      </c>
      <c r="L252" s="7">
        <f t="shared" si="20"/>
        <v>0.82503139388865632</v>
      </c>
      <c r="M252" s="7">
        <f t="shared" si="39"/>
        <v>2726.7278421158703</v>
      </c>
      <c r="O252" s="11">
        <v>53.7</v>
      </c>
      <c r="P252" s="11">
        <v>179.1</v>
      </c>
      <c r="Q252" s="11">
        <f t="shared" si="31"/>
        <v>125.39999999999999</v>
      </c>
      <c r="R252" s="20" t="s">
        <v>64</v>
      </c>
    </row>
    <row r="253" spans="1:36" ht="15.75" customHeight="1" x14ac:dyDescent="0.15">
      <c r="A253" s="7">
        <v>2022</v>
      </c>
      <c r="B253" s="8" t="s">
        <v>21</v>
      </c>
      <c r="C253" s="9">
        <v>1112</v>
      </c>
      <c r="D253" s="7" t="s">
        <v>31</v>
      </c>
      <c r="E253" s="16" t="s">
        <v>32</v>
      </c>
      <c r="F253" s="11">
        <v>1</v>
      </c>
      <c r="G253" s="38">
        <v>44705</v>
      </c>
      <c r="H253" s="19">
        <v>220011</v>
      </c>
      <c r="I253" s="14">
        <v>24.6</v>
      </c>
      <c r="J253" s="11">
        <v>1258.2</v>
      </c>
      <c r="K253" s="11">
        <v>232.2</v>
      </c>
      <c r="L253" s="7">
        <f t="shared" si="20"/>
        <v>0.81545064377682397</v>
      </c>
      <c r="M253" s="7">
        <f t="shared" si="39"/>
        <v>2742.2661088712603</v>
      </c>
      <c r="O253" s="11">
        <v>53.7</v>
      </c>
      <c r="P253" s="11">
        <v>285.89999999999998</v>
      </c>
      <c r="Q253" s="11">
        <f t="shared" si="31"/>
        <v>232.2</v>
      </c>
      <c r="R253" s="20" t="s">
        <v>64</v>
      </c>
    </row>
    <row r="254" spans="1:36" ht="15.75" customHeight="1" x14ac:dyDescent="0.15">
      <c r="A254" s="7">
        <v>2022</v>
      </c>
      <c r="B254" s="8" t="s">
        <v>21</v>
      </c>
      <c r="C254" s="9">
        <v>1201</v>
      </c>
      <c r="D254" s="7" t="s">
        <v>30</v>
      </c>
      <c r="E254" s="10" t="s">
        <v>23</v>
      </c>
      <c r="F254" s="11">
        <v>1</v>
      </c>
      <c r="G254" s="38">
        <v>44705</v>
      </c>
      <c r="H254" s="19">
        <v>220012</v>
      </c>
      <c r="I254" s="14">
        <v>25.6</v>
      </c>
      <c r="J254" s="11">
        <v>1036.8</v>
      </c>
      <c r="K254" s="11">
        <v>180.10000000000002</v>
      </c>
      <c r="L254" s="7">
        <f t="shared" si="20"/>
        <v>0.82629243827160492</v>
      </c>
      <c r="M254" s="7">
        <f t="shared" si="39"/>
        <v>2686.0905211234431</v>
      </c>
      <c r="O254" s="11">
        <v>53.7</v>
      </c>
      <c r="P254" s="11">
        <v>233.8</v>
      </c>
      <c r="Q254" s="11">
        <f t="shared" si="31"/>
        <v>180.10000000000002</v>
      </c>
      <c r="R254" s="20" t="s">
        <v>64</v>
      </c>
    </row>
    <row r="255" spans="1:36" ht="15.75" customHeight="1" x14ac:dyDescent="0.15">
      <c r="A255" s="7">
        <v>2022</v>
      </c>
      <c r="B255" s="8" t="s">
        <v>21</v>
      </c>
      <c r="C255" s="9">
        <v>1202</v>
      </c>
      <c r="D255" s="7" t="s">
        <v>29</v>
      </c>
      <c r="E255" s="10" t="s">
        <v>23</v>
      </c>
      <c r="F255" s="11">
        <v>1</v>
      </c>
      <c r="G255" s="38">
        <v>44705</v>
      </c>
      <c r="H255" s="19">
        <v>220013</v>
      </c>
      <c r="I255" s="14">
        <v>25.2</v>
      </c>
      <c r="J255" s="11">
        <v>1064.5</v>
      </c>
      <c r="K255" s="11">
        <v>189.10000000000002</v>
      </c>
      <c r="L255" s="7">
        <f t="shared" si="20"/>
        <v>0.8223579145138562</v>
      </c>
      <c r="M255" s="7">
        <f t="shared" si="39"/>
        <v>2704.0104056060845</v>
      </c>
      <c r="O255" s="11">
        <v>53.7</v>
      </c>
      <c r="P255" s="11">
        <v>242.8</v>
      </c>
      <c r="Q255" s="11">
        <f t="shared" si="31"/>
        <v>189.10000000000002</v>
      </c>
      <c r="R255" s="20" t="s">
        <v>64</v>
      </c>
    </row>
    <row r="256" spans="1:36" ht="15.75" customHeight="1" x14ac:dyDescent="0.15">
      <c r="A256" s="7">
        <v>2022</v>
      </c>
      <c r="B256" s="8" t="s">
        <v>21</v>
      </c>
      <c r="C256" s="9">
        <v>1203</v>
      </c>
      <c r="D256" s="7" t="s">
        <v>27</v>
      </c>
      <c r="E256" s="10" t="s">
        <v>23</v>
      </c>
      <c r="F256" s="11">
        <v>1</v>
      </c>
      <c r="G256" s="38">
        <v>44705</v>
      </c>
      <c r="H256" s="19">
        <v>220014</v>
      </c>
      <c r="I256" s="14">
        <v>37.799999999999997</v>
      </c>
      <c r="J256" s="11">
        <v>1154.8999999999999</v>
      </c>
      <c r="K256" s="11">
        <v>194.10000000000002</v>
      </c>
      <c r="L256" s="7">
        <f t="shared" si="20"/>
        <v>0.83193350073599437</v>
      </c>
      <c r="M256" s="7">
        <f t="shared" si="39"/>
        <v>3837.3808909075174</v>
      </c>
      <c r="O256" s="11">
        <v>53.7</v>
      </c>
      <c r="P256" s="11">
        <v>247.8</v>
      </c>
      <c r="Q256" s="11">
        <f t="shared" si="31"/>
        <v>194.10000000000002</v>
      </c>
      <c r="R256" s="20" t="s">
        <v>64</v>
      </c>
    </row>
    <row r="257" spans="1:18" ht="15.75" customHeight="1" x14ac:dyDescent="0.15">
      <c r="A257" s="7">
        <v>2022</v>
      </c>
      <c r="B257" s="8" t="s">
        <v>21</v>
      </c>
      <c r="C257" s="9">
        <v>1204</v>
      </c>
      <c r="D257" s="7" t="s">
        <v>22</v>
      </c>
      <c r="E257" s="10" t="s">
        <v>23</v>
      </c>
      <c r="F257" s="11">
        <v>1</v>
      </c>
      <c r="G257" s="38">
        <v>44705</v>
      </c>
      <c r="H257" s="19">
        <v>220015</v>
      </c>
      <c r="I257" s="14">
        <v>41.2</v>
      </c>
      <c r="J257" s="11">
        <v>1168.3</v>
      </c>
      <c r="K257" s="11">
        <v>193.10000000000002</v>
      </c>
      <c r="L257" s="7">
        <f t="shared" si="20"/>
        <v>0.83471711033125051</v>
      </c>
      <c r="M257" s="7">
        <f t="shared" si="39"/>
        <v>4113.2685768543588</v>
      </c>
      <c r="O257" s="11">
        <v>53.7</v>
      </c>
      <c r="P257" s="11">
        <v>246.8</v>
      </c>
      <c r="Q257" s="11">
        <f t="shared" si="31"/>
        <v>193.10000000000002</v>
      </c>
      <c r="R257" s="20" t="s">
        <v>64</v>
      </c>
    </row>
    <row r="258" spans="1:18" ht="15.75" customHeight="1" x14ac:dyDescent="0.15">
      <c r="A258" s="7">
        <v>2022</v>
      </c>
      <c r="B258" s="8" t="s">
        <v>21</v>
      </c>
      <c r="C258" s="9">
        <v>1205</v>
      </c>
      <c r="D258" s="7" t="s">
        <v>28</v>
      </c>
      <c r="E258" s="10" t="s">
        <v>23</v>
      </c>
      <c r="F258" s="11">
        <v>1</v>
      </c>
      <c r="G258" s="38">
        <v>44705</v>
      </c>
      <c r="H258" s="19">
        <v>220016</v>
      </c>
      <c r="I258" s="14">
        <v>26.6</v>
      </c>
      <c r="J258" s="11">
        <v>849.3</v>
      </c>
      <c r="K258" s="11">
        <v>149.10000000000002</v>
      </c>
      <c r="L258" s="7">
        <f t="shared" si="20"/>
        <v>0.82444365948428111</v>
      </c>
      <c r="M258" s="7">
        <f t="shared" si="39"/>
        <v>2820.7208626157176</v>
      </c>
      <c r="O258" s="11">
        <v>53.7</v>
      </c>
      <c r="P258" s="11">
        <v>202.8</v>
      </c>
      <c r="Q258" s="11">
        <f t="shared" si="31"/>
        <v>149.10000000000002</v>
      </c>
      <c r="R258" s="20" t="s">
        <v>64</v>
      </c>
    </row>
    <row r="259" spans="1:18" ht="15.75" customHeight="1" x14ac:dyDescent="0.15">
      <c r="A259" s="7">
        <v>2022</v>
      </c>
      <c r="B259" s="8" t="s">
        <v>21</v>
      </c>
      <c r="C259" s="9">
        <v>1206</v>
      </c>
      <c r="D259" s="7" t="s">
        <v>31</v>
      </c>
      <c r="E259" s="10" t="s">
        <v>23</v>
      </c>
      <c r="F259" s="11">
        <v>1</v>
      </c>
      <c r="G259" s="38">
        <v>44705</v>
      </c>
      <c r="H259" s="19">
        <v>220017</v>
      </c>
      <c r="I259" s="14">
        <v>28.8</v>
      </c>
      <c r="J259" s="11">
        <v>1117</v>
      </c>
      <c r="K259" s="11">
        <v>201.8</v>
      </c>
      <c r="L259" s="7">
        <f t="shared" si="20"/>
        <v>0.81933751119068943</v>
      </c>
      <c r="M259" s="7">
        <f t="shared" si="39"/>
        <v>3142.8411527992544</v>
      </c>
      <c r="O259" s="11">
        <v>53.7</v>
      </c>
      <c r="P259" s="11">
        <v>255.5</v>
      </c>
      <c r="Q259" s="11">
        <f t="shared" si="31"/>
        <v>201.8</v>
      </c>
      <c r="R259" s="20" t="s">
        <v>64</v>
      </c>
    </row>
    <row r="260" spans="1:18" ht="15.75" customHeight="1" x14ac:dyDescent="0.15">
      <c r="A260" s="7">
        <v>2022</v>
      </c>
      <c r="B260" s="8" t="s">
        <v>21</v>
      </c>
      <c r="C260" s="9">
        <v>1207</v>
      </c>
      <c r="D260" s="7" t="s">
        <v>28</v>
      </c>
      <c r="E260" s="16" t="s">
        <v>32</v>
      </c>
      <c r="F260" s="11">
        <v>1</v>
      </c>
      <c r="G260" s="38">
        <v>44705</v>
      </c>
      <c r="H260" s="19">
        <v>220018</v>
      </c>
      <c r="I260" s="14">
        <v>27.4</v>
      </c>
      <c r="J260" s="11">
        <v>870.8</v>
      </c>
      <c r="K260" s="11">
        <v>159.10000000000002</v>
      </c>
      <c r="L260" s="7">
        <f t="shared" si="20"/>
        <v>0.81729444189251255</v>
      </c>
      <c r="M260" s="7">
        <f t="shared" si="39"/>
        <v>3023.8780796532687</v>
      </c>
      <c r="O260" s="11">
        <v>53.7</v>
      </c>
      <c r="P260" s="11">
        <v>212.8</v>
      </c>
      <c r="Q260" s="11">
        <f t="shared" si="31"/>
        <v>159.10000000000002</v>
      </c>
      <c r="R260" s="20" t="s">
        <v>64</v>
      </c>
    </row>
    <row r="261" spans="1:18" ht="15.75" customHeight="1" x14ac:dyDescent="0.15">
      <c r="A261" s="7">
        <v>2022</v>
      </c>
      <c r="B261" s="8" t="s">
        <v>21</v>
      </c>
      <c r="C261" s="9">
        <v>1208</v>
      </c>
      <c r="D261" s="7" t="s">
        <v>30</v>
      </c>
      <c r="E261" s="16" t="s">
        <v>32</v>
      </c>
      <c r="F261" s="11">
        <v>1</v>
      </c>
      <c r="G261" s="38">
        <v>44705</v>
      </c>
      <c r="H261" s="19">
        <v>220019</v>
      </c>
      <c r="I261" s="14">
        <v>25.2</v>
      </c>
      <c r="J261" s="11">
        <v>1132.5999999999999</v>
      </c>
      <c r="K261" s="11">
        <v>193.3</v>
      </c>
      <c r="L261" s="7">
        <f t="shared" si="20"/>
        <v>0.82933074342221436</v>
      </c>
      <c r="M261" s="7">
        <f t="shared" si="39"/>
        <v>2597.8722578067445</v>
      </c>
      <c r="O261" s="11">
        <v>53.7</v>
      </c>
      <c r="P261" s="11">
        <v>247</v>
      </c>
      <c r="Q261" s="11">
        <f t="shared" si="31"/>
        <v>193.3</v>
      </c>
      <c r="R261" s="20" t="s">
        <v>64</v>
      </c>
    </row>
    <row r="262" spans="1:18" ht="15.75" customHeight="1" x14ac:dyDescent="0.15">
      <c r="A262" s="7">
        <v>2022</v>
      </c>
      <c r="B262" s="8" t="s">
        <v>21</v>
      </c>
      <c r="C262" s="9">
        <v>1209</v>
      </c>
      <c r="D262" s="7" t="s">
        <v>31</v>
      </c>
      <c r="E262" s="16" t="s">
        <v>32</v>
      </c>
      <c r="F262" s="11">
        <v>1</v>
      </c>
      <c r="G262" s="38">
        <v>44705</v>
      </c>
      <c r="H262" s="19">
        <v>220020</v>
      </c>
      <c r="I262" s="14">
        <v>33.200000000000003</v>
      </c>
      <c r="J262" s="11">
        <v>871.8</v>
      </c>
      <c r="K262" s="11">
        <v>154.89999999999998</v>
      </c>
      <c r="L262" s="7">
        <f t="shared" si="20"/>
        <v>0.82232163340215647</v>
      </c>
      <c r="M262" s="7">
        <f t="shared" si="39"/>
        <v>3563.1539871710406</v>
      </c>
      <c r="O262" s="11">
        <v>53.7</v>
      </c>
      <c r="P262" s="11">
        <v>208.6</v>
      </c>
      <c r="Q262" s="11">
        <f t="shared" si="31"/>
        <v>154.89999999999998</v>
      </c>
      <c r="R262" s="20" t="s">
        <v>64</v>
      </c>
    </row>
    <row r="263" spans="1:18" ht="15.75" customHeight="1" x14ac:dyDescent="0.15">
      <c r="A263" s="7">
        <v>2022</v>
      </c>
      <c r="B263" s="8" t="s">
        <v>21</v>
      </c>
      <c r="C263" s="9">
        <v>1210</v>
      </c>
      <c r="D263" s="7" t="s">
        <v>22</v>
      </c>
      <c r="E263" s="16" t="s">
        <v>32</v>
      </c>
      <c r="F263" s="11">
        <v>1</v>
      </c>
      <c r="G263" s="38">
        <v>44705</v>
      </c>
      <c r="H263" s="19">
        <v>220021</v>
      </c>
      <c r="I263" s="14">
        <v>32</v>
      </c>
      <c r="J263" s="11">
        <v>1194.8</v>
      </c>
      <c r="K263" s="11">
        <v>200.8</v>
      </c>
      <c r="L263" s="7">
        <f t="shared" si="20"/>
        <v>0.83193839973217276</v>
      </c>
      <c r="M263" s="7">
        <f t="shared" si="39"/>
        <v>3248.4817223306222</v>
      </c>
      <c r="O263" s="11">
        <v>53.7</v>
      </c>
      <c r="P263" s="11">
        <v>254.5</v>
      </c>
      <c r="Q263" s="11">
        <f t="shared" si="31"/>
        <v>200.8</v>
      </c>
      <c r="R263" s="20" t="s">
        <v>64</v>
      </c>
    </row>
    <row r="264" spans="1:18" ht="15.75" customHeight="1" x14ac:dyDescent="0.15">
      <c r="A264" s="7">
        <v>2022</v>
      </c>
      <c r="B264" s="8" t="s">
        <v>21</v>
      </c>
      <c r="C264" s="9">
        <v>1211</v>
      </c>
      <c r="D264" s="7" t="s">
        <v>27</v>
      </c>
      <c r="E264" s="16" t="s">
        <v>32</v>
      </c>
      <c r="F264" s="11">
        <v>1</v>
      </c>
      <c r="G264" s="38">
        <v>44705</v>
      </c>
      <c r="H264" s="19">
        <v>220022</v>
      </c>
      <c r="I264" s="14">
        <v>25.4</v>
      </c>
      <c r="J264" s="11">
        <v>965.3</v>
      </c>
      <c r="K264" s="11">
        <v>165.60000000000002</v>
      </c>
      <c r="L264" s="7">
        <f t="shared" si="20"/>
        <v>0.82844711488656375</v>
      </c>
      <c r="M264" s="7">
        <f t="shared" si="39"/>
        <v>2632.0473480270434</v>
      </c>
      <c r="O264" s="11">
        <v>53.7</v>
      </c>
      <c r="P264" s="11">
        <v>219.3</v>
      </c>
      <c r="Q264" s="11">
        <f t="shared" si="31"/>
        <v>165.60000000000002</v>
      </c>
      <c r="R264" s="20" t="s">
        <v>64</v>
      </c>
    </row>
    <row r="265" spans="1:18" ht="15.75" customHeight="1" x14ac:dyDescent="0.15">
      <c r="A265" s="7">
        <v>2022</v>
      </c>
      <c r="B265" s="8" t="s">
        <v>21</v>
      </c>
      <c r="C265" s="9">
        <v>1212</v>
      </c>
      <c r="D265" s="7" t="s">
        <v>29</v>
      </c>
      <c r="E265" s="16" t="s">
        <v>32</v>
      </c>
      <c r="F265" s="11">
        <v>1</v>
      </c>
      <c r="G265" s="38">
        <v>44705</v>
      </c>
      <c r="H265" s="19">
        <v>220023</v>
      </c>
      <c r="I265" s="14">
        <v>27.4</v>
      </c>
      <c r="J265" s="11">
        <v>645.29999999999995</v>
      </c>
      <c r="K265" s="11">
        <v>118.99999999999999</v>
      </c>
      <c r="L265" s="7">
        <f t="shared" si="20"/>
        <v>0.81558964822563151</v>
      </c>
      <c r="M265" s="7">
        <f t="shared" si="39"/>
        <v>3052.0933581210438</v>
      </c>
      <c r="O265" s="11">
        <v>53.7</v>
      </c>
      <c r="P265" s="11">
        <v>172.7</v>
      </c>
      <c r="Q265" s="11">
        <f t="shared" si="31"/>
        <v>118.99999999999999</v>
      </c>
      <c r="R265" s="20" t="s">
        <v>64</v>
      </c>
    </row>
    <row r="266" spans="1:18" ht="15.75" customHeight="1" x14ac:dyDescent="0.15">
      <c r="A266" s="7">
        <v>2022</v>
      </c>
      <c r="B266" s="8" t="s">
        <v>21</v>
      </c>
      <c r="C266" s="9">
        <v>1301</v>
      </c>
      <c r="D266" s="7" t="s">
        <v>22</v>
      </c>
      <c r="E266" s="16" t="s">
        <v>32</v>
      </c>
      <c r="F266" s="11">
        <v>1</v>
      </c>
      <c r="G266" s="38">
        <v>44705</v>
      </c>
      <c r="H266" s="19">
        <v>220024</v>
      </c>
      <c r="I266" s="14">
        <v>28.8</v>
      </c>
      <c r="J266" s="11">
        <v>1262.8999999999999</v>
      </c>
      <c r="K266" s="11">
        <v>211.2</v>
      </c>
      <c r="L266" s="7">
        <f t="shared" si="20"/>
        <v>0.83276585636234057</v>
      </c>
      <c r="M266" s="7">
        <f t="shared" si="39"/>
        <v>2909.2389473962062</v>
      </c>
      <c r="O266" s="11">
        <v>53.7</v>
      </c>
      <c r="P266" s="11">
        <v>264.89999999999998</v>
      </c>
      <c r="Q266" s="11">
        <f t="shared" si="31"/>
        <v>211.2</v>
      </c>
      <c r="R266" s="20" t="s">
        <v>64</v>
      </c>
    </row>
    <row r="267" spans="1:18" ht="15.75" customHeight="1" x14ac:dyDescent="0.15">
      <c r="A267" s="7">
        <v>2022</v>
      </c>
      <c r="B267" s="8" t="s">
        <v>21</v>
      </c>
      <c r="C267" s="9">
        <v>1302</v>
      </c>
      <c r="D267" s="7" t="s">
        <v>27</v>
      </c>
      <c r="E267" s="16" t="s">
        <v>32</v>
      </c>
      <c r="F267" s="11">
        <v>1</v>
      </c>
      <c r="G267" s="38">
        <v>44705</v>
      </c>
      <c r="H267" s="19">
        <v>220025</v>
      </c>
      <c r="I267" s="14">
        <v>24</v>
      </c>
      <c r="J267" s="11">
        <v>664</v>
      </c>
      <c r="K267" s="11">
        <v>119.8</v>
      </c>
      <c r="L267" s="7">
        <f t="shared" si="20"/>
        <v>0.81957831325301211</v>
      </c>
      <c r="M267" s="7">
        <f t="shared" si="39"/>
        <v>2615.543426230171</v>
      </c>
      <c r="O267" s="11">
        <v>53.7</v>
      </c>
      <c r="P267" s="11">
        <v>173.5</v>
      </c>
      <c r="Q267" s="11">
        <f t="shared" si="31"/>
        <v>119.8</v>
      </c>
      <c r="R267" s="20" t="s">
        <v>64</v>
      </c>
    </row>
    <row r="268" spans="1:18" ht="15.75" customHeight="1" x14ac:dyDescent="0.15">
      <c r="A268" s="7">
        <v>2022</v>
      </c>
      <c r="B268" s="8" t="s">
        <v>21</v>
      </c>
      <c r="C268" s="9">
        <v>1303</v>
      </c>
      <c r="D268" s="7" t="s">
        <v>30</v>
      </c>
      <c r="E268" s="16" t="s">
        <v>32</v>
      </c>
      <c r="F268" s="11">
        <v>1</v>
      </c>
      <c r="G268" s="38">
        <v>44705</v>
      </c>
      <c r="H268" s="19">
        <v>220026</v>
      </c>
      <c r="I268" s="14">
        <v>36.200000000000003</v>
      </c>
      <c r="J268" s="11">
        <v>1312.3</v>
      </c>
      <c r="K268" s="11">
        <v>220.2</v>
      </c>
      <c r="L268" s="7">
        <f t="shared" si="20"/>
        <v>0.83220300236226463</v>
      </c>
      <c r="M268" s="7">
        <f t="shared" si="39"/>
        <v>3669.0591315373772</v>
      </c>
      <c r="O268" s="11">
        <v>53.7</v>
      </c>
      <c r="P268" s="11">
        <v>273.89999999999998</v>
      </c>
      <c r="Q268" s="11">
        <f t="shared" si="31"/>
        <v>220.2</v>
      </c>
      <c r="R268" s="20" t="s">
        <v>64</v>
      </c>
    </row>
    <row r="269" spans="1:18" ht="15.75" customHeight="1" x14ac:dyDescent="0.15">
      <c r="A269" s="7">
        <v>2022</v>
      </c>
      <c r="B269" s="8" t="s">
        <v>21</v>
      </c>
      <c r="C269" s="9">
        <v>1304</v>
      </c>
      <c r="D269" s="7" t="s">
        <v>31</v>
      </c>
      <c r="E269" s="16" t="s">
        <v>32</v>
      </c>
      <c r="F269" s="11">
        <v>1</v>
      </c>
      <c r="G269" s="38">
        <v>44705</v>
      </c>
      <c r="H269" s="19">
        <v>220027</v>
      </c>
      <c r="I269" s="14">
        <v>34.4</v>
      </c>
      <c r="J269" s="11">
        <v>933.19999999999993</v>
      </c>
      <c r="K269" s="11">
        <v>159.19999999999999</v>
      </c>
      <c r="L269" s="7">
        <f t="shared" si="20"/>
        <v>0.82940420060008579</v>
      </c>
      <c r="M269" s="7">
        <f t="shared" si="39"/>
        <v>3544.7754604674151</v>
      </c>
      <c r="O269" s="11">
        <v>53.7</v>
      </c>
      <c r="P269" s="11">
        <v>212.9</v>
      </c>
      <c r="Q269" s="11">
        <f t="shared" si="31"/>
        <v>159.19999999999999</v>
      </c>
      <c r="R269" s="20" t="s">
        <v>64</v>
      </c>
    </row>
    <row r="270" spans="1:18" ht="15.75" customHeight="1" x14ac:dyDescent="0.15">
      <c r="A270" s="7">
        <v>2022</v>
      </c>
      <c r="B270" s="8" t="s">
        <v>21</v>
      </c>
      <c r="C270" s="9">
        <v>1305</v>
      </c>
      <c r="D270" s="7" t="s">
        <v>28</v>
      </c>
      <c r="E270" s="16" t="s">
        <v>32</v>
      </c>
      <c r="F270" s="11">
        <v>1</v>
      </c>
      <c r="G270" s="38">
        <v>44705</v>
      </c>
      <c r="H270" s="19">
        <v>220028</v>
      </c>
      <c r="I270" s="14">
        <v>23.4</v>
      </c>
      <c r="J270" s="11">
        <v>636.79999999999995</v>
      </c>
      <c r="K270" s="11">
        <v>112.60000000000001</v>
      </c>
      <c r="L270" s="7">
        <f t="shared" si="20"/>
        <v>0.82317839195979892</v>
      </c>
      <c r="M270" s="7">
        <f t="shared" si="39"/>
        <v>2499.2698371910055</v>
      </c>
      <c r="O270" s="11">
        <v>53.7</v>
      </c>
      <c r="P270" s="11">
        <v>166.3</v>
      </c>
      <c r="Q270" s="11">
        <f t="shared" si="31"/>
        <v>112.60000000000001</v>
      </c>
      <c r="R270" s="20" t="s">
        <v>64</v>
      </c>
    </row>
    <row r="271" spans="1:18" ht="15.75" customHeight="1" x14ac:dyDescent="0.15">
      <c r="A271" s="7">
        <v>2022</v>
      </c>
      <c r="B271" s="8" t="s">
        <v>21</v>
      </c>
      <c r="C271" s="9">
        <v>1306</v>
      </c>
      <c r="D271" s="7" t="s">
        <v>29</v>
      </c>
      <c r="E271" s="16" t="s">
        <v>32</v>
      </c>
      <c r="F271" s="11">
        <v>1</v>
      </c>
      <c r="G271" s="38">
        <v>44705</v>
      </c>
      <c r="H271" s="19">
        <v>220029</v>
      </c>
      <c r="I271" s="14">
        <v>28.6</v>
      </c>
      <c r="J271" s="11">
        <v>1072</v>
      </c>
      <c r="K271" s="11">
        <v>171.5</v>
      </c>
      <c r="L271" s="7">
        <f t="shared" si="20"/>
        <v>0.84001865671641796</v>
      </c>
      <c r="M271" s="7">
        <f t="shared" si="39"/>
        <v>2763.7409077298689</v>
      </c>
      <c r="O271" s="11">
        <v>53.7</v>
      </c>
      <c r="P271" s="11">
        <v>225.2</v>
      </c>
      <c r="Q271" s="11">
        <f t="shared" si="31"/>
        <v>171.5</v>
      </c>
      <c r="R271" s="20" t="s">
        <v>64</v>
      </c>
    </row>
    <row r="272" spans="1:18" ht="15.75" customHeight="1" x14ac:dyDescent="0.15">
      <c r="A272" s="7">
        <v>2022</v>
      </c>
      <c r="B272" s="8" t="s">
        <v>21</v>
      </c>
      <c r="C272" s="9">
        <v>1307</v>
      </c>
      <c r="D272" s="7" t="s">
        <v>27</v>
      </c>
      <c r="E272" s="10" t="s">
        <v>23</v>
      </c>
      <c r="F272" s="11">
        <v>1</v>
      </c>
      <c r="G272" s="38">
        <v>44705</v>
      </c>
      <c r="H272" s="19">
        <v>220030</v>
      </c>
      <c r="I272" s="14">
        <v>31.4</v>
      </c>
      <c r="J272" s="11">
        <v>1253</v>
      </c>
      <c r="K272" s="11">
        <v>212.5</v>
      </c>
      <c r="L272" s="7">
        <f t="shared" si="20"/>
        <v>0.83040702314445336</v>
      </c>
      <c r="M272" s="7">
        <f t="shared" si="39"/>
        <v>3216.6178388478179</v>
      </c>
      <c r="O272" s="11">
        <v>53.7</v>
      </c>
      <c r="P272" s="11">
        <v>266.2</v>
      </c>
      <c r="Q272" s="11">
        <f t="shared" si="31"/>
        <v>212.5</v>
      </c>
      <c r="R272" s="20" t="s">
        <v>64</v>
      </c>
    </row>
    <row r="273" spans="1:18" ht="15.75" customHeight="1" x14ac:dyDescent="0.15">
      <c r="A273" s="7">
        <v>2022</v>
      </c>
      <c r="B273" s="8" t="s">
        <v>21</v>
      </c>
      <c r="C273" s="9">
        <v>1308</v>
      </c>
      <c r="D273" s="7" t="s">
        <v>22</v>
      </c>
      <c r="E273" s="10" t="s">
        <v>23</v>
      </c>
      <c r="F273" s="11">
        <v>1</v>
      </c>
      <c r="G273" s="38">
        <v>44705</v>
      </c>
      <c r="H273" s="19">
        <v>220031</v>
      </c>
      <c r="I273" s="14">
        <v>26.8</v>
      </c>
      <c r="J273" s="11">
        <v>854.4</v>
      </c>
      <c r="K273" s="11">
        <v>146.60000000000002</v>
      </c>
      <c r="L273" s="7">
        <f t="shared" si="20"/>
        <v>0.82841760299625467</v>
      </c>
      <c r="M273" s="7">
        <f t="shared" si="39"/>
        <v>2777.5985662912949</v>
      </c>
      <c r="O273" s="11">
        <v>53.7</v>
      </c>
      <c r="P273" s="11">
        <v>200.3</v>
      </c>
      <c r="Q273" s="11">
        <f t="shared" si="31"/>
        <v>146.60000000000002</v>
      </c>
      <c r="R273" s="20" t="s">
        <v>64</v>
      </c>
    </row>
    <row r="274" spans="1:18" ht="15.75" customHeight="1" x14ac:dyDescent="0.15">
      <c r="A274" s="7">
        <v>2022</v>
      </c>
      <c r="B274" s="8" t="s">
        <v>21</v>
      </c>
      <c r="C274" s="9">
        <v>1309</v>
      </c>
      <c r="D274" s="7" t="s">
        <v>31</v>
      </c>
      <c r="E274" s="10" t="s">
        <v>23</v>
      </c>
      <c r="F274" s="11">
        <v>1</v>
      </c>
      <c r="G274" s="38">
        <v>44705</v>
      </c>
      <c r="H274" s="19">
        <v>220032</v>
      </c>
      <c r="I274" s="14">
        <v>36.4</v>
      </c>
      <c r="J274" s="11">
        <v>1408.3</v>
      </c>
      <c r="K274" s="11">
        <v>243.8</v>
      </c>
      <c r="L274" s="7">
        <f t="shared" si="20"/>
        <v>0.8268834765319889</v>
      </c>
      <c r="M274" s="7">
        <f t="shared" si="39"/>
        <v>3806.2898804291026</v>
      </c>
      <c r="O274" s="11">
        <v>53.7</v>
      </c>
      <c r="P274" s="11">
        <v>297.5</v>
      </c>
      <c r="Q274" s="11">
        <f t="shared" si="31"/>
        <v>243.8</v>
      </c>
      <c r="R274" s="20" t="s">
        <v>64</v>
      </c>
    </row>
    <row r="275" spans="1:18" ht="15.75" customHeight="1" x14ac:dyDescent="0.15">
      <c r="A275" s="7">
        <v>2022</v>
      </c>
      <c r="B275" s="8" t="s">
        <v>21</v>
      </c>
      <c r="C275" s="9">
        <v>1310</v>
      </c>
      <c r="D275" s="7" t="s">
        <v>29</v>
      </c>
      <c r="E275" s="10" t="s">
        <v>23</v>
      </c>
      <c r="F275" s="11">
        <v>1</v>
      </c>
      <c r="G275" s="38">
        <v>44705</v>
      </c>
      <c r="H275" s="19">
        <v>220033</v>
      </c>
      <c r="I275" s="14">
        <v>39.4</v>
      </c>
      <c r="J275" s="11">
        <v>760.9</v>
      </c>
      <c r="K275" s="11">
        <v>131.39999999999998</v>
      </c>
      <c r="L275" s="7">
        <f t="shared" si="20"/>
        <v>0.82730976475226703</v>
      </c>
      <c r="M275" s="7">
        <f t="shared" si="39"/>
        <v>4109.8498694395666</v>
      </c>
      <c r="O275" s="11">
        <v>53.7</v>
      </c>
      <c r="P275" s="11">
        <v>185.1</v>
      </c>
      <c r="Q275" s="11">
        <f t="shared" si="31"/>
        <v>131.39999999999998</v>
      </c>
      <c r="R275" s="20" t="s">
        <v>64</v>
      </c>
    </row>
    <row r="276" spans="1:18" ht="15.75" customHeight="1" x14ac:dyDescent="0.15">
      <c r="A276" s="7">
        <v>2022</v>
      </c>
      <c r="B276" s="8" t="s">
        <v>21</v>
      </c>
      <c r="C276" s="9">
        <v>1311</v>
      </c>
      <c r="D276" s="7" t="s">
        <v>30</v>
      </c>
      <c r="E276" s="10" t="s">
        <v>23</v>
      </c>
      <c r="F276" s="11">
        <v>1</v>
      </c>
      <c r="G276" s="38">
        <v>44705</v>
      </c>
      <c r="H276" s="19">
        <v>220034</v>
      </c>
      <c r="I276" s="14">
        <v>26.6</v>
      </c>
      <c r="J276" s="11">
        <v>1205.3</v>
      </c>
      <c r="K276" s="11">
        <v>203.2</v>
      </c>
      <c r="L276" s="7">
        <f t="shared" si="20"/>
        <v>0.83141126690450506</v>
      </c>
      <c r="M276" s="7">
        <f t="shared" si="39"/>
        <v>2708.7700463990755</v>
      </c>
      <c r="O276" s="11">
        <v>53.7</v>
      </c>
      <c r="P276" s="11">
        <v>256.89999999999998</v>
      </c>
      <c r="Q276" s="11">
        <f t="shared" si="31"/>
        <v>203.2</v>
      </c>
      <c r="R276" s="20" t="s">
        <v>64</v>
      </c>
    </row>
    <row r="277" spans="1:18" ht="15.75" customHeight="1" x14ac:dyDescent="0.15">
      <c r="A277" s="7">
        <v>2022</v>
      </c>
      <c r="B277" s="8" t="s">
        <v>21</v>
      </c>
      <c r="C277" s="9">
        <v>1312</v>
      </c>
      <c r="D277" s="7" t="s">
        <v>28</v>
      </c>
      <c r="E277" s="10" t="s">
        <v>23</v>
      </c>
      <c r="F277" s="11">
        <v>1</v>
      </c>
      <c r="G277" s="38">
        <v>44705</v>
      </c>
      <c r="H277" s="19">
        <v>220035</v>
      </c>
      <c r="I277" s="14">
        <v>33.4</v>
      </c>
      <c r="J277" s="11">
        <v>980.3</v>
      </c>
      <c r="K277" s="11">
        <v>161.89999999999998</v>
      </c>
      <c r="L277" s="7">
        <f t="shared" si="20"/>
        <v>0.83484647556870351</v>
      </c>
      <c r="M277" s="7">
        <f t="shared" si="39"/>
        <v>3331.9330596133268</v>
      </c>
      <c r="O277" s="11">
        <v>53.7</v>
      </c>
      <c r="P277" s="11">
        <v>215.6</v>
      </c>
      <c r="Q277" s="11">
        <f t="shared" si="31"/>
        <v>161.89999999999998</v>
      </c>
      <c r="R277" s="20" t="s">
        <v>64</v>
      </c>
    </row>
    <row r="278" spans="1:18" ht="15.75" customHeight="1" x14ac:dyDescent="0.15">
      <c r="A278" s="7">
        <v>2022</v>
      </c>
      <c r="B278" s="8" t="s">
        <v>21</v>
      </c>
      <c r="C278" s="9">
        <v>1401</v>
      </c>
      <c r="D278" s="7" t="s">
        <v>22</v>
      </c>
      <c r="E278" s="10" t="s">
        <v>23</v>
      </c>
      <c r="F278" s="11">
        <v>1</v>
      </c>
      <c r="G278" s="38">
        <v>44705</v>
      </c>
      <c r="H278" s="19">
        <v>220036</v>
      </c>
      <c r="I278" s="14">
        <v>34.200000000000003</v>
      </c>
      <c r="J278" s="11">
        <v>1322.6</v>
      </c>
      <c r="K278" s="11">
        <v>208</v>
      </c>
      <c r="L278" s="7">
        <f t="shared" si="20"/>
        <v>0.84273400877060334</v>
      </c>
      <c r="M278" s="7">
        <f t="shared" si="39"/>
        <v>3248.7992582715106</v>
      </c>
      <c r="O278" s="11">
        <v>53.7</v>
      </c>
      <c r="P278" s="11">
        <v>261.7</v>
      </c>
      <c r="Q278" s="11">
        <f t="shared" si="31"/>
        <v>208</v>
      </c>
      <c r="R278" s="20" t="s">
        <v>64</v>
      </c>
    </row>
    <row r="279" spans="1:18" ht="15.75" customHeight="1" x14ac:dyDescent="0.15">
      <c r="A279" s="7">
        <v>2022</v>
      </c>
      <c r="B279" s="8" t="s">
        <v>21</v>
      </c>
      <c r="C279" s="9">
        <v>1402</v>
      </c>
      <c r="D279" s="7" t="s">
        <v>28</v>
      </c>
      <c r="E279" s="10" t="s">
        <v>23</v>
      </c>
      <c r="F279" s="11">
        <v>1</v>
      </c>
      <c r="G279" s="38">
        <v>44705</v>
      </c>
      <c r="H279" s="19">
        <v>220037</v>
      </c>
      <c r="I279" s="14">
        <v>25.4</v>
      </c>
      <c r="J279" s="11">
        <v>882</v>
      </c>
      <c r="K279" s="11">
        <v>159.80000000000001</v>
      </c>
      <c r="L279" s="7">
        <f t="shared" si="20"/>
        <v>0.81882086167800461</v>
      </c>
      <c r="M279" s="7">
        <f t="shared" si="39"/>
        <v>2779.7379812231638</v>
      </c>
      <c r="O279" s="11">
        <v>53.7</v>
      </c>
      <c r="P279" s="11">
        <v>213.5</v>
      </c>
      <c r="Q279" s="11">
        <f t="shared" si="31"/>
        <v>159.80000000000001</v>
      </c>
      <c r="R279" s="20" t="s">
        <v>64</v>
      </c>
    </row>
    <row r="280" spans="1:18" ht="15.75" customHeight="1" x14ac:dyDescent="0.15">
      <c r="A280" s="7">
        <v>2022</v>
      </c>
      <c r="B280" s="8" t="s">
        <v>21</v>
      </c>
      <c r="C280" s="9">
        <v>1403</v>
      </c>
      <c r="D280" s="7" t="s">
        <v>29</v>
      </c>
      <c r="E280" s="10" t="s">
        <v>23</v>
      </c>
      <c r="F280" s="11">
        <v>1</v>
      </c>
      <c r="G280" s="38">
        <v>44705</v>
      </c>
      <c r="H280" s="19">
        <v>220038</v>
      </c>
      <c r="I280" s="14">
        <v>37.4</v>
      </c>
      <c r="J280" s="11">
        <v>892.9</v>
      </c>
      <c r="K280" s="11">
        <v>154.39999999999998</v>
      </c>
      <c r="L280" s="7">
        <f t="shared" si="20"/>
        <v>0.82708030014559308</v>
      </c>
      <c r="M280" s="7">
        <f t="shared" si="39"/>
        <v>3906.4118609220313</v>
      </c>
      <c r="O280" s="11">
        <v>53.7</v>
      </c>
      <c r="P280" s="11">
        <v>208.1</v>
      </c>
      <c r="Q280" s="11">
        <f t="shared" si="31"/>
        <v>154.39999999999998</v>
      </c>
      <c r="R280" s="20" t="s">
        <v>64</v>
      </c>
    </row>
    <row r="281" spans="1:18" ht="15.75" customHeight="1" x14ac:dyDescent="0.15">
      <c r="A281" s="7">
        <v>2022</v>
      </c>
      <c r="B281" s="8" t="s">
        <v>21</v>
      </c>
      <c r="C281" s="9">
        <v>1404</v>
      </c>
      <c r="D281" s="7" t="s">
        <v>27</v>
      </c>
      <c r="E281" s="10" t="s">
        <v>23</v>
      </c>
      <c r="F281" s="11">
        <v>1</v>
      </c>
      <c r="G281" s="38">
        <v>44705</v>
      </c>
      <c r="H281" s="19">
        <v>220039</v>
      </c>
      <c r="I281" s="14">
        <v>36.200000000000003</v>
      </c>
      <c r="J281" s="11">
        <v>1082.7</v>
      </c>
      <c r="K281" s="11">
        <v>189</v>
      </c>
      <c r="L281" s="7">
        <f t="shared" si="20"/>
        <v>0.8254364089775561</v>
      </c>
      <c r="M281" s="7">
        <f t="shared" si="39"/>
        <v>3817.0178649896034</v>
      </c>
      <c r="O281" s="11">
        <v>53.7</v>
      </c>
      <c r="P281" s="11">
        <v>242.7</v>
      </c>
      <c r="Q281" s="11">
        <f t="shared" si="31"/>
        <v>189</v>
      </c>
      <c r="R281" s="20" t="s">
        <v>64</v>
      </c>
    </row>
    <row r="282" spans="1:18" ht="15.75" customHeight="1" x14ac:dyDescent="0.15">
      <c r="A282" s="7">
        <v>2022</v>
      </c>
      <c r="B282" s="8" t="s">
        <v>21</v>
      </c>
      <c r="C282" s="9">
        <v>1405</v>
      </c>
      <c r="D282" s="7" t="s">
        <v>31</v>
      </c>
      <c r="E282" s="10" t="s">
        <v>23</v>
      </c>
      <c r="F282" s="11">
        <v>1</v>
      </c>
      <c r="G282" s="38">
        <v>44705</v>
      </c>
      <c r="H282" s="19">
        <v>220040</v>
      </c>
      <c r="I282" s="14">
        <v>25</v>
      </c>
      <c r="J282" s="11">
        <v>547</v>
      </c>
      <c r="K282" s="11">
        <v>102.7</v>
      </c>
      <c r="L282" s="7">
        <f t="shared" si="20"/>
        <v>0.8122486288848263</v>
      </c>
      <c r="M282" s="7">
        <f t="shared" si="39"/>
        <v>2835.2090117096209</v>
      </c>
      <c r="O282" s="11">
        <v>53.7</v>
      </c>
      <c r="P282" s="11">
        <v>156.4</v>
      </c>
      <c r="Q282" s="11">
        <f t="shared" si="31"/>
        <v>102.7</v>
      </c>
      <c r="R282" s="20" t="s">
        <v>64</v>
      </c>
    </row>
    <row r="283" spans="1:18" ht="15.75" customHeight="1" x14ac:dyDescent="0.15">
      <c r="A283" s="7">
        <v>2022</v>
      </c>
      <c r="B283" s="8" t="s">
        <v>21</v>
      </c>
      <c r="C283" s="9">
        <v>1406</v>
      </c>
      <c r="D283" s="7" t="s">
        <v>30</v>
      </c>
      <c r="E283" s="10" t="s">
        <v>23</v>
      </c>
      <c r="F283" s="11">
        <v>1</v>
      </c>
      <c r="G283" s="38">
        <v>44705</v>
      </c>
      <c r="H283" s="19">
        <v>220041</v>
      </c>
      <c r="I283" s="14">
        <v>31.4</v>
      </c>
      <c r="J283" s="11">
        <v>1198.3999999999999</v>
      </c>
      <c r="K283" s="11">
        <v>190.89999999999998</v>
      </c>
      <c r="L283" s="7">
        <f t="shared" si="20"/>
        <v>0.84070427236315082</v>
      </c>
      <c r="M283" s="7">
        <f t="shared" si="39"/>
        <v>3021.3130795231646</v>
      </c>
      <c r="O283" s="11">
        <v>53.7</v>
      </c>
      <c r="P283" s="11">
        <v>244.6</v>
      </c>
      <c r="Q283" s="11">
        <f t="shared" si="31"/>
        <v>190.89999999999998</v>
      </c>
      <c r="R283" s="20" t="s">
        <v>64</v>
      </c>
    </row>
    <row r="284" spans="1:18" ht="15.75" customHeight="1" x14ac:dyDescent="0.15">
      <c r="A284" s="7">
        <v>2022</v>
      </c>
      <c r="B284" s="8" t="s">
        <v>21</v>
      </c>
      <c r="C284" s="9">
        <v>1407</v>
      </c>
      <c r="D284" s="7" t="s">
        <v>27</v>
      </c>
      <c r="E284" s="16" t="s">
        <v>32</v>
      </c>
      <c r="F284" s="11">
        <v>1</v>
      </c>
      <c r="G284" s="38">
        <v>44705</v>
      </c>
      <c r="H284" s="19">
        <v>220042</v>
      </c>
      <c r="I284" s="14">
        <v>30</v>
      </c>
      <c r="J284" s="11">
        <v>993.8</v>
      </c>
      <c r="K284" s="11">
        <v>164.10000000000002</v>
      </c>
      <c r="L284" s="7">
        <f t="shared" si="20"/>
        <v>0.83487623264238275</v>
      </c>
      <c r="M284" s="7">
        <f t="shared" si="39"/>
        <v>2992.2150159270309</v>
      </c>
      <c r="O284" s="11">
        <v>53.7</v>
      </c>
      <c r="P284" s="11">
        <v>217.8</v>
      </c>
      <c r="Q284" s="11">
        <f t="shared" si="31"/>
        <v>164.10000000000002</v>
      </c>
      <c r="R284" s="20" t="s">
        <v>64</v>
      </c>
    </row>
    <row r="285" spans="1:18" ht="15.75" customHeight="1" x14ac:dyDescent="0.15">
      <c r="A285" s="7">
        <v>2022</v>
      </c>
      <c r="B285" s="8" t="s">
        <v>21</v>
      </c>
      <c r="C285" s="9">
        <v>1408</v>
      </c>
      <c r="D285" s="7" t="s">
        <v>22</v>
      </c>
      <c r="E285" s="16" t="s">
        <v>32</v>
      </c>
      <c r="F285" s="11">
        <v>1</v>
      </c>
      <c r="G285" s="38">
        <v>44705</v>
      </c>
      <c r="H285" s="19">
        <v>220043</v>
      </c>
      <c r="I285" s="14">
        <v>24.8</v>
      </c>
      <c r="J285" s="11">
        <v>1093.8</v>
      </c>
      <c r="K285" s="11">
        <v>190.7</v>
      </c>
      <c r="L285" s="7">
        <f t="shared" si="20"/>
        <v>0.82565368440299869</v>
      </c>
      <c r="M285" s="7">
        <f t="shared" si="39"/>
        <v>2611.7187654362042</v>
      </c>
      <c r="O285" s="11">
        <v>53.7</v>
      </c>
      <c r="P285" s="11">
        <v>244.4</v>
      </c>
      <c r="Q285" s="11">
        <f t="shared" si="31"/>
        <v>190.7</v>
      </c>
      <c r="R285" s="20" t="s">
        <v>64</v>
      </c>
    </row>
    <row r="286" spans="1:18" ht="15.75" customHeight="1" x14ac:dyDescent="0.15">
      <c r="A286" s="7">
        <v>2022</v>
      </c>
      <c r="B286" s="8" t="s">
        <v>21</v>
      </c>
      <c r="C286" s="9">
        <v>1409</v>
      </c>
      <c r="D286" s="7" t="s">
        <v>29</v>
      </c>
      <c r="E286" s="16" t="s">
        <v>32</v>
      </c>
      <c r="F286" s="11">
        <v>1</v>
      </c>
      <c r="G286" s="38">
        <v>44705</v>
      </c>
      <c r="H286" s="19">
        <v>220044</v>
      </c>
      <c r="I286" s="14">
        <v>33.6</v>
      </c>
      <c r="J286" s="11">
        <v>703.69999999999993</v>
      </c>
      <c r="K286" s="11">
        <v>123.10000000000001</v>
      </c>
      <c r="L286" s="7">
        <f t="shared" si="20"/>
        <v>0.82506750035526499</v>
      </c>
      <c r="M286" s="7">
        <f t="shared" si="39"/>
        <v>3550.3546210051832</v>
      </c>
      <c r="O286" s="11">
        <v>53.7</v>
      </c>
      <c r="P286" s="11">
        <v>176.8</v>
      </c>
      <c r="Q286" s="11">
        <f t="shared" si="31"/>
        <v>123.10000000000001</v>
      </c>
      <c r="R286" s="20" t="s">
        <v>64</v>
      </c>
    </row>
    <row r="287" spans="1:18" ht="15.75" customHeight="1" x14ac:dyDescent="0.15">
      <c r="A287" s="7">
        <v>2022</v>
      </c>
      <c r="B287" s="8" t="s">
        <v>21</v>
      </c>
      <c r="C287" s="9">
        <v>1410</v>
      </c>
      <c r="D287" s="7" t="s">
        <v>31</v>
      </c>
      <c r="E287" s="16" t="s">
        <v>32</v>
      </c>
      <c r="F287" s="11">
        <v>1</v>
      </c>
      <c r="G287" s="38">
        <v>44705</v>
      </c>
      <c r="H287" s="19">
        <v>220045</v>
      </c>
      <c r="I287" s="14">
        <v>28.6</v>
      </c>
      <c r="J287" s="11">
        <v>1030.7</v>
      </c>
      <c r="K287" s="11">
        <v>185.89999999999998</v>
      </c>
      <c r="L287" s="7">
        <f t="shared" si="20"/>
        <v>0.81963713980789754</v>
      </c>
      <c r="M287" s="7">
        <f t="shared" si="39"/>
        <v>3115.8396642818548</v>
      </c>
      <c r="O287" s="11">
        <v>53.7</v>
      </c>
      <c r="P287" s="11">
        <v>239.6</v>
      </c>
      <c r="Q287" s="11">
        <f t="shared" si="31"/>
        <v>185.89999999999998</v>
      </c>
      <c r="R287" s="20" t="s">
        <v>64</v>
      </c>
    </row>
    <row r="288" spans="1:18" ht="15.75" customHeight="1" x14ac:dyDescent="0.15">
      <c r="A288" s="7">
        <v>2022</v>
      </c>
      <c r="B288" s="8" t="s">
        <v>21</v>
      </c>
      <c r="C288" s="9">
        <v>1411</v>
      </c>
      <c r="D288" s="7" t="s">
        <v>30</v>
      </c>
      <c r="E288" s="16" t="s">
        <v>32</v>
      </c>
      <c r="F288" s="11">
        <v>1</v>
      </c>
      <c r="G288" s="38">
        <v>44705</v>
      </c>
      <c r="H288" s="19">
        <v>220046</v>
      </c>
      <c r="I288" s="14">
        <v>21.4</v>
      </c>
      <c r="J288" s="11">
        <v>783.3</v>
      </c>
      <c r="K288" s="11">
        <v>144</v>
      </c>
      <c r="L288" s="7">
        <f t="shared" si="20"/>
        <v>0.81616238988893142</v>
      </c>
      <c r="M288" s="7">
        <f t="shared" si="39"/>
        <v>2376.348290771884</v>
      </c>
      <c r="O288" s="11">
        <v>53.7</v>
      </c>
      <c r="P288" s="11">
        <v>197.7</v>
      </c>
      <c r="Q288" s="11">
        <f t="shared" si="31"/>
        <v>144</v>
      </c>
      <c r="R288" s="20" t="s">
        <v>64</v>
      </c>
    </row>
    <row r="289" spans="1:18" ht="15.75" customHeight="1" x14ac:dyDescent="0.15">
      <c r="A289" s="7">
        <v>2022</v>
      </c>
      <c r="B289" s="8" t="s">
        <v>21</v>
      </c>
      <c r="C289" s="9">
        <v>1412</v>
      </c>
      <c r="D289" s="7" t="s">
        <v>28</v>
      </c>
      <c r="E289" s="16" t="s">
        <v>32</v>
      </c>
      <c r="F289" s="11">
        <v>1</v>
      </c>
      <c r="G289" s="38">
        <v>44705</v>
      </c>
      <c r="H289" s="19">
        <v>220047</v>
      </c>
      <c r="I289" s="14">
        <v>28.6</v>
      </c>
      <c r="J289" s="11">
        <v>923.09999999999991</v>
      </c>
      <c r="K289" s="11">
        <v>158.10000000000002</v>
      </c>
      <c r="L289" s="7">
        <f t="shared" si="20"/>
        <v>0.82872928176795579</v>
      </c>
      <c r="M289" s="7">
        <f t="shared" si="39"/>
        <v>2958.769319964531</v>
      </c>
      <c r="O289" s="11">
        <v>53.7</v>
      </c>
      <c r="P289" s="11">
        <v>211.8</v>
      </c>
      <c r="Q289" s="11">
        <f t="shared" si="31"/>
        <v>158.10000000000002</v>
      </c>
      <c r="R289" s="20" t="s">
        <v>64</v>
      </c>
    </row>
    <row r="290" spans="1:18" ht="15.75" customHeight="1" x14ac:dyDescent="0.15">
      <c r="A290" s="7">
        <v>2022</v>
      </c>
      <c r="B290" s="17" t="s">
        <v>33</v>
      </c>
      <c r="C290" s="9">
        <v>2101</v>
      </c>
      <c r="D290" s="7" t="s">
        <v>31</v>
      </c>
      <c r="E290" s="10" t="s">
        <v>23</v>
      </c>
      <c r="F290" s="11">
        <v>1</v>
      </c>
      <c r="G290" s="38">
        <v>44704</v>
      </c>
      <c r="H290" s="19">
        <v>220048</v>
      </c>
      <c r="I290" s="39">
        <v>27</v>
      </c>
      <c r="J290" s="11">
        <v>1001.3</v>
      </c>
      <c r="K290" s="11">
        <v>172.8</v>
      </c>
      <c r="L290" s="7">
        <f t="shared" si="20"/>
        <v>0.82742434834714873</v>
      </c>
      <c r="M290" s="7">
        <f t="shared" si="39"/>
        <v>2814.5258436759482</v>
      </c>
      <c r="O290" s="11">
        <v>53.7</v>
      </c>
      <c r="P290" s="11">
        <v>226.5</v>
      </c>
      <c r="Q290" s="11">
        <f t="shared" si="31"/>
        <v>172.8</v>
      </c>
      <c r="R290" s="20" t="s">
        <v>65</v>
      </c>
    </row>
    <row r="291" spans="1:18" ht="15.75" customHeight="1" x14ac:dyDescent="0.15">
      <c r="A291" s="7">
        <v>2022</v>
      </c>
      <c r="B291" s="17" t="s">
        <v>33</v>
      </c>
      <c r="C291" s="9">
        <v>2102</v>
      </c>
      <c r="D291" s="7" t="s">
        <v>30</v>
      </c>
      <c r="E291" s="10" t="s">
        <v>23</v>
      </c>
      <c r="F291" s="11">
        <v>1</v>
      </c>
      <c r="G291" s="38">
        <v>44704</v>
      </c>
      <c r="H291" s="19">
        <v>220049</v>
      </c>
      <c r="I291" s="39">
        <v>29.4</v>
      </c>
      <c r="J291" s="11">
        <v>2140.1000000000004</v>
      </c>
      <c r="K291" s="11">
        <v>315.10000000000002</v>
      </c>
      <c r="L291" s="7">
        <f t="shared" si="20"/>
        <v>0.85276388953787208</v>
      </c>
      <c r="M291" s="7">
        <f t="shared" si="39"/>
        <v>2614.7105623152065</v>
      </c>
      <c r="O291" s="11">
        <v>53.7</v>
      </c>
      <c r="P291" s="11">
        <v>368.8</v>
      </c>
      <c r="Q291" s="11">
        <f t="shared" si="31"/>
        <v>315.10000000000002</v>
      </c>
      <c r="R291" s="20" t="s">
        <v>65</v>
      </c>
    </row>
    <row r="292" spans="1:18" ht="15.75" customHeight="1" x14ac:dyDescent="0.15">
      <c r="A292" s="7">
        <v>2022</v>
      </c>
      <c r="B292" s="17" t="s">
        <v>33</v>
      </c>
      <c r="C292" s="9">
        <v>2103</v>
      </c>
      <c r="D292" s="7" t="s">
        <v>27</v>
      </c>
      <c r="E292" s="10" t="s">
        <v>23</v>
      </c>
      <c r="F292" s="11">
        <v>1</v>
      </c>
      <c r="G292" s="38">
        <v>44704</v>
      </c>
      <c r="H292" s="19">
        <v>220050</v>
      </c>
      <c r="I292" s="39">
        <v>26.2</v>
      </c>
      <c r="J292" s="11">
        <v>815.4</v>
      </c>
      <c r="K292" s="11">
        <v>145.80000000000001</v>
      </c>
      <c r="L292" s="7">
        <f t="shared" si="20"/>
        <v>0.82119205298013231</v>
      </c>
      <c r="M292" s="7">
        <f t="shared" si="39"/>
        <v>2829.7629941802156</v>
      </c>
      <c r="O292" s="11">
        <v>53.7</v>
      </c>
      <c r="P292" s="11">
        <v>199.5</v>
      </c>
      <c r="Q292" s="11">
        <f t="shared" si="31"/>
        <v>145.80000000000001</v>
      </c>
      <c r="R292" s="20" t="s">
        <v>65</v>
      </c>
    </row>
    <row r="293" spans="1:18" ht="15.75" customHeight="1" x14ac:dyDescent="0.15">
      <c r="A293" s="7">
        <v>2022</v>
      </c>
      <c r="B293" s="17" t="s">
        <v>33</v>
      </c>
      <c r="C293" s="9">
        <v>2104</v>
      </c>
      <c r="D293" s="7" t="s">
        <v>28</v>
      </c>
      <c r="E293" s="10" t="s">
        <v>23</v>
      </c>
      <c r="F293" s="11">
        <v>1</v>
      </c>
      <c r="G293" s="38">
        <v>44704</v>
      </c>
      <c r="H293" s="19">
        <v>220051</v>
      </c>
      <c r="I293" s="39">
        <v>27.6</v>
      </c>
      <c r="J293" s="11">
        <v>705.59999999999991</v>
      </c>
      <c r="K293" s="11">
        <v>120.7</v>
      </c>
      <c r="L293" s="7">
        <f t="shared" si="20"/>
        <v>0.82893990929705208</v>
      </c>
      <c r="M293" s="7">
        <f t="shared" si="39"/>
        <v>2851.8043998182898</v>
      </c>
      <c r="O293" s="11">
        <v>53.7</v>
      </c>
      <c r="P293" s="11">
        <v>174.4</v>
      </c>
      <c r="Q293" s="11">
        <f t="shared" si="31"/>
        <v>120.7</v>
      </c>
      <c r="R293" s="20" t="s">
        <v>65</v>
      </c>
    </row>
    <row r="294" spans="1:18" ht="15.75" customHeight="1" x14ac:dyDescent="0.15">
      <c r="A294" s="7">
        <v>2022</v>
      </c>
      <c r="B294" s="17" t="s">
        <v>33</v>
      </c>
      <c r="C294" s="9">
        <v>2105</v>
      </c>
      <c r="D294" s="7" t="s">
        <v>22</v>
      </c>
      <c r="E294" s="10" t="s">
        <v>23</v>
      </c>
      <c r="F294" s="11">
        <v>1</v>
      </c>
      <c r="G294" s="38">
        <v>44704</v>
      </c>
      <c r="H294" s="19">
        <v>220052</v>
      </c>
      <c r="I294" s="39">
        <v>27.4</v>
      </c>
      <c r="J294" s="11">
        <v>1902.1</v>
      </c>
      <c r="K294" s="11">
        <v>297.90000000000003</v>
      </c>
      <c r="L294" s="7">
        <f t="shared" si="20"/>
        <v>0.84338362862099781</v>
      </c>
      <c r="M294" s="7">
        <f t="shared" si="39"/>
        <v>2592.0876038657957</v>
      </c>
      <c r="O294" s="11">
        <v>53.7</v>
      </c>
      <c r="P294" s="11">
        <v>351.6</v>
      </c>
      <c r="Q294" s="11">
        <f t="shared" si="31"/>
        <v>297.90000000000003</v>
      </c>
      <c r="R294" s="20" t="s">
        <v>65</v>
      </c>
    </row>
    <row r="295" spans="1:18" ht="15.75" customHeight="1" x14ac:dyDescent="0.15">
      <c r="A295" s="7">
        <v>2022</v>
      </c>
      <c r="B295" s="17" t="s">
        <v>33</v>
      </c>
      <c r="C295" s="9">
        <v>2106</v>
      </c>
      <c r="D295" s="7" t="s">
        <v>29</v>
      </c>
      <c r="E295" s="10" t="s">
        <v>23</v>
      </c>
      <c r="F295" s="11">
        <v>1</v>
      </c>
      <c r="G295" s="38">
        <v>44704</v>
      </c>
      <c r="H295" s="19">
        <v>220053</v>
      </c>
      <c r="I295" s="39">
        <v>28.4</v>
      </c>
      <c r="J295" s="11">
        <v>1167.5</v>
      </c>
      <c r="K295" s="11">
        <v>200.2</v>
      </c>
      <c r="L295" s="7">
        <f t="shared" si="20"/>
        <v>0.8285224839400428</v>
      </c>
      <c r="M295" s="7">
        <f t="shared" si="39"/>
        <v>2941.6261569778208</v>
      </c>
      <c r="O295" s="11">
        <v>53.7</v>
      </c>
      <c r="P295" s="11">
        <v>253.9</v>
      </c>
      <c r="Q295" s="11">
        <f t="shared" si="31"/>
        <v>200.2</v>
      </c>
      <c r="R295" s="20" t="s">
        <v>65</v>
      </c>
    </row>
    <row r="296" spans="1:18" ht="15.75" customHeight="1" x14ac:dyDescent="0.15">
      <c r="A296" s="7">
        <v>2022</v>
      </c>
      <c r="B296" s="17" t="s">
        <v>33</v>
      </c>
      <c r="C296" s="9">
        <v>2107</v>
      </c>
      <c r="D296" s="7" t="s">
        <v>27</v>
      </c>
      <c r="E296" s="16" t="s">
        <v>32</v>
      </c>
      <c r="F296" s="11">
        <v>1</v>
      </c>
      <c r="G296" s="38">
        <v>44704</v>
      </c>
      <c r="H296" s="19">
        <v>220054</v>
      </c>
      <c r="I296" s="39">
        <v>24</v>
      </c>
      <c r="J296" s="11">
        <v>965.9</v>
      </c>
      <c r="K296" s="11">
        <v>167.3</v>
      </c>
      <c r="L296" s="7">
        <f t="shared" si="20"/>
        <v>0.82679366394036646</v>
      </c>
      <c r="M296" s="7">
        <f t="shared" si="39"/>
        <v>2510.9436777269893</v>
      </c>
      <c r="O296" s="11">
        <v>53.7</v>
      </c>
      <c r="P296" s="11">
        <v>221</v>
      </c>
      <c r="Q296" s="11">
        <f t="shared" si="31"/>
        <v>167.3</v>
      </c>
      <c r="R296" s="20" t="s">
        <v>65</v>
      </c>
    </row>
    <row r="297" spans="1:18" ht="15.75" customHeight="1" x14ac:dyDescent="0.15">
      <c r="A297" s="7">
        <v>2022</v>
      </c>
      <c r="B297" s="17" t="s">
        <v>33</v>
      </c>
      <c r="C297" s="9">
        <v>2108</v>
      </c>
      <c r="D297" s="7" t="s">
        <v>31</v>
      </c>
      <c r="E297" s="16" t="s">
        <v>32</v>
      </c>
      <c r="F297" s="11">
        <v>1</v>
      </c>
      <c r="G297" s="38">
        <v>44704</v>
      </c>
      <c r="H297" s="19">
        <v>220055</v>
      </c>
      <c r="I297" s="39">
        <v>24.6</v>
      </c>
      <c r="J297" s="11">
        <v>1791.7</v>
      </c>
      <c r="K297" s="11">
        <v>289.2</v>
      </c>
      <c r="L297" s="7">
        <f t="shared" si="20"/>
        <v>0.83858904950605573</v>
      </c>
      <c r="M297" s="7">
        <f t="shared" si="39"/>
        <v>2398.4466172017646</v>
      </c>
      <c r="O297" s="11">
        <v>53.7</v>
      </c>
      <c r="P297" s="11">
        <v>342.9</v>
      </c>
      <c r="Q297" s="11">
        <f t="shared" si="31"/>
        <v>289.2</v>
      </c>
      <c r="R297" s="20" t="s">
        <v>65</v>
      </c>
    </row>
    <row r="298" spans="1:18" ht="15.75" customHeight="1" x14ac:dyDescent="0.15">
      <c r="A298" s="7">
        <v>2022</v>
      </c>
      <c r="B298" s="17" t="s">
        <v>33</v>
      </c>
      <c r="C298" s="9">
        <v>2109</v>
      </c>
      <c r="D298" s="7" t="s">
        <v>22</v>
      </c>
      <c r="E298" s="16" t="s">
        <v>32</v>
      </c>
      <c r="F298" s="11">
        <v>1</v>
      </c>
      <c r="G298" s="38">
        <v>44704</v>
      </c>
      <c r="H298" s="19">
        <v>220056</v>
      </c>
      <c r="I298" s="39">
        <v>24.8</v>
      </c>
      <c r="J298" s="11">
        <v>1176.5999999999999</v>
      </c>
      <c r="K298" s="11">
        <v>195.2</v>
      </c>
      <c r="L298" s="7">
        <f t="shared" si="20"/>
        <v>0.83409824919258879</v>
      </c>
      <c r="M298" s="7">
        <f t="shared" si="39"/>
        <v>2485.218654141087</v>
      </c>
      <c r="O298" s="11">
        <v>53.7</v>
      </c>
      <c r="P298" s="11">
        <v>248.9</v>
      </c>
      <c r="Q298" s="11">
        <f t="shared" si="31"/>
        <v>195.2</v>
      </c>
      <c r="R298" s="20" t="s">
        <v>65</v>
      </c>
    </row>
    <row r="299" spans="1:18" ht="15.75" customHeight="1" x14ac:dyDescent="0.15">
      <c r="A299" s="7">
        <v>2022</v>
      </c>
      <c r="B299" s="17" t="s">
        <v>33</v>
      </c>
      <c r="C299" s="9">
        <v>2110</v>
      </c>
      <c r="D299" s="7" t="s">
        <v>28</v>
      </c>
      <c r="E299" s="16" t="s">
        <v>32</v>
      </c>
      <c r="F299" s="11">
        <v>1</v>
      </c>
      <c r="G299" s="38">
        <v>44704</v>
      </c>
      <c r="H299" s="19">
        <v>220057</v>
      </c>
      <c r="I299" s="39">
        <v>26</v>
      </c>
      <c r="J299" s="11">
        <v>1795.8999999999999</v>
      </c>
      <c r="K299" s="11">
        <v>275.8</v>
      </c>
      <c r="L299" s="7">
        <f t="shared" si="20"/>
        <v>0.84642797483156074</v>
      </c>
      <c r="M299" s="7">
        <f t="shared" si="39"/>
        <v>2411.8340047404408</v>
      </c>
      <c r="O299" s="11">
        <v>53.7</v>
      </c>
      <c r="P299" s="11">
        <v>329.5</v>
      </c>
      <c r="Q299" s="11">
        <f t="shared" si="31"/>
        <v>275.8</v>
      </c>
      <c r="R299" s="20" t="s">
        <v>65</v>
      </c>
    </row>
    <row r="300" spans="1:18" ht="15.75" customHeight="1" x14ac:dyDescent="0.15">
      <c r="A300" s="7">
        <v>2022</v>
      </c>
      <c r="B300" s="17" t="s">
        <v>33</v>
      </c>
      <c r="C300" s="9">
        <v>2111</v>
      </c>
      <c r="D300" s="7" t="s">
        <v>29</v>
      </c>
      <c r="E300" s="16" t="s">
        <v>32</v>
      </c>
      <c r="F300" s="11">
        <v>1</v>
      </c>
      <c r="G300" s="38">
        <v>44704</v>
      </c>
      <c r="H300" s="19">
        <v>220058</v>
      </c>
      <c r="I300" s="39">
        <v>22.4</v>
      </c>
      <c r="J300" s="11">
        <v>885.4</v>
      </c>
      <c r="K300" s="11">
        <v>152.5</v>
      </c>
      <c r="L300" s="7">
        <f t="shared" si="20"/>
        <v>0.82776146374519988</v>
      </c>
      <c r="M300" s="7">
        <f t="shared" si="39"/>
        <v>2330.4527340518598</v>
      </c>
      <c r="O300" s="11">
        <v>53.7</v>
      </c>
      <c r="P300" s="11">
        <v>206.2</v>
      </c>
      <c r="Q300" s="11">
        <f t="shared" si="31"/>
        <v>152.5</v>
      </c>
      <c r="R300" s="20" t="s">
        <v>65</v>
      </c>
    </row>
    <row r="301" spans="1:18" ht="15.75" customHeight="1" x14ac:dyDescent="0.15">
      <c r="A301" s="7">
        <v>2022</v>
      </c>
      <c r="B301" s="17" t="s">
        <v>33</v>
      </c>
      <c r="C301" s="9">
        <v>2112</v>
      </c>
      <c r="D301" s="7" t="s">
        <v>30</v>
      </c>
      <c r="E301" s="16" t="s">
        <v>32</v>
      </c>
      <c r="F301" s="11">
        <v>1</v>
      </c>
      <c r="G301" s="38">
        <v>44704</v>
      </c>
      <c r="H301" s="19">
        <v>220059</v>
      </c>
      <c r="I301" s="39">
        <v>26.8</v>
      </c>
      <c r="J301" s="11">
        <v>1298</v>
      </c>
      <c r="K301" s="11">
        <v>219.10000000000002</v>
      </c>
      <c r="L301" s="7">
        <f t="shared" si="20"/>
        <v>0.83120184899845928</v>
      </c>
      <c r="M301" s="7">
        <f t="shared" si="39"/>
        <v>2732.5268232746903</v>
      </c>
      <c r="O301" s="11">
        <v>53.7</v>
      </c>
      <c r="P301" s="11">
        <v>272.8</v>
      </c>
      <c r="Q301" s="11">
        <f t="shared" si="31"/>
        <v>219.10000000000002</v>
      </c>
      <c r="R301" s="20" t="s">
        <v>65</v>
      </c>
    </row>
    <row r="302" spans="1:18" ht="15.75" customHeight="1" x14ac:dyDescent="0.15">
      <c r="A302" s="7">
        <v>2022</v>
      </c>
      <c r="B302" s="17" t="s">
        <v>33</v>
      </c>
      <c r="C302" s="9">
        <v>2201</v>
      </c>
      <c r="D302" s="7" t="s">
        <v>22</v>
      </c>
      <c r="E302" s="10" t="s">
        <v>23</v>
      </c>
      <c r="F302" s="11">
        <v>1</v>
      </c>
      <c r="G302" s="38">
        <v>44704</v>
      </c>
      <c r="H302" s="19">
        <v>220060</v>
      </c>
      <c r="I302" s="39">
        <v>30.6</v>
      </c>
      <c r="J302" s="11">
        <v>1879.8999999999999</v>
      </c>
      <c r="K302" s="11">
        <v>305.90000000000003</v>
      </c>
      <c r="L302" s="7">
        <f t="shared" si="20"/>
        <v>0.83727857864780031</v>
      </c>
      <c r="M302" s="7">
        <f t="shared" si="39"/>
        <v>3007.6556387858609</v>
      </c>
      <c r="O302" s="11">
        <v>53.7</v>
      </c>
      <c r="P302" s="11">
        <v>359.6</v>
      </c>
      <c r="Q302" s="11">
        <f t="shared" si="31"/>
        <v>305.90000000000003</v>
      </c>
      <c r="R302" s="20" t="s">
        <v>65</v>
      </c>
    </row>
    <row r="303" spans="1:18" ht="15.75" customHeight="1" x14ac:dyDescent="0.15">
      <c r="A303" s="7">
        <v>2022</v>
      </c>
      <c r="B303" s="17" t="s">
        <v>33</v>
      </c>
      <c r="C303" s="9">
        <v>2202</v>
      </c>
      <c r="D303" s="7" t="s">
        <v>27</v>
      </c>
      <c r="E303" s="10" t="s">
        <v>23</v>
      </c>
      <c r="F303" s="11">
        <v>1</v>
      </c>
      <c r="G303" s="38">
        <v>44704</v>
      </c>
      <c r="H303" s="19">
        <v>220061</v>
      </c>
      <c r="I303" s="39">
        <v>25.2</v>
      </c>
      <c r="J303" s="11">
        <v>872.4</v>
      </c>
      <c r="K303" s="11">
        <v>154.89999999999998</v>
      </c>
      <c r="L303" s="7">
        <f t="shared" si="20"/>
        <v>0.82244383310408076</v>
      </c>
      <c r="M303" s="7">
        <f t="shared" si="39"/>
        <v>2702.7025805973526</v>
      </c>
      <c r="O303" s="11">
        <v>53.7</v>
      </c>
      <c r="P303" s="11">
        <v>208.6</v>
      </c>
      <c r="Q303" s="11">
        <f t="shared" si="31"/>
        <v>154.89999999999998</v>
      </c>
      <c r="R303" s="20" t="s">
        <v>65</v>
      </c>
    </row>
    <row r="304" spans="1:18" ht="15.75" customHeight="1" x14ac:dyDescent="0.15">
      <c r="A304" s="7">
        <v>2022</v>
      </c>
      <c r="B304" s="17" t="s">
        <v>33</v>
      </c>
      <c r="C304" s="9">
        <v>2203</v>
      </c>
      <c r="D304" s="7" t="s">
        <v>29</v>
      </c>
      <c r="E304" s="10" t="s">
        <v>23</v>
      </c>
      <c r="F304" s="11">
        <v>1</v>
      </c>
      <c r="G304" s="38">
        <v>44704</v>
      </c>
      <c r="H304" s="19">
        <v>220062</v>
      </c>
      <c r="I304" s="39">
        <v>30.8</v>
      </c>
      <c r="J304" s="11">
        <v>1044.3</v>
      </c>
      <c r="K304" s="11">
        <v>177.2</v>
      </c>
      <c r="L304" s="7">
        <f t="shared" si="20"/>
        <v>0.83031695872833466</v>
      </c>
      <c r="M304" s="7">
        <f t="shared" si="39"/>
        <v>3156.8293865700125</v>
      </c>
      <c r="O304" s="11">
        <v>53.7</v>
      </c>
      <c r="P304" s="11">
        <v>230.9</v>
      </c>
      <c r="Q304" s="11">
        <f t="shared" si="31"/>
        <v>177.2</v>
      </c>
      <c r="R304" s="20" t="s">
        <v>65</v>
      </c>
    </row>
    <row r="305" spans="1:18" ht="15.75" customHeight="1" x14ac:dyDescent="0.15">
      <c r="A305" s="7">
        <v>2022</v>
      </c>
      <c r="B305" s="17" t="s">
        <v>33</v>
      </c>
      <c r="C305" s="9">
        <v>2204</v>
      </c>
      <c r="D305" s="7" t="s">
        <v>28</v>
      </c>
      <c r="E305" s="10" t="s">
        <v>23</v>
      </c>
      <c r="F305" s="11">
        <v>1</v>
      </c>
      <c r="G305" s="38">
        <v>44704</v>
      </c>
      <c r="H305" s="19">
        <v>220063</v>
      </c>
      <c r="I305" s="39">
        <v>27.8</v>
      </c>
      <c r="J305" s="11">
        <v>565.9</v>
      </c>
      <c r="K305" s="11">
        <v>100.49999999999999</v>
      </c>
      <c r="L305" s="7">
        <f t="shared" si="20"/>
        <v>0.82240678565117509</v>
      </c>
      <c r="M305" s="7">
        <f t="shared" si="39"/>
        <v>2982.1749538740182</v>
      </c>
      <c r="O305" s="11">
        <v>53.7</v>
      </c>
      <c r="P305" s="11">
        <v>154.19999999999999</v>
      </c>
      <c r="Q305" s="11">
        <f t="shared" si="31"/>
        <v>100.49999999999999</v>
      </c>
      <c r="R305" s="20" t="s">
        <v>65</v>
      </c>
    </row>
    <row r="306" spans="1:18" ht="15.75" customHeight="1" x14ac:dyDescent="0.15">
      <c r="A306" s="7">
        <v>2022</v>
      </c>
      <c r="B306" s="17" t="s">
        <v>33</v>
      </c>
      <c r="C306" s="9">
        <v>2205</v>
      </c>
      <c r="D306" s="7" t="s">
        <v>31</v>
      </c>
      <c r="E306" s="10" t="s">
        <v>23</v>
      </c>
      <c r="F306" s="11">
        <v>1</v>
      </c>
      <c r="G306" s="38">
        <v>44704</v>
      </c>
      <c r="H306" s="19">
        <v>220064</v>
      </c>
      <c r="I306" s="39">
        <v>22.8</v>
      </c>
      <c r="J306" s="11">
        <v>955.8</v>
      </c>
      <c r="K306" s="11">
        <v>174.8</v>
      </c>
      <c r="L306" s="7">
        <f t="shared" si="20"/>
        <v>0.81711655157982843</v>
      </c>
      <c r="M306" s="7">
        <f t="shared" si="39"/>
        <v>2518.6696201042287</v>
      </c>
      <c r="O306" s="11">
        <v>53.7</v>
      </c>
      <c r="P306" s="11">
        <v>228.5</v>
      </c>
      <c r="Q306" s="11">
        <f t="shared" si="31"/>
        <v>174.8</v>
      </c>
      <c r="R306" s="20" t="s">
        <v>65</v>
      </c>
    </row>
    <row r="307" spans="1:18" ht="15.75" customHeight="1" x14ac:dyDescent="0.15">
      <c r="A307" s="7">
        <v>2022</v>
      </c>
      <c r="B307" s="17" t="s">
        <v>33</v>
      </c>
      <c r="C307" s="9">
        <v>2206</v>
      </c>
      <c r="D307" s="7" t="s">
        <v>30</v>
      </c>
      <c r="E307" s="10" t="s">
        <v>23</v>
      </c>
      <c r="F307" s="11">
        <v>1</v>
      </c>
      <c r="G307" s="38">
        <v>44704</v>
      </c>
      <c r="H307" s="19">
        <v>220065</v>
      </c>
      <c r="I307" s="39">
        <v>29.4</v>
      </c>
      <c r="J307" s="11">
        <v>1056.0999999999999</v>
      </c>
      <c r="K307" s="11">
        <v>183.8</v>
      </c>
      <c r="L307" s="7">
        <f t="shared" si="20"/>
        <v>0.82596345043083041</v>
      </c>
      <c r="M307" s="7">
        <f t="shared" si="39"/>
        <v>3090.6494538542634</v>
      </c>
      <c r="O307" s="11">
        <v>53.7</v>
      </c>
      <c r="P307" s="11">
        <v>237.5</v>
      </c>
      <c r="Q307" s="11">
        <f t="shared" si="31"/>
        <v>183.8</v>
      </c>
      <c r="R307" s="20" t="s">
        <v>65</v>
      </c>
    </row>
    <row r="308" spans="1:18" ht="15.75" customHeight="1" x14ac:dyDescent="0.15">
      <c r="A308" s="7">
        <v>2022</v>
      </c>
      <c r="B308" s="17" t="s">
        <v>33</v>
      </c>
      <c r="C308" s="9">
        <v>2207</v>
      </c>
      <c r="D308" s="7" t="s">
        <v>22</v>
      </c>
      <c r="E308" s="16" t="s">
        <v>32</v>
      </c>
      <c r="F308" s="11">
        <v>1</v>
      </c>
      <c r="G308" s="38">
        <v>44704</v>
      </c>
      <c r="H308" s="19">
        <v>220066</v>
      </c>
      <c r="I308" s="39">
        <v>24.8</v>
      </c>
      <c r="J308" s="11">
        <v>947.4</v>
      </c>
      <c r="K308" s="11">
        <v>166.39999999999998</v>
      </c>
      <c r="L308" s="7">
        <f t="shared" si="20"/>
        <v>0.82436141017521636</v>
      </c>
      <c r="M308" s="7">
        <f t="shared" si="39"/>
        <v>2631.0771145887602</v>
      </c>
      <c r="O308" s="11">
        <v>53.7</v>
      </c>
      <c r="P308" s="11">
        <v>220.1</v>
      </c>
      <c r="Q308" s="11">
        <f t="shared" si="31"/>
        <v>166.39999999999998</v>
      </c>
      <c r="R308" s="20" t="s">
        <v>65</v>
      </c>
    </row>
    <row r="309" spans="1:18" ht="15.75" customHeight="1" x14ac:dyDescent="0.15">
      <c r="A309" s="7">
        <v>2022</v>
      </c>
      <c r="B309" s="17" t="s">
        <v>33</v>
      </c>
      <c r="C309" s="9">
        <v>2208</v>
      </c>
      <c r="D309" s="7" t="s">
        <v>28</v>
      </c>
      <c r="E309" s="16" t="s">
        <v>32</v>
      </c>
      <c r="F309" s="11">
        <v>1</v>
      </c>
      <c r="G309" s="38">
        <v>44704</v>
      </c>
      <c r="H309" s="19">
        <v>220067</v>
      </c>
      <c r="I309" s="39">
        <v>22</v>
      </c>
      <c r="J309" s="11">
        <v>892.8</v>
      </c>
      <c r="K309" s="11">
        <v>151.19999999999999</v>
      </c>
      <c r="L309" s="7">
        <f t="shared" si="20"/>
        <v>0.83064516129032251</v>
      </c>
      <c r="M309" s="7">
        <f t="shared" si="39"/>
        <v>2250.5167264038232</v>
      </c>
      <c r="O309" s="11">
        <v>53.7</v>
      </c>
      <c r="P309" s="11">
        <v>204.9</v>
      </c>
      <c r="Q309" s="11">
        <f t="shared" si="31"/>
        <v>151.19999999999999</v>
      </c>
      <c r="R309" s="20" t="s">
        <v>65</v>
      </c>
    </row>
    <row r="310" spans="1:18" ht="15.75" customHeight="1" x14ac:dyDescent="0.15">
      <c r="A310" s="7">
        <v>2022</v>
      </c>
      <c r="B310" s="17" t="s">
        <v>33</v>
      </c>
      <c r="C310" s="9">
        <v>2209</v>
      </c>
      <c r="D310" s="7" t="s">
        <v>27</v>
      </c>
      <c r="E310" s="16" t="s">
        <v>32</v>
      </c>
      <c r="F310" s="11">
        <v>1</v>
      </c>
      <c r="G310" s="38">
        <v>44704</v>
      </c>
      <c r="H310" s="19">
        <v>220068</v>
      </c>
      <c r="I310" s="39">
        <v>23</v>
      </c>
      <c r="J310" s="11">
        <v>1059.0999999999999</v>
      </c>
      <c r="K310" s="11">
        <v>178.5</v>
      </c>
      <c r="L310" s="7">
        <f t="shared" si="20"/>
        <v>0.8314606741573034</v>
      </c>
      <c r="M310" s="7">
        <f t="shared" si="39"/>
        <v>2341.4831838989139</v>
      </c>
      <c r="O310" s="11">
        <v>53.7</v>
      </c>
      <c r="P310" s="11">
        <v>232.2</v>
      </c>
      <c r="Q310" s="11">
        <f t="shared" si="31"/>
        <v>178.5</v>
      </c>
      <c r="R310" s="20" t="s">
        <v>65</v>
      </c>
    </row>
    <row r="311" spans="1:18" ht="15.75" customHeight="1" x14ac:dyDescent="0.15">
      <c r="A311" s="7">
        <v>2022</v>
      </c>
      <c r="B311" s="17" t="s">
        <v>33</v>
      </c>
      <c r="C311" s="9">
        <v>2210</v>
      </c>
      <c r="D311" s="7" t="s">
        <v>29</v>
      </c>
      <c r="E311" s="16" t="s">
        <v>32</v>
      </c>
      <c r="F311" s="11">
        <v>1</v>
      </c>
      <c r="G311" s="38">
        <v>44704</v>
      </c>
      <c r="H311" s="19">
        <v>220069</v>
      </c>
      <c r="I311" s="39">
        <v>27</v>
      </c>
      <c r="J311" s="11">
        <v>853.69999999999993</v>
      </c>
      <c r="K311" s="11">
        <v>145.69999999999999</v>
      </c>
      <c r="L311" s="7">
        <f t="shared" si="20"/>
        <v>0.82933114677287112</v>
      </c>
      <c r="M311" s="7">
        <f t="shared" si="39"/>
        <v>2783.4279837143831</v>
      </c>
      <c r="O311" s="11">
        <v>53.7</v>
      </c>
      <c r="P311" s="11">
        <v>199.4</v>
      </c>
      <c r="Q311" s="11">
        <f t="shared" si="31"/>
        <v>145.69999999999999</v>
      </c>
      <c r="R311" s="20" t="s">
        <v>65</v>
      </c>
    </row>
    <row r="312" spans="1:18" ht="15.75" customHeight="1" x14ac:dyDescent="0.15">
      <c r="A312" s="7">
        <v>2022</v>
      </c>
      <c r="B312" s="17" t="s">
        <v>33</v>
      </c>
      <c r="C312" s="9">
        <v>2211</v>
      </c>
      <c r="D312" s="7" t="s">
        <v>30</v>
      </c>
      <c r="E312" s="16" t="s">
        <v>32</v>
      </c>
      <c r="F312" s="11">
        <v>1</v>
      </c>
      <c r="G312" s="38">
        <v>44704</v>
      </c>
      <c r="H312" s="19">
        <v>220070</v>
      </c>
      <c r="I312" s="39">
        <v>22.6</v>
      </c>
      <c r="J312" s="11">
        <v>944.59999999999991</v>
      </c>
      <c r="K312" s="11">
        <v>165.39999999999998</v>
      </c>
      <c r="L312" s="7">
        <f t="shared" si="20"/>
        <v>0.82489942832945162</v>
      </c>
      <c r="M312" s="7">
        <f t="shared" si="39"/>
        <v>2390.3305264278524</v>
      </c>
      <c r="O312" s="11">
        <v>53.7</v>
      </c>
      <c r="P312" s="11">
        <v>219.1</v>
      </c>
      <c r="Q312" s="11">
        <f t="shared" si="31"/>
        <v>165.39999999999998</v>
      </c>
      <c r="R312" s="20" t="s">
        <v>65</v>
      </c>
    </row>
    <row r="313" spans="1:18" ht="15.75" customHeight="1" x14ac:dyDescent="0.15">
      <c r="A313" s="7">
        <v>2022</v>
      </c>
      <c r="B313" s="17" t="s">
        <v>33</v>
      </c>
      <c r="C313" s="9">
        <v>2212</v>
      </c>
      <c r="D313" s="7" t="s">
        <v>31</v>
      </c>
      <c r="E313" s="16" t="s">
        <v>32</v>
      </c>
      <c r="F313" s="11">
        <v>1</v>
      </c>
      <c r="G313" s="38">
        <v>44704</v>
      </c>
      <c r="H313" s="19">
        <v>220071</v>
      </c>
      <c r="I313" s="39">
        <v>25.8</v>
      </c>
      <c r="J313" s="11">
        <v>715.9</v>
      </c>
      <c r="K313" s="11">
        <v>131.69999999999999</v>
      </c>
      <c r="L313" s="7">
        <f t="shared" si="20"/>
        <v>0.81603575918424365</v>
      </c>
      <c r="M313" s="7">
        <f t="shared" si="39"/>
        <v>2866.9166917110751</v>
      </c>
      <c r="O313" s="11">
        <v>53.7</v>
      </c>
      <c r="P313" s="11">
        <v>185.4</v>
      </c>
      <c r="Q313" s="11">
        <f t="shared" si="31"/>
        <v>131.69999999999999</v>
      </c>
      <c r="R313" s="20" t="s">
        <v>65</v>
      </c>
    </row>
    <row r="314" spans="1:18" ht="15.75" customHeight="1" x14ac:dyDescent="0.15">
      <c r="A314" s="7">
        <v>2022</v>
      </c>
      <c r="B314" s="17" t="s">
        <v>33</v>
      </c>
      <c r="C314" s="9">
        <v>2301</v>
      </c>
      <c r="D314" s="7" t="s">
        <v>22</v>
      </c>
      <c r="E314" s="16" t="s">
        <v>32</v>
      </c>
      <c r="F314" s="11">
        <v>1</v>
      </c>
      <c r="G314" s="38">
        <v>44704</v>
      </c>
      <c r="H314" s="19">
        <v>220072</v>
      </c>
      <c r="I314" s="39">
        <v>28.2</v>
      </c>
      <c r="J314" s="11">
        <v>911.8</v>
      </c>
      <c r="K314" s="11">
        <v>154.19999999999999</v>
      </c>
      <c r="L314" s="7">
        <f t="shared" si="20"/>
        <v>0.83088396578196966</v>
      </c>
      <c r="M314" s="7">
        <f t="shared" si="39"/>
        <v>2880.6855149432472</v>
      </c>
      <c r="O314" s="11">
        <v>53.7</v>
      </c>
      <c r="P314" s="11">
        <v>207.9</v>
      </c>
      <c r="Q314" s="11">
        <f t="shared" si="31"/>
        <v>154.19999999999999</v>
      </c>
      <c r="R314" s="20" t="s">
        <v>65</v>
      </c>
    </row>
    <row r="315" spans="1:18" ht="15.75" customHeight="1" x14ac:dyDescent="0.15">
      <c r="A315" s="7">
        <v>2022</v>
      </c>
      <c r="B315" s="17" t="s">
        <v>33</v>
      </c>
      <c r="C315" s="9">
        <v>2302</v>
      </c>
      <c r="D315" s="7" t="s">
        <v>28</v>
      </c>
      <c r="E315" s="16" t="s">
        <v>32</v>
      </c>
      <c r="F315" s="11">
        <v>1</v>
      </c>
      <c r="G315" s="38">
        <v>44704</v>
      </c>
      <c r="H315" s="19">
        <v>220073</v>
      </c>
      <c r="I315" s="39">
        <v>24.6</v>
      </c>
      <c r="J315" s="11">
        <v>692.5</v>
      </c>
      <c r="K315" s="11">
        <v>118.39999999999999</v>
      </c>
      <c r="L315" s="7">
        <f t="shared" si="20"/>
        <v>0.82902527075812282</v>
      </c>
      <c r="M315" s="7">
        <f t="shared" si="39"/>
        <v>2540.5572529142187</v>
      </c>
      <c r="O315" s="11">
        <v>53.7</v>
      </c>
      <c r="P315" s="11">
        <v>172.1</v>
      </c>
      <c r="Q315" s="11">
        <f t="shared" si="31"/>
        <v>118.39999999999999</v>
      </c>
      <c r="R315" s="20" t="s">
        <v>65</v>
      </c>
    </row>
    <row r="316" spans="1:18" ht="15.75" customHeight="1" x14ac:dyDescent="0.15">
      <c r="A316" s="7">
        <v>2022</v>
      </c>
      <c r="B316" s="17" t="s">
        <v>33</v>
      </c>
      <c r="C316" s="9">
        <v>2303</v>
      </c>
      <c r="D316" s="7" t="s">
        <v>31</v>
      </c>
      <c r="E316" s="16" t="s">
        <v>32</v>
      </c>
      <c r="F316" s="11">
        <v>1</v>
      </c>
      <c r="G316" s="38">
        <v>44704</v>
      </c>
      <c r="H316" s="19">
        <v>220074</v>
      </c>
      <c r="I316" s="39">
        <v>26.6</v>
      </c>
      <c r="J316" s="11">
        <v>1068.8999999999999</v>
      </c>
      <c r="K316" s="11">
        <v>178.7</v>
      </c>
      <c r="L316" s="7">
        <f t="shared" si="20"/>
        <v>0.83281878566750855</v>
      </c>
      <c r="M316" s="7">
        <f t="shared" si="39"/>
        <v>2686.1549843189237</v>
      </c>
      <c r="O316" s="11">
        <v>53.7</v>
      </c>
      <c r="P316" s="11">
        <v>232.4</v>
      </c>
      <c r="Q316" s="11">
        <f t="shared" si="31"/>
        <v>178.7</v>
      </c>
      <c r="R316" s="20" t="s">
        <v>65</v>
      </c>
    </row>
    <row r="317" spans="1:18" ht="15.75" customHeight="1" x14ac:dyDescent="0.15">
      <c r="A317" s="7">
        <v>2022</v>
      </c>
      <c r="B317" s="17" t="s">
        <v>33</v>
      </c>
      <c r="C317" s="9">
        <v>2304</v>
      </c>
      <c r="D317" s="7" t="s">
        <v>30</v>
      </c>
      <c r="E317" s="16" t="s">
        <v>32</v>
      </c>
      <c r="F317" s="11">
        <v>1</v>
      </c>
      <c r="G317" s="38">
        <v>44704</v>
      </c>
      <c r="H317" s="19">
        <v>220075</v>
      </c>
      <c r="I317" s="39">
        <v>26.8</v>
      </c>
      <c r="J317" s="11">
        <v>799.09999999999991</v>
      </c>
      <c r="K317" s="11">
        <v>135.89999999999998</v>
      </c>
      <c r="L317" s="7">
        <f t="shared" si="20"/>
        <v>0.82993367538480789</v>
      </c>
      <c r="M317" s="7">
        <f t="shared" si="39"/>
        <v>2753.0561856836416</v>
      </c>
      <c r="O317" s="11">
        <v>53.7</v>
      </c>
      <c r="P317" s="11">
        <v>189.6</v>
      </c>
      <c r="Q317" s="11">
        <f t="shared" si="31"/>
        <v>135.89999999999998</v>
      </c>
      <c r="R317" s="20" t="s">
        <v>65</v>
      </c>
    </row>
    <row r="318" spans="1:18" ht="15.75" customHeight="1" x14ac:dyDescent="0.15">
      <c r="A318" s="7">
        <v>2022</v>
      </c>
      <c r="B318" s="17" t="s">
        <v>33</v>
      </c>
      <c r="C318" s="9">
        <v>2305</v>
      </c>
      <c r="D318" s="7" t="s">
        <v>29</v>
      </c>
      <c r="E318" s="16" t="s">
        <v>32</v>
      </c>
      <c r="F318" s="11">
        <v>1</v>
      </c>
      <c r="G318" s="38">
        <v>44704</v>
      </c>
      <c r="H318" s="19">
        <v>220076</v>
      </c>
      <c r="I318" s="39">
        <v>24</v>
      </c>
      <c r="J318" s="11">
        <v>1096.2</v>
      </c>
      <c r="K318" s="11">
        <v>183.60000000000002</v>
      </c>
      <c r="L318" s="7">
        <f t="shared" si="20"/>
        <v>0.83251231527093594</v>
      </c>
      <c r="M318" s="7">
        <f t="shared" si="39"/>
        <v>2428.0413328689192</v>
      </c>
      <c r="O318" s="11">
        <v>53.7</v>
      </c>
      <c r="P318" s="11">
        <v>237.3</v>
      </c>
      <c r="Q318" s="11">
        <f t="shared" si="31"/>
        <v>183.60000000000002</v>
      </c>
      <c r="R318" s="20" t="s">
        <v>65</v>
      </c>
    </row>
    <row r="319" spans="1:18" ht="15.75" customHeight="1" x14ac:dyDescent="0.15">
      <c r="A319" s="7">
        <v>2022</v>
      </c>
      <c r="B319" s="17" t="s">
        <v>33</v>
      </c>
      <c r="C319" s="9">
        <v>2306</v>
      </c>
      <c r="D319" s="7" t="s">
        <v>27</v>
      </c>
      <c r="E319" s="16" t="s">
        <v>32</v>
      </c>
      <c r="F319" s="11">
        <v>1</v>
      </c>
      <c r="G319" s="38">
        <v>44704</v>
      </c>
      <c r="H319" s="19">
        <v>220077</v>
      </c>
      <c r="I319" s="39">
        <v>26.4</v>
      </c>
      <c r="J319" s="11">
        <v>698.3</v>
      </c>
      <c r="K319" s="11">
        <v>123.10000000000001</v>
      </c>
      <c r="L319" s="7">
        <f t="shared" si="20"/>
        <v>0.82371473578691101</v>
      </c>
      <c r="M319" s="7">
        <f t="shared" si="39"/>
        <v>2811.1362303159526</v>
      </c>
      <c r="O319" s="11">
        <v>53.7</v>
      </c>
      <c r="P319" s="11">
        <v>176.8</v>
      </c>
      <c r="Q319" s="11">
        <f t="shared" si="31"/>
        <v>123.10000000000001</v>
      </c>
      <c r="R319" s="20" t="s">
        <v>65</v>
      </c>
    </row>
    <row r="320" spans="1:18" ht="15.75" customHeight="1" x14ac:dyDescent="0.15">
      <c r="A320" s="7">
        <v>2022</v>
      </c>
      <c r="B320" s="17" t="s">
        <v>33</v>
      </c>
      <c r="C320" s="9">
        <v>2307</v>
      </c>
      <c r="D320" s="7" t="s">
        <v>22</v>
      </c>
      <c r="E320" s="10" t="s">
        <v>23</v>
      </c>
      <c r="F320" s="11">
        <v>1</v>
      </c>
      <c r="G320" s="38">
        <v>44704</v>
      </c>
      <c r="H320" s="19">
        <v>220078</v>
      </c>
      <c r="I320" s="39">
        <v>30.2</v>
      </c>
      <c r="J320" s="11">
        <v>1280.5999999999999</v>
      </c>
      <c r="K320" s="11">
        <v>214.40000000000003</v>
      </c>
      <c r="L320" s="7">
        <f t="shared" si="20"/>
        <v>0.83257847883804459</v>
      </c>
      <c r="M320" s="7">
        <f t="shared" si="39"/>
        <v>3054.0783979451285</v>
      </c>
      <c r="O320" s="11">
        <v>53.7</v>
      </c>
      <c r="P320" s="11">
        <v>268.10000000000002</v>
      </c>
      <c r="Q320" s="11">
        <f t="shared" si="31"/>
        <v>214.40000000000003</v>
      </c>
      <c r="R320" s="20" t="s">
        <v>65</v>
      </c>
    </row>
    <row r="321" spans="1:18" ht="15.75" customHeight="1" x14ac:dyDescent="0.15">
      <c r="A321" s="7">
        <v>2022</v>
      </c>
      <c r="B321" s="17" t="s">
        <v>33</v>
      </c>
      <c r="C321" s="9">
        <v>2308</v>
      </c>
      <c r="D321" s="7" t="s">
        <v>29</v>
      </c>
      <c r="E321" s="10" t="s">
        <v>23</v>
      </c>
      <c r="F321" s="11">
        <v>1</v>
      </c>
      <c r="G321" s="38">
        <v>44704</v>
      </c>
      <c r="H321" s="19">
        <v>220079</v>
      </c>
      <c r="I321" s="39">
        <v>28.2</v>
      </c>
      <c r="J321" s="11">
        <v>685.3</v>
      </c>
      <c r="K321" s="11">
        <v>120.60000000000001</v>
      </c>
      <c r="L321" s="7">
        <f t="shared" si="20"/>
        <v>0.82401867795126216</v>
      </c>
      <c r="M321" s="7">
        <f t="shared" si="39"/>
        <v>2997.6273253474487</v>
      </c>
      <c r="O321" s="11">
        <v>53.7</v>
      </c>
      <c r="P321" s="11">
        <v>174.3</v>
      </c>
      <c r="Q321" s="11">
        <f t="shared" si="31"/>
        <v>120.60000000000001</v>
      </c>
      <c r="R321" s="20" t="s">
        <v>65</v>
      </c>
    </row>
    <row r="322" spans="1:18" ht="15.75" customHeight="1" x14ac:dyDescent="0.15">
      <c r="A322" s="7">
        <v>2022</v>
      </c>
      <c r="B322" s="17" t="s">
        <v>33</v>
      </c>
      <c r="C322" s="9">
        <v>2309</v>
      </c>
      <c r="D322" s="7" t="s">
        <v>31</v>
      </c>
      <c r="E322" s="10" t="s">
        <v>23</v>
      </c>
      <c r="F322" s="11">
        <v>1</v>
      </c>
      <c r="G322" s="38">
        <v>44704</v>
      </c>
      <c r="H322" s="19">
        <v>220080</v>
      </c>
      <c r="I322" s="39">
        <v>26.6</v>
      </c>
      <c r="J322" s="11">
        <v>785.8</v>
      </c>
      <c r="K322" s="11">
        <v>133.89999999999998</v>
      </c>
      <c r="L322" s="7">
        <f t="shared" si="20"/>
        <v>0.82960040722830242</v>
      </c>
      <c r="M322" s="7">
        <f t="shared" si="39"/>
        <v>2737.8657182097822</v>
      </c>
      <c r="O322" s="11">
        <v>53.7</v>
      </c>
      <c r="P322" s="11">
        <v>187.6</v>
      </c>
      <c r="Q322" s="11">
        <f t="shared" si="31"/>
        <v>133.89999999999998</v>
      </c>
      <c r="R322" s="20" t="s">
        <v>65</v>
      </c>
    </row>
    <row r="323" spans="1:18" ht="15.75" customHeight="1" x14ac:dyDescent="0.15">
      <c r="A323" s="7">
        <v>2022</v>
      </c>
      <c r="B323" s="17" t="s">
        <v>33</v>
      </c>
      <c r="C323" s="9">
        <v>2310</v>
      </c>
      <c r="D323" s="7" t="s">
        <v>27</v>
      </c>
      <c r="E323" s="10" t="s">
        <v>23</v>
      </c>
      <c r="F323" s="11">
        <v>1</v>
      </c>
      <c r="G323" s="38">
        <v>44704</v>
      </c>
      <c r="H323" s="19">
        <v>220081</v>
      </c>
      <c r="I323" s="39">
        <v>25.2</v>
      </c>
      <c r="J323" s="11">
        <v>1095.2</v>
      </c>
      <c r="K323" s="11">
        <v>195.3</v>
      </c>
      <c r="L323" s="7">
        <f t="shared" si="20"/>
        <v>0.82167640613586568</v>
      </c>
      <c r="M323" s="7">
        <f t="shared" si="39"/>
        <v>2714.3841058503212</v>
      </c>
      <c r="O323" s="11">
        <v>53.7</v>
      </c>
      <c r="P323" s="11">
        <v>249</v>
      </c>
      <c r="Q323" s="11">
        <f t="shared" si="31"/>
        <v>195.3</v>
      </c>
      <c r="R323" s="20" t="s">
        <v>65</v>
      </c>
    </row>
    <row r="324" spans="1:18" ht="15.75" customHeight="1" x14ac:dyDescent="0.15">
      <c r="A324" s="7">
        <v>2022</v>
      </c>
      <c r="B324" s="17" t="s">
        <v>33</v>
      </c>
      <c r="C324" s="9">
        <v>2311</v>
      </c>
      <c r="D324" s="7" t="s">
        <v>30</v>
      </c>
      <c r="E324" s="10" t="s">
        <v>23</v>
      </c>
      <c r="F324" s="11">
        <v>1</v>
      </c>
      <c r="G324" s="38">
        <v>44704</v>
      </c>
      <c r="H324" s="19">
        <v>220082</v>
      </c>
      <c r="I324" s="39">
        <v>25.2</v>
      </c>
      <c r="J324" s="11">
        <v>1097.8</v>
      </c>
      <c r="K324" s="11">
        <v>186.2</v>
      </c>
      <c r="L324" s="7">
        <f t="shared" si="20"/>
        <v>0.83038804882492256</v>
      </c>
      <c r="M324" s="7">
        <f t="shared" si="39"/>
        <v>2581.7782967220023</v>
      </c>
      <c r="O324" s="11">
        <v>53.7</v>
      </c>
      <c r="P324" s="11">
        <v>239.9</v>
      </c>
      <c r="Q324" s="11">
        <f t="shared" si="31"/>
        <v>186.2</v>
      </c>
      <c r="R324" s="20" t="s">
        <v>65</v>
      </c>
    </row>
    <row r="325" spans="1:18" ht="15.75" customHeight="1" x14ac:dyDescent="0.15">
      <c r="A325" s="7">
        <v>2022</v>
      </c>
      <c r="B325" s="17" t="s">
        <v>33</v>
      </c>
      <c r="C325" s="9">
        <v>2312</v>
      </c>
      <c r="D325" s="7" t="s">
        <v>28</v>
      </c>
      <c r="E325" s="10" t="s">
        <v>23</v>
      </c>
      <c r="F325" s="11">
        <v>1</v>
      </c>
      <c r="G325" s="38">
        <v>44704</v>
      </c>
      <c r="H325" s="19">
        <v>220083</v>
      </c>
      <c r="I325" s="39">
        <v>27.4</v>
      </c>
      <c r="J325" s="11">
        <v>947.69999999999993</v>
      </c>
      <c r="K325" s="11">
        <v>164.2</v>
      </c>
      <c r="L325" s="7">
        <f t="shared" si="20"/>
        <v>0.826738419331012</v>
      </c>
      <c r="M325" s="7">
        <f t="shared" si="39"/>
        <v>2867.575027590573</v>
      </c>
      <c r="O325" s="11">
        <v>53.7</v>
      </c>
      <c r="P325" s="11">
        <v>217.9</v>
      </c>
      <c r="Q325" s="11">
        <f t="shared" si="31"/>
        <v>164.2</v>
      </c>
      <c r="R325" s="20" t="s">
        <v>65</v>
      </c>
    </row>
    <row r="326" spans="1:18" ht="15.75" customHeight="1" x14ac:dyDescent="0.15">
      <c r="A326" s="7">
        <v>2022</v>
      </c>
      <c r="B326" s="17" t="s">
        <v>33</v>
      </c>
      <c r="C326" s="9">
        <v>2401</v>
      </c>
      <c r="D326" s="7" t="s">
        <v>30</v>
      </c>
      <c r="E326" s="10" t="s">
        <v>23</v>
      </c>
      <c r="F326" s="11">
        <v>1</v>
      </c>
      <c r="G326" s="38">
        <v>44704</v>
      </c>
      <c r="H326" s="19">
        <v>220084</v>
      </c>
      <c r="I326" s="39">
        <v>28.8</v>
      </c>
      <c r="J326" s="11">
        <v>1781.7</v>
      </c>
      <c r="K326" s="11">
        <v>302.5</v>
      </c>
      <c r="L326" s="7">
        <f t="shared" si="20"/>
        <v>0.83021833080765561</v>
      </c>
      <c r="M326" s="7">
        <f t="shared" si="39"/>
        <v>2953.5562165971314</v>
      </c>
      <c r="O326" s="11">
        <v>53.7</v>
      </c>
      <c r="P326" s="11">
        <v>356.2</v>
      </c>
      <c r="Q326" s="11">
        <f t="shared" si="31"/>
        <v>302.5</v>
      </c>
      <c r="R326" s="20" t="s">
        <v>65</v>
      </c>
    </row>
    <row r="327" spans="1:18" ht="15.75" customHeight="1" x14ac:dyDescent="0.15">
      <c r="A327" s="7">
        <v>2022</v>
      </c>
      <c r="B327" s="17" t="s">
        <v>33</v>
      </c>
      <c r="C327" s="9">
        <v>2402</v>
      </c>
      <c r="D327" s="7" t="s">
        <v>27</v>
      </c>
      <c r="E327" s="10" t="s">
        <v>23</v>
      </c>
      <c r="F327" s="11">
        <v>1</v>
      </c>
      <c r="G327" s="38">
        <v>44704</v>
      </c>
      <c r="H327" s="19">
        <v>220085</v>
      </c>
      <c r="I327" s="39">
        <v>24.4</v>
      </c>
      <c r="J327" s="11">
        <v>1013.7</v>
      </c>
      <c r="K327" s="11">
        <v>170.3</v>
      </c>
      <c r="L327" s="7">
        <f t="shared" si="20"/>
        <v>0.83200157837624544</v>
      </c>
      <c r="M327" s="7">
        <f t="shared" si="39"/>
        <v>2476.0361580577287</v>
      </c>
      <c r="O327" s="11">
        <v>53.7</v>
      </c>
      <c r="P327" s="11">
        <v>224</v>
      </c>
      <c r="Q327" s="11">
        <f t="shared" si="31"/>
        <v>170.3</v>
      </c>
      <c r="R327" s="20" t="s">
        <v>65</v>
      </c>
    </row>
    <row r="328" spans="1:18" ht="15.75" customHeight="1" x14ac:dyDescent="0.15">
      <c r="A328" s="7">
        <v>2022</v>
      </c>
      <c r="B328" s="17" t="s">
        <v>33</v>
      </c>
      <c r="C328" s="9">
        <v>2403</v>
      </c>
      <c r="D328" s="7" t="s">
        <v>22</v>
      </c>
      <c r="E328" s="10" t="s">
        <v>23</v>
      </c>
      <c r="F328" s="11">
        <v>1</v>
      </c>
      <c r="G328" s="38">
        <v>44704</v>
      </c>
      <c r="H328" s="19">
        <v>220086</v>
      </c>
      <c r="I328" s="39">
        <v>27.8</v>
      </c>
      <c r="J328" s="11">
        <v>766.8</v>
      </c>
      <c r="K328" s="11">
        <v>127.49999999999999</v>
      </c>
      <c r="L328" s="7">
        <f t="shared" si="20"/>
        <v>0.83372456964006258</v>
      </c>
      <c r="M328" s="7">
        <f t="shared" si="39"/>
        <v>2792.1248324841185</v>
      </c>
      <c r="O328" s="11">
        <v>53.7</v>
      </c>
      <c r="P328" s="11">
        <v>181.2</v>
      </c>
      <c r="Q328" s="11">
        <f t="shared" si="31"/>
        <v>127.49999999999999</v>
      </c>
      <c r="R328" s="20" t="s">
        <v>65</v>
      </c>
    </row>
    <row r="329" spans="1:18" ht="15.75" customHeight="1" x14ac:dyDescent="0.15">
      <c r="A329" s="7">
        <v>2022</v>
      </c>
      <c r="B329" s="17" t="s">
        <v>33</v>
      </c>
      <c r="C329" s="9">
        <v>2404</v>
      </c>
      <c r="D329" s="7" t="s">
        <v>28</v>
      </c>
      <c r="E329" s="10" t="s">
        <v>23</v>
      </c>
      <c r="F329" s="11">
        <v>1</v>
      </c>
      <c r="G329" s="38">
        <v>44704</v>
      </c>
      <c r="H329" s="19">
        <v>220087</v>
      </c>
      <c r="I329" s="39">
        <v>25</v>
      </c>
      <c r="J329" s="11">
        <v>1508.8999999999999</v>
      </c>
      <c r="K329" s="11">
        <v>267.10000000000002</v>
      </c>
      <c r="L329" s="7">
        <f t="shared" si="20"/>
        <v>0.82298363045927492</v>
      </c>
      <c r="M329" s="7">
        <f t="shared" si="39"/>
        <v>2673.1011505322822</v>
      </c>
      <c r="O329" s="11">
        <v>53.7</v>
      </c>
      <c r="P329" s="11">
        <v>320.8</v>
      </c>
      <c r="Q329" s="11">
        <f t="shared" si="31"/>
        <v>267.10000000000002</v>
      </c>
      <c r="R329" s="20" t="s">
        <v>65</v>
      </c>
    </row>
    <row r="330" spans="1:18" ht="15.75" customHeight="1" x14ac:dyDescent="0.15">
      <c r="A330" s="7">
        <v>2022</v>
      </c>
      <c r="B330" s="17" t="s">
        <v>33</v>
      </c>
      <c r="C330" s="9">
        <v>2405</v>
      </c>
      <c r="D330" s="7" t="s">
        <v>29</v>
      </c>
      <c r="E330" s="10" t="s">
        <v>23</v>
      </c>
      <c r="F330" s="11">
        <v>1</v>
      </c>
      <c r="G330" s="38">
        <v>44704</v>
      </c>
      <c r="H330" s="19">
        <v>220088</v>
      </c>
      <c r="I330" s="39">
        <v>25</v>
      </c>
      <c r="J330" s="11">
        <v>1060.2</v>
      </c>
      <c r="K330" s="11">
        <v>185.60000000000002</v>
      </c>
      <c r="L330" s="7">
        <f t="shared" si="20"/>
        <v>0.82493869081305415</v>
      </c>
      <c r="M330" s="7">
        <f t="shared" si="39"/>
        <v>2643.5780386607266</v>
      </c>
      <c r="O330" s="11">
        <v>53.7</v>
      </c>
      <c r="P330" s="11">
        <v>239.3</v>
      </c>
      <c r="Q330" s="11">
        <f t="shared" si="31"/>
        <v>185.60000000000002</v>
      </c>
      <c r="R330" s="20" t="s">
        <v>65</v>
      </c>
    </row>
    <row r="331" spans="1:18" ht="15.75" customHeight="1" x14ac:dyDescent="0.15">
      <c r="A331" s="7">
        <v>2022</v>
      </c>
      <c r="B331" s="17" t="s">
        <v>33</v>
      </c>
      <c r="C331" s="9">
        <v>2406</v>
      </c>
      <c r="D331" s="7" t="s">
        <v>31</v>
      </c>
      <c r="E331" s="10" t="s">
        <v>23</v>
      </c>
      <c r="F331" s="11">
        <v>1</v>
      </c>
      <c r="G331" s="38">
        <v>44704</v>
      </c>
      <c r="H331" s="19">
        <v>220089</v>
      </c>
      <c r="I331" s="39">
        <v>23</v>
      </c>
      <c r="J331" s="11">
        <v>738.09999999999991</v>
      </c>
      <c r="K331" s="11">
        <v>135.30000000000001</v>
      </c>
      <c r="L331" s="7">
        <f t="shared" si="20"/>
        <v>0.81669150521609546</v>
      </c>
      <c r="M331" s="7">
        <f t="shared" si="39"/>
        <v>2546.6682974805176</v>
      </c>
      <c r="O331" s="11">
        <v>53.7</v>
      </c>
      <c r="P331" s="11">
        <v>189</v>
      </c>
      <c r="Q331" s="11">
        <f t="shared" si="31"/>
        <v>135.30000000000001</v>
      </c>
      <c r="R331" s="20" t="s">
        <v>65</v>
      </c>
    </row>
    <row r="332" spans="1:18" ht="15.75" customHeight="1" x14ac:dyDescent="0.15">
      <c r="A332" s="7">
        <v>2022</v>
      </c>
      <c r="B332" s="17" t="s">
        <v>33</v>
      </c>
      <c r="C332" s="9">
        <v>2407</v>
      </c>
      <c r="D332" s="7" t="s">
        <v>31</v>
      </c>
      <c r="E332" s="16" t="s">
        <v>32</v>
      </c>
      <c r="F332" s="11">
        <v>1</v>
      </c>
      <c r="G332" s="38">
        <v>44704</v>
      </c>
      <c r="H332" s="19">
        <v>220090</v>
      </c>
      <c r="I332" s="39">
        <v>23.8</v>
      </c>
      <c r="J332" s="11">
        <v>1663.3999999999999</v>
      </c>
      <c r="K332" s="11">
        <v>290.2</v>
      </c>
      <c r="L332" s="7">
        <f t="shared" si="20"/>
        <v>0.82553805458699048</v>
      </c>
      <c r="M332" s="7">
        <f t="shared" si="39"/>
        <v>2508.0698223737386</v>
      </c>
      <c r="O332" s="11">
        <v>53.7</v>
      </c>
      <c r="P332" s="11">
        <v>343.9</v>
      </c>
      <c r="Q332" s="11">
        <f t="shared" si="31"/>
        <v>290.2</v>
      </c>
      <c r="R332" s="20" t="s">
        <v>65</v>
      </c>
    </row>
    <row r="333" spans="1:18" ht="15.75" customHeight="1" x14ac:dyDescent="0.15">
      <c r="A333" s="7">
        <v>2022</v>
      </c>
      <c r="B333" s="17" t="s">
        <v>33</v>
      </c>
      <c r="C333" s="9">
        <v>2408</v>
      </c>
      <c r="D333" s="7" t="s">
        <v>27</v>
      </c>
      <c r="E333" s="16" t="s">
        <v>32</v>
      </c>
      <c r="F333" s="11">
        <v>1</v>
      </c>
      <c r="G333" s="38">
        <v>44704</v>
      </c>
      <c r="H333" s="19">
        <v>220091</v>
      </c>
      <c r="I333" s="39">
        <v>25</v>
      </c>
      <c r="J333" s="11">
        <v>840.4</v>
      </c>
      <c r="K333" s="11">
        <v>147.39999999999998</v>
      </c>
      <c r="L333" s="7">
        <f t="shared" si="20"/>
        <v>0.82460732984293195</v>
      </c>
      <c r="M333" s="7">
        <f t="shared" si="39"/>
        <v>2648.5818775303928</v>
      </c>
      <c r="O333" s="11">
        <v>53.7</v>
      </c>
      <c r="P333" s="11">
        <v>201.1</v>
      </c>
      <c r="Q333" s="11">
        <f t="shared" si="31"/>
        <v>147.39999999999998</v>
      </c>
      <c r="R333" s="20" t="s">
        <v>65</v>
      </c>
    </row>
    <row r="334" spans="1:18" ht="15.75" customHeight="1" x14ac:dyDescent="0.15">
      <c r="A334" s="7">
        <v>2022</v>
      </c>
      <c r="B334" s="17" t="s">
        <v>33</v>
      </c>
      <c r="C334" s="9">
        <v>2409</v>
      </c>
      <c r="D334" s="7" t="s">
        <v>22</v>
      </c>
      <c r="E334" s="16" t="s">
        <v>32</v>
      </c>
      <c r="F334" s="11">
        <v>1</v>
      </c>
      <c r="G334" s="38">
        <v>44704</v>
      </c>
      <c r="H334" s="19">
        <v>220092</v>
      </c>
      <c r="I334" s="39">
        <v>26.6</v>
      </c>
      <c r="J334" s="11">
        <v>623.29999999999995</v>
      </c>
      <c r="K334" s="11">
        <v>107.39999999999999</v>
      </c>
      <c r="L334" s="7">
        <f t="shared" si="20"/>
        <v>0.82769132039146476</v>
      </c>
      <c r="M334" s="7">
        <f t="shared" si="39"/>
        <v>2768.5396377810953</v>
      </c>
      <c r="O334" s="11">
        <v>53.7</v>
      </c>
      <c r="P334" s="11">
        <v>161.1</v>
      </c>
      <c r="Q334" s="11">
        <f t="shared" si="31"/>
        <v>107.39999999999999</v>
      </c>
      <c r="R334" s="20" t="s">
        <v>65</v>
      </c>
    </row>
    <row r="335" spans="1:18" ht="15.75" customHeight="1" x14ac:dyDescent="0.15">
      <c r="A335" s="7">
        <v>2022</v>
      </c>
      <c r="B335" s="17" t="s">
        <v>33</v>
      </c>
      <c r="C335" s="9">
        <v>2410</v>
      </c>
      <c r="D335" s="7" t="s">
        <v>30</v>
      </c>
      <c r="E335" s="16" t="s">
        <v>32</v>
      </c>
      <c r="F335" s="11">
        <v>1</v>
      </c>
      <c r="G335" s="38">
        <v>44704</v>
      </c>
      <c r="H335" s="19">
        <v>220093</v>
      </c>
      <c r="I335" s="39">
        <v>25.4</v>
      </c>
      <c r="J335" s="11">
        <v>1555.3999999999999</v>
      </c>
      <c r="K335" s="11">
        <v>278.10000000000002</v>
      </c>
      <c r="L335" s="7">
        <f t="shared" si="20"/>
        <v>0.82120354892632108</v>
      </c>
      <c r="M335" s="7">
        <f t="shared" si="39"/>
        <v>2743.1816408913642</v>
      </c>
      <c r="O335" s="11">
        <v>53.7</v>
      </c>
      <c r="P335" s="11">
        <v>331.8</v>
      </c>
      <c r="Q335" s="11">
        <f t="shared" si="31"/>
        <v>278.10000000000002</v>
      </c>
      <c r="R335" s="20" t="s">
        <v>65</v>
      </c>
    </row>
    <row r="336" spans="1:18" ht="15.75" customHeight="1" x14ac:dyDescent="0.15">
      <c r="A336" s="7">
        <v>2022</v>
      </c>
      <c r="B336" s="17" t="s">
        <v>33</v>
      </c>
      <c r="C336" s="9">
        <v>2411</v>
      </c>
      <c r="D336" s="7" t="s">
        <v>29</v>
      </c>
      <c r="E336" s="16" t="s">
        <v>32</v>
      </c>
      <c r="F336" s="11">
        <v>1</v>
      </c>
      <c r="G336" s="38">
        <v>44704</v>
      </c>
      <c r="H336" s="19">
        <v>220094</v>
      </c>
      <c r="I336" s="39">
        <v>27</v>
      </c>
      <c r="J336" s="11">
        <v>998.2</v>
      </c>
      <c r="K336" s="11">
        <v>175</v>
      </c>
      <c r="L336" s="7">
        <f t="shared" si="20"/>
        <v>0.82468443197755958</v>
      </c>
      <c r="M336" s="7">
        <f t="shared" si="39"/>
        <v>2859.2109736920402</v>
      </c>
      <c r="O336" s="11">
        <v>53.7</v>
      </c>
      <c r="P336" s="11">
        <v>228.7</v>
      </c>
      <c r="Q336" s="11">
        <f t="shared" si="31"/>
        <v>175</v>
      </c>
      <c r="R336" s="20" t="s">
        <v>65</v>
      </c>
    </row>
    <row r="337" spans="1:18" ht="15.75" customHeight="1" x14ac:dyDescent="0.15">
      <c r="A337" s="7">
        <v>2022</v>
      </c>
      <c r="B337" s="17" t="s">
        <v>33</v>
      </c>
      <c r="C337" s="9">
        <v>2412</v>
      </c>
      <c r="D337" s="7" t="s">
        <v>28</v>
      </c>
      <c r="E337" s="16" t="s">
        <v>32</v>
      </c>
      <c r="F337" s="11">
        <v>1</v>
      </c>
      <c r="G337" s="38">
        <v>44704</v>
      </c>
      <c r="H337" s="19">
        <v>220095</v>
      </c>
      <c r="I337" s="39">
        <v>26.6</v>
      </c>
      <c r="J337" s="11">
        <v>729.8</v>
      </c>
      <c r="K337" s="11">
        <v>138.30000000000001</v>
      </c>
      <c r="L337" s="7">
        <f t="shared" si="20"/>
        <v>0.81049602630857775</v>
      </c>
      <c r="M337" s="7">
        <f t="shared" si="39"/>
        <v>3044.8220244834379</v>
      </c>
      <c r="O337" s="11">
        <v>53.7</v>
      </c>
      <c r="P337" s="11">
        <v>192</v>
      </c>
      <c r="Q337" s="11">
        <f t="shared" si="31"/>
        <v>138.30000000000001</v>
      </c>
      <c r="R337" s="20" t="s">
        <v>65</v>
      </c>
    </row>
    <row r="338" spans="1:18" ht="15.75" customHeight="1" x14ac:dyDescent="0.15">
      <c r="A338" s="7">
        <v>2022</v>
      </c>
      <c r="B338" s="8" t="s">
        <v>21</v>
      </c>
      <c r="C338" s="40">
        <v>1107</v>
      </c>
      <c r="D338" s="11" t="s">
        <v>29</v>
      </c>
      <c r="E338" s="16" t="s">
        <v>32</v>
      </c>
      <c r="F338" s="11">
        <v>2</v>
      </c>
      <c r="G338" s="38">
        <v>44741</v>
      </c>
      <c r="H338" s="19">
        <v>220096</v>
      </c>
      <c r="I338" s="39">
        <v>25</v>
      </c>
      <c r="J338" s="41">
        <v>446</v>
      </c>
      <c r="K338" s="41">
        <v>156</v>
      </c>
      <c r="L338" s="7">
        <f t="shared" ref="L338:L592" si="40">(J338-K338)/J338</f>
        <v>0.65022421524663676</v>
      </c>
      <c r="M338" s="7">
        <f t="shared" si="39"/>
        <v>5281.9185879724</v>
      </c>
      <c r="Q338" s="11">
        <f t="shared" si="31"/>
        <v>0</v>
      </c>
      <c r="R338" s="20" t="s">
        <v>34</v>
      </c>
    </row>
    <row r="339" spans="1:18" ht="15.75" customHeight="1" x14ac:dyDescent="0.15">
      <c r="A339" s="7">
        <v>2022</v>
      </c>
      <c r="B339" s="8" t="s">
        <v>21</v>
      </c>
      <c r="C339" s="40">
        <v>1108</v>
      </c>
      <c r="D339" s="11" t="s">
        <v>28</v>
      </c>
      <c r="E339" s="16" t="s">
        <v>32</v>
      </c>
      <c r="F339" s="11">
        <v>2</v>
      </c>
      <c r="G339" s="38">
        <v>44741</v>
      </c>
      <c r="H339" s="19">
        <v>220097</v>
      </c>
      <c r="I339" s="39">
        <v>24.2</v>
      </c>
      <c r="J339" s="41">
        <v>622</v>
      </c>
      <c r="K339" s="41">
        <v>194</v>
      </c>
      <c r="L339" s="7">
        <f t="shared" si="40"/>
        <v>0.68810289389067525</v>
      </c>
      <c r="M339" s="7">
        <f t="shared" si="39"/>
        <v>4559.2002302409583</v>
      </c>
      <c r="Q339" s="11">
        <f t="shared" si="31"/>
        <v>0</v>
      </c>
      <c r="R339" s="20" t="s">
        <v>34</v>
      </c>
    </row>
    <row r="340" spans="1:18" ht="15.75" customHeight="1" x14ac:dyDescent="0.15">
      <c r="A340" s="7">
        <v>2022</v>
      </c>
      <c r="B340" s="8" t="s">
        <v>21</v>
      </c>
      <c r="C340" s="40">
        <v>1109</v>
      </c>
      <c r="D340" s="11" t="s">
        <v>22</v>
      </c>
      <c r="E340" s="16" t="s">
        <v>32</v>
      </c>
      <c r="F340" s="11">
        <v>2</v>
      </c>
      <c r="G340" s="38">
        <v>44741</v>
      </c>
      <c r="H340" s="19">
        <v>220098</v>
      </c>
      <c r="I340" s="39">
        <v>28.6</v>
      </c>
      <c r="J340" s="41">
        <v>476</v>
      </c>
      <c r="K340" s="41">
        <v>158</v>
      </c>
      <c r="L340" s="7">
        <f t="shared" si="40"/>
        <v>0.66806722689075626</v>
      </c>
      <c r="M340" s="7">
        <f t="shared" si="39"/>
        <v>5734.2697893972399</v>
      </c>
      <c r="Q340" s="11">
        <f t="shared" si="31"/>
        <v>0</v>
      </c>
      <c r="R340" s="20" t="s">
        <v>34</v>
      </c>
    </row>
    <row r="341" spans="1:18" ht="15.75" customHeight="1" x14ac:dyDescent="0.15">
      <c r="A341" s="7">
        <v>2022</v>
      </c>
      <c r="B341" s="8" t="s">
        <v>21</v>
      </c>
      <c r="C341" s="40">
        <v>1110</v>
      </c>
      <c r="D341" s="11" t="s">
        <v>27</v>
      </c>
      <c r="E341" s="16" t="s">
        <v>32</v>
      </c>
      <c r="F341" s="11">
        <v>2</v>
      </c>
      <c r="G341" s="38">
        <v>44741</v>
      </c>
      <c r="H341" s="19">
        <v>220099</v>
      </c>
      <c r="I341" s="39">
        <v>26.2</v>
      </c>
      <c r="J341" s="41">
        <v>441</v>
      </c>
      <c r="K341" s="41">
        <v>148</v>
      </c>
      <c r="L341" s="7">
        <f t="shared" si="40"/>
        <v>0.66439909297052158</v>
      </c>
      <c r="M341" s="7">
        <f t="shared" si="39"/>
        <v>5311.1231539379687</v>
      </c>
      <c r="Q341" s="11">
        <f t="shared" si="31"/>
        <v>0</v>
      </c>
      <c r="R341" s="20" t="s">
        <v>34</v>
      </c>
    </row>
    <row r="342" spans="1:18" ht="15.75" customHeight="1" x14ac:dyDescent="0.15">
      <c r="A342" s="7">
        <v>2022</v>
      </c>
      <c r="B342" s="8" t="s">
        <v>21</v>
      </c>
      <c r="C342" s="40">
        <v>1111</v>
      </c>
      <c r="D342" s="11" t="s">
        <v>30</v>
      </c>
      <c r="E342" s="16" t="s">
        <v>32</v>
      </c>
      <c r="F342" s="11">
        <v>2</v>
      </c>
      <c r="G342" s="38">
        <v>44741</v>
      </c>
      <c r="H342" s="19">
        <v>220100</v>
      </c>
      <c r="I342" s="39">
        <v>25.2</v>
      </c>
      <c r="J342" s="41">
        <v>445</v>
      </c>
      <c r="K342" s="41">
        <v>149</v>
      </c>
      <c r="L342" s="7">
        <f t="shared" si="40"/>
        <v>0.66516853932584274</v>
      </c>
      <c r="M342" s="7">
        <f t="shared" si="39"/>
        <v>5096.6962660310955</v>
      </c>
      <c r="Q342" s="11">
        <f t="shared" si="31"/>
        <v>0</v>
      </c>
      <c r="R342" s="20" t="s">
        <v>34</v>
      </c>
    </row>
    <row r="343" spans="1:18" ht="15.75" customHeight="1" x14ac:dyDescent="0.15">
      <c r="A343" s="7">
        <v>2022</v>
      </c>
      <c r="B343" s="8" t="s">
        <v>21</v>
      </c>
      <c r="C343" s="40">
        <v>1112</v>
      </c>
      <c r="D343" s="11" t="s">
        <v>31</v>
      </c>
      <c r="E343" s="16" t="s">
        <v>32</v>
      </c>
      <c r="F343" s="11">
        <v>2</v>
      </c>
      <c r="G343" s="38">
        <v>44741</v>
      </c>
      <c r="H343" s="19">
        <v>220101</v>
      </c>
      <c r="I343" s="39">
        <v>23.4</v>
      </c>
      <c r="J343" s="41">
        <v>532</v>
      </c>
      <c r="K343" s="41">
        <v>175</v>
      </c>
      <c r="L343" s="7">
        <f t="shared" si="40"/>
        <v>0.67105263157894735</v>
      </c>
      <c r="M343" s="7">
        <f t="shared" si="39"/>
        <v>4649.4783359914936</v>
      </c>
      <c r="Q343" s="11">
        <f t="shared" si="31"/>
        <v>0</v>
      </c>
      <c r="R343" s="20" t="s">
        <v>34</v>
      </c>
    </row>
    <row r="344" spans="1:18" ht="15.75" customHeight="1" x14ac:dyDescent="0.15">
      <c r="A344" s="7">
        <v>2022</v>
      </c>
      <c r="B344" s="8" t="s">
        <v>21</v>
      </c>
      <c r="C344" s="40">
        <v>1207</v>
      </c>
      <c r="D344" s="11" t="s">
        <v>28</v>
      </c>
      <c r="E344" s="16" t="s">
        <v>32</v>
      </c>
      <c r="F344" s="11">
        <v>2</v>
      </c>
      <c r="G344" s="38">
        <v>44741</v>
      </c>
      <c r="H344" s="19">
        <v>220102</v>
      </c>
      <c r="I344" s="39">
        <v>25</v>
      </c>
      <c r="J344" s="41">
        <v>574</v>
      </c>
      <c r="K344" s="41">
        <v>183</v>
      </c>
      <c r="L344" s="7">
        <f t="shared" si="40"/>
        <v>0.68118466898954699</v>
      </c>
      <c r="M344" s="7">
        <f t="shared" si="39"/>
        <v>4814.3888067668568</v>
      </c>
      <c r="Q344" s="11">
        <f t="shared" si="31"/>
        <v>0</v>
      </c>
      <c r="R344" s="20" t="s">
        <v>34</v>
      </c>
    </row>
    <row r="345" spans="1:18" ht="15.75" customHeight="1" x14ac:dyDescent="0.15">
      <c r="A345" s="7">
        <v>2022</v>
      </c>
      <c r="B345" s="8" t="s">
        <v>21</v>
      </c>
      <c r="C345" s="40">
        <v>1208</v>
      </c>
      <c r="D345" s="11" t="s">
        <v>30</v>
      </c>
      <c r="E345" s="16" t="s">
        <v>32</v>
      </c>
      <c r="F345" s="11">
        <v>2</v>
      </c>
      <c r="G345" s="38">
        <v>44741</v>
      </c>
      <c r="H345" s="19">
        <v>220103</v>
      </c>
      <c r="I345" s="39">
        <v>24.6</v>
      </c>
      <c r="J345" s="41">
        <v>494</v>
      </c>
      <c r="K345" s="41">
        <v>166</v>
      </c>
      <c r="L345" s="7">
        <f t="shared" si="40"/>
        <v>0.66396761133603244</v>
      </c>
      <c r="M345" s="7">
        <f t="shared" si="39"/>
        <v>4993.1912512438821</v>
      </c>
      <c r="Q345" s="11">
        <f t="shared" si="31"/>
        <v>0</v>
      </c>
      <c r="R345" s="20" t="s">
        <v>34</v>
      </c>
    </row>
    <row r="346" spans="1:18" ht="15.75" customHeight="1" x14ac:dyDescent="0.15">
      <c r="A346" s="7">
        <v>2022</v>
      </c>
      <c r="B346" s="8" t="s">
        <v>21</v>
      </c>
      <c r="C346" s="40">
        <v>1209</v>
      </c>
      <c r="D346" s="11" t="s">
        <v>31</v>
      </c>
      <c r="E346" s="16" t="s">
        <v>32</v>
      </c>
      <c r="F346" s="11">
        <v>2</v>
      </c>
      <c r="G346" s="38">
        <v>44741</v>
      </c>
      <c r="H346" s="19">
        <v>220104</v>
      </c>
      <c r="I346" s="39">
        <v>23.4</v>
      </c>
      <c r="J346" s="41">
        <v>476</v>
      </c>
      <c r="K346" s="41">
        <v>159</v>
      </c>
      <c r="L346" s="7">
        <f t="shared" si="40"/>
        <v>0.66596638655462181</v>
      </c>
      <c r="M346" s="7">
        <f t="shared" si="39"/>
        <v>4721.3694295900168</v>
      </c>
      <c r="Q346" s="11">
        <f t="shared" si="31"/>
        <v>0</v>
      </c>
      <c r="R346" s="20" t="s">
        <v>34</v>
      </c>
    </row>
    <row r="347" spans="1:18" ht="15.75" customHeight="1" x14ac:dyDescent="0.15">
      <c r="A347" s="7">
        <v>2022</v>
      </c>
      <c r="B347" s="8" t="s">
        <v>21</v>
      </c>
      <c r="C347" s="40">
        <v>1210</v>
      </c>
      <c r="D347" s="11" t="s">
        <v>22</v>
      </c>
      <c r="E347" s="16" t="s">
        <v>32</v>
      </c>
      <c r="F347" s="11">
        <v>2</v>
      </c>
      <c r="G347" s="38">
        <v>44741</v>
      </c>
      <c r="H347" s="19">
        <v>220105</v>
      </c>
      <c r="I347" s="39">
        <v>26.6</v>
      </c>
      <c r="J347" s="41">
        <v>768</v>
      </c>
      <c r="K347" s="41">
        <v>228</v>
      </c>
      <c r="L347" s="7">
        <f t="shared" si="40"/>
        <v>0.703125</v>
      </c>
      <c r="M347" s="7">
        <f t="shared" si="39"/>
        <v>4769.9872509820425</v>
      </c>
      <c r="Q347" s="11">
        <f t="shared" si="31"/>
        <v>0</v>
      </c>
      <c r="R347" s="20" t="s">
        <v>34</v>
      </c>
    </row>
    <row r="348" spans="1:18" ht="15.75" customHeight="1" x14ac:dyDescent="0.15">
      <c r="A348" s="7">
        <v>2022</v>
      </c>
      <c r="B348" s="8" t="s">
        <v>21</v>
      </c>
      <c r="C348" s="40">
        <v>1211</v>
      </c>
      <c r="D348" s="11" t="s">
        <v>27</v>
      </c>
      <c r="E348" s="16" t="s">
        <v>32</v>
      </c>
      <c r="F348" s="11">
        <v>2</v>
      </c>
      <c r="G348" s="38">
        <v>44741</v>
      </c>
      <c r="H348" s="19">
        <v>220106</v>
      </c>
      <c r="I348" s="39">
        <v>22.6</v>
      </c>
      <c r="J348" s="41">
        <v>626</v>
      </c>
      <c r="K348" s="41">
        <v>187</v>
      </c>
      <c r="L348" s="7">
        <f t="shared" si="40"/>
        <v>0.70127795527156545</v>
      </c>
      <c r="M348" s="7">
        <f t="shared" si="39"/>
        <v>4077.9102867510755</v>
      </c>
      <c r="Q348" s="11">
        <f t="shared" si="31"/>
        <v>0</v>
      </c>
      <c r="R348" s="20" t="s">
        <v>34</v>
      </c>
    </row>
    <row r="349" spans="1:18" ht="15.75" customHeight="1" x14ac:dyDescent="0.15">
      <c r="A349" s="7">
        <v>2022</v>
      </c>
      <c r="B349" s="8" t="s">
        <v>21</v>
      </c>
      <c r="C349" s="40">
        <v>1212</v>
      </c>
      <c r="D349" s="11" t="s">
        <v>29</v>
      </c>
      <c r="E349" s="16" t="s">
        <v>32</v>
      </c>
      <c r="F349" s="11">
        <v>2</v>
      </c>
      <c r="G349" s="38">
        <v>44741</v>
      </c>
      <c r="H349" s="19">
        <v>220107</v>
      </c>
      <c r="I349" s="39">
        <v>27.4</v>
      </c>
      <c r="J349" s="41">
        <v>592</v>
      </c>
      <c r="K349" s="41">
        <v>188</v>
      </c>
      <c r="L349" s="7">
        <f t="shared" si="40"/>
        <v>0.68243243243243246</v>
      </c>
      <c r="M349" s="7">
        <f t="shared" si="39"/>
        <v>5255.9189568356214</v>
      </c>
      <c r="Q349" s="11">
        <f t="shared" si="31"/>
        <v>0</v>
      </c>
      <c r="R349" s="20" t="s">
        <v>34</v>
      </c>
    </row>
    <row r="350" spans="1:18" ht="15.75" customHeight="1" x14ac:dyDescent="0.15">
      <c r="A350" s="7">
        <v>2022</v>
      </c>
      <c r="B350" s="8" t="s">
        <v>21</v>
      </c>
      <c r="C350" s="40">
        <v>1301</v>
      </c>
      <c r="D350" s="11" t="s">
        <v>22</v>
      </c>
      <c r="E350" s="16" t="s">
        <v>32</v>
      </c>
      <c r="F350" s="11">
        <v>2</v>
      </c>
      <c r="G350" s="38">
        <v>44741</v>
      </c>
      <c r="H350" s="19">
        <v>220108</v>
      </c>
      <c r="I350" s="39">
        <v>29.6</v>
      </c>
      <c r="J350" s="41">
        <v>563</v>
      </c>
      <c r="K350" s="41">
        <v>175</v>
      </c>
      <c r="L350" s="7">
        <f t="shared" si="40"/>
        <v>0.68916518650088809</v>
      </c>
      <c r="M350" s="7">
        <f t="shared" si="39"/>
        <v>5557.5492441685437</v>
      </c>
      <c r="Q350" s="11">
        <f t="shared" si="31"/>
        <v>0</v>
      </c>
      <c r="R350" s="20" t="s">
        <v>34</v>
      </c>
    </row>
    <row r="351" spans="1:18" ht="15.75" customHeight="1" x14ac:dyDescent="0.15">
      <c r="A351" s="7">
        <v>2022</v>
      </c>
      <c r="B351" s="8" t="s">
        <v>21</v>
      </c>
      <c r="C351" s="40">
        <v>1302</v>
      </c>
      <c r="D351" s="11" t="s">
        <v>27</v>
      </c>
      <c r="E351" s="16" t="s">
        <v>32</v>
      </c>
      <c r="F351" s="11">
        <v>2</v>
      </c>
      <c r="G351" s="38">
        <v>44741</v>
      </c>
      <c r="H351" s="19">
        <v>220109</v>
      </c>
      <c r="I351" s="39">
        <v>24.4</v>
      </c>
      <c r="J351" s="41">
        <v>668</v>
      </c>
      <c r="K351" s="41">
        <v>206</v>
      </c>
      <c r="L351" s="7">
        <f t="shared" si="40"/>
        <v>0.69161676646706582</v>
      </c>
      <c r="M351" s="7">
        <f t="shared" si="39"/>
        <v>4545.0905394598003</v>
      </c>
      <c r="Q351" s="11">
        <f t="shared" si="31"/>
        <v>0</v>
      </c>
      <c r="R351" s="20" t="s">
        <v>34</v>
      </c>
    </row>
    <row r="352" spans="1:18" ht="15.75" customHeight="1" x14ac:dyDescent="0.15">
      <c r="A352" s="7">
        <v>2022</v>
      </c>
      <c r="B352" s="8" t="s">
        <v>21</v>
      </c>
      <c r="C352" s="40">
        <v>1303</v>
      </c>
      <c r="D352" s="11" t="s">
        <v>30</v>
      </c>
      <c r="E352" s="16" t="s">
        <v>32</v>
      </c>
      <c r="F352" s="11">
        <v>2</v>
      </c>
      <c r="G352" s="38">
        <v>44741</v>
      </c>
      <c r="H352" s="19">
        <v>220110</v>
      </c>
      <c r="I352" s="39">
        <v>27.8</v>
      </c>
      <c r="J352" s="41">
        <v>544</v>
      </c>
      <c r="K352" s="41">
        <v>177</v>
      </c>
      <c r="L352" s="7">
        <f t="shared" si="40"/>
        <v>0.67463235294117652</v>
      </c>
      <c r="M352" s="7">
        <f t="shared" si="39"/>
        <v>5463.6279399385994</v>
      </c>
      <c r="Q352" s="11">
        <f t="shared" si="31"/>
        <v>0</v>
      </c>
      <c r="R352" s="20" t="s">
        <v>34</v>
      </c>
    </row>
    <row r="353" spans="1:18" ht="15.75" customHeight="1" x14ac:dyDescent="0.15">
      <c r="A353" s="7">
        <v>2022</v>
      </c>
      <c r="B353" s="8" t="s">
        <v>21</v>
      </c>
      <c r="C353" s="40">
        <v>1304</v>
      </c>
      <c r="D353" s="11" t="s">
        <v>31</v>
      </c>
      <c r="E353" s="16" t="s">
        <v>32</v>
      </c>
      <c r="F353" s="11">
        <v>2</v>
      </c>
      <c r="G353" s="38">
        <v>44741</v>
      </c>
      <c r="H353" s="19">
        <v>220111</v>
      </c>
      <c r="I353" s="39">
        <v>24</v>
      </c>
      <c r="J353" s="41">
        <v>539</v>
      </c>
      <c r="K353" s="41">
        <v>174</v>
      </c>
      <c r="L353" s="7">
        <f t="shared" si="40"/>
        <v>0.67717996289424864</v>
      </c>
      <c r="M353" s="7">
        <f t="shared" si="39"/>
        <v>4679.8688180506351</v>
      </c>
      <c r="Q353" s="11">
        <f t="shared" si="31"/>
        <v>0</v>
      </c>
      <c r="R353" s="20" t="s">
        <v>34</v>
      </c>
    </row>
    <row r="354" spans="1:18" ht="15.75" customHeight="1" x14ac:dyDescent="0.15">
      <c r="A354" s="7">
        <v>2022</v>
      </c>
      <c r="B354" s="8" t="s">
        <v>21</v>
      </c>
      <c r="C354" s="40">
        <v>1305</v>
      </c>
      <c r="D354" s="11" t="s">
        <v>28</v>
      </c>
      <c r="E354" s="16" t="s">
        <v>32</v>
      </c>
      <c r="F354" s="11">
        <v>2</v>
      </c>
      <c r="G354" s="38">
        <v>44741</v>
      </c>
      <c r="H354" s="19">
        <v>220112</v>
      </c>
      <c r="I354" s="39">
        <v>23</v>
      </c>
      <c r="J354" s="41">
        <v>524</v>
      </c>
      <c r="K354" s="41">
        <v>171</v>
      </c>
      <c r="L354" s="7">
        <f t="shared" si="40"/>
        <v>0.67366412213740456</v>
      </c>
      <c r="M354" s="7">
        <f t="shared" si="39"/>
        <v>4533.719157221065</v>
      </c>
      <c r="Q354" s="11">
        <f t="shared" si="31"/>
        <v>0</v>
      </c>
      <c r="R354" s="20" t="s">
        <v>34</v>
      </c>
    </row>
    <row r="355" spans="1:18" ht="15.75" customHeight="1" x14ac:dyDescent="0.15">
      <c r="A355" s="7">
        <v>2022</v>
      </c>
      <c r="B355" s="8" t="s">
        <v>21</v>
      </c>
      <c r="C355" s="40">
        <v>1306</v>
      </c>
      <c r="D355" s="11" t="s">
        <v>29</v>
      </c>
      <c r="E355" s="16" t="s">
        <v>32</v>
      </c>
      <c r="F355" s="11">
        <v>2</v>
      </c>
      <c r="G355" s="38">
        <v>44741</v>
      </c>
      <c r="H355" s="19">
        <v>220113</v>
      </c>
      <c r="I355" s="39">
        <v>30</v>
      </c>
      <c r="J355" s="41">
        <v>791</v>
      </c>
      <c r="K355" s="41">
        <v>227</v>
      </c>
      <c r="L355" s="7">
        <f t="shared" si="40"/>
        <v>0.7130214917825537</v>
      </c>
      <c r="M355" s="7">
        <f t="shared" si="39"/>
        <v>5200.3501087571885</v>
      </c>
      <c r="Q355" s="11">
        <f t="shared" si="31"/>
        <v>0</v>
      </c>
      <c r="R355" s="20" t="s">
        <v>34</v>
      </c>
    </row>
    <row r="356" spans="1:18" ht="15.75" customHeight="1" x14ac:dyDescent="0.15">
      <c r="A356" s="7">
        <v>2022</v>
      </c>
      <c r="B356" s="8" t="s">
        <v>21</v>
      </c>
      <c r="C356" s="40">
        <v>1407</v>
      </c>
      <c r="D356" s="11" t="s">
        <v>27</v>
      </c>
      <c r="E356" s="16" t="s">
        <v>32</v>
      </c>
      <c r="F356" s="11">
        <v>2</v>
      </c>
      <c r="G356" s="38">
        <v>44741</v>
      </c>
      <c r="H356" s="19">
        <v>220114</v>
      </c>
      <c r="I356" s="39">
        <v>24.8</v>
      </c>
      <c r="J356" s="41">
        <v>703</v>
      </c>
      <c r="K356" s="41">
        <v>206</v>
      </c>
      <c r="L356" s="7">
        <f t="shared" si="40"/>
        <v>0.7069701280227596</v>
      </c>
      <c r="M356" s="7">
        <f t="shared" si="39"/>
        <v>4389.6058993602846</v>
      </c>
      <c r="Q356" s="11">
        <f t="shared" si="31"/>
        <v>0</v>
      </c>
      <c r="R356" s="20" t="s">
        <v>34</v>
      </c>
    </row>
    <row r="357" spans="1:18" ht="15.75" customHeight="1" x14ac:dyDescent="0.15">
      <c r="A357" s="7">
        <v>2022</v>
      </c>
      <c r="B357" s="8" t="s">
        <v>21</v>
      </c>
      <c r="C357" s="40">
        <v>1408</v>
      </c>
      <c r="D357" s="11" t="s">
        <v>22</v>
      </c>
      <c r="E357" s="16" t="s">
        <v>32</v>
      </c>
      <c r="F357" s="11">
        <v>2</v>
      </c>
      <c r="G357" s="38">
        <v>44741</v>
      </c>
      <c r="H357" s="19">
        <v>220115</v>
      </c>
      <c r="I357" s="39">
        <v>17.600000000000001</v>
      </c>
      <c r="J357" s="41">
        <v>586</v>
      </c>
      <c r="K357" s="41">
        <v>187</v>
      </c>
      <c r="L357" s="7">
        <f t="shared" si="40"/>
        <v>0.6808873720136519</v>
      </c>
      <c r="M357" s="7">
        <f t="shared" si="39"/>
        <v>3392.4902877849408</v>
      </c>
      <c r="Q357" s="11">
        <f t="shared" si="31"/>
        <v>0</v>
      </c>
      <c r="R357" s="20" t="s">
        <v>34</v>
      </c>
    </row>
    <row r="358" spans="1:18" ht="15.75" customHeight="1" x14ac:dyDescent="0.15">
      <c r="A358" s="7">
        <v>2022</v>
      </c>
      <c r="B358" s="8" t="s">
        <v>21</v>
      </c>
      <c r="C358" s="40">
        <v>1409</v>
      </c>
      <c r="D358" s="11" t="s">
        <v>29</v>
      </c>
      <c r="E358" s="16" t="s">
        <v>32</v>
      </c>
      <c r="F358" s="11">
        <v>2</v>
      </c>
      <c r="G358" s="38">
        <v>44741</v>
      </c>
      <c r="H358" s="19">
        <v>220116</v>
      </c>
      <c r="I358" s="39">
        <v>26.6</v>
      </c>
      <c r="J358" s="41">
        <v>462</v>
      </c>
      <c r="K358" s="41">
        <v>158</v>
      </c>
      <c r="L358" s="7">
        <f t="shared" si="40"/>
        <v>0.65800865800865804</v>
      </c>
      <c r="M358" s="7">
        <f t="shared" si="39"/>
        <v>5494.8862020882216</v>
      </c>
      <c r="Q358" s="11">
        <f t="shared" si="31"/>
        <v>0</v>
      </c>
      <c r="R358" s="20" t="s">
        <v>34</v>
      </c>
    </row>
    <row r="359" spans="1:18" ht="15.75" customHeight="1" x14ac:dyDescent="0.15">
      <c r="A359" s="7">
        <v>2022</v>
      </c>
      <c r="B359" s="8" t="s">
        <v>21</v>
      </c>
      <c r="C359" s="40">
        <v>1410</v>
      </c>
      <c r="D359" s="11" t="s">
        <v>31</v>
      </c>
      <c r="E359" s="16" t="s">
        <v>32</v>
      </c>
      <c r="F359" s="11">
        <v>2</v>
      </c>
      <c r="G359" s="38">
        <v>44741</v>
      </c>
      <c r="H359" s="19">
        <v>220117</v>
      </c>
      <c r="I359" s="39">
        <v>20.399999999999999</v>
      </c>
      <c r="J359" s="41">
        <v>412</v>
      </c>
      <c r="K359" s="41">
        <v>151</v>
      </c>
      <c r="L359" s="7">
        <f t="shared" si="40"/>
        <v>0.63349514563106801</v>
      </c>
      <c r="M359" s="7">
        <f t="shared" si="39"/>
        <v>4516.1863456572182</v>
      </c>
      <c r="Q359" s="11">
        <f t="shared" si="31"/>
        <v>0</v>
      </c>
      <c r="R359" s="20" t="s">
        <v>34</v>
      </c>
    </row>
    <row r="360" spans="1:18" ht="15.75" customHeight="1" x14ac:dyDescent="0.15">
      <c r="A360" s="7">
        <v>2022</v>
      </c>
      <c r="B360" s="8" t="s">
        <v>21</v>
      </c>
      <c r="C360" s="40">
        <v>1411</v>
      </c>
      <c r="D360" s="11" t="s">
        <v>30</v>
      </c>
      <c r="E360" s="16" t="s">
        <v>32</v>
      </c>
      <c r="F360" s="11">
        <v>2</v>
      </c>
      <c r="G360" s="38">
        <v>44741</v>
      </c>
      <c r="H360" s="19">
        <v>220118</v>
      </c>
      <c r="I360" s="39">
        <v>15.8</v>
      </c>
      <c r="J360" s="41">
        <v>568</v>
      </c>
      <c r="K360" s="41">
        <v>187</v>
      </c>
      <c r="L360" s="7">
        <f t="shared" si="40"/>
        <v>0.67077464788732399</v>
      </c>
      <c r="M360" s="7">
        <f t="shared" si="39"/>
        <v>3142.0443618501126</v>
      </c>
      <c r="Q360" s="11">
        <f t="shared" si="31"/>
        <v>0</v>
      </c>
      <c r="R360" s="20" t="s">
        <v>34</v>
      </c>
    </row>
    <row r="361" spans="1:18" ht="15.75" customHeight="1" x14ac:dyDescent="0.15">
      <c r="A361" s="7">
        <v>2022</v>
      </c>
      <c r="B361" s="8" t="s">
        <v>21</v>
      </c>
      <c r="C361" s="40">
        <v>1412</v>
      </c>
      <c r="D361" s="11" t="s">
        <v>28</v>
      </c>
      <c r="E361" s="16" t="s">
        <v>32</v>
      </c>
      <c r="F361" s="11">
        <v>2</v>
      </c>
      <c r="G361" s="38">
        <v>44741</v>
      </c>
      <c r="H361" s="19">
        <v>220119</v>
      </c>
      <c r="I361" s="39">
        <v>21.6</v>
      </c>
      <c r="J361" s="41">
        <v>612</v>
      </c>
      <c r="K361" s="41">
        <v>191</v>
      </c>
      <c r="L361" s="7">
        <f t="shared" si="40"/>
        <v>0.68790849673202614</v>
      </c>
      <c r="M361" s="7">
        <f t="shared" si="39"/>
        <v>4071.9051297286592</v>
      </c>
      <c r="Q361" s="11">
        <f t="shared" si="31"/>
        <v>0</v>
      </c>
      <c r="R361" s="20" t="s">
        <v>34</v>
      </c>
    </row>
    <row r="362" spans="1:18" ht="15.75" customHeight="1" x14ac:dyDescent="0.15">
      <c r="A362" s="7">
        <v>2022</v>
      </c>
      <c r="B362" s="17" t="s">
        <v>33</v>
      </c>
      <c r="C362" s="40">
        <v>2107</v>
      </c>
      <c r="D362" s="11" t="s">
        <v>27</v>
      </c>
      <c r="E362" s="16" t="s">
        <v>32</v>
      </c>
      <c r="F362" s="11">
        <v>2</v>
      </c>
      <c r="G362" s="38">
        <v>44741</v>
      </c>
      <c r="H362" s="19">
        <v>220120</v>
      </c>
      <c r="I362" s="39">
        <v>31.4</v>
      </c>
      <c r="J362" s="41">
        <v>598</v>
      </c>
      <c r="K362" s="41">
        <v>172</v>
      </c>
      <c r="L362" s="7">
        <f t="shared" si="40"/>
        <v>0.7123745819397993</v>
      </c>
      <c r="M362" s="7">
        <f t="shared" si="39"/>
        <v>5455.3028538825629</v>
      </c>
      <c r="Q362" s="11">
        <f t="shared" si="31"/>
        <v>0</v>
      </c>
      <c r="R362" s="20" t="s">
        <v>51</v>
      </c>
    </row>
    <row r="363" spans="1:18" ht="15.75" customHeight="1" x14ac:dyDescent="0.15">
      <c r="A363" s="7">
        <v>2022</v>
      </c>
      <c r="B363" s="17" t="s">
        <v>33</v>
      </c>
      <c r="C363" s="40">
        <v>2108</v>
      </c>
      <c r="D363" s="11" t="s">
        <v>31</v>
      </c>
      <c r="E363" s="16" t="s">
        <v>32</v>
      </c>
      <c r="F363" s="11">
        <v>2</v>
      </c>
      <c r="G363" s="38">
        <v>44741</v>
      </c>
      <c r="H363" s="19">
        <v>220121</v>
      </c>
      <c r="I363" s="39">
        <v>30</v>
      </c>
      <c r="J363" s="41">
        <v>538</v>
      </c>
      <c r="K363" s="41">
        <v>162</v>
      </c>
      <c r="L363" s="7">
        <f t="shared" si="40"/>
        <v>0.6988847583643123</v>
      </c>
      <c r="M363" s="7">
        <f t="shared" si="39"/>
        <v>5456.5224738087172</v>
      </c>
      <c r="Q363" s="11">
        <f t="shared" si="31"/>
        <v>0</v>
      </c>
      <c r="R363" s="20" t="s">
        <v>51</v>
      </c>
    </row>
    <row r="364" spans="1:18" ht="15.75" customHeight="1" x14ac:dyDescent="0.15">
      <c r="A364" s="7">
        <v>2022</v>
      </c>
      <c r="B364" s="17" t="s">
        <v>33</v>
      </c>
      <c r="C364" s="40">
        <v>2109</v>
      </c>
      <c r="D364" s="11" t="s">
        <v>22</v>
      </c>
      <c r="E364" s="16" t="s">
        <v>32</v>
      </c>
      <c r="F364" s="11">
        <v>2</v>
      </c>
      <c r="G364" s="38">
        <v>44741</v>
      </c>
      <c r="H364" s="19">
        <v>220122</v>
      </c>
      <c r="I364" s="39">
        <v>35.200000000000003</v>
      </c>
      <c r="J364" s="41">
        <v>545</v>
      </c>
      <c r="K364" s="41">
        <v>158</v>
      </c>
      <c r="L364" s="7">
        <f t="shared" si="40"/>
        <v>0.71009174311926604</v>
      </c>
      <c r="M364" s="7">
        <f t="shared" si="39"/>
        <v>6164.0365160267302</v>
      </c>
      <c r="Q364" s="11">
        <f t="shared" si="31"/>
        <v>0</v>
      </c>
      <c r="R364" s="20" t="s">
        <v>51</v>
      </c>
    </row>
    <row r="365" spans="1:18" ht="15.75" customHeight="1" x14ac:dyDescent="0.15">
      <c r="A365" s="7">
        <v>2022</v>
      </c>
      <c r="B365" s="17" t="s">
        <v>33</v>
      </c>
      <c r="C365" s="40">
        <v>2110</v>
      </c>
      <c r="D365" s="11" t="s">
        <v>28</v>
      </c>
      <c r="E365" s="16" t="s">
        <v>32</v>
      </c>
      <c r="F365" s="11">
        <v>2</v>
      </c>
      <c r="G365" s="38">
        <v>44741</v>
      </c>
      <c r="H365" s="19">
        <v>220123</v>
      </c>
      <c r="I365" s="39">
        <v>31</v>
      </c>
      <c r="J365" s="41">
        <v>635</v>
      </c>
      <c r="K365" s="41">
        <v>182</v>
      </c>
      <c r="L365" s="7">
        <f t="shared" si="40"/>
        <v>0.71338582677165352</v>
      </c>
      <c r="M365" s="7">
        <f t="shared" si="39"/>
        <v>5366.8729110881332</v>
      </c>
      <c r="Q365" s="11">
        <f t="shared" si="31"/>
        <v>0</v>
      </c>
      <c r="R365" s="20" t="s">
        <v>51</v>
      </c>
    </row>
    <row r="366" spans="1:18" ht="15.75" customHeight="1" x14ac:dyDescent="0.15">
      <c r="A366" s="7">
        <v>2022</v>
      </c>
      <c r="B366" s="17" t="s">
        <v>33</v>
      </c>
      <c r="C366" s="40">
        <v>2111</v>
      </c>
      <c r="D366" s="11" t="s">
        <v>29</v>
      </c>
      <c r="E366" s="16" t="s">
        <v>32</v>
      </c>
      <c r="F366" s="11">
        <v>2</v>
      </c>
      <c r="G366" s="38">
        <v>44741</v>
      </c>
      <c r="H366" s="19">
        <v>220124</v>
      </c>
      <c r="I366" s="39">
        <v>31.6</v>
      </c>
      <c r="J366" s="41">
        <v>426</v>
      </c>
      <c r="K366" s="41">
        <v>132</v>
      </c>
      <c r="L366" s="7">
        <f t="shared" si="40"/>
        <v>0.6901408450704225</v>
      </c>
      <c r="M366" s="7">
        <f t="shared" si="39"/>
        <v>5914.4364458355085</v>
      </c>
      <c r="Q366" s="11">
        <f t="shared" si="31"/>
        <v>0</v>
      </c>
      <c r="R366" s="20" t="s">
        <v>51</v>
      </c>
    </row>
    <row r="367" spans="1:18" ht="15.75" customHeight="1" x14ac:dyDescent="0.15">
      <c r="A367" s="7">
        <v>2022</v>
      </c>
      <c r="B367" s="17" t="s">
        <v>33</v>
      </c>
      <c r="C367" s="40">
        <v>2112</v>
      </c>
      <c r="D367" s="11" t="s">
        <v>30</v>
      </c>
      <c r="E367" s="16" t="s">
        <v>32</v>
      </c>
      <c r="F367" s="11">
        <v>2</v>
      </c>
      <c r="G367" s="38">
        <v>44741</v>
      </c>
      <c r="H367" s="19">
        <v>220125</v>
      </c>
      <c r="I367" s="39">
        <v>32.4</v>
      </c>
      <c r="J367" s="41">
        <v>441</v>
      </c>
      <c r="K367" s="41">
        <v>140</v>
      </c>
      <c r="L367" s="7">
        <f t="shared" si="40"/>
        <v>0.68253968253968256</v>
      </c>
      <c r="M367" s="7">
        <f t="shared" si="39"/>
        <v>6212.9292929292915</v>
      </c>
      <c r="Q367" s="11">
        <f t="shared" si="31"/>
        <v>0</v>
      </c>
      <c r="R367" s="20" t="s">
        <v>51</v>
      </c>
    </row>
    <row r="368" spans="1:18" ht="15.75" customHeight="1" x14ac:dyDescent="0.15">
      <c r="A368" s="7">
        <v>2022</v>
      </c>
      <c r="B368" s="17" t="s">
        <v>33</v>
      </c>
      <c r="C368" s="40">
        <v>2207</v>
      </c>
      <c r="D368" s="11" t="s">
        <v>22</v>
      </c>
      <c r="E368" s="16" t="s">
        <v>32</v>
      </c>
      <c r="F368" s="11">
        <v>2</v>
      </c>
      <c r="G368" s="38">
        <v>44741</v>
      </c>
      <c r="H368" s="19">
        <v>220126</v>
      </c>
      <c r="I368" s="39">
        <v>30.2</v>
      </c>
      <c r="J368" s="41">
        <v>419</v>
      </c>
      <c r="K368" s="41">
        <v>139</v>
      </c>
      <c r="L368" s="7">
        <f t="shared" si="40"/>
        <v>0.66825775656324582</v>
      </c>
      <c r="M368" s="7">
        <f t="shared" si="39"/>
        <v>6051.592485448492</v>
      </c>
      <c r="Q368" s="11">
        <f t="shared" si="31"/>
        <v>0</v>
      </c>
      <c r="R368" s="20" t="s">
        <v>51</v>
      </c>
    </row>
    <row r="369" spans="1:18" ht="15.75" customHeight="1" x14ac:dyDescent="0.15">
      <c r="A369" s="7">
        <v>2022</v>
      </c>
      <c r="B369" s="17" t="s">
        <v>33</v>
      </c>
      <c r="C369" s="40">
        <v>2208</v>
      </c>
      <c r="D369" s="11" t="s">
        <v>28</v>
      </c>
      <c r="E369" s="16" t="s">
        <v>32</v>
      </c>
      <c r="F369" s="11">
        <v>2</v>
      </c>
      <c r="G369" s="38">
        <v>44741</v>
      </c>
      <c r="H369" s="19">
        <v>220127</v>
      </c>
      <c r="I369" s="39">
        <v>32.4</v>
      </c>
      <c r="J369" s="41">
        <v>466</v>
      </c>
      <c r="K369" s="41">
        <v>142</v>
      </c>
      <c r="L369" s="7">
        <f t="shared" si="40"/>
        <v>0.69527896995708149</v>
      </c>
      <c r="M369" s="7">
        <f t="shared" si="39"/>
        <v>5963.6121732344909</v>
      </c>
      <c r="Q369" s="11">
        <f t="shared" si="31"/>
        <v>0</v>
      </c>
      <c r="R369" s="20" t="s">
        <v>51</v>
      </c>
    </row>
    <row r="370" spans="1:18" ht="15.75" customHeight="1" x14ac:dyDescent="0.15">
      <c r="A370" s="7">
        <v>2022</v>
      </c>
      <c r="B370" s="17" t="s">
        <v>33</v>
      </c>
      <c r="C370" s="40">
        <v>2209</v>
      </c>
      <c r="D370" s="11" t="s">
        <v>27</v>
      </c>
      <c r="E370" s="16" t="s">
        <v>32</v>
      </c>
      <c r="F370" s="11">
        <v>2</v>
      </c>
      <c r="G370" s="38">
        <v>44741</v>
      </c>
      <c r="H370" s="19">
        <v>220128</v>
      </c>
      <c r="I370" s="39">
        <v>37.6</v>
      </c>
      <c r="J370" s="41">
        <v>718</v>
      </c>
      <c r="K370" s="41">
        <v>195</v>
      </c>
      <c r="L370" s="7">
        <f t="shared" si="40"/>
        <v>0.72841225626740946</v>
      </c>
      <c r="M370" s="7">
        <f t="shared" si="39"/>
        <v>6168.2215844611383</v>
      </c>
      <c r="Q370" s="11">
        <f t="shared" si="31"/>
        <v>0</v>
      </c>
      <c r="R370" s="20" t="s">
        <v>51</v>
      </c>
    </row>
    <row r="371" spans="1:18" ht="15.75" customHeight="1" x14ac:dyDescent="0.15">
      <c r="A371" s="7">
        <v>2022</v>
      </c>
      <c r="B371" s="17" t="s">
        <v>33</v>
      </c>
      <c r="C371" s="40">
        <v>2210</v>
      </c>
      <c r="D371" s="11" t="s">
        <v>29</v>
      </c>
      <c r="E371" s="16" t="s">
        <v>32</v>
      </c>
      <c r="F371" s="11">
        <v>2</v>
      </c>
      <c r="G371" s="38">
        <v>44741</v>
      </c>
      <c r="H371" s="19">
        <v>220129</v>
      </c>
      <c r="I371" s="39">
        <v>34.4</v>
      </c>
      <c r="J371" s="41">
        <v>531</v>
      </c>
      <c r="K371" s="41">
        <v>154</v>
      </c>
      <c r="L371" s="7">
        <f t="shared" si="40"/>
        <v>0.70998116760828622</v>
      </c>
      <c r="M371" s="7">
        <f t="shared" si="39"/>
        <v>6026.2424031061819</v>
      </c>
      <c r="Q371" s="11">
        <f t="shared" si="31"/>
        <v>0</v>
      </c>
      <c r="R371" s="20" t="s">
        <v>51</v>
      </c>
    </row>
    <row r="372" spans="1:18" ht="15.75" customHeight="1" x14ac:dyDescent="0.15">
      <c r="A372" s="7">
        <v>2022</v>
      </c>
      <c r="B372" s="17" t="s">
        <v>33</v>
      </c>
      <c r="C372" s="40">
        <v>2211</v>
      </c>
      <c r="D372" s="11" t="s">
        <v>30</v>
      </c>
      <c r="E372" s="16" t="s">
        <v>32</v>
      </c>
      <c r="F372" s="11">
        <v>2</v>
      </c>
      <c r="G372" s="38">
        <v>44741</v>
      </c>
      <c r="H372" s="19">
        <v>220130</v>
      </c>
      <c r="I372" s="39">
        <v>30.4</v>
      </c>
      <c r="J372" s="41">
        <v>500</v>
      </c>
      <c r="K372" s="41">
        <v>150</v>
      </c>
      <c r="L372" s="7">
        <f t="shared" si="40"/>
        <v>0.7</v>
      </c>
      <c r="M372" s="7">
        <f t="shared" si="39"/>
        <v>5508.7973063973059</v>
      </c>
      <c r="Q372" s="11">
        <f t="shared" si="31"/>
        <v>0</v>
      </c>
      <c r="R372" s="20" t="s">
        <v>51</v>
      </c>
    </row>
    <row r="373" spans="1:18" ht="15.75" customHeight="1" x14ac:dyDescent="0.15">
      <c r="A373" s="7">
        <v>2022</v>
      </c>
      <c r="B373" s="17" t="s">
        <v>33</v>
      </c>
      <c r="C373" s="40">
        <v>2212</v>
      </c>
      <c r="D373" s="11" t="s">
        <v>31</v>
      </c>
      <c r="E373" s="16" t="s">
        <v>32</v>
      </c>
      <c r="F373" s="11">
        <v>2</v>
      </c>
      <c r="G373" s="38">
        <v>44741</v>
      </c>
      <c r="H373" s="19">
        <v>220131</v>
      </c>
      <c r="I373" s="39">
        <v>27.2</v>
      </c>
      <c r="J373" s="41">
        <v>388</v>
      </c>
      <c r="K373" s="41">
        <v>141</v>
      </c>
      <c r="L373" s="7">
        <f t="shared" si="40"/>
        <v>0.63659793814432986</v>
      </c>
      <c r="M373" s="7">
        <f t="shared" si="39"/>
        <v>5970.6037002325656</v>
      </c>
      <c r="Q373" s="11">
        <f t="shared" si="31"/>
        <v>0</v>
      </c>
      <c r="R373" s="20" t="s">
        <v>51</v>
      </c>
    </row>
    <row r="374" spans="1:18" ht="15.75" customHeight="1" x14ac:dyDescent="0.15">
      <c r="A374" s="7">
        <v>2022</v>
      </c>
      <c r="B374" s="17" t="s">
        <v>33</v>
      </c>
      <c r="C374" s="40">
        <v>2301</v>
      </c>
      <c r="D374" s="11" t="s">
        <v>22</v>
      </c>
      <c r="E374" s="16" t="s">
        <v>32</v>
      </c>
      <c r="F374" s="11">
        <v>2</v>
      </c>
      <c r="G374" s="38">
        <v>44741</v>
      </c>
      <c r="H374" s="19">
        <v>220132</v>
      </c>
      <c r="I374" s="39">
        <v>32.200000000000003</v>
      </c>
      <c r="J374" s="41">
        <v>433</v>
      </c>
      <c r="K374" s="41">
        <v>140</v>
      </c>
      <c r="L374" s="7">
        <f t="shared" si="40"/>
        <v>0.67667436489607391</v>
      </c>
      <c r="M374" s="7">
        <f t="shared" si="39"/>
        <v>6288.6578383268134</v>
      </c>
      <c r="Q374" s="11">
        <f t="shared" si="31"/>
        <v>0</v>
      </c>
      <c r="R374" s="20" t="s">
        <v>51</v>
      </c>
    </row>
    <row r="375" spans="1:18" ht="15.75" customHeight="1" x14ac:dyDescent="0.15">
      <c r="A375" s="7">
        <v>2022</v>
      </c>
      <c r="B375" s="17" t="s">
        <v>33</v>
      </c>
      <c r="C375" s="40">
        <v>2302</v>
      </c>
      <c r="D375" s="11" t="s">
        <v>28</v>
      </c>
      <c r="E375" s="16" t="s">
        <v>32</v>
      </c>
      <c r="F375" s="11">
        <v>2</v>
      </c>
      <c r="G375" s="38">
        <v>44741</v>
      </c>
      <c r="H375" s="19">
        <v>220133</v>
      </c>
      <c r="I375" s="39">
        <v>35</v>
      </c>
      <c r="J375" s="41">
        <v>508</v>
      </c>
      <c r="K375" s="41">
        <v>158</v>
      </c>
      <c r="L375" s="7">
        <f t="shared" si="40"/>
        <v>0.6889763779527559</v>
      </c>
      <c r="M375" s="7">
        <f t="shared" si="39"/>
        <v>6575.4181137711321</v>
      </c>
      <c r="Q375" s="11">
        <f t="shared" si="31"/>
        <v>0</v>
      </c>
      <c r="R375" s="20" t="s">
        <v>51</v>
      </c>
    </row>
    <row r="376" spans="1:18" ht="15.75" customHeight="1" x14ac:dyDescent="0.15">
      <c r="A376" s="7">
        <v>2022</v>
      </c>
      <c r="B376" s="17" t="s">
        <v>33</v>
      </c>
      <c r="C376" s="40">
        <v>2303</v>
      </c>
      <c r="D376" s="11" t="s">
        <v>31</v>
      </c>
      <c r="E376" s="16" t="s">
        <v>32</v>
      </c>
      <c r="F376" s="11">
        <v>2</v>
      </c>
      <c r="G376" s="38">
        <v>44741</v>
      </c>
      <c r="H376" s="19">
        <v>220134</v>
      </c>
      <c r="I376" s="39">
        <v>34</v>
      </c>
      <c r="J376" s="41">
        <v>571</v>
      </c>
      <c r="K376" s="41">
        <v>170</v>
      </c>
      <c r="L376" s="7">
        <f t="shared" si="40"/>
        <v>0.70227670753064797</v>
      </c>
      <c r="M376" s="7">
        <f t="shared" si="39"/>
        <v>6114.3977230959117</v>
      </c>
      <c r="Q376" s="11">
        <f t="shared" si="31"/>
        <v>0</v>
      </c>
      <c r="R376" s="20" t="s">
        <v>51</v>
      </c>
    </row>
    <row r="377" spans="1:18" ht="15.75" customHeight="1" x14ac:dyDescent="0.15">
      <c r="A377" s="7">
        <v>2022</v>
      </c>
      <c r="B377" s="17" t="s">
        <v>33</v>
      </c>
      <c r="C377" s="40">
        <v>2304</v>
      </c>
      <c r="D377" s="11" t="s">
        <v>30</v>
      </c>
      <c r="E377" s="16" t="s">
        <v>32</v>
      </c>
      <c r="F377" s="11">
        <v>2</v>
      </c>
      <c r="G377" s="38">
        <v>44741</v>
      </c>
      <c r="H377" s="19">
        <v>220135</v>
      </c>
      <c r="I377" s="39">
        <v>36</v>
      </c>
      <c r="J377" s="41">
        <v>535</v>
      </c>
      <c r="K377" s="41">
        <v>158</v>
      </c>
      <c r="L377" s="7">
        <f t="shared" si="40"/>
        <v>0.70467289719626169</v>
      </c>
      <c r="M377" s="7">
        <f t="shared" si="39"/>
        <v>6421.9624280185017</v>
      </c>
      <c r="Q377" s="11">
        <f t="shared" si="31"/>
        <v>0</v>
      </c>
      <c r="R377" s="20" t="s">
        <v>51</v>
      </c>
    </row>
    <row r="378" spans="1:18" ht="15.75" customHeight="1" x14ac:dyDescent="0.15">
      <c r="A378" s="7">
        <v>2022</v>
      </c>
      <c r="B378" s="17" t="s">
        <v>33</v>
      </c>
      <c r="C378" s="40">
        <v>2305</v>
      </c>
      <c r="D378" s="11" t="s">
        <v>29</v>
      </c>
      <c r="E378" s="16" t="s">
        <v>32</v>
      </c>
      <c r="F378" s="11">
        <v>2</v>
      </c>
      <c r="G378" s="38">
        <v>44741</v>
      </c>
      <c r="H378" s="19">
        <v>220136</v>
      </c>
      <c r="I378" s="39">
        <v>30.2</v>
      </c>
      <c r="J378" s="41">
        <v>732</v>
      </c>
      <c r="K378" s="41">
        <v>219</v>
      </c>
      <c r="L378" s="7">
        <f t="shared" si="40"/>
        <v>0.70081967213114749</v>
      </c>
      <c r="M378" s="7">
        <f t="shared" si="39"/>
        <v>5457.6028821916798</v>
      </c>
      <c r="Q378" s="11">
        <f t="shared" si="31"/>
        <v>0</v>
      </c>
      <c r="R378" s="20" t="s">
        <v>51</v>
      </c>
    </row>
    <row r="379" spans="1:18" ht="15.75" customHeight="1" x14ac:dyDescent="0.15">
      <c r="A379" s="7">
        <v>2022</v>
      </c>
      <c r="B379" s="17" t="s">
        <v>33</v>
      </c>
      <c r="C379" s="40">
        <v>2306</v>
      </c>
      <c r="D379" s="11" t="s">
        <v>27</v>
      </c>
      <c r="E379" s="16" t="s">
        <v>32</v>
      </c>
      <c r="F379" s="11">
        <v>2</v>
      </c>
      <c r="G379" s="38">
        <v>44741</v>
      </c>
      <c r="H379" s="19">
        <v>220137</v>
      </c>
      <c r="I379" s="39">
        <v>29</v>
      </c>
      <c r="J379" s="41">
        <v>703</v>
      </c>
      <c r="K379" s="41">
        <v>195</v>
      </c>
      <c r="L379" s="7">
        <f t="shared" si="40"/>
        <v>0.72261735419630158</v>
      </c>
      <c r="M379" s="7">
        <f t="shared" si="39"/>
        <v>4858.9142970721914</v>
      </c>
      <c r="Q379" s="11">
        <f t="shared" si="31"/>
        <v>0</v>
      </c>
      <c r="R379" s="20" t="s">
        <v>51</v>
      </c>
    </row>
    <row r="380" spans="1:18" ht="15.75" customHeight="1" x14ac:dyDescent="0.15">
      <c r="A380" s="7">
        <v>2022</v>
      </c>
      <c r="B380" s="17" t="s">
        <v>33</v>
      </c>
      <c r="C380" s="40">
        <v>2407</v>
      </c>
      <c r="D380" s="11" t="s">
        <v>31</v>
      </c>
      <c r="E380" s="16" t="s">
        <v>32</v>
      </c>
      <c r="F380" s="11">
        <v>2</v>
      </c>
      <c r="G380" s="38">
        <v>44741</v>
      </c>
      <c r="H380" s="19">
        <v>220138</v>
      </c>
      <c r="I380" s="39">
        <v>29.6</v>
      </c>
      <c r="J380" s="41">
        <v>514</v>
      </c>
      <c r="K380" s="41">
        <v>166</v>
      </c>
      <c r="L380" s="7">
        <f t="shared" si="40"/>
        <v>0.67704280155642027</v>
      </c>
      <c r="M380" s="7">
        <f t="shared" si="39"/>
        <v>5774.2905754475132</v>
      </c>
      <c r="Q380" s="11">
        <f t="shared" si="31"/>
        <v>0</v>
      </c>
      <c r="R380" s="20" t="s">
        <v>51</v>
      </c>
    </row>
    <row r="381" spans="1:18" ht="15.75" customHeight="1" x14ac:dyDescent="0.15">
      <c r="A381" s="7">
        <v>2022</v>
      </c>
      <c r="B381" s="17" t="s">
        <v>33</v>
      </c>
      <c r="C381" s="40">
        <v>2408</v>
      </c>
      <c r="D381" s="11" t="s">
        <v>27</v>
      </c>
      <c r="E381" s="16" t="s">
        <v>32</v>
      </c>
      <c r="F381" s="11">
        <v>2</v>
      </c>
      <c r="G381" s="38">
        <v>44741</v>
      </c>
      <c r="H381" s="19">
        <v>220139</v>
      </c>
      <c r="I381" s="39">
        <v>32.4</v>
      </c>
      <c r="J381" s="41">
        <v>571</v>
      </c>
      <c r="K381" s="41">
        <v>167</v>
      </c>
      <c r="L381" s="7">
        <f t="shared" si="40"/>
        <v>0.70753064798598952</v>
      </c>
      <c r="M381" s="7">
        <f t="shared" si="39"/>
        <v>5723.8379238974676</v>
      </c>
      <c r="Q381" s="11">
        <f t="shared" si="31"/>
        <v>0</v>
      </c>
      <c r="R381" s="20" t="s">
        <v>51</v>
      </c>
    </row>
    <row r="382" spans="1:18" ht="15.75" customHeight="1" x14ac:dyDescent="0.15">
      <c r="A382" s="7">
        <v>2022</v>
      </c>
      <c r="B382" s="17" t="s">
        <v>33</v>
      </c>
      <c r="C382" s="40">
        <v>2409</v>
      </c>
      <c r="D382" s="11" t="s">
        <v>22</v>
      </c>
      <c r="E382" s="16" t="s">
        <v>32</v>
      </c>
      <c r="F382" s="11">
        <v>2</v>
      </c>
      <c r="G382" s="38">
        <v>44741</v>
      </c>
      <c r="H382" s="19">
        <v>220140</v>
      </c>
      <c r="I382" s="39">
        <v>34.6</v>
      </c>
      <c r="J382" s="41">
        <v>649</v>
      </c>
      <c r="K382" s="41">
        <v>183</v>
      </c>
      <c r="L382" s="7">
        <f t="shared" si="40"/>
        <v>0.71802773497688754</v>
      </c>
      <c r="M382" s="7">
        <f t="shared" si="39"/>
        <v>5893.108626065482</v>
      </c>
      <c r="Q382" s="11">
        <f t="shared" si="31"/>
        <v>0</v>
      </c>
      <c r="R382" s="20" t="s">
        <v>51</v>
      </c>
    </row>
    <row r="383" spans="1:18" ht="15.75" customHeight="1" x14ac:dyDescent="0.15">
      <c r="A383" s="7">
        <v>2022</v>
      </c>
      <c r="B383" s="17" t="s">
        <v>33</v>
      </c>
      <c r="C383" s="40">
        <v>2410</v>
      </c>
      <c r="D383" s="11" t="s">
        <v>30</v>
      </c>
      <c r="E383" s="16" t="s">
        <v>32</v>
      </c>
      <c r="F383" s="11">
        <v>2</v>
      </c>
      <c r="G383" s="38">
        <v>44741</v>
      </c>
      <c r="H383" s="19">
        <v>220141</v>
      </c>
      <c r="I383" s="39">
        <v>31.2</v>
      </c>
      <c r="J383" s="41">
        <v>696</v>
      </c>
      <c r="K383" s="41">
        <v>206</v>
      </c>
      <c r="L383" s="7">
        <f t="shared" si="40"/>
        <v>0.70402298850574707</v>
      </c>
      <c r="M383" s="7">
        <f t="shared" si="39"/>
        <v>5577.9488757304844</v>
      </c>
      <c r="Q383" s="11">
        <f t="shared" si="31"/>
        <v>0</v>
      </c>
      <c r="R383" s="20" t="s">
        <v>51</v>
      </c>
    </row>
    <row r="384" spans="1:18" ht="15.75" customHeight="1" x14ac:dyDescent="0.15">
      <c r="A384" s="7">
        <v>2022</v>
      </c>
      <c r="B384" s="17" t="s">
        <v>33</v>
      </c>
      <c r="C384" s="40">
        <v>2411</v>
      </c>
      <c r="D384" s="11" t="s">
        <v>29</v>
      </c>
      <c r="E384" s="16" t="s">
        <v>32</v>
      </c>
      <c r="F384" s="11">
        <v>2</v>
      </c>
      <c r="G384" s="38">
        <v>44741</v>
      </c>
      <c r="H384" s="19">
        <v>220142</v>
      </c>
      <c r="I384" s="39">
        <v>30</v>
      </c>
      <c r="J384" s="41">
        <v>578</v>
      </c>
      <c r="K384" s="41">
        <v>178</v>
      </c>
      <c r="L384" s="7">
        <f t="shared" si="40"/>
        <v>0.69204152249134943</v>
      </c>
      <c r="M384" s="7">
        <f t="shared" si="39"/>
        <v>5580.5290505982548</v>
      </c>
      <c r="Q384" s="11">
        <f t="shared" si="31"/>
        <v>0</v>
      </c>
      <c r="R384" s="20" t="s">
        <v>51</v>
      </c>
    </row>
    <row r="385" spans="1:18" ht="15.75" customHeight="1" x14ac:dyDescent="0.15">
      <c r="A385" s="7">
        <v>2022</v>
      </c>
      <c r="B385" s="17" t="s">
        <v>33</v>
      </c>
      <c r="C385" s="40">
        <v>2412</v>
      </c>
      <c r="D385" s="11" t="s">
        <v>28</v>
      </c>
      <c r="E385" s="16" t="s">
        <v>32</v>
      </c>
      <c r="F385" s="11">
        <v>2</v>
      </c>
      <c r="G385" s="38">
        <v>44741</v>
      </c>
      <c r="H385" s="19">
        <v>220143</v>
      </c>
      <c r="I385" s="39">
        <v>26.6</v>
      </c>
      <c r="J385" s="41">
        <v>620</v>
      </c>
      <c r="K385" s="41">
        <v>190</v>
      </c>
      <c r="L385" s="7">
        <f t="shared" si="40"/>
        <v>0.69354838709677424</v>
      </c>
      <c r="M385" s="7">
        <f t="shared" si="39"/>
        <v>4923.8578074653342</v>
      </c>
      <c r="Q385" s="11">
        <f t="shared" si="31"/>
        <v>0</v>
      </c>
      <c r="R385" s="20" t="s">
        <v>51</v>
      </c>
    </row>
    <row r="386" spans="1:18" ht="15.75" customHeight="1" x14ac:dyDescent="0.15">
      <c r="A386" s="7">
        <v>2022</v>
      </c>
      <c r="B386" s="8" t="s">
        <v>21</v>
      </c>
      <c r="C386" s="40">
        <v>1101</v>
      </c>
      <c r="D386" s="7" t="s">
        <v>22</v>
      </c>
      <c r="E386" s="10" t="s">
        <v>23</v>
      </c>
      <c r="F386" s="11">
        <v>3</v>
      </c>
      <c r="G386" s="38">
        <v>44754</v>
      </c>
      <c r="H386" s="19">
        <v>220144</v>
      </c>
      <c r="I386" s="39">
        <v>21.4</v>
      </c>
      <c r="J386" s="41">
        <v>640</v>
      </c>
      <c r="K386" s="41">
        <v>211</v>
      </c>
      <c r="L386" s="7">
        <f t="shared" si="40"/>
        <v>0.67031249999999998</v>
      </c>
      <c r="M386" s="7">
        <f t="shared" si="39"/>
        <v>4261.6542210297412</v>
      </c>
      <c r="Q386" s="11">
        <f t="shared" si="31"/>
        <v>0</v>
      </c>
      <c r="R386" s="20" t="s">
        <v>66</v>
      </c>
    </row>
    <row r="387" spans="1:18" ht="15.75" customHeight="1" x14ac:dyDescent="0.15">
      <c r="A387" s="7">
        <v>2022</v>
      </c>
      <c r="B387" s="8" t="s">
        <v>21</v>
      </c>
      <c r="C387" s="40">
        <v>1102</v>
      </c>
      <c r="D387" s="7" t="s">
        <v>27</v>
      </c>
      <c r="E387" s="10" t="s">
        <v>23</v>
      </c>
      <c r="F387" s="11">
        <v>3</v>
      </c>
      <c r="G387" s="38">
        <v>44754</v>
      </c>
      <c r="H387" s="19">
        <v>220145</v>
      </c>
      <c r="I387" s="39">
        <v>18.8</v>
      </c>
      <c r="J387" s="41">
        <v>479</v>
      </c>
      <c r="K387" s="41">
        <v>169</v>
      </c>
      <c r="L387" s="7">
        <f t="shared" si="40"/>
        <v>0.64718162839248439</v>
      </c>
      <c r="M387" s="7">
        <f t="shared" si="39"/>
        <v>4006.5539505469915</v>
      </c>
      <c r="Q387" s="11">
        <f t="shared" si="31"/>
        <v>0</v>
      </c>
      <c r="R387" s="20" t="s">
        <v>66</v>
      </c>
    </row>
    <row r="388" spans="1:18" ht="15.75" customHeight="1" x14ac:dyDescent="0.15">
      <c r="A388" s="7">
        <v>2022</v>
      </c>
      <c r="B388" s="8" t="s">
        <v>21</v>
      </c>
      <c r="C388" s="40">
        <v>1103</v>
      </c>
      <c r="D388" s="7" t="s">
        <v>28</v>
      </c>
      <c r="E388" s="10" t="s">
        <v>23</v>
      </c>
      <c r="F388" s="11">
        <v>3</v>
      </c>
      <c r="G388" s="38">
        <v>44754</v>
      </c>
      <c r="H388" s="19">
        <v>220146</v>
      </c>
      <c r="I388" s="39">
        <v>22.4</v>
      </c>
      <c r="J388" s="41">
        <v>410</v>
      </c>
      <c r="K388" s="41">
        <v>152</v>
      </c>
      <c r="L388" s="7">
        <f t="shared" si="40"/>
        <v>0.62926829268292683</v>
      </c>
      <c r="M388" s="7">
        <f t="shared" si="39"/>
        <v>5016.1406367194977</v>
      </c>
      <c r="Q388" s="11">
        <f t="shared" si="31"/>
        <v>0</v>
      </c>
      <c r="R388" s="20" t="s">
        <v>66</v>
      </c>
    </row>
    <row r="389" spans="1:18" ht="15.75" customHeight="1" x14ac:dyDescent="0.15">
      <c r="A389" s="7">
        <v>2022</v>
      </c>
      <c r="B389" s="8" t="s">
        <v>21</v>
      </c>
      <c r="C389" s="40">
        <v>1104</v>
      </c>
      <c r="D389" s="7" t="s">
        <v>29</v>
      </c>
      <c r="E389" s="10" t="s">
        <v>23</v>
      </c>
      <c r="F389" s="11">
        <v>3</v>
      </c>
      <c r="G389" s="38">
        <v>44754</v>
      </c>
      <c r="H389" s="19">
        <v>220147</v>
      </c>
      <c r="I389" s="39">
        <v>26.2</v>
      </c>
      <c r="J389" s="41">
        <v>624</v>
      </c>
      <c r="K389" s="41">
        <v>204</v>
      </c>
      <c r="L389" s="7">
        <f t="shared" si="40"/>
        <v>0.67307692307692313</v>
      </c>
      <c r="M389" s="7">
        <f t="shared" si="39"/>
        <v>5173.790317706982</v>
      </c>
      <c r="Q389" s="11">
        <f t="shared" si="31"/>
        <v>0</v>
      </c>
      <c r="R389" s="20" t="s">
        <v>66</v>
      </c>
    </row>
    <row r="390" spans="1:18" ht="15.75" customHeight="1" x14ac:dyDescent="0.15">
      <c r="A390" s="7">
        <v>2022</v>
      </c>
      <c r="B390" s="8" t="s">
        <v>21</v>
      </c>
      <c r="C390" s="40">
        <v>1105</v>
      </c>
      <c r="D390" s="7" t="s">
        <v>30</v>
      </c>
      <c r="E390" s="10" t="s">
        <v>23</v>
      </c>
      <c r="F390" s="11">
        <v>3</v>
      </c>
      <c r="G390" s="38">
        <v>44754</v>
      </c>
      <c r="H390" s="19">
        <v>220148</v>
      </c>
      <c r="I390" s="39">
        <v>21.4</v>
      </c>
      <c r="J390" s="41">
        <v>544</v>
      </c>
      <c r="K390" s="41">
        <v>182</v>
      </c>
      <c r="L390" s="7">
        <f t="shared" si="40"/>
        <v>0.6654411764705882</v>
      </c>
      <c r="M390" s="7">
        <f t="shared" si="39"/>
        <v>4324.6226274179699</v>
      </c>
      <c r="Q390" s="11">
        <f t="shared" si="31"/>
        <v>0</v>
      </c>
      <c r="R390" s="20" t="s">
        <v>66</v>
      </c>
    </row>
    <row r="391" spans="1:18" ht="15.75" customHeight="1" x14ac:dyDescent="0.15">
      <c r="A391" s="7">
        <v>2022</v>
      </c>
      <c r="B391" s="8" t="s">
        <v>21</v>
      </c>
      <c r="C391" s="40">
        <v>1106</v>
      </c>
      <c r="D391" s="7" t="s">
        <v>31</v>
      </c>
      <c r="E391" s="10" t="s">
        <v>23</v>
      </c>
      <c r="F391" s="11">
        <v>3</v>
      </c>
      <c r="G391" s="38">
        <v>44754</v>
      </c>
      <c r="H391" s="19">
        <v>220149</v>
      </c>
      <c r="I391" s="39">
        <v>19</v>
      </c>
      <c r="J391" s="41">
        <v>349</v>
      </c>
      <c r="K391" s="41">
        <v>141</v>
      </c>
      <c r="L391" s="7">
        <f t="shared" si="40"/>
        <v>0.59598853868194845</v>
      </c>
      <c r="M391" s="7">
        <f t="shared" si="39"/>
        <v>4636.7026038802533</v>
      </c>
      <c r="Q391" s="11">
        <f t="shared" si="31"/>
        <v>0</v>
      </c>
      <c r="R391" s="20" t="s">
        <v>66</v>
      </c>
    </row>
    <row r="392" spans="1:18" ht="15.75" customHeight="1" x14ac:dyDescent="0.15">
      <c r="A392" s="7">
        <v>2022</v>
      </c>
      <c r="B392" s="8" t="s">
        <v>21</v>
      </c>
      <c r="C392" s="40">
        <v>1201</v>
      </c>
      <c r="D392" s="7" t="s">
        <v>30</v>
      </c>
      <c r="E392" s="10" t="s">
        <v>23</v>
      </c>
      <c r="F392" s="11">
        <v>3</v>
      </c>
      <c r="G392" s="38">
        <v>44754</v>
      </c>
      <c r="H392" s="19">
        <v>220150</v>
      </c>
      <c r="I392" s="39">
        <v>20.399999999999999</v>
      </c>
      <c r="J392" s="41">
        <v>403</v>
      </c>
      <c r="K392" s="41">
        <v>150</v>
      </c>
      <c r="L392" s="7">
        <f t="shared" si="40"/>
        <v>0.62779156327543428</v>
      </c>
      <c r="M392" s="7">
        <f t="shared" si="39"/>
        <v>4586.4676542095885</v>
      </c>
      <c r="Q392" s="11">
        <f t="shared" si="31"/>
        <v>0</v>
      </c>
      <c r="R392" s="20" t="s">
        <v>66</v>
      </c>
    </row>
    <row r="393" spans="1:18" ht="15.75" customHeight="1" x14ac:dyDescent="0.15">
      <c r="A393" s="7">
        <v>2022</v>
      </c>
      <c r="B393" s="8" t="s">
        <v>21</v>
      </c>
      <c r="C393" s="40">
        <v>1202</v>
      </c>
      <c r="D393" s="7" t="s">
        <v>29</v>
      </c>
      <c r="E393" s="10" t="s">
        <v>23</v>
      </c>
      <c r="F393" s="11">
        <v>3</v>
      </c>
      <c r="G393" s="38">
        <v>44754</v>
      </c>
      <c r="H393" s="19">
        <v>220151</v>
      </c>
      <c r="I393" s="39">
        <v>21.8</v>
      </c>
      <c r="J393" s="41">
        <v>558</v>
      </c>
      <c r="K393" s="41">
        <v>192</v>
      </c>
      <c r="L393" s="7">
        <f t="shared" si="40"/>
        <v>0.65591397849462363</v>
      </c>
      <c r="M393" s="7">
        <f t="shared" si="39"/>
        <v>4530.9104425376827</v>
      </c>
      <c r="Q393" s="11">
        <f t="shared" si="31"/>
        <v>0</v>
      </c>
      <c r="R393" s="20" t="s">
        <v>66</v>
      </c>
    </row>
    <row r="394" spans="1:18" ht="15.75" customHeight="1" x14ac:dyDescent="0.15">
      <c r="A394" s="7">
        <v>2022</v>
      </c>
      <c r="B394" s="8" t="s">
        <v>21</v>
      </c>
      <c r="C394" s="40">
        <v>1203</v>
      </c>
      <c r="D394" s="7" t="s">
        <v>27</v>
      </c>
      <c r="E394" s="10" t="s">
        <v>23</v>
      </c>
      <c r="F394" s="11">
        <v>3</v>
      </c>
      <c r="G394" s="38">
        <v>44754</v>
      </c>
      <c r="H394" s="19">
        <v>220152</v>
      </c>
      <c r="I394" s="39">
        <v>24.6</v>
      </c>
      <c r="J394" s="41">
        <v>559</v>
      </c>
      <c r="K394" s="41">
        <v>185</v>
      </c>
      <c r="L394" s="7">
        <f t="shared" si="40"/>
        <v>0.66905187835420399</v>
      </c>
      <c r="M394" s="7">
        <f t="shared" si="39"/>
        <v>4917.6428265963132</v>
      </c>
      <c r="Q394" s="11">
        <f t="shared" si="31"/>
        <v>0</v>
      </c>
      <c r="R394" s="20" t="s">
        <v>66</v>
      </c>
    </row>
    <row r="395" spans="1:18" ht="15.75" customHeight="1" x14ac:dyDescent="0.15">
      <c r="A395" s="7">
        <v>2022</v>
      </c>
      <c r="B395" s="8" t="s">
        <v>21</v>
      </c>
      <c r="C395" s="40">
        <v>1204</v>
      </c>
      <c r="D395" s="7" t="s">
        <v>22</v>
      </c>
      <c r="E395" s="10" t="s">
        <v>23</v>
      </c>
      <c r="F395" s="11">
        <v>3</v>
      </c>
      <c r="G395" s="38">
        <v>44754</v>
      </c>
      <c r="H395" s="19">
        <v>220153</v>
      </c>
      <c r="I395" s="39">
        <v>26.8</v>
      </c>
      <c r="J395" s="41">
        <v>494</v>
      </c>
      <c r="K395" s="41">
        <v>169</v>
      </c>
      <c r="L395" s="7">
        <f t="shared" si="40"/>
        <v>0.65789473684210531</v>
      </c>
      <c r="M395" s="7">
        <f t="shared" si="39"/>
        <v>5538.045306869868</v>
      </c>
      <c r="Q395" s="11">
        <f t="shared" si="31"/>
        <v>0</v>
      </c>
      <c r="R395" s="20" t="s">
        <v>66</v>
      </c>
    </row>
    <row r="396" spans="1:18" ht="15.75" customHeight="1" x14ac:dyDescent="0.15">
      <c r="A396" s="7">
        <v>2022</v>
      </c>
      <c r="B396" s="8" t="s">
        <v>21</v>
      </c>
      <c r="C396" s="40">
        <v>1205</v>
      </c>
      <c r="D396" s="7" t="s">
        <v>28</v>
      </c>
      <c r="E396" s="10" t="s">
        <v>23</v>
      </c>
      <c r="F396" s="11">
        <v>3</v>
      </c>
      <c r="G396" s="38">
        <v>44754</v>
      </c>
      <c r="H396" s="19">
        <v>220154</v>
      </c>
      <c r="I396" s="39">
        <v>20</v>
      </c>
      <c r="J396" s="41">
        <v>733</v>
      </c>
      <c r="K396" s="41">
        <v>236</v>
      </c>
      <c r="L396" s="7">
        <f t="shared" si="40"/>
        <v>0.67803547066848568</v>
      </c>
      <c r="M396" s="7">
        <f t="shared" si="39"/>
        <v>3889.5555524932502</v>
      </c>
      <c r="Q396" s="11">
        <f t="shared" si="31"/>
        <v>0</v>
      </c>
      <c r="R396" s="20" t="s">
        <v>66</v>
      </c>
    </row>
    <row r="397" spans="1:18" ht="15.75" customHeight="1" x14ac:dyDescent="0.15">
      <c r="A397" s="7">
        <v>2022</v>
      </c>
      <c r="B397" s="8" t="s">
        <v>21</v>
      </c>
      <c r="C397" s="40">
        <v>1206</v>
      </c>
      <c r="D397" s="7" t="s">
        <v>31</v>
      </c>
      <c r="E397" s="10" t="s">
        <v>23</v>
      </c>
      <c r="F397" s="11">
        <v>3</v>
      </c>
      <c r="G397" s="38">
        <v>44754</v>
      </c>
      <c r="H397" s="19">
        <v>220155</v>
      </c>
      <c r="I397" s="39">
        <v>18.2</v>
      </c>
      <c r="J397" s="41">
        <v>467</v>
      </c>
      <c r="K397" s="41">
        <v>168</v>
      </c>
      <c r="L397" s="7">
        <f t="shared" si="40"/>
        <v>0.64025695931477511</v>
      </c>
      <c r="M397" s="7">
        <f t="shared" si="39"/>
        <v>3954.8110945284398</v>
      </c>
      <c r="Q397" s="11">
        <f t="shared" si="31"/>
        <v>0</v>
      </c>
      <c r="R397" s="20" t="s">
        <v>66</v>
      </c>
    </row>
    <row r="398" spans="1:18" ht="15.75" customHeight="1" x14ac:dyDescent="0.15">
      <c r="A398" s="7">
        <v>2022</v>
      </c>
      <c r="B398" s="8" t="s">
        <v>21</v>
      </c>
      <c r="C398" s="40">
        <v>1307</v>
      </c>
      <c r="D398" s="7" t="s">
        <v>27</v>
      </c>
      <c r="E398" s="10" t="s">
        <v>23</v>
      </c>
      <c r="F398" s="11">
        <v>3</v>
      </c>
      <c r="G398" s="38">
        <v>44754</v>
      </c>
      <c r="H398" s="19">
        <v>220156</v>
      </c>
      <c r="I398" s="39">
        <v>25.6</v>
      </c>
      <c r="J398" s="41">
        <v>768</v>
      </c>
      <c r="K398" s="41">
        <v>237</v>
      </c>
      <c r="L398" s="7">
        <f t="shared" si="40"/>
        <v>0.69140625</v>
      </c>
      <c r="M398" s="7">
        <f t="shared" si="39"/>
        <v>4771.874859708194</v>
      </c>
      <c r="Q398" s="11">
        <f t="shared" si="31"/>
        <v>0</v>
      </c>
      <c r="R398" s="20" t="s">
        <v>66</v>
      </c>
    </row>
    <row r="399" spans="1:18" ht="15.75" customHeight="1" x14ac:dyDescent="0.15">
      <c r="A399" s="7">
        <v>2022</v>
      </c>
      <c r="B399" s="8" t="s">
        <v>21</v>
      </c>
      <c r="C399" s="40">
        <v>1308</v>
      </c>
      <c r="D399" s="7" t="s">
        <v>22</v>
      </c>
      <c r="E399" s="10" t="s">
        <v>23</v>
      </c>
      <c r="F399" s="11">
        <v>3</v>
      </c>
      <c r="G399" s="38">
        <v>44754</v>
      </c>
      <c r="H399" s="19">
        <v>220157</v>
      </c>
      <c r="I399" s="39">
        <v>20.2</v>
      </c>
      <c r="J399" s="41">
        <v>640</v>
      </c>
      <c r="K399" s="41">
        <v>210</v>
      </c>
      <c r="L399" s="7">
        <f t="shared" si="40"/>
        <v>0.671875</v>
      </c>
      <c r="M399" s="7">
        <f t="shared" si="39"/>
        <v>4003.618108164982</v>
      </c>
      <c r="Q399" s="11">
        <f t="shared" si="31"/>
        <v>0</v>
      </c>
      <c r="R399" s="20" t="s">
        <v>66</v>
      </c>
    </row>
    <row r="400" spans="1:18" ht="15.75" customHeight="1" x14ac:dyDescent="0.15">
      <c r="A400" s="7">
        <v>2022</v>
      </c>
      <c r="B400" s="8" t="s">
        <v>21</v>
      </c>
      <c r="C400" s="40">
        <v>1309</v>
      </c>
      <c r="D400" s="7" t="s">
        <v>31</v>
      </c>
      <c r="E400" s="10" t="s">
        <v>23</v>
      </c>
      <c r="F400" s="11">
        <v>3</v>
      </c>
      <c r="G400" s="38">
        <v>44754</v>
      </c>
      <c r="H400" s="19">
        <v>220158</v>
      </c>
      <c r="I400" s="39">
        <v>22.8</v>
      </c>
      <c r="J400" s="41">
        <v>588</v>
      </c>
      <c r="K400" s="41">
        <v>194</v>
      </c>
      <c r="L400" s="7">
        <f t="shared" si="40"/>
        <v>0.67006802721088432</v>
      </c>
      <c r="M400" s="7">
        <f t="shared" si="39"/>
        <v>4543.820907487574</v>
      </c>
      <c r="Q400" s="11">
        <f t="shared" si="31"/>
        <v>0</v>
      </c>
      <c r="R400" s="20" t="s">
        <v>66</v>
      </c>
    </row>
    <row r="401" spans="1:18" ht="15.75" customHeight="1" x14ac:dyDescent="0.15">
      <c r="A401" s="7">
        <v>2022</v>
      </c>
      <c r="B401" s="8" t="s">
        <v>21</v>
      </c>
      <c r="C401" s="40">
        <v>1310</v>
      </c>
      <c r="D401" s="7" t="s">
        <v>29</v>
      </c>
      <c r="E401" s="10" t="s">
        <v>23</v>
      </c>
      <c r="F401" s="11">
        <v>3</v>
      </c>
      <c r="G401" s="38">
        <v>44754</v>
      </c>
      <c r="H401" s="19">
        <v>220159</v>
      </c>
      <c r="I401" s="39">
        <v>25</v>
      </c>
      <c r="J401" s="41">
        <v>589</v>
      </c>
      <c r="K401" s="41">
        <v>197</v>
      </c>
      <c r="L401" s="7">
        <f t="shared" si="40"/>
        <v>0.66553480475381999</v>
      </c>
      <c r="M401" s="7">
        <f t="shared" si="39"/>
        <v>5050.7153691222729</v>
      </c>
      <c r="Q401" s="11">
        <f t="shared" si="31"/>
        <v>0</v>
      </c>
      <c r="R401" s="20" t="s">
        <v>66</v>
      </c>
    </row>
    <row r="402" spans="1:18" ht="15.75" customHeight="1" x14ac:dyDescent="0.15">
      <c r="A402" s="7">
        <v>2022</v>
      </c>
      <c r="B402" s="8" t="s">
        <v>21</v>
      </c>
      <c r="C402" s="40">
        <v>1311</v>
      </c>
      <c r="D402" s="7" t="s">
        <v>30</v>
      </c>
      <c r="E402" s="10" t="s">
        <v>23</v>
      </c>
      <c r="F402" s="11">
        <v>3</v>
      </c>
      <c r="G402" s="38">
        <v>44754</v>
      </c>
      <c r="H402" s="19">
        <v>220160</v>
      </c>
      <c r="I402" s="39">
        <v>21.4</v>
      </c>
      <c r="J402" s="41">
        <v>423</v>
      </c>
      <c r="K402" s="41">
        <v>150</v>
      </c>
      <c r="L402" s="7">
        <f t="shared" si="40"/>
        <v>0.64539007092198586</v>
      </c>
      <c r="M402" s="7">
        <f t="shared" si="39"/>
        <v>4583.8101264815205</v>
      </c>
      <c r="Q402" s="11">
        <f t="shared" si="31"/>
        <v>0</v>
      </c>
      <c r="R402" s="20" t="s">
        <v>66</v>
      </c>
    </row>
    <row r="403" spans="1:18" ht="15.75" customHeight="1" x14ac:dyDescent="0.15">
      <c r="A403" s="7">
        <v>2022</v>
      </c>
      <c r="B403" s="8" t="s">
        <v>21</v>
      </c>
      <c r="C403" s="40">
        <v>1312</v>
      </c>
      <c r="D403" s="7" t="s">
        <v>28</v>
      </c>
      <c r="E403" s="10" t="s">
        <v>23</v>
      </c>
      <c r="F403" s="11">
        <v>3</v>
      </c>
      <c r="G403" s="38">
        <v>44754</v>
      </c>
      <c r="H403" s="19">
        <v>220161</v>
      </c>
      <c r="I403" s="39">
        <v>26.2</v>
      </c>
      <c r="J403" s="41">
        <v>638</v>
      </c>
      <c r="K403" s="41">
        <v>207</v>
      </c>
      <c r="L403" s="7">
        <f t="shared" si="40"/>
        <v>0.67554858934169282</v>
      </c>
      <c r="M403" s="7">
        <f t="shared" si="39"/>
        <v>5134.6744403280436</v>
      </c>
      <c r="Q403" s="11">
        <f t="shared" si="31"/>
        <v>0</v>
      </c>
      <c r="R403" s="20" t="s">
        <v>66</v>
      </c>
    </row>
    <row r="404" spans="1:18" ht="15.75" customHeight="1" x14ac:dyDescent="0.15">
      <c r="A404" s="7">
        <v>2022</v>
      </c>
      <c r="B404" s="8" t="s">
        <v>21</v>
      </c>
      <c r="C404" s="40">
        <v>1401</v>
      </c>
      <c r="D404" s="7" t="s">
        <v>22</v>
      </c>
      <c r="E404" s="10" t="s">
        <v>23</v>
      </c>
      <c r="F404" s="11">
        <v>3</v>
      </c>
      <c r="G404" s="38">
        <v>44754</v>
      </c>
      <c r="H404" s="19">
        <v>220162</v>
      </c>
      <c r="I404" s="39">
        <v>25.8</v>
      </c>
      <c r="J404" s="41">
        <v>713</v>
      </c>
      <c r="K404" s="41">
        <v>221</v>
      </c>
      <c r="L404" s="7">
        <f t="shared" si="40"/>
        <v>0.69004207573632537</v>
      </c>
      <c r="M404" s="7">
        <f t="shared" si="39"/>
        <v>4830.4145569769689</v>
      </c>
      <c r="Q404" s="11">
        <f t="shared" si="31"/>
        <v>0</v>
      </c>
      <c r="R404" s="20" t="s">
        <v>66</v>
      </c>
    </row>
    <row r="405" spans="1:18" ht="15.75" customHeight="1" x14ac:dyDescent="0.15">
      <c r="A405" s="7">
        <v>2022</v>
      </c>
      <c r="B405" s="8" t="s">
        <v>21</v>
      </c>
      <c r="C405" s="40">
        <v>1402</v>
      </c>
      <c r="D405" s="7" t="s">
        <v>28</v>
      </c>
      <c r="E405" s="10" t="s">
        <v>23</v>
      </c>
      <c r="F405" s="11">
        <v>3</v>
      </c>
      <c r="G405" s="38">
        <v>44754</v>
      </c>
      <c r="H405" s="19">
        <v>220163</v>
      </c>
      <c r="I405" s="39">
        <v>18.399999999999999</v>
      </c>
      <c r="J405" s="41">
        <v>692</v>
      </c>
      <c r="K405" s="41">
        <v>221</v>
      </c>
      <c r="L405" s="7">
        <f t="shared" si="40"/>
        <v>0.68063583815028905</v>
      </c>
      <c r="M405" s="7">
        <f t="shared" si="39"/>
        <v>3549.4899995458745</v>
      </c>
      <c r="Q405" s="11">
        <f t="shared" si="31"/>
        <v>0</v>
      </c>
      <c r="R405" s="20" t="s">
        <v>66</v>
      </c>
    </row>
    <row r="406" spans="1:18" ht="15.75" customHeight="1" x14ac:dyDescent="0.15">
      <c r="A406" s="7">
        <v>2022</v>
      </c>
      <c r="B406" s="8" t="s">
        <v>21</v>
      </c>
      <c r="C406" s="40">
        <v>1403</v>
      </c>
      <c r="D406" s="7" t="s">
        <v>29</v>
      </c>
      <c r="E406" s="10" t="s">
        <v>23</v>
      </c>
      <c r="F406" s="11">
        <v>3</v>
      </c>
      <c r="G406" s="38">
        <v>44754</v>
      </c>
      <c r="H406" s="19">
        <v>220164</v>
      </c>
      <c r="I406" s="39">
        <v>26.4</v>
      </c>
      <c r="J406" s="41">
        <v>526</v>
      </c>
      <c r="K406" s="41">
        <v>180</v>
      </c>
      <c r="L406" s="7">
        <f t="shared" si="40"/>
        <v>0.65779467680608361</v>
      </c>
      <c r="M406" s="7">
        <f t="shared" si="39"/>
        <v>5456.9835234474012</v>
      </c>
      <c r="Q406" s="11">
        <f t="shared" si="31"/>
        <v>0</v>
      </c>
      <c r="R406" s="20" t="s">
        <v>66</v>
      </c>
    </row>
    <row r="407" spans="1:18" ht="15.75" customHeight="1" x14ac:dyDescent="0.15">
      <c r="A407" s="7">
        <v>2022</v>
      </c>
      <c r="B407" s="8" t="s">
        <v>21</v>
      </c>
      <c r="C407" s="40">
        <v>1404</v>
      </c>
      <c r="D407" s="7" t="s">
        <v>27</v>
      </c>
      <c r="E407" s="10" t="s">
        <v>23</v>
      </c>
      <c r="F407" s="11">
        <v>3</v>
      </c>
      <c r="G407" s="38">
        <v>44754</v>
      </c>
      <c r="H407" s="19">
        <v>220165</v>
      </c>
      <c r="I407" s="39">
        <v>24.8</v>
      </c>
      <c r="J407" s="41">
        <v>576</v>
      </c>
      <c r="K407" s="41">
        <v>194</v>
      </c>
      <c r="L407" s="7">
        <f t="shared" si="40"/>
        <v>0.66319444444444442</v>
      </c>
      <c r="M407" s="7">
        <f t="shared" si="39"/>
        <v>5045.3683906970937</v>
      </c>
      <c r="Q407" s="11">
        <f t="shared" si="31"/>
        <v>0</v>
      </c>
      <c r="R407" s="20" t="s">
        <v>66</v>
      </c>
    </row>
    <row r="408" spans="1:18" ht="15.75" customHeight="1" x14ac:dyDescent="0.15">
      <c r="A408" s="7">
        <v>2022</v>
      </c>
      <c r="B408" s="8" t="s">
        <v>21</v>
      </c>
      <c r="C408" s="40">
        <v>1405</v>
      </c>
      <c r="D408" s="7" t="s">
        <v>31</v>
      </c>
      <c r="E408" s="10" t="s">
        <v>23</v>
      </c>
      <c r="F408" s="11">
        <v>3</v>
      </c>
      <c r="G408" s="38">
        <v>44754</v>
      </c>
      <c r="H408" s="19">
        <v>220166</v>
      </c>
      <c r="I408" s="39">
        <v>15.6</v>
      </c>
      <c r="J408" s="41">
        <v>679</v>
      </c>
      <c r="K408" s="41">
        <v>217</v>
      </c>
      <c r="L408" s="7">
        <f t="shared" si="40"/>
        <v>0.68041237113402064</v>
      </c>
      <c r="M408" s="7">
        <f t="shared" si="39"/>
        <v>3011.4559339095417</v>
      </c>
      <c r="Q408" s="11">
        <f t="shared" si="31"/>
        <v>0</v>
      </c>
      <c r="R408" s="20" t="s">
        <v>66</v>
      </c>
    </row>
    <row r="409" spans="1:18" ht="15.75" customHeight="1" x14ac:dyDescent="0.15">
      <c r="A409" s="7">
        <v>2022</v>
      </c>
      <c r="B409" s="8" t="s">
        <v>21</v>
      </c>
      <c r="C409" s="40">
        <v>1406</v>
      </c>
      <c r="D409" s="7" t="s">
        <v>30</v>
      </c>
      <c r="E409" s="10" t="s">
        <v>23</v>
      </c>
      <c r="F409" s="11">
        <v>3</v>
      </c>
      <c r="G409" s="38">
        <v>44754</v>
      </c>
      <c r="H409" s="19">
        <v>220167</v>
      </c>
      <c r="I409" s="39">
        <v>27.4</v>
      </c>
      <c r="J409" s="41">
        <v>501</v>
      </c>
      <c r="K409" s="41">
        <v>167</v>
      </c>
      <c r="L409" s="7">
        <f t="shared" si="40"/>
        <v>0.66666666666666663</v>
      </c>
      <c r="M409" s="7">
        <f t="shared" si="39"/>
        <v>5516.851103628881</v>
      </c>
      <c r="Q409" s="11">
        <f t="shared" si="31"/>
        <v>0</v>
      </c>
      <c r="R409" s="20" t="s">
        <v>66</v>
      </c>
    </row>
    <row r="410" spans="1:18" ht="15.75" customHeight="1" x14ac:dyDescent="0.15">
      <c r="A410" s="7">
        <v>2022</v>
      </c>
      <c r="B410" s="17" t="s">
        <v>33</v>
      </c>
      <c r="C410" s="40">
        <v>2101</v>
      </c>
      <c r="D410" s="7" t="s">
        <v>31</v>
      </c>
      <c r="E410" s="10" t="s">
        <v>23</v>
      </c>
      <c r="F410" s="11">
        <v>3</v>
      </c>
      <c r="G410" s="38">
        <v>44754</v>
      </c>
      <c r="H410" s="19">
        <v>220168</v>
      </c>
      <c r="I410" s="39">
        <v>25</v>
      </c>
      <c r="J410" s="41">
        <v>411</v>
      </c>
      <c r="K410" s="41">
        <v>161</v>
      </c>
      <c r="L410" s="7">
        <f t="shared" si="40"/>
        <v>0.6082725060827251</v>
      </c>
      <c r="M410" s="7">
        <f t="shared" si="39"/>
        <v>5915.4258863301839</v>
      </c>
      <c r="Q410" s="11">
        <f t="shared" si="31"/>
        <v>0</v>
      </c>
      <c r="R410" s="20" t="s">
        <v>66</v>
      </c>
    </row>
    <row r="411" spans="1:18" ht="15.75" customHeight="1" x14ac:dyDescent="0.15">
      <c r="A411" s="7">
        <v>2022</v>
      </c>
      <c r="B411" s="17" t="s">
        <v>33</v>
      </c>
      <c r="C411" s="40">
        <v>2102</v>
      </c>
      <c r="D411" s="7" t="s">
        <v>30</v>
      </c>
      <c r="E411" s="10" t="s">
        <v>23</v>
      </c>
      <c r="F411" s="11">
        <v>3</v>
      </c>
      <c r="G411" s="38">
        <v>44754</v>
      </c>
      <c r="H411" s="19">
        <v>220169</v>
      </c>
      <c r="I411" s="39">
        <v>26.8</v>
      </c>
      <c r="J411" s="41">
        <v>444</v>
      </c>
      <c r="K411" s="41">
        <v>181</v>
      </c>
      <c r="L411" s="7">
        <f t="shared" si="40"/>
        <v>0.59234234234234229</v>
      </c>
      <c r="M411" s="7">
        <f t="shared" si="39"/>
        <v>6599.2161504939286</v>
      </c>
      <c r="Q411" s="11">
        <f t="shared" si="31"/>
        <v>0</v>
      </c>
      <c r="R411" s="20" t="s">
        <v>66</v>
      </c>
    </row>
    <row r="412" spans="1:18" ht="15.75" customHeight="1" x14ac:dyDescent="0.15">
      <c r="A412" s="7">
        <v>2022</v>
      </c>
      <c r="B412" s="17" t="s">
        <v>33</v>
      </c>
      <c r="C412" s="40">
        <v>2103</v>
      </c>
      <c r="D412" s="7" t="s">
        <v>27</v>
      </c>
      <c r="E412" s="10" t="s">
        <v>23</v>
      </c>
      <c r="F412" s="11">
        <v>3</v>
      </c>
      <c r="G412" s="38">
        <v>44754</v>
      </c>
      <c r="H412" s="19">
        <v>220170</v>
      </c>
      <c r="I412" s="39">
        <v>28</v>
      </c>
      <c r="J412" s="41">
        <v>649</v>
      </c>
      <c r="K412" s="41">
        <v>232</v>
      </c>
      <c r="L412" s="7">
        <f t="shared" si="40"/>
        <v>0.64252696456086289</v>
      </c>
      <c r="M412" s="7">
        <f t="shared" si="39"/>
        <v>6045.9322206831193</v>
      </c>
      <c r="Q412" s="11">
        <f t="shared" si="31"/>
        <v>0</v>
      </c>
      <c r="R412" s="20" t="s">
        <v>66</v>
      </c>
    </row>
    <row r="413" spans="1:18" ht="15.75" customHeight="1" x14ac:dyDescent="0.15">
      <c r="A413" s="7">
        <v>2022</v>
      </c>
      <c r="B413" s="17" t="s">
        <v>33</v>
      </c>
      <c r="C413" s="40">
        <v>2104</v>
      </c>
      <c r="D413" s="7" t="s">
        <v>28</v>
      </c>
      <c r="E413" s="10" t="s">
        <v>23</v>
      </c>
      <c r="F413" s="11">
        <v>3</v>
      </c>
      <c r="G413" s="38">
        <v>44754</v>
      </c>
      <c r="H413" s="19">
        <v>220171</v>
      </c>
      <c r="I413" s="39">
        <v>27</v>
      </c>
      <c r="J413" s="41">
        <v>520</v>
      </c>
      <c r="K413" s="41">
        <v>202</v>
      </c>
      <c r="L413" s="7">
        <f t="shared" si="40"/>
        <v>0.61153846153846159</v>
      </c>
      <c r="M413" s="7">
        <f t="shared" si="39"/>
        <v>6335.395687645685</v>
      </c>
      <c r="Q413" s="11">
        <f t="shared" si="31"/>
        <v>0</v>
      </c>
      <c r="R413" s="20" t="s">
        <v>66</v>
      </c>
    </row>
    <row r="414" spans="1:18" ht="15.75" customHeight="1" x14ac:dyDescent="0.15">
      <c r="A414" s="7">
        <v>2022</v>
      </c>
      <c r="B414" s="17" t="s">
        <v>33</v>
      </c>
      <c r="C414" s="40">
        <v>2105</v>
      </c>
      <c r="D414" s="7" t="s">
        <v>22</v>
      </c>
      <c r="E414" s="10" t="s">
        <v>23</v>
      </c>
      <c r="F414" s="11">
        <v>3</v>
      </c>
      <c r="G414" s="38">
        <v>44754</v>
      </c>
      <c r="H414" s="19">
        <v>220172</v>
      </c>
      <c r="I414" s="39">
        <v>27.2</v>
      </c>
      <c r="J414" s="41">
        <v>473</v>
      </c>
      <c r="K414" s="41">
        <v>196</v>
      </c>
      <c r="L414" s="7">
        <f t="shared" si="40"/>
        <v>0.58562367864693443</v>
      </c>
      <c r="M414" s="7">
        <f t="shared" si="39"/>
        <v>6808.0978542768526</v>
      </c>
      <c r="Q414" s="11">
        <f t="shared" si="31"/>
        <v>0</v>
      </c>
      <c r="R414" s="20" t="s">
        <v>66</v>
      </c>
    </row>
    <row r="415" spans="1:18" ht="15.75" customHeight="1" x14ac:dyDescent="0.15">
      <c r="A415" s="7">
        <v>2022</v>
      </c>
      <c r="B415" s="17" t="s">
        <v>33</v>
      </c>
      <c r="C415" s="40">
        <v>2106</v>
      </c>
      <c r="D415" s="7" t="s">
        <v>29</v>
      </c>
      <c r="E415" s="10" t="s">
        <v>23</v>
      </c>
      <c r="F415" s="11">
        <v>3</v>
      </c>
      <c r="G415" s="38">
        <v>44754</v>
      </c>
      <c r="H415" s="19">
        <v>220173</v>
      </c>
      <c r="I415" s="39">
        <v>25.8</v>
      </c>
      <c r="J415" s="41">
        <v>525</v>
      </c>
      <c r="K415" s="41">
        <v>208</v>
      </c>
      <c r="L415" s="7">
        <f t="shared" si="40"/>
        <v>0.6038095238095238</v>
      </c>
      <c r="M415" s="7">
        <f t="shared" si="39"/>
        <v>6174.2710662177324</v>
      </c>
      <c r="Q415" s="11">
        <f t="shared" si="31"/>
        <v>0</v>
      </c>
      <c r="R415" s="20" t="s">
        <v>66</v>
      </c>
    </row>
    <row r="416" spans="1:18" ht="15.75" customHeight="1" x14ac:dyDescent="0.15">
      <c r="A416" s="7">
        <v>2022</v>
      </c>
      <c r="B416" s="17" t="s">
        <v>33</v>
      </c>
      <c r="C416" s="40">
        <v>2201</v>
      </c>
      <c r="D416" s="7" t="s">
        <v>22</v>
      </c>
      <c r="E416" s="10" t="s">
        <v>23</v>
      </c>
      <c r="F416" s="11">
        <v>3</v>
      </c>
      <c r="G416" s="38">
        <v>44754</v>
      </c>
      <c r="H416" s="19">
        <v>220174</v>
      </c>
      <c r="I416" s="39">
        <v>21.8</v>
      </c>
      <c r="J416" s="41">
        <v>483</v>
      </c>
      <c r="K416" s="41">
        <v>196</v>
      </c>
      <c r="L416" s="7">
        <f t="shared" si="40"/>
        <v>0.59420289855072461</v>
      </c>
      <c r="M416" s="7">
        <f t="shared" si="39"/>
        <v>5343.5193806015068</v>
      </c>
      <c r="Q416" s="11">
        <f t="shared" si="31"/>
        <v>0</v>
      </c>
      <c r="R416" s="20" t="s">
        <v>66</v>
      </c>
    </row>
    <row r="417" spans="1:18" ht="15.75" customHeight="1" x14ac:dyDescent="0.15">
      <c r="A417" s="7">
        <v>2022</v>
      </c>
      <c r="B417" s="17" t="s">
        <v>33</v>
      </c>
      <c r="C417" s="40">
        <v>2202</v>
      </c>
      <c r="D417" s="7" t="s">
        <v>27</v>
      </c>
      <c r="E417" s="10" t="s">
        <v>23</v>
      </c>
      <c r="F417" s="11">
        <v>3</v>
      </c>
      <c r="G417" s="38">
        <v>44754</v>
      </c>
      <c r="H417" s="19">
        <v>220175</v>
      </c>
      <c r="I417" s="39">
        <v>23.4</v>
      </c>
      <c r="J417" s="41">
        <v>567</v>
      </c>
      <c r="K417" s="41">
        <v>215</v>
      </c>
      <c r="L417" s="7">
        <f t="shared" si="40"/>
        <v>0.62081128747795411</v>
      </c>
      <c r="M417" s="7">
        <f t="shared" si="39"/>
        <v>5359.6103005362265</v>
      </c>
      <c r="Q417" s="11">
        <f t="shared" si="31"/>
        <v>0</v>
      </c>
      <c r="R417" s="20" t="s">
        <v>66</v>
      </c>
    </row>
    <row r="418" spans="1:18" ht="15.75" customHeight="1" x14ac:dyDescent="0.15">
      <c r="A418" s="7">
        <v>2022</v>
      </c>
      <c r="B418" s="17" t="s">
        <v>33</v>
      </c>
      <c r="C418" s="40">
        <v>2203</v>
      </c>
      <c r="D418" s="7" t="s">
        <v>29</v>
      </c>
      <c r="E418" s="10" t="s">
        <v>23</v>
      </c>
      <c r="F418" s="11">
        <v>3</v>
      </c>
      <c r="G418" s="38">
        <v>44754</v>
      </c>
      <c r="H418" s="19">
        <v>220176</v>
      </c>
      <c r="I418" s="39">
        <v>26</v>
      </c>
      <c r="J418" s="41">
        <v>521</v>
      </c>
      <c r="K418" s="41">
        <v>189</v>
      </c>
      <c r="L418" s="7">
        <f t="shared" si="40"/>
        <v>0.63723608445297508</v>
      </c>
      <c r="M418" s="7">
        <f t="shared" si="39"/>
        <v>5697.1726865584824</v>
      </c>
      <c r="Q418" s="11">
        <f t="shared" si="31"/>
        <v>0</v>
      </c>
      <c r="R418" s="20" t="s">
        <v>66</v>
      </c>
    </row>
    <row r="419" spans="1:18" ht="15.75" customHeight="1" x14ac:dyDescent="0.15">
      <c r="A419" s="7">
        <v>2022</v>
      </c>
      <c r="B419" s="17" t="s">
        <v>33</v>
      </c>
      <c r="C419" s="40">
        <v>2204</v>
      </c>
      <c r="D419" s="7" t="s">
        <v>28</v>
      </c>
      <c r="E419" s="10" t="s">
        <v>23</v>
      </c>
      <c r="F419" s="11">
        <v>3</v>
      </c>
      <c r="G419" s="38">
        <v>44754</v>
      </c>
      <c r="H419" s="19">
        <v>220177</v>
      </c>
      <c r="I419" s="39">
        <v>30.2</v>
      </c>
      <c r="J419" s="41">
        <v>455</v>
      </c>
      <c r="K419" s="41">
        <v>170</v>
      </c>
      <c r="L419" s="7">
        <f t="shared" si="40"/>
        <v>0.62637362637362637</v>
      </c>
      <c r="M419" s="7">
        <f t="shared" si="39"/>
        <v>6815.6365363032019</v>
      </c>
      <c r="Q419" s="11">
        <f t="shared" si="31"/>
        <v>0</v>
      </c>
      <c r="R419" s="20" t="s">
        <v>66</v>
      </c>
    </row>
    <row r="420" spans="1:18" ht="15.75" customHeight="1" x14ac:dyDescent="0.15">
      <c r="A420" s="7">
        <v>2022</v>
      </c>
      <c r="B420" s="17" t="s">
        <v>33</v>
      </c>
      <c r="C420" s="40">
        <v>2205</v>
      </c>
      <c r="D420" s="7" t="s">
        <v>31</v>
      </c>
      <c r="E420" s="10" t="s">
        <v>23</v>
      </c>
      <c r="F420" s="11">
        <v>3</v>
      </c>
      <c r="G420" s="38">
        <v>44754</v>
      </c>
      <c r="H420" s="19">
        <v>220178</v>
      </c>
      <c r="I420" s="39">
        <v>24</v>
      </c>
      <c r="J420" s="41">
        <v>559</v>
      </c>
      <c r="K420" s="41">
        <v>213</v>
      </c>
      <c r="L420" s="7">
        <f t="shared" si="40"/>
        <v>0.61896243291592123</v>
      </c>
      <c r="M420" s="7">
        <f t="shared" si="39"/>
        <v>5523.8387452340939</v>
      </c>
      <c r="Q420" s="11">
        <f t="shared" si="31"/>
        <v>0</v>
      </c>
      <c r="R420" s="20" t="s">
        <v>66</v>
      </c>
    </row>
    <row r="421" spans="1:18" ht="15.75" customHeight="1" x14ac:dyDescent="0.15">
      <c r="A421" s="7">
        <v>2022</v>
      </c>
      <c r="B421" s="17" t="s">
        <v>33</v>
      </c>
      <c r="C421" s="40">
        <v>2206</v>
      </c>
      <c r="D421" s="7" t="s">
        <v>30</v>
      </c>
      <c r="E421" s="10" t="s">
        <v>23</v>
      </c>
      <c r="F421" s="11">
        <v>3</v>
      </c>
      <c r="G421" s="38">
        <v>44754</v>
      </c>
      <c r="H421" s="19">
        <v>220179</v>
      </c>
      <c r="I421" s="39">
        <v>24.8</v>
      </c>
      <c r="J421" s="41">
        <v>594</v>
      </c>
      <c r="K421" s="41">
        <v>235</v>
      </c>
      <c r="L421" s="7">
        <f t="shared" si="40"/>
        <v>0.60437710437710435</v>
      </c>
      <c r="M421" s="7">
        <f t="shared" si="39"/>
        <v>5926.455841618581</v>
      </c>
      <c r="Q421" s="11">
        <f t="shared" si="31"/>
        <v>0</v>
      </c>
      <c r="R421" s="20" t="s">
        <v>66</v>
      </c>
    </row>
    <row r="422" spans="1:18" ht="15.75" customHeight="1" x14ac:dyDescent="0.15">
      <c r="A422" s="7">
        <v>2022</v>
      </c>
      <c r="B422" s="17" t="s">
        <v>33</v>
      </c>
      <c r="C422" s="40">
        <v>2307</v>
      </c>
      <c r="D422" s="7" t="s">
        <v>22</v>
      </c>
      <c r="E422" s="10" t="s">
        <v>23</v>
      </c>
      <c r="F422" s="11">
        <v>3</v>
      </c>
      <c r="G422" s="38">
        <v>44754</v>
      </c>
      <c r="H422" s="19">
        <v>220180</v>
      </c>
      <c r="I422" s="39">
        <v>22.6</v>
      </c>
      <c r="J422" s="41">
        <v>613</v>
      </c>
      <c r="K422" s="41">
        <v>237</v>
      </c>
      <c r="L422" s="7">
        <f t="shared" si="40"/>
        <v>0.61337683523654163</v>
      </c>
      <c r="M422" s="7">
        <f t="shared" si="39"/>
        <v>5277.8648529888333</v>
      </c>
      <c r="Q422" s="11">
        <f t="shared" si="31"/>
        <v>0</v>
      </c>
      <c r="R422" s="20" t="s">
        <v>66</v>
      </c>
    </row>
    <row r="423" spans="1:18" ht="15.75" customHeight="1" x14ac:dyDescent="0.15">
      <c r="A423" s="7">
        <v>2022</v>
      </c>
      <c r="B423" s="17" t="s">
        <v>33</v>
      </c>
      <c r="C423" s="40">
        <v>2308</v>
      </c>
      <c r="D423" s="7" t="s">
        <v>29</v>
      </c>
      <c r="E423" s="10" t="s">
        <v>23</v>
      </c>
      <c r="F423" s="11">
        <v>3</v>
      </c>
      <c r="G423" s="38">
        <v>44754</v>
      </c>
      <c r="H423" s="19">
        <v>220181</v>
      </c>
      <c r="I423" s="39">
        <v>24</v>
      </c>
      <c r="J423" s="41">
        <v>530</v>
      </c>
      <c r="K423" s="41">
        <v>200</v>
      </c>
      <c r="L423" s="7">
        <f t="shared" si="40"/>
        <v>0.62264150943396224</v>
      </c>
      <c r="M423" s="7">
        <f t="shared" si="39"/>
        <v>5470.5037799377424</v>
      </c>
      <c r="Q423" s="11">
        <f t="shared" si="31"/>
        <v>0</v>
      </c>
      <c r="R423" s="20" t="s">
        <v>66</v>
      </c>
    </row>
    <row r="424" spans="1:18" ht="15.75" customHeight="1" x14ac:dyDescent="0.15">
      <c r="A424" s="7">
        <v>2022</v>
      </c>
      <c r="B424" s="17" t="s">
        <v>33</v>
      </c>
      <c r="C424" s="40">
        <v>2309</v>
      </c>
      <c r="D424" s="7" t="s">
        <v>31</v>
      </c>
      <c r="E424" s="10" t="s">
        <v>23</v>
      </c>
      <c r="F424" s="11">
        <v>3</v>
      </c>
      <c r="G424" s="38">
        <v>44754</v>
      </c>
      <c r="H424" s="19">
        <v>220182</v>
      </c>
      <c r="I424" s="39">
        <v>29.6</v>
      </c>
      <c r="J424" s="41">
        <v>533</v>
      </c>
      <c r="K424" s="41">
        <v>185</v>
      </c>
      <c r="L424" s="7">
        <f t="shared" si="40"/>
        <v>0.65290806754221387</v>
      </c>
      <c r="M424" s="7">
        <f t="shared" si="39"/>
        <v>6205.8058593017931</v>
      </c>
      <c r="Q424" s="11">
        <f t="shared" si="31"/>
        <v>0</v>
      </c>
      <c r="R424" s="20" t="s">
        <v>66</v>
      </c>
    </row>
    <row r="425" spans="1:18" ht="15.75" customHeight="1" x14ac:dyDescent="0.15">
      <c r="A425" s="7">
        <v>2022</v>
      </c>
      <c r="B425" s="17" t="s">
        <v>33</v>
      </c>
      <c r="C425" s="40">
        <v>2310</v>
      </c>
      <c r="D425" s="7" t="s">
        <v>27</v>
      </c>
      <c r="E425" s="10" t="s">
        <v>23</v>
      </c>
      <c r="F425" s="11">
        <v>3</v>
      </c>
      <c r="G425" s="38">
        <v>44754</v>
      </c>
      <c r="H425" s="19">
        <v>220183</v>
      </c>
      <c r="I425" s="39">
        <v>26.4</v>
      </c>
      <c r="J425" s="41">
        <v>696</v>
      </c>
      <c r="K425" s="41">
        <v>264</v>
      </c>
      <c r="L425" s="7">
        <f t="shared" si="40"/>
        <v>0.62068965517241381</v>
      </c>
      <c r="M425" s="7">
        <f t="shared" si="39"/>
        <v>6048.6794380587471</v>
      </c>
      <c r="Q425" s="11">
        <f t="shared" si="31"/>
        <v>0</v>
      </c>
      <c r="R425" s="20" t="s">
        <v>66</v>
      </c>
    </row>
    <row r="426" spans="1:18" ht="15.75" customHeight="1" x14ac:dyDescent="0.15">
      <c r="A426" s="7">
        <v>2022</v>
      </c>
      <c r="B426" s="17" t="s">
        <v>33</v>
      </c>
      <c r="C426" s="40">
        <v>2311</v>
      </c>
      <c r="D426" s="7" t="s">
        <v>30</v>
      </c>
      <c r="E426" s="10" t="s">
        <v>23</v>
      </c>
      <c r="F426" s="11">
        <v>3</v>
      </c>
      <c r="G426" s="38">
        <v>44754</v>
      </c>
      <c r="H426" s="19">
        <v>220184</v>
      </c>
      <c r="I426" s="39">
        <v>23</v>
      </c>
      <c r="J426" s="41">
        <v>591</v>
      </c>
      <c r="K426" s="41">
        <v>226</v>
      </c>
      <c r="L426" s="7">
        <f t="shared" si="40"/>
        <v>0.61759729272419628</v>
      </c>
      <c r="M426" s="7">
        <f t="shared" si="39"/>
        <v>5312.6444174780327</v>
      </c>
      <c r="Q426" s="11">
        <f t="shared" si="31"/>
        <v>0</v>
      </c>
      <c r="R426" s="20" t="s">
        <v>66</v>
      </c>
    </row>
    <row r="427" spans="1:18" ht="15.75" customHeight="1" x14ac:dyDescent="0.15">
      <c r="A427" s="7">
        <v>2022</v>
      </c>
      <c r="B427" s="17" t="s">
        <v>33</v>
      </c>
      <c r="C427" s="40">
        <v>2312</v>
      </c>
      <c r="D427" s="7" t="s">
        <v>28</v>
      </c>
      <c r="E427" s="10" t="s">
        <v>23</v>
      </c>
      <c r="F427" s="11">
        <v>3</v>
      </c>
      <c r="G427" s="38">
        <v>44754</v>
      </c>
      <c r="H427" s="19">
        <v>220185</v>
      </c>
      <c r="I427" s="39">
        <v>21</v>
      </c>
      <c r="J427" s="41">
        <v>603</v>
      </c>
      <c r="K427" s="41">
        <v>242</v>
      </c>
      <c r="L427" s="7">
        <f t="shared" si="40"/>
        <v>0.59867330016583753</v>
      </c>
      <c r="M427" s="7">
        <f t="shared" si="39"/>
        <v>5090.7210859283814</v>
      </c>
      <c r="Q427" s="11">
        <f t="shared" si="31"/>
        <v>0</v>
      </c>
      <c r="R427" s="20" t="s">
        <v>66</v>
      </c>
    </row>
    <row r="428" spans="1:18" ht="15.75" customHeight="1" x14ac:dyDescent="0.15">
      <c r="A428" s="7">
        <v>2022</v>
      </c>
      <c r="B428" s="17" t="s">
        <v>33</v>
      </c>
      <c r="C428" s="40">
        <v>2401</v>
      </c>
      <c r="D428" s="7" t="s">
        <v>30</v>
      </c>
      <c r="E428" s="10" t="s">
        <v>23</v>
      </c>
      <c r="F428" s="11">
        <v>3</v>
      </c>
      <c r="G428" s="38">
        <v>44754</v>
      </c>
      <c r="H428" s="19">
        <v>220186</v>
      </c>
      <c r="I428" s="39">
        <v>20.399999999999999</v>
      </c>
      <c r="J428" s="41">
        <v>587</v>
      </c>
      <c r="K428" s="41">
        <v>239</v>
      </c>
      <c r="L428" s="7">
        <f t="shared" si="40"/>
        <v>0.59284497444633732</v>
      </c>
      <c r="M428" s="7">
        <f t="shared" si="39"/>
        <v>5017.0903469676887</v>
      </c>
      <c r="Q428" s="11">
        <f t="shared" si="31"/>
        <v>0</v>
      </c>
      <c r="R428" s="20" t="s">
        <v>66</v>
      </c>
    </row>
    <row r="429" spans="1:18" ht="15.75" customHeight="1" x14ac:dyDescent="0.15">
      <c r="A429" s="7">
        <v>2022</v>
      </c>
      <c r="B429" s="17" t="s">
        <v>33</v>
      </c>
      <c r="C429" s="40">
        <v>2402</v>
      </c>
      <c r="D429" s="7" t="s">
        <v>27</v>
      </c>
      <c r="E429" s="10" t="s">
        <v>23</v>
      </c>
      <c r="F429" s="11">
        <v>3</v>
      </c>
      <c r="G429" s="38">
        <v>44754</v>
      </c>
      <c r="H429" s="19">
        <v>220187</v>
      </c>
      <c r="I429" s="39">
        <v>23.2</v>
      </c>
      <c r="J429" s="41">
        <v>630</v>
      </c>
      <c r="K429" s="41">
        <v>220</v>
      </c>
      <c r="L429" s="7">
        <f t="shared" si="40"/>
        <v>0.65079365079365081</v>
      </c>
      <c r="M429" s="7">
        <f t="shared" si="39"/>
        <v>4893.6406035665286</v>
      </c>
      <c r="Q429" s="11">
        <f t="shared" si="31"/>
        <v>0</v>
      </c>
      <c r="R429" s="20" t="s">
        <v>66</v>
      </c>
    </row>
    <row r="430" spans="1:18" ht="15.75" customHeight="1" x14ac:dyDescent="0.15">
      <c r="A430" s="7">
        <v>2022</v>
      </c>
      <c r="B430" s="17" t="s">
        <v>33</v>
      </c>
      <c r="C430" s="40">
        <v>2403</v>
      </c>
      <c r="D430" s="7" t="s">
        <v>22</v>
      </c>
      <c r="E430" s="10" t="s">
        <v>23</v>
      </c>
      <c r="F430" s="11">
        <v>3</v>
      </c>
      <c r="G430" s="38">
        <v>44754</v>
      </c>
      <c r="H430" s="19">
        <v>220188</v>
      </c>
      <c r="I430" s="39">
        <v>27.6</v>
      </c>
      <c r="J430" s="41">
        <v>644</v>
      </c>
      <c r="K430" s="41">
        <v>208</v>
      </c>
      <c r="L430" s="7">
        <f t="shared" si="40"/>
        <v>0.67701863354037262</v>
      </c>
      <c r="M430" s="7">
        <f t="shared" si="39"/>
        <v>5384.5387205387206</v>
      </c>
      <c r="Q430" s="11">
        <f t="shared" si="31"/>
        <v>0</v>
      </c>
      <c r="R430" s="20" t="s">
        <v>66</v>
      </c>
    </row>
    <row r="431" spans="1:18" ht="15.75" customHeight="1" x14ac:dyDescent="0.15">
      <c r="A431" s="7">
        <v>2022</v>
      </c>
      <c r="B431" s="17" t="s">
        <v>33</v>
      </c>
      <c r="C431" s="40">
        <v>2404</v>
      </c>
      <c r="D431" s="7" t="s">
        <v>28</v>
      </c>
      <c r="E431" s="10" t="s">
        <v>23</v>
      </c>
      <c r="F431" s="11">
        <v>3</v>
      </c>
      <c r="G431" s="38">
        <v>44754</v>
      </c>
      <c r="H431" s="19">
        <v>220189</v>
      </c>
      <c r="I431" s="39">
        <v>29</v>
      </c>
      <c r="J431" s="41">
        <v>614</v>
      </c>
      <c r="K431" s="41">
        <v>229</v>
      </c>
      <c r="L431" s="7">
        <f t="shared" si="40"/>
        <v>0.62703583061889245</v>
      </c>
      <c r="M431" s="7">
        <f t="shared" si="39"/>
        <v>6533.2167037731651</v>
      </c>
      <c r="Q431" s="11">
        <f t="shared" si="31"/>
        <v>0</v>
      </c>
      <c r="R431" s="20" t="s">
        <v>66</v>
      </c>
    </row>
    <row r="432" spans="1:18" ht="15.75" customHeight="1" x14ac:dyDescent="0.15">
      <c r="A432" s="7">
        <v>2022</v>
      </c>
      <c r="B432" s="17" t="s">
        <v>33</v>
      </c>
      <c r="C432" s="40">
        <v>2405</v>
      </c>
      <c r="D432" s="7" t="s">
        <v>29</v>
      </c>
      <c r="E432" s="10" t="s">
        <v>23</v>
      </c>
      <c r="F432" s="11">
        <v>3</v>
      </c>
      <c r="G432" s="38">
        <v>44754</v>
      </c>
      <c r="H432" s="19">
        <v>220190</v>
      </c>
      <c r="I432" s="39">
        <v>23.6</v>
      </c>
      <c r="J432" s="41">
        <v>572</v>
      </c>
      <c r="K432" s="41">
        <v>239</v>
      </c>
      <c r="L432" s="7">
        <f t="shared" si="40"/>
        <v>0.58216783216783219</v>
      </c>
      <c r="M432" s="7">
        <f t="shared" si="39"/>
        <v>5956.2899350929656</v>
      </c>
      <c r="Q432" s="11">
        <f t="shared" si="31"/>
        <v>0</v>
      </c>
      <c r="R432" s="20" t="s">
        <v>66</v>
      </c>
    </row>
    <row r="433" spans="1:18" ht="15.75" customHeight="1" x14ac:dyDescent="0.15">
      <c r="A433" s="7">
        <v>2022</v>
      </c>
      <c r="B433" s="17" t="s">
        <v>33</v>
      </c>
      <c r="C433" s="40">
        <v>2406</v>
      </c>
      <c r="D433" s="7" t="s">
        <v>31</v>
      </c>
      <c r="E433" s="10" t="s">
        <v>23</v>
      </c>
      <c r="F433" s="11">
        <v>3</v>
      </c>
      <c r="G433" s="38">
        <v>44754</v>
      </c>
      <c r="H433" s="19">
        <v>220191</v>
      </c>
      <c r="I433" s="39">
        <v>19.8</v>
      </c>
      <c r="J433" s="41">
        <v>620</v>
      </c>
      <c r="K433" s="41">
        <v>251</v>
      </c>
      <c r="L433" s="7">
        <f t="shared" si="40"/>
        <v>0.59516129032258069</v>
      </c>
      <c r="M433" s="7">
        <f t="shared" si="39"/>
        <v>4841.8259856630821</v>
      </c>
      <c r="Q433" s="11">
        <f t="shared" si="31"/>
        <v>0</v>
      </c>
      <c r="R433" s="20" t="s">
        <v>66</v>
      </c>
    </row>
    <row r="434" spans="1:18" ht="15.75" customHeight="1" x14ac:dyDescent="0.15">
      <c r="A434" s="7">
        <v>2022</v>
      </c>
      <c r="B434" s="8" t="s">
        <v>21</v>
      </c>
      <c r="C434" s="40">
        <v>1107</v>
      </c>
      <c r="D434" s="7" t="s">
        <v>29</v>
      </c>
      <c r="E434" s="16" t="s">
        <v>32</v>
      </c>
      <c r="F434" s="11">
        <v>4</v>
      </c>
      <c r="G434" s="38">
        <v>44775</v>
      </c>
      <c r="H434" s="19">
        <v>220192</v>
      </c>
      <c r="I434" s="39">
        <v>18.399999999999999</v>
      </c>
      <c r="J434" s="41">
        <v>510</v>
      </c>
      <c r="K434" s="41">
        <v>119</v>
      </c>
      <c r="L434" s="7">
        <f t="shared" si="40"/>
        <v>0.76666666666666672</v>
      </c>
      <c r="M434" s="7">
        <f t="shared" si="39"/>
        <v>2593.3227085671515</v>
      </c>
      <c r="Q434" s="11">
        <f t="shared" si="31"/>
        <v>0</v>
      </c>
      <c r="R434" s="20" t="s">
        <v>67</v>
      </c>
    </row>
    <row r="435" spans="1:18" ht="15.75" customHeight="1" x14ac:dyDescent="0.15">
      <c r="A435" s="7">
        <v>2022</v>
      </c>
      <c r="B435" s="8" t="s">
        <v>21</v>
      </c>
      <c r="C435" s="40">
        <v>1108</v>
      </c>
      <c r="D435" s="7" t="s">
        <v>28</v>
      </c>
      <c r="E435" s="16" t="s">
        <v>32</v>
      </c>
      <c r="F435" s="11">
        <v>4</v>
      </c>
      <c r="G435" s="38">
        <v>44775</v>
      </c>
      <c r="H435" s="19">
        <v>220193</v>
      </c>
      <c r="I435" s="39">
        <v>17.2</v>
      </c>
      <c r="J435" s="41">
        <v>515</v>
      </c>
      <c r="K435" s="41">
        <v>122</v>
      </c>
      <c r="L435" s="7">
        <f t="shared" si="40"/>
        <v>0.76310679611650489</v>
      </c>
      <c r="M435" s="7">
        <f t="shared" si="39"/>
        <v>2461.1778802044169</v>
      </c>
      <c r="Q435" s="11">
        <f t="shared" si="31"/>
        <v>0</v>
      </c>
      <c r="R435" s="20" t="s">
        <v>67</v>
      </c>
    </row>
    <row r="436" spans="1:18" ht="15.75" customHeight="1" x14ac:dyDescent="0.15">
      <c r="A436" s="7">
        <v>2022</v>
      </c>
      <c r="B436" s="8" t="s">
        <v>21</v>
      </c>
      <c r="C436" s="40">
        <v>1109</v>
      </c>
      <c r="D436" s="7" t="s">
        <v>22</v>
      </c>
      <c r="E436" s="16" t="s">
        <v>32</v>
      </c>
      <c r="F436" s="11">
        <v>4</v>
      </c>
      <c r="G436" s="38">
        <v>44775</v>
      </c>
      <c r="H436" s="19">
        <v>220194</v>
      </c>
      <c r="I436" s="39">
        <v>19.8</v>
      </c>
      <c r="J436" s="41">
        <v>590</v>
      </c>
      <c r="K436" s="41">
        <v>140</v>
      </c>
      <c r="L436" s="7">
        <f t="shared" si="40"/>
        <v>0.76271186440677963</v>
      </c>
      <c r="M436" s="7">
        <f t="shared" si="39"/>
        <v>2837.9397363465164</v>
      </c>
      <c r="Q436" s="11">
        <f t="shared" si="31"/>
        <v>0</v>
      </c>
      <c r="R436" s="20" t="s">
        <v>67</v>
      </c>
    </row>
    <row r="437" spans="1:18" ht="15.75" customHeight="1" x14ac:dyDescent="0.15">
      <c r="A437" s="7">
        <v>2022</v>
      </c>
      <c r="B437" s="8" t="s">
        <v>21</v>
      </c>
      <c r="C437" s="40">
        <v>1110</v>
      </c>
      <c r="D437" s="7" t="s">
        <v>27</v>
      </c>
      <c r="E437" s="16" t="s">
        <v>32</v>
      </c>
      <c r="F437" s="11">
        <v>4</v>
      </c>
      <c r="G437" s="38">
        <v>44775</v>
      </c>
      <c r="H437" s="19">
        <v>220195</v>
      </c>
      <c r="I437" s="39">
        <v>20.399999999999999</v>
      </c>
      <c r="J437" s="41">
        <v>610</v>
      </c>
      <c r="K437" s="41">
        <v>144</v>
      </c>
      <c r="L437" s="7">
        <f t="shared" si="40"/>
        <v>0.76393442622950825</v>
      </c>
      <c r="M437" s="7">
        <f t="shared" si="39"/>
        <v>2908.8731246895172</v>
      </c>
      <c r="Q437" s="11">
        <f t="shared" si="31"/>
        <v>0</v>
      </c>
      <c r="R437" s="20" t="s">
        <v>67</v>
      </c>
    </row>
    <row r="438" spans="1:18" ht="15.75" customHeight="1" x14ac:dyDescent="0.15">
      <c r="A438" s="7">
        <v>2022</v>
      </c>
      <c r="B438" s="8" t="s">
        <v>21</v>
      </c>
      <c r="C438" s="40">
        <v>1111</v>
      </c>
      <c r="D438" s="7" t="s">
        <v>30</v>
      </c>
      <c r="E438" s="16" t="s">
        <v>32</v>
      </c>
      <c r="F438" s="11">
        <v>4</v>
      </c>
      <c r="G438" s="38">
        <v>44775</v>
      </c>
      <c r="H438" s="19">
        <v>220196</v>
      </c>
      <c r="I438" s="39">
        <v>17.600000000000001</v>
      </c>
      <c r="J438" s="41">
        <v>620</v>
      </c>
      <c r="K438" s="41">
        <v>141</v>
      </c>
      <c r="L438" s="7">
        <f t="shared" si="40"/>
        <v>0.77258064516129032</v>
      </c>
      <c r="M438" s="7">
        <f t="shared" si="39"/>
        <v>2417.6979689366781</v>
      </c>
      <c r="Q438" s="11">
        <f t="shared" si="31"/>
        <v>0</v>
      </c>
      <c r="R438" s="20" t="s">
        <v>67</v>
      </c>
    </row>
    <row r="439" spans="1:18" ht="15.75" customHeight="1" x14ac:dyDescent="0.15">
      <c r="A439" s="7">
        <v>2022</v>
      </c>
      <c r="B439" s="8" t="s">
        <v>21</v>
      </c>
      <c r="C439" s="40">
        <v>1112</v>
      </c>
      <c r="D439" s="7" t="s">
        <v>31</v>
      </c>
      <c r="E439" s="16" t="s">
        <v>32</v>
      </c>
      <c r="F439" s="11">
        <v>4</v>
      </c>
      <c r="G439" s="38">
        <v>44775</v>
      </c>
      <c r="H439" s="19">
        <v>220197</v>
      </c>
      <c r="I439" s="39">
        <v>17.600000000000001</v>
      </c>
      <c r="J439" s="41">
        <v>395</v>
      </c>
      <c r="K439" s="41">
        <v>95</v>
      </c>
      <c r="L439" s="7">
        <f t="shared" si="40"/>
        <v>0.759493670886076</v>
      </c>
      <c r="M439" s="7">
        <f t="shared" si="39"/>
        <v>2556.8257540240656</v>
      </c>
      <c r="Q439" s="11">
        <f t="shared" si="31"/>
        <v>0</v>
      </c>
      <c r="R439" s="20" t="s">
        <v>67</v>
      </c>
    </row>
    <row r="440" spans="1:18" ht="15.75" customHeight="1" x14ac:dyDescent="0.15">
      <c r="A440" s="7">
        <v>2022</v>
      </c>
      <c r="B440" s="8" t="s">
        <v>21</v>
      </c>
      <c r="C440" s="40">
        <v>1207</v>
      </c>
      <c r="D440" s="7" t="s">
        <v>28</v>
      </c>
      <c r="E440" s="16" t="s">
        <v>32</v>
      </c>
      <c r="F440" s="11">
        <v>4</v>
      </c>
      <c r="G440" s="38">
        <v>44775</v>
      </c>
      <c r="H440" s="19">
        <v>220198</v>
      </c>
      <c r="I440" s="39">
        <v>13</v>
      </c>
      <c r="J440" s="41">
        <v>475</v>
      </c>
      <c r="K440" s="41">
        <v>116</v>
      </c>
      <c r="L440" s="7">
        <f t="shared" si="40"/>
        <v>0.75578947368421057</v>
      </c>
      <c r="M440" s="7">
        <f t="shared" si="39"/>
        <v>1917.6515092444915</v>
      </c>
      <c r="Q440" s="11">
        <f t="shared" si="31"/>
        <v>0</v>
      </c>
      <c r="R440" s="20" t="s">
        <v>67</v>
      </c>
    </row>
    <row r="441" spans="1:18" ht="15.75" customHeight="1" x14ac:dyDescent="0.15">
      <c r="A441" s="7">
        <v>2022</v>
      </c>
      <c r="B441" s="8" t="s">
        <v>21</v>
      </c>
      <c r="C441" s="40">
        <v>1208</v>
      </c>
      <c r="D441" s="7" t="s">
        <v>30</v>
      </c>
      <c r="E441" s="16" t="s">
        <v>32</v>
      </c>
      <c r="F441" s="11">
        <v>4</v>
      </c>
      <c r="G441" s="38">
        <v>44775</v>
      </c>
      <c r="H441" s="19">
        <v>220199</v>
      </c>
      <c r="I441" s="39">
        <v>14.6</v>
      </c>
      <c r="J441" s="41">
        <v>415</v>
      </c>
      <c r="K441" s="41">
        <v>101</v>
      </c>
      <c r="L441" s="7">
        <f t="shared" si="40"/>
        <v>0.75662650602409642</v>
      </c>
      <c r="M441" s="7">
        <f t="shared" si="39"/>
        <v>2146.2884453639463</v>
      </c>
      <c r="Q441" s="11">
        <f t="shared" si="31"/>
        <v>0</v>
      </c>
      <c r="R441" s="20" t="s">
        <v>67</v>
      </c>
    </row>
    <row r="442" spans="1:18" ht="15.75" customHeight="1" x14ac:dyDescent="0.15">
      <c r="A442" s="7">
        <v>2022</v>
      </c>
      <c r="B442" s="8" t="s">
        <v>21</v>
      </c>
      <c r="C442" s="40">
        <v>1209</v>
      </c>
      <c r="D442" s="7" t="s">
        <v>31</v>
      </c>
      <c r="E442" s="16" t="s">
        <v>32</v>
      </c>
      <c r="F442" s="11">
        <v>4</v>
      </c>
      <c r="G442" s="38">
        <v>44775</v>
      </c>
      <c r="H442" s="19">
        <v>220200</v>
      </c>
      <c r="I442" s="39">
        <v>15.6</v>
      </c>
      <c r="J442" s="41">
        <v>655</v>
      </c>
      <c r="K442" s="41">
        <v>151</v>
      </c>
      <c r="L442" s="7">
        <f t="shared" si="40"/>
        <v>0.76946564885496183</v>
      </c>
      <c r="M442" s="7">
        <f t="shared" si="39"/>
        <v>2172.3119952707734</v>
      </c>
      <c r="Q442" s="11">
        <f t="shared" si="31"/>
        <v>0</v>
      </c>
      <c r="R442" s="20" t="s">
        <v>67</v>
      </c>
    </row>
    <row r="443" spans="1:18" ht="15.75" customHeight="1" x14ac:dyDescent="0.15">
      <c r="A443" s="7">
        <v>2022</v>
      </c>
      <c r="B443" s="8" t="s">
        <v>21</v>
      </c>
      <c r="C443" s="40">
        <v>1210</v>
      </c>
      <c r="D443" s="7" t="s">
        <v>22</v>
      </c>
      <c r="E443" s="16" t="s">
        <v>32</v>
      </c>
      <c r="F443" s="11">
        <v>4</v>
      </c>
      <c r="G443" s="38">
        <v>44775</v>
      </c>
      <c r="H443" s="19">
        <v>220201</v>
      </c>
      <c r="I443" s="39">
        <v>15</v>
      </c>
      <c r="J443" s="41">
        <v>635</v>
      </c>
      <c r="K443" s="41">
        <v>148</v>
      </c>
      <c r="L443" s="7">
        <f t="shared" si="40"/>
        <v>0.76692913385826766</v>
      </c>
      <c r="M443" s="7">
        <f t="shared" si="39"/>
        <v>2111.7436835547073</v>
      </c>
      <c r="Q443" s="11">
        <f t="shared" si="31"/>
        <v>0</v>
      </c>
      <c r="R443" s="20" t="s">
        <v>67</v>
      </c>
    </row>
    <row r="444" spans="1:18" ht="15.75" customHeight="1" x14ac:dyDescent="0.15">
      <c r="A444" s="7">
        <v>2022</v>
      </c>
      <c r="B444" s="8" t="s">
        <v>21</v>
      </c>
      <c r="C444" s="40">
        <v>1211</v>
      </c>
      <c r="D444" s="7" t="s">
        <v>27</v>
      </c>
      <c r="E444" s="16" t="s">
        <v>32</v>
      </c>
      <c r="F444" s="11">
        <v>4</v>
      </c>
      <c r="G444" s="38">
        <v>44775</v>
      </c>
      <c r="H444" s="19">
        <v>220202</v>
      </c>
      <c r="I444" s="39">
        <v>15</v>
      </c>
      <c r="J444" s="41">
        <v>450</v>
      </c>
      <c r="K444" s="41">
        <v>106</v>
      </c>
      <c r="L444" s="7">
        <f t="shared" si="40"/>
        <v>0.76444444444444448</v>
      </c>
      <c r="M444" s="7">
        <f t="shared" si="39"/>
        <v>2134.2562663673771</v>
      </c>
      <c r="Q444" s="11">
        <f t="shared" si="31"/>
        <v>0</v>
      </c>
      <c r="R444" s="20" t="s">
        <v>67</v>
      </c>
    </row>
    <row r="445" spans="1:18" ht="15.75" customHeight="1" x14ac:dyDescent="0.15">
      <c r="A445" s="7">
        <v>2022</v>
      </c>
      <c r="B445" s="8" t="s">
        <v>21</v>
      </c>
      <c r="C445" s="40">
        <v>1212</v>
      </c>
      <c r="D445" s="7" t="s">
        <v>29</v>
      </c>
      <c r="E445" s="16" t="s">
        <v>32</v>
      </c>
      <c r="F445" s="11">
        <v>4</v>
      </c>
      <c r="G445" s="38">
        <v>44775</v>
      </c>
      <c r="H445" s="19">
        <v>220203</v>
      </c>
      <c r="I445" s="39">
        <v>17</v>
      </c>
      <c r="J445" s="41">
        <v>520</v>
      </c>
      <c r="K445" s="41">
        <v>123</v>
      </c>
      <c r="L445" s="7">
        <f t="shared" si="40"/>
        <v>0.76346153846153841</v>
      </c>
      <c r="M445" s="7">
        <f t="shared" si="39"/>
        <v>2428.9168285418291</v>
      </c>
      <c r="Q445" s="11">
        <f t="shared" si="31"/>
        <v>0</v>
      </c>
      <c r="R445" s="20" t="s">
        <v>67</v>
      </c>
    </row>
    <row r="446" spans="1:18" ht="15.75" customHeight="1" x14ac:dyDescent="0.15">
      <c r="A446" s="7">
        <v>2022</v>
      </c>
      <c r="B446" s="8" t="s">
        <v>21</v>
      </c>
      <c r="C446" s="40">
        <v>1301</v>
      </c>
      <c r="D446" s="7" t="s">
        <v>22</v>
      </c>
      <c r="E446" s="16" t="s">
        <v>32</v>
      </c>
      <c r="F446" s="11">
        <v>4</v>
      </c>
      <c r="G446" s="38">
        <v>44775</v>
      </c>
      <c r="H446" s="19">
        <v>220204</v>
      </c>
      <c r="I446" s="39">
        <v>18</v>
      </c>
      <c r="J446" s="41">
        <v>955</v>
      </c>
      <c r="K446" s="41">
        <v>218</v>
      </c>
      <c r="L446" s="7">
        <f t="shared" si="40"/>
        <v>0.7717277486910995</v>
      </c>
      <c r="M446" s="7">
        <f t="shared" si="39"/>
        <v>2481.9188746099735</v>
      </c>
      <c r="Q446" s="11">
        <f t="shared" si="31"/>
        <v>0</v>
      </c>
      <c r="R446" s="20" t="s">
        <v>67</v>
      </c>
    </row>
    <row r="447" spans="1:18" ht="15.75" customHeight="1" x14ac:dyDescent="0.15">
      <c r="A447" s="7">
        <v>2022</v>
      </c>
      <c r="B447" s="8" t="s">
        <v>21</v>
      </c>
      <c r="C447" s="40">
        <v>1302</v>
      </c>
      <c r="D447" s="7" t="s">
        <v>27</v>
      </c>
      <c r="E447" s="16" t="s">
        <v>32</v>
      </c>
      <c r="F447" s="11">
        <v>4</v>
      </c>
      <c r="G447" s="38">
        <v>44775</v>
      </c>
      <c r="H447" s="19">
        <v>220205</v>
      </c>
      <c r="I447" s="39">
        <v>15.4</v>
      </c>
      <c r="J447" s="41">
        <v>575</v>
      </c>
      <c r="K447" s="41">
        <v>137</v>
      </c>
      <c r="L447" s="7">
        <f t="shared" si="40"/>
        <v>0.76173913043478259</v>
      </c>
      <c r="M447" s="7">
        <f t="shared" si="39"/>
        <v>2216.3349651100375</v>
      </c>
      <c r="Q447" s="11">
        <f t="shared" si="31"/>
        <v>0</v>
      </c>
      <c r="R447" s="20" t="s">
        <v>67</v>
      </c>
    </row>
    <row r="448" spans="1:18" ht="15.75" customHeight="1" x14ac:dyDescent="0.15">
      <c r="A448" s="7">
        <v>2022</v>
      </c>
      <c r="B448" s="8" t="s">
        <v>21</v>
      </c>
      <c r="C448" s="40">
        <v>1303</v>
      </c>
      <c r="D448" s="7" t="s">
        <v>30</v>
      </c>
      <c r="E448" s="16" t="s">
        <v>32</v>
      </c>
      <c r="F448" s="11">
        <v>4</v>
      </c>
      <c r="G448" s="38">
        <v>44775</v>
      </c>
      <c r="H448" s="19">
        <v>220206</v>
      </c>
      <c r="I448" s="39">
        <v>16.2</v>
      </c>
      <c r="J448" s="41">
        <v>615</v>
      </c>
      <c r="K448" s="41">
        <v>146</v>
      </c>
      <c r="L448" s="7">
        <f t="shared" si="40"/>
        <v>0.76260162601626014</v>
      </c>
      <c r="M448" s="7">
        <f t="shared" si="39"/>
        <v>2323.0294161123425</v>
      </c>
      <c r="Q448" s="11">
        <f t="shared" si="31"/>
        <v>0</v>
      </c>
      <c r="R448" s="20" t="s">
        <v>67</v>
      </c>
    </row>
    <row r="449" spans="1:18" ht="15.75" customHeight="1" x14ac:dyDescent="0.15">
      <c r="A449" s="7">
        <v>2022</v>
      </c>
      <c r="B449" s="8" t="s">
        <v>21</v>
      </c>
      <c r="C449" s="40">
        <v>1304</v>
      </c>
      <c r="D449" s="7" t="s">
        <v>31</v>
      </c>
      <c r="E449" s="16" t="s">
        <v>32</v>
      </c>
      <c r="F449" s="11">
        <v>4</v>
      </c>
      <c r="G449" s="38">
        <v>44775</v>
      </c>
      <c r="H449" s="19">
        <v>220207</v>
      </c>
      <c r="I449" s="39">
        <v>16</v>
      </c>
      <c r="J449" s="41">
        <v>605</v>
      </c>
      <c r="K449" s="41">
        <v>144</v>
      </c>
      <c r="L449" s="7">
        <f t="shared" si="40"/>
        <v>0.76198347107438014</v>
      </c>
      <c r="M449" s="7">
        <f t="shared" si="39"/>
        <v>2300.3242340762999</v>
      </c>
      <c r="Q449" s="11">
        <f t="shared" ref="Q449:Q703" si="41">P449-O449</f>
        <v>0</v>
      </c>
      <c r="R449" s="20" t="s">
        <v>67</v>
      </c>
    </row>
    <row r="450" spans="1:18" ht="15.75" customHeight="1" x14ac:dyDescent="0.15">
      <c r="A450" s="7">
        <v>2022</v>
      </c>
      <c r="B450" s="8" t="s">
        <v>21</v>
      </c>
      <c r="C450" s="40">
        <v>1305</v>
      </c>
      <c r="D450" s="7" t="s">
        <v>28</v>
      </c>
      <c r="E450" s="16" t="s">
        <v>32</v>
      </c>
      <c r="F450" s="11">
        <v>4</v>
      </c>
      <c r="G450" s="38">
        <v>44775</v>
      </c>
      <c r="H450" s="19">
        <v>220208</v>
      </c>
      <c r="I450" s="39">
        <v>14.4</v>
      </c>
      <c r="J450" s="41">
        <v>515</v>
      </c>
      <c r="K450" s="41">
        <v>122</v>
      </c>
      <c r="L450" s="7">
        <f t="shared" si="40"/>
        <v>0.76310679611650489</v>
      </c>
      <c r="M450" s="7">
        <f t="shared" si="39"/>
        <v>2060.5210159850931</v>
      </c>
      <c r="Q450" s="11">
        <f t="shared" si="41"/>
        <v>0</v>
      </c>
      <c r="R450" s="20" t="s">
        <v>67</v>
      </c>
    </row>
    <row r="451" spans="1:18" ht="15.75" customHeight="1" x14ac:dyDescent="0.15">
      <c r="A451" s="7">
        <v>2022</v>
      </c>
      <c r="B451" s="8" t="s">
        <v>21</v>
      </c>
      <c r="C451" s="40">
        <v>1306</v>
      </c>
      <c r="D451" s="7" t="s">
        <v>29</v>
      </c>
      <c r="E451" s="16" t="s">
        <v>32</v>
      </c>
      <c r="F451" s="11">
        <v>4</v>
      </c>
      <c r="G451" s="38">
        <v>44775</v>
      </c>
      <c r="H451" s="19">
        <v>220209</v>
      </c>
      <c r="I451" s="39">
        <v>20</v>
      </c>
      <c r="J451" s="41">
        <v>685</v>
      </c>
      <c r="K451" s="41">
        <v>135</v>
      </c>
      <c r="L451" s="7">
        <f t="shared" si="40"/>
        <v>0.8029197080291971</v>
      </c>
      <c r="M451" s="7">
        <f t="shared" si="39"/>
        <v>2380.8670648086709</v>
      </c>
      <c r="Q451" s="11">
        <f t="shared" si="41"/>
        <v>0</v>
      </c>
      <c r="R451" s="20" t="s">
        <v>67</v>
      </c>
    </row>
    <row r="452" spans="1:18" ht="15.75" customHeight="1" x14ac:dyDescent="0.15">
      <c r="A452" s="7">
        <v>2022</v>
      </c>
      <c r="B452" s="8" t="s">
        <v>21</v>
      </c>
      <c r="C452" s="40">
        <v>1407</v>
      </c>
      <c r="D452" s="7" t="s">
        <v>27</v>
      </c>
      <c r="E452" s="16" t="s">
        <v>32</v>
      </c>
      <c r="F452" s="11">
        <v>4</v>
      </c>
      <c r="G452" s="38">
        <v>44775</v>
      </c>
      <c r="H452" s="19">
        <v>220210</v>
      </c>
      <c r="I452" s="39">
        <v>14.2</v>
      </c>
      <c r="J452" s="41">
        <v>550</v>
      </c>
      <c r="K452" s="41">
        <v>129</v>
      </c>
      <c r="L452" s="7">
        <f t="shared" si="40"/>
        <v>0.7654545454545455</v>
      </c>
      <c r="M452" s="7">
        <f t="shared" si="39"/>
        <v>2011.7653321089681</v>
      </c>
      <c r="Q452" s="11">
        <f t="shared" si="41"/>
        <v>0</v>
      </c>
      <c r="R452" s="20" t="s">
        <v>67</v>
      </c>
    </row>
    <row r="453" spans="1:18" ht="15.75" customHeight="1" x14ac:dyDescent="0.15">
      <c r="A453" s="7">
        <v>2022</v>
      </c>
      <c r="B453" s="8" t="s">
        <v>21</v>
      </c>
      <c r="C453" s="40">
        <v>1408</v>
      </c>
      <c r="D453" s="7" t="s">
        <v>22</v>
      </c>
      <c r="E453" s="16" t="s">
        <v>32</v>
      </c>
      <c r="F453" s="11">
        <v>4</v>
      </c>
      <c r="G453" s="38">
        <v>44775</v>
      </c>
      <c r="H453" s="19">
        <v>220211</v>
      </c>
      <c r="I453" s="39">
        <v>10.8</v>
      </c>
      <c r="J453" s="41">
        <v>585</v>
      </c>
      <c r="K453" s="41">
        <v>141</v>
      </c>
      <c r="L453" s="7">
        <f t="shared" si="40"/>
        <v>0.75897435897435894</v>
      </c>
      <c r="M453" s="7">
        <f t="shared" si="39"/>
        <v>1572.3490287490285</v>
      </c>
      <c r="Q453" s="11">
        <f t="shared" si="41"/>
        <v>0</v>
      </c>
      <c r="R453" s="20" t="s">
        <v>67</v>
      </c>
    </row>
    <row r="454" spans="1:18" ht="15.75" customHeight="1" x14ac:dyDescent="0.15">
      <c r="A454" s="7">
        <v>2022</v>
      </c>
      <c r="B454" s="8" t="s">
        <v>21</v>
      </c>
      <c r="C454" s="40">
        <v>1409</v>
      </c>
      <c r="D454" s="7" t="s">
        <v>29</v>
      </c>
      <c r="E454" s="16" t="s">
        <v>32</v>
      </c>
      <c r="F454" s="11">
        <v>4</v>
      </c>
      <c r="G454" s="38">
        <v>44775</v>
      </c>
      <c r="H454" s="19">
        <v>220212</v>
      </c>
      <c r="I454" s="39">
        <v>16.600000000000001</v>
      </c>
      <c r="J454" s="41">
        <v>525</v>
      </c>
      <c r="K454" s="41">
        <v>128</v>
      </c>
      <c r="L454" s="7">
        <f t="shared" si="40"/>
        <v>0.75619047619047619</v>
      </c>
      <c r="M454" s="7">
        <f t="shared" si="39"/>
        <v>2444.6726225215111</v>
      </c>
      <c r="Q454" s="11">
        <f t="shared" si="41"/>
        <v>0</v>
      </c>
      <c r="R454" s="20" t="s">
        <v>67</v>
      </c>
    </row>
    <row r="455" spans="1:18" ht="15.75" customHeight="1" x14ac:dyDescent="0.15">
      <c r="A455" s="7">
        <v>2022</v>
      </c>
      <c r="B455" s="8" t="s">
        <v>21</v>
      </c>
      <c r="C455" s="40">
        <v>1410</v>
      </c>
      <c r="D455" s="7" t="s">
        <v>31</v>
      </c>
      <c r="E455" s="16" t="s">
        <v>32</v>
      </c>
      <c r="F455" s="11">
        <v>4</v>
      </c>
      <c r="G455" s="38">
        <v>44775</v>
      </c>
      <c r="H455" s="19">
        <v>220213</v>
      </c>
      <c r="I455" s="39">
        <v>12.2</v>
      </c>
      <c r="J455" s="41">
        <v>560</v>
      </c>
      <c r="K455" s="41">
        <v>140</v>
      </c>
      <c r="L455" s="7">
        <f t="shared" si="40"/>
        <v>0.75</v>
      </c>
      <c r="M455" s="7">
        <f t="shared" si="39"/>
        <v>1842.3061167227836</v>
      </c>
      <c r="Q455" s="11">
        <f t="shared" si="41"/>
        <v>0</v>
      </c>
      <c r="R455" s="20" t="s">
        <v>67</v>
      </c>
    </row>
    <row r="456" spans="1:18" ht="15.75" customHeight="1" x14ac:dyDescent="0.15">
      <c r="A456" s="7">
        <v>2022</v>
      </c>
      <c r="B456" s="8" t="s">
        <v>21</v>
      </c>
      <c r="C456" s="40">
        <v>1411</v>
      </c>
      <c r="D456" s="7" t="s">
        <v>30</v>
      </c>
      <c r="E456" s="16" t="s">
        <v>32</v>
      </c>
      <c r="F456" s="11">
        <v>4</v>
      </c>
      <c r="G456" s="38">
        <v>44775</v>
      </c>
      <c r="H456" s="19">
        <v>220214</v>
      </c>
      <c r="I456" s="39">
        <v>9.4</v>
      </c>
      <c r="J456" s="41">
        <v>435</v>
      </c>
      <c r="K456" s="41">
        <v>112</v>
      </c>
      <c r="L456" s="7">
        <f t="shared" si="40"/>
        <v>0.74252873563218391</v>
      </c>
      <c r="M456" s="7">
        <f t="shared" si="39"/>
        <v>1461.9030561038226</v>
      </c>
      <c r="Q456" s="11">
        <f t="shared" si="41"/>
        <v>0</v>
      </c>
      <c r="R456" s="20" t="s">
        <v>67</v>
      </c>
    </row>
    <row r="457" spans="1:18" ht="15.75" customHeight="1" x14ac:dyDescent="0.15">
      <c r="A457" s="7">
        <v>2022</v>
      </c>
      <c r="B457" s="8" t="s">
        <v>21</v>
      </c>
      <c r="C457" s="40">
        <v>1412</v>
      </c>
      <c r="D457" s="7" t="s">
        <v>28</v>
      </c>
      <c r="E457" s="16" t="s">
        <v>32</v>
      </c>
      <c r="F457" s="11">
        <v>4</v>
      </c>
      <c r="G457" s="38">
        <v>44775</v>
      </c>
      <c r="H457" s="19">
        <v>220215</v>
      </c>
      <c r="I457" s="39">
        <v>10.8</v>
      </c>
      <c r="J457" s="41">
        <v>470</v>
      </c>
      <c r="K457" s="41">
        <v>117</v>
      </c>
      <c r="L457" s="7">
        <f t="shared" si="40"/>
        <v>0.75106382978723407</v>
      </c>
      <c r="M457" s="7">
        <f t="shared" si="39"/>
        <v>1623.9539651837522</v>
      </c>
      <c r="Q457" s="11">
        <f t="shared" si="41"/>
        <v>0</v>
      </c>
      <c r="R457" s="20" t="s">
        <v>67</v>
      </c>
    </row>
    <row r="458" spans="1:18" ht="15.75" customHeight="1" x14ac:dyDescent="0.15">
      <c r="A458" s="7">
        <v>2022</v>
      </c>
      <c r="B458" s="17" t="s">
        <v>33</v>
      </c>
      <c r="C458" s="40">
        <v>2107</v>
      </c>
      <c r="D458" s="7" t="s">
        <v>27</v>
      </c>
      <c r="E458" s="16" t="s">
        <v>32</v>
      </c>
      <c r="F458" s="11">
        <v>4</v>
      </c>
      <c r="G458" s="38">
        <v>44775</v>
      </c>
      <c r="H458" s="19">
        <v>220216</v>
      </c>
      <c r="I458" s="39">
        <v>6</v>
      </c>
      <c r="J458" s="41">
        <v>370</v>
      </c>
      <c r="K458" s="41">
        <v>138</v>
      </c>
      <c r="L458" s="7">
        <f t="shared" si="40"/>
        <v>0.62702702702702706</v>
      </c>
      <c r="M458" s="7">
        <f t="shared" si="39"/>
        <v>1351.7319137319134</v>
      </c>
      <c r="Q458" s="11">
        <f t="shared" si="41"/>
        <v>0</v>
      </c>
      <c r="R458" s="20" t="s">
        <v>68</v>
      </c>
    </row>
    <row r="459" spans="1:18" ht="15.75" customHeight="1" x14ac:dyDescent="0.15">
      <c r="A459" s="7">
        <v>2022</v>
      </c>
      <c r="B459" s="17" t="s">
        <v>33</v>
      </c>
      <c r="C459" s="40">
        <v>2108</v>
      </c>
      <c r="D459" s="7" t="s">
        <v>31</v>
      </c>
      <c r="E459" s="16" t="s">
        <v>32</v>
      </c>
      <c r="F459" s="11">
        <v>4</v>
      </c>
      <c r="G459" s="38">
        <v>44775</v>
      </c>
      <c r="H459" s="19">
        <v>220217</v>
      </c>
      <c r="I459" s="39">
        <v>8</v>
      </c>
      <c r="J459" s="41">
        <v>440</v>
      </c>
      <c r="K459" s="41">
        <v>146</v>
      </c>
      <c r="L459" s="7">
        <f t="shared" si="40"/>
        <v>0.66818181818181821</v>
      </c>
      <c r="M459" s="7">
        <f t="shared" si="39"/>
        <v>1603.437812468115</v>
      </c>
      <c r="Q459" s="11">
        <f t="shared" si="41"/>
        <v>0</v>
      </c>
      <c r="R459" s="20" t="s">
        <v>68</v>
      </c>
    </row>
    <row r="460" spans="1:18" ht="15.75" customHeight="1" x14ac:dyDescent="0.15">
      <c r="A460" s="7">
        <v>2022</v>
      </c>
      <c r="B460" s="17" t="s">
        <v>33</v>
      </c>
      <c r="C460" s="40">
        <v>2109</v>
      </c>
      <c r="D460" s="7" t="s">
        <v>22</v>
      </c>
      <c r="E460" s="16" t="s">
        <v>32</v>
      </c>
      <c r="F460" s="11">
        <v>4</v>
      </c>
      <c r="G460" s="38">
        <v>44775</v>
      </c>
      <c r="H460" s="19">
        <v>220218</v>
      </c>
      <c r="I460" s="39">
        <v>11.8</v>
      </c>
      <c r="J460" s="41">
        <v>510</v>
      </c>
      <c r="K460" s="41">
        <v>166</v>
      </c>
      <c r="L460" s="7">
        <f t="shared" si="40"/>
        <v>0.67450980392156867</v>
      </c>
      <c r="M460" s="7">
        <f t="shared" si="39"/>
        <v>2319.9673554719302</v>
      </c>
      <c r="Q460" s="11">
        <f t="shared" si="41"/>
        <v>0</v>
      </c>
      <c r="R460" s="20" t="s">
        <v>25</v>
      </c>
    </row>
    <row r="461" spans="1:18" ht="15.75" customHeight="1" x14ac:dyDescent="0.15">
      <c r="A461" s="7">
        <v>2022</v>
      </c>
      <c r="B461" s="17" t="s">
        <v>33</v>
      </c>
      <c r="C461" s="40">
        <v>2110</v>
      </c>
      <c r="D461" s="7" t="s">
        <v>28</v>
      </c>
      <c r="E461" s="16" t="s">
        <v>32</v>
      </c>
      <c r="F461" s="11">
        <v>4</v>
      </c>
      <c r="G461" s="38">
        <v>44775</v>
      </c>
      <c r="H461" s="19">
        <v>220219</v>
      </c>
      <c r="I461" s="39">
        <v>11.6</v>
      </c>
      <c r="J461" s="41">
        <v>530</v>
      </c>
      <c r="K461" s="41">
        <v>172</v>
      </c>
      <c r="L461" s="7">
        <f t="shared" si="40"/>
        <v>0.67547169811320751</v>
      </c>
      <c r="M461" s="7">
        <f t="shared" si="39"/>
        <v>2273.9060711941215</v>
      </c>
      <c r="Q461" s="11">
        <f t="shared" si="41"/>
        <v>0</v>
      </c>
      <c r="R461" s="20" t="s">
        <v>25</v>
      </c>
    </row>
    <row r="462" spans="1:18" ht="15.75" customHeight="1" x14ac:dyDescent="0.15">
      <c r="A462" s="7">
        <v>2022</v>
      </c>
      <c r="B462" s="17" t="s">
        <v>33</v>
      </c>
      <c r="C462" s="40">
        <v>2111</v>
      </c>
      <c r="D462" s="7" t="s">
        <v>29</v>
      </c>
      <c r="E462" s="16" t="s">
        <v>32</v>
      </c>
      <c r="F462" s="11">
        <v>4</v>
      </c>
      <c r="G462" s="38">
        <v>44775</v>
      </c>
      <c r="H462" s="19">
        <v>220220</v>
      </c>
      <c r="I462" s="39">
        <v>8.6</v>
      </c>
      <c r="J462" s="41">
        <v>325</v>
      </c>
      <c r="K462" s="41">
        <v>120</v>
      </c>
      <c r="L462" s="7">
        <f t="shared" si="40"/>
        <v>0.63076923076923075</v>
      </c>
      <c r="M462" s="7">
        <f t="shared" si="39"/>
        <v>1918.0427868427867</v>
      </c>
      <c r="Q462" s="11">
        <f t="shared" si="41"/>
        <v>0</v>
      </c>
      <c r="R462" s="20" t="s">
        <v>25</v>
      </c>
    </row>
    <row r="463" spans="1:18" ht="15.75" customHeight="1" x14ac:dyDescent="0.15">
      <c r="A463" s="7">
        <v>2022</v>
      </c>
      <c r="B463" s="17" t="s">
        <v>33</v>
      </c>
      <c r="C463" s="40">
        <v>2112</v>
      </c>
      <c r="D463" s="7" t="s">
        <v>30</v>
      </c>
      <c r="E463" s="16" t="s">
        <v>32</v>
      </c>
      <c r="F463" s="11">
        <v>4</v>
      </c>
      <c r="G463" s="38">
        <v>44775</v>
      </c>
      <c r="H463" s="19">
        <v>220221</v>
      </c>
      <c r="I463" s="39">
        <v>6.2</v>
      </c>
      <c r="J463" s="41">
        <v>360</v>
      </c>
      <c r="K463" s="41">
        <v>140</v>
      </c>
      <c r="L463" s="7">
        <f t="shared" si="40"/>
        <v>0.61111111111111116</v>
      </c>
      <c r="M463" s="7">
        <f t="shared" si="39"/>
        <v>1456.3949993764807</v>
      </c>
      <c r="Q463" s="11">
        <f t="shared" si="41"/>
        <v>0</v>
      </c>
      <c r="R463" s="20" t="s">
        <v>41</v>
      </c>
    </row>
    <row r="464" spans="1:18" ht="15.75" customHeight="1" x14ac:dyDescent="0.15">
      <c r="A464" s="7">
        <v>2022</v>
      </c>
      <c r="B464" s="17" t="s">
        <v>33</v>
      </c>
      <c r="C464" s="40">
        <v>2207</v>
      </c>
      <c r="D464" s="7" t="s">
        <v>22</v>
      </c>
      <c r="E464" s="16" t="s">
        <v>32</v>
      </c>
      <c r="F464" s="11">
        <v>4</v>
      </c>
      <c r="G464" s="38">
        <v>44775</v>
      </c>
      <c r="H464" s="19">
        <v>220222</v>
      </c>
      <c r="I464" s="39">
        <v>5.8</v>
      </c>
      <c r="J464" s="41">
        <v>485</v>
      </c>
      <c r="K464" s="41">
        <v>189</v>
      </c>
      <c r="L464" s="7">
        <f t="shared" si="40"/>
        <v>0.61030927835051552</v>
      </c>
      <c r="M464" s="7">
        <f t="shared" si="39"/>
        <v>1365.2431740081222</v>
      </c>
      <c r="Q464" s="11">
        <f t="shared" si="41"/>
        <v>0</v>
      </c>
      <c r="R464" s="20" t="s">
        <v>41</v>
      </c>
    </row>
    <row r="465" spans="1:18" ht="15.75" customHeight="1" x14ac:dyDescent="0.15">
      <c r="A465" s="7">
        <v>2022</v>
      </c>
      <c r="B465" s="17" t="s">
        <v>33</v>
      </c>
      <c r="C465" s="40">
        <v>2208</v>
      </c>
      <c r="D465" s="7" t="s">
        <v>28</v>
      </c>
      <c r="E465" s="16" t="s">
        <v>32</v>
      </c>
      <c r="F465" s="11">
        <v>4</v>
      </c>
      <c r="G465" s="38">
        <v>44775</v>
      </c>
      <c r="H465" s="19">
        <v>220223</v>
      </c>
      <c r="I465" s="39">
        <v>10.8</v>
      </c>
      <c r="J465" s="41">
        <v>470</v>
      </c>
      <c r="K465" s="41">
        <v>150</v>
      </c>
      <c r="L465" s="7">
        <f t="shared" si="40"/>
        <v>0.68085106382978722</v>
      </c>
      <c r="M465" s="7">
        <f t="shared" si="39"/>
        <v>2081.9922630560932</v>
      </c>
      <c r="Q465" s="11">
        <f t="shared" si="41"/>
        <v>0</v>
      </c>
      <c r="R465" s="20" t="s">
        <v>68</v>
      </c>
    </row>
    <row r="466" spans="1:18" ht="15.75" customHeight="1" x14ac:dyDescent="0.15">
      <c r="A466" s="7">
        <v>2022</v>
      </c>
      <c r="B466" s="17" t="s">
        <v>33</v>
      </c>
      <c r="C466" s="40">
        <v>2209</v>
      </c>
      <c r="D466" s="7" t="s">
        <v>27</v>
      </c>
      <c r="E466" s="16" t="s">
        <v>32</v>
      </c>
      <c r="F466" s="11">
        <v>4</v>
      </c>
      <c r="G466" s="38">
        <v>44775</v>
      </c>
      <c r="H466" s="19">
        <v>220224</v>
      </c>
      <c r="I466" s="39">
        <v>13.4</v>
      </c>
      <c r="J466" s="41">
        <v>385</v>
      </c>
      <c r="K466" s="41">
        <v>127</v>
      </c>
      <c r="L466" s="7">
        <f t="shared" si="40"/>
        <v>0.67012987012987013</v>
      </c>
      <c r="M466" s="7">
        <f t="shared" si="39"/>
        <v>2669.9906744209779</v>
      </c>
      <c r="Q466" s="11">
        <f t="shared" si="41"/>
        <v>0</v>
      </c>
      <c r="R466" s="20" t="s">
        <v>25</v>
      </c>
    </row>
    <row r="467" spans="1:18" ht="15.75" customHeight="1" x14ac:dyDescent="0.15">
      <c r="A467" s="7">
        <v>2022</v>
      </c>
      <c r="B467" s="17" t="s">
        <v>33</v>
      </c>
      <c r="C467" s="40">
        <v>2210</v>
      </c>
      <c r="D467" s="7" t="s">
        <v>29</v>
      </c>
      <c r="E467" s="16" t="s">
        <v>32</v>
      </c>
      <c r="F467" s="11">
        <v>4</v>
      </c>
      <c r="G467" s="38">
        <v>44775</v>
      </c>
      <c r="H467" s="19">
        <v>220225</v>
      </c>
      <c r="I467" s="39">
        <v>12.6</v>
      </c>
      <c r="J467" s="41">
        <v>520</v>
      </c>
      <c r="K467" s="41">
        <v>173</v>
      </c>
      <c r="L467" s="7">
        <f t="shared" si="40"/>
        <v>0.66730769230769227</v>
      </c>
      <c r="M467" s="7">
        <f t="shared" si="39"/>
        <v>2532.0673853923849</v>
      </c>
      <c r="Q467" s="11">
        <f t="shared" si="41"/>
        <v>0</v>
      </c>
      <c r="R467" s="20" t="s">
        <v>25</v>
      </c>
    </row>
    <row r="468" spans="1:18" ht="15.75" customHeight="1" x14ac:dyDescent="0.15">
      <c r="A468" s="7">
        <v>2022</v>
      </c>
      <c r="B468" s="17" t="s">
        <v>33</v>
      </c>
      <c r="C468" s="40">
        <v>2211</v>
      </c>
      <c r="D468" s="7" t="s">
        <v>30</v>
      </c>
      <c r="E468" s="16" t="s">
        <v>32</v>
      </c>
      <c r="F468" s="11">
        <v>4</v>
      </c>
      <c r="G468" s="38">
        <v>44775</v>
      </c>
      <c r="H468" s="19">
        <v>220226</v>
      </c>
      <c r="I468" s="39">
        <v>8.6</v>
      </c>
      <c r="J468" s="41">
        <v>520</v>
      </c>
      <c r="K468" s="41">
        <v>182</v>
      </c>
      <c r="L468" s="7">
        <f t="shared" si="40"/>
        <v>0.65</v>
      </c>
      <c r="M468" s="7">
        <f t="shared" si="39"/>
        <v>1818.144725028058</v>
      </c>
      <c r="Q468" s="11">
        <f t="shared" si="41"/>
        <v>0</v>
      </c>
      <c r="R468" s="20" t="s">
        <v>68</v>
      </c>
    </row>
    <row r="469" spans="1:18" ht="15.75" customHeight="1" x14ac:dyDescent="0.15">
      <c r="A469" s="7">
        <v>2022</v>
      </c>
      <c r="B469" s="17" t="s">
        <v>33</v>
      </c>
      <c r="C469" s="40">
        <v>2212</v>
      </c>
      <c r="D469" s="7" t="s">
        <v>31</v>
      </c>
      <c r="E469" s="16" t="s">
        <v>32</v>
      </c>
      <c r="F469" s="11">
        <v>4</v>
      </c>
      <c r="G469" s="38">
        <v>44775</v>
      </c>
      <c r="H469" s="19">
        <v>220227</v>
      </c>
      <c r="I469" s="39">
        <v>4.2</v>
      </c>
      <c r="J469" s="41">
        <v>195</v>
      </c>
      <c r="K469" s="41">
        <v>76</v>
      </c>
      <c r="L469" s="7">
        <f t="shared" si="40"/>
        <v>0.61025641025641031</v>
      </c>
      <c r="M469" s="7">
        <f t="shared" si="39"/>
        <v>988.75849089182395</v>
      </c>
      <c r="Q469" s="11">
        <f t="shared" si="41"/>
        <v>0</v>
      </c>
      <c r="R469" s="20" t="s">
        <v>41</v>
      </c>
    </row>
    <row r="470" spans="1:18" ht="15.75" customHeight="1" x14ac:dyDescent="0.15">
      <c r="A470" s="7">
        <v>2022</v>
      </c>
      <c r="B470" s="17" t="s">
        <v>33</v>
      </c>
      <c r="C470" s="40">
        <v>2301</v>
      </c>
      <c r="D470" s="7" t="s">
        <v>22</v>
      </c>
      <c r="E470" s="16" t="s">
        <v>32</v>
      </c>
      <c r="F470" s="11">
        <v>4</v>
      </c>
      <c r="G470" s="38">
        <v>44775</v>
      </c>
      <c r="H470" s="19">
        <v>220228</v>
      </c>
      <c r="I470" s="39">
        <v>6.2</v>
      </c>
      <c r="J470" s="41">
        <v>410</v>
      </c>
      <c r="K470" s="41">
        <v>158</v>
      </c>
      <c r="L470" s="7">
        <f t="shared" si="40"/>
        <v>0.61463414634146341</v>
      </c>
      <c r="M470" s="7">
        <f t="shared" si="39"/>
        <v>1443.2011770824779</v>
      </c>
      <c r="Q470" s="11">
        <f t="shared" si="41"/>
        <v>0</v>
      </c>
      <c r="R470" s="20" t="s">
        <v>41</v>
      </c>
    </row>
    <row r="471" spans="1:18" ht="15.75" customHeight="1" x14ac:dyDescent="0.15">
      <c r="A471" s="7">
        <v>2022</v>
      </c>
      <c r="B471" s="17" t="s">
        <v>33</v>
      </c>
      <c r="C471" s="40">
        <v>2302</v>
      </c>
      <c r="D471" s="7" t="s">
        <v>28</v>
      </c>
      <c r="E471" s="16" t="s">
        <v>32</v>
      </c>
      <c r="F471" s="11">
        <v>4</v>
      </c>
      <c r="G471" s="38">
        <v>44775</v>
      </c>
      <c r="H471" s="19">
        <v>220229</v>
      </c>
      <c r="I471" s="39">
        <v>7.2</v>
      </c>
      <c r="J471" s="41">
        <v>495</v>
      </c>
      <c r="K471" s="41">
        <v>173</v>
      </c>
      <c r="L471" s="7">
        <f t="shared" si="40"/>
        <v>0.65050505050505047</v>
      </c>
      <c r="M471" s="7">
        <f t="shared" si="39"/>
        <v>1519.9711866136108</v>
      </c>
      <c r="Q471" s="11">
        <f t="shared" si="41"/>
        <v>0</v>
      </c>
      <c r="R471" s="20" t="s">
        <v>68</v>
      </c>
    </row>
    <row r="472" spans="1:18" ht="15.75" customHeight="1" x14ac:dyDescent="0.15">
      <c r="A472" s="7">
        <v>2022</v>
      </c>
      <c r="B472" s="17" t="s">
        <v>33</v>
      </c>
      <c r="C472" s="40">
        <v>2303</v>
      </c>
      <c r="D472" s="7" t="s">
        <v>31</v>
      </c>
      <c r="E472" s="16" t="s">
        <v>32</v>
      </c>
      <c r="F472" s="11">
        <v>4</v>
      </c>
      <c r="G472" s="38">
        <v>44775</v>
      </c>
      <c r="H472" s="19">
        <v>220230</v>
      </c>
      <c r="I472" s="39">
        <v>11.4</v>
      </c>
      <c r="J472" s="41">
        <v>405</v>
      </c>
      <c r="K472" s="41">
        <v>134</v>
      </c>
      <c r="L472" s="7">
        <f t="shared" si="40"/>
        <v>0.66913580246913584</v>
      </c>
      <c r="M472" s="7">
        <f t="shared" si="39"/>
        <v>2278.3297501766633</v>
      </c>
      <c r="Q472" s="11">
        <f t="shared" si="41"/>
        <v>0</v>
      </c>
      <c r="R472" s="20" t="s">
        <v>25</v>
      </c>
    </row>
    <row r="473" spans="1:18" ht="15.75" customHeight="1" x14ac:dyDescent="0.15">
      <c r="A473" s="7">
        <v>2022</v>
      </c>
      <c r="B473" s="17" t="s">
        <v>33</v>
      </c>
      <c r="C473" s="40">
        <v>2304</v>
      </c>
      <c r="D473" s="7" t="s">
        <v>30</v>
      </c>
      <c r="E473" s="16" t="s">
        <v>32</v>
      </c>
      <c r="F473" s="11">
        <v>4</v>
      </c>
      <c r="G473" s="38">
        <v>44775</v>
      </c>
      <c r="H473" s="19">
        <v>220231</v>
      </c>
      <c r="I473" s="39">
        <v>10.199999999999999</v>
      </c>
      <c r="J473" s="41">
        <v>420</v>
      </c>
      <c r="K473" s="41">
        <v>141</v>
      </c>
      <c r="L473" s="7">
        <f t="shared" si="40"/>
        <v>0.66428571428571426</v>
      </c>
      <c r="M473" s="7">
        <f t="shared" ref="M473:M727" si="42">(I473-(I473*L473))*(107639/81)*(1/2.2)</f>
        <v>2068.3877104377102</v>
      </c>
      <c r="Q473" s="11">
        <f t="shared" si="41"/>
        <v>0</v>
      </c>
      <c r="R473" s="20" t="s">
        <v>25</v>
      </c>
    </row>
    <row r="474" spans="1:18" ht="15.75" customHeight="1" x14ac:dyDescent="0.15">
      <c r="A474" s="7">
        <v>2022</v>
      </c>
      <c r="B474" s="17" t="s">
        <v>33</v>
      </c>
      <c r="C474" s="40">
        <v>2305</v>
      </c>
      <c r="D474" s="7" t="s">
        <v>29</v>
      </c>
      <c r="E474" s="16" t="s">
        <v>32</v>
      </c>
      <c r="F474" s="11">
        <v>4</v>
      </c>
      <c r="G474" s="38">
        <v>44775</v>
      </c>
      <c r="H474" s="19">
        <v>220232</v>
      </c>
      <c r="I474" s="39">
        <v>8</v>
      </c>
      <c r="J474" s="41">
        <v>330</v>
      </c>
      <c r="K474" s="41">
        <v>122</v>
      </c>
      <c r="L474" s="7">
        <f t="shared" si="40"/>
        <v>0.63030303030303025</v>
      </c>
      <c r="M474" s="7">
        <f t="shared" si="42"/>
        <v>1786.4786586402747</v>
      </c>
      <c r="Q474" s="11">
        <f t="shared" si="41"/>
        <v>0</v>
      </c>
      <c r="R474" s="20" t="s">
        <v>68</v>
      </c>
    </row>
    <row r="475" spans="1:18" ht="15.75" customHeight="1" x14ac:dyDescent="0.15">
      <c r="A475" s="7">
        <v>2022</v>
      </c>
      <c r="B475" s="17" t="s">
        <v>33</v>
      </c>
      <c r="C475" s="40">
        <v>2306</v>
      </c>
      <c r="D475" s="7" t="s">
        <v>27</v>
      </c>
      <c r="E475" s="16" t="s">
        <v>32</v>
      </c>
      <c r="F475" s="11">
        <v>4</v>
      </c>
      <c r="G475" s="38">
        <v>44775</v>
      </c>
      <c r="H475" s="19">
        <v>220233</v>
      </c>
      <c r="I475" s="39">
        <v>5.6</v>
      </c>
      <c r="J475" s="41">
        <v>395</v>
      </c>
      <c r="K475" s="41">
        <v>153</v>
      </c>
      <c r="L475" s="7">
        <f t="shared" si="40"/>
        <v>0.61265822784810131</v>
      </c>
      <c r="M475" s="7">
        <f t="shared" si="42"/>
        <v>1310.2202787367339</v>
      </c>
      <c r="Q475" s="11">
        <f t="shared" si="41"/>
        <v>0</v>
      </c>
      <c r="R475" s="20" t="s">
        <v>41</v>
      </c>
    </row>
    <row r="476" spans="1:18" ht="15.75" customHeight="1" x14ac:dyDescent="0.15">
      <c r="A476" s="7">
        <v>2022</v>
      </c>
      <c r="B476" s="17" t="s">
        <v>33</v>
      </c>
      <c r="C476" s="40">
        <v>2407</v>
      </c>
      <c r="D476" s="7" t="s">
        <v>31</v>
      </c>
      <c r="E476" s="16" t="s">
        <v>32</v>
      </c>
      <c r="F476" s="11">
        <v>4</v>
      </c>
      <c r="G476" s="38">
        <v>44775</v>
      </c>
      <c r="H476" s="19">
        <v>220234</v>
      </c>
      <c r="I476" s="39">
        <v>5.2</v>
      </c>
      <c r="J476" s="41">
        <v>340</v>
      </c>
      <c r="K476" s="41">
        <v>129</v>
      </c>
      <c r="L476" s="7">
        <f t="shared" si="40"/>
        <v>0.62058823529411766</v>
      </c>
      <c r="M476" s="7">
        <f t="shared" si="42"/>
        <v>1191.7251138839374</v>
      </c>
      <c r="Q476" s="11">
        <f t="shared" si="41"/>
        <v>0</v>
      </c>
      <c r="R476" s="20" t="s">
        <v>41</v>
      </c>
    </row>
    <row r="477" spans="1:18" ht="15.75" customHeight="1" x14ac:dyDescent="0.15">
      <c r="A477" s="7">
        <v>2022</v>
      </c>
      <c r="B477" s="17" t="s">
        <v>33</v>
      </c>
      <c r="C477" s="40">
        <v>2408</v>
      </c>
      <c r="D477" s="7" t="s">
        <v>27</v>
      </c>
      <c r="E477" s="16" t="s">
        <v>32</v>
      </c>
      <c r="F477" s="11">
        <v>4</v>
      </c>
      <c r="G477" s="38">
        <v>44775</v>
      </c>
      <c r="H477" s="19">
        <v>220235</v>
      </c>
      <c r="I477" s="39">
        <v>8.8000000000000007</v>
      </c>
      <c r="J477" s="41">
        <v>370</v>
      </c>
      <c r="K477" s="41">
        <v>132</v>
      </c>
      <c r="L477" s="7">
        <f t="shared" si="40"/>
        <v>0.64324324324324322</v>
      </c>
      <c r="M477" s="7">
        <f t="shared" si="42"/>
        <v>1896.342742742743</v>
      </c>
      <c r="Q477" s="11">
        <f t="shared" si="41"/>
        <v>0</v>
      </c>
      <c r="R477" s="20" t="s">
        <v>25</v>
      </c>
    </row>
    <row r="478" spans="1:18" ht="15.75" customHeight="1" x14ac:dyDescent="0.15">
      <c r="A478" s="7">
        <v>2022</v>
      </c>
      <c r="B478" s="17" t="s">
        <v>33</v>
      </c>
      <c r="C478" s="40">
        <v>2409</v>
      </c>
      <c r="D478" s="7" t="s">
        <v>22</v>
      </c>
      <c r="E478" s="16" t="s">
        <v>32</v>
      </c>
      <c r="F478" s="11">
        <v>4</v>
      </c>
      <c r="G478" s="38">
        <v>44775</v>
      </c>
      <c r="H478" s="19">
        <v>220236</v>
      </c>
      <c r="I478" s="39">
        <v>10.6</v>
      </c>
      <c r="J478" s="41">
        <v>520</v>
      </c>
      <c r="K478" s="41">
        <v>169</v>
      </c>
      <c r="L478" s="7">
        <f t="shared" si="40"/>
        <v>0.67500000000000004</v>
      </c>
      <c r="M478" s="7">
        <f t="shared" si="42"/>
        <v>2080.8998597081927</v>
      </c>
      <c r="Q478" s="11">
        <f t="shared" si="41"/>
        <v>0</v>
      </c>
      <c r="R478" s="20" t="s">
        <v>25</v>
      </c>
    </row>
    <row r="479" spans="1:18" ht="15.75" customHeight="1" x14ac:dyDescent="0.15">
      <c r="A479" s="7">
        <v>2022</v>
      </c>
      <c r="B479" s="17" t="s">
        <v>33</v>
      </c>
      <c r="C479" s="40">
        <v>2410</v>
      </c>
      <c r="D479" s="7" t="s">
        <v>30</v>
      </c>
      <c r="E479" s="16" t="s">
        <v>32</v>
      </c>
      <c r="F479" s="11">
        <v>4</v>
      </c>
      <c r="G479" s="38">
        <v>44775</v>
      </c>
      <c r="H479" s="19">
        <v>220237</v>
      </c>
      <c r="I479" s="39">
        <v>8.8000000000000007</v>
      </c>
      <c r="J479" s="41">
        <v>530</v>
      </c>
      <c r="K479" s="41">
        <v>183</v>
      </c>
      <c r="L479" s="7">
        <f t="shared" si="40"/>
        <v>0.65471698113207544</v>
      </c>
      <c r="M479" s="7">
        <f t="shared" si="42"/>
        <v>1835.3540181691124</v>
      </c>
      <c r="Q479" s="11">
        <f t="shared" si="41"/>
        <v>0</v>
      </c>
      <c r="R479" s="20" t="s">
        <v>25</v>
      </c>
    </row>
    <row r="480" spans="1:18" ht="15.75" customHeight="1" x14ac:dyDescent="0.15">
      <c r="A480" s="7">
        <v>2022</v>
      </c>
      <c r="B480" s="17" t="s">
        <v>33</v>
      </c>
      <c r="C480" s="40">
        <v>2411</v>
      </c>
      <c r="D480" s="7" t="s">
        <v>29</v>
      </c>
      <c r="E480" s="16" t="s">
        <v>32</v>
      </c>
      <c r="F480" s="11">
        <v>4</v>
      </c>
      <c r="G480" s="38">
        <v>44775</v>
      </c>
      <c r="H480" s="19">
        <v>220238</v>
      </c>
      <c r="I480" s="39">
        <v>7.6</v>
      </c>
      <c r="J480" s="41">
        <v>355</v>
      </c>
      <c r="K480" s="41">
        <v>129</v>
      </c>
      <c r="L480" s="7">
        <f t="shared" si="40"/>
        <v>0.63661971830985919</v>
      </c>
      <c r="M480" s="7">
        <f t="shared" si="42"/>
        <v>1668.1569308104513</v>
      </c>
      <c r="Q480" s="11">
        <f t="shared" si="41"/>
        <v>0</v>
      </c>
      <c r="R480" s="20" t="s">
        <v>25</v>
      </c>
    </row>
    <row r="481" spans="1:18" ht="15.75" customHeight="1" x14ac:dyDescent="0.15">
      <c r="A481" s="7">
        <v>2022</v>
      </c>
      <c r="B481" s="17" t="s">
        <v>33</v>
      </c>
      <c r="C481" s="40">
        <v>2412</v>
      </c>
      <c r="D481" s="7" t="s">
        <v>28</v>
      </c>
      <c r="E481" s="16" t="s">
        <v>32</v>
      </c>
      <c r="F481" s="11">
        <v>4</v>
      </c>
      <c r="G481" s="38">
        <v>44775</v>
      </c>
      <c r="H481" s="19">
        <v>220239</v>
      </c>
      <c r="I481" s="39">
        <v>4.5999999999999996</v>
      </c>
      <c r="J481" s="41">
        <v>300</v>
      </c>
      <c r="K481" s="41">
        <v>119</v>
      </c>
      <c r="L481" s="7">
        <f t="shared" si="40"/>
        <v>0.60333333333333339</v>
      </c>
      <c r="M481" s="7">
        <f t="shared" si="42"/>
        <v>1102.1621511410399</v>
      </c>
      <c r="Q481" s="11">
        <f t="shared" si="41"/>
        <v>0</v>
      </c>
      <c r="R481" s="20" t="s">
        <v>41</v>
      </c>
    </row>
    <row r="482" spans="1:18" ht="15.75" customHeight="1" x14ac:dyDescent="0.15">
      <c r="A482" s="7">
        <v>2022</v>
      </c>
      <c r="B482" s="8" t="s">
        <v>21</v>
      </c>
      <c r="C482" s="40">
        <v>1101</v>
      </c>
      <c r="D482" s="7" t="s">
        <v>22</v>
      </c>
      <c r="E482" s="10" t="s">
        <v>23</v>
      </c>
      <c r="F482" s="11">
        <v>5</v>
      </c>
      <c r="G482" s="38">
        <v>44795</v>
      </c>
      <c r="H482" s="19">
        <v>220240</v>
      </c>
      <c r="I482" s="39">
        <v>23</v>
      </c>
      <c r="J482" s="41">
        <v>807</v>
      </c>
      <c r="K482" s="41">
        <v>207</v>
      </c>
      <c r="L482" s="7">
        <f t="shared" si="40"/>
        <v>0.74349442379182151</v>
      </c>
      <c r="M482" s="7">
        <f t="shared" si="42"/>
        <v>3563.5807267219907</v>
      </c>
      <c r="Q482" s="11">
        <f t="shared" si="41"/>
        <v>0</v>
      </c>
      <c r="R482" s="20" t="s">
        <v>52</v>
      </c>
    </row>
    <row r="483" spans="1:18" ht="15.75" customHeight="1" x14ac:dyDescent="0.15">
      <c r="A483" s="7">
        <v>2022</v>
      </c>
      <c r="B483" s="8" t="s">
        <v>21</v>
      </c>
      <c r="C483" s="40">
        <v>1102</v>
      </c>
      <c r="D483" s="7" t="s">
        <v>27</v>
      </c>
      <c r="E483" s="10" t="s">
        <v>23</v>
      </c>
      <c r="F483" s="11">
        <v>5</v>
      </c>
      <c r="G483" s="38">
        <v>44795</v>
      </c>
      <c r="H483" s="19">
        <v>220241</v>
      </c>
      <c r="I483" s="39">
        <v>21</v>
      </c>
      <c r="J483" s="41">
        <v>557</v>
      </c>
      <c r="K483" s="41">
        <v>146</v>
      </c>
      <c r="L483" s="7">
        <f t="shared" si="40"/>
        <v>0.73788150807899466</v>
      </c>
      <c r="M483" s="7">
        <f t="shared" si="42"/>
        <v>3324.9024657103637</v>
      </c>
      <c r="Q483" s="11">
        <f t="shared" si="41"/>
        <v>0</v>
      </c>
      <c r="R483" s="20" t="s">
        <v>52</v>
      </c>
    </row>
    <row r="484" spans="1:18" ht="15.75" customHeight="1" x14ac:dyDescent="0.15">
      <c r="A484" s="7">
        <v>2022</v>
      </c>
      <c r="B484" s="8" t="s">
        <v>21</v>
      </c>
      <c r="C484" s="40">
        <v>1103</v>
      </c>
      <c r="D484" s="7" t="s">
        <v>28</v>
      </c>
      <c r="E484" s="10" t="s">
        <v>23</v>
      </c>
      <c r="F484" s="11">
        <v>5</v>
      </c>
      <c r="G484" s="38">
        <v>44795</v>
      </c>
      <c r="H484" s="19">
        <v>220242</v>
      </c>
      <c r="I484" s="39">
        <v>24.6</v>
      </c>
      <c r="J484" s="41">
        <v>374</v>
      </c>
      <c r="K484" s="41">
        <v>102</v>
      </c>
      <c r="L484" s="7">
        <f t="shared" si="40"/>
        <v>0.72727272727272729</v>
      </c>
      <c r="M484" s="7">
        <f t="shared" si="42"/>
        <v>4052.5243342516055</v>
      </c>
      <c r="Q484" s="11">
        <f t="shared" si="41"/>
        <v>0</v>
      </c>
      <c r="R484" s="20" t="s">
        <v>52</v>
      </c>
    </row>
    <row r="485" spans="1:18" ht="15.75" customHeight="1" x14ac:dyDescent="0.15">
      <c r="A485" s="7">
        <v>2022</v>
      </c>
      <c r="B485" s="8" t="s">
        <v>21</v>
      </c>
      <c r="C485" s="40">
        <v>1104</v>
      </c>
      <c r="D485" s="7" t="s">
        <v>29</v>
      </c>
      <c r="E485" s="10" t="s">
        <v>23</v>
      </c>
      <c r="F485" s="11">
        <v>5</v>
      </c>
      <c r="G485" s="38">
        <v>44795</v>
      </c>
      <c r="H485" s="19">
        <v>220243</v>
      </c>
      <c r="I485" s="39">
        <v>29.6</v>
      </c>
      <c r="J485" s="41">
        <v>571</v>
      </c>
      <c r="K485" s="41">
        <v>148</v>
      </c>
      <c r="L485" s="7">
        <f t="shared" si="40"/>
        <v>0.74080560420315233</v>
      </c>
      <c r="M485" s="7">
        <f t="shared" si="42"/>
        <v>4634.2480182246691</v>
      </c>
      <c r="Q485" s="11">
        <f t="shared" si="41"/>
        <v>0</v>
      </c>
      <c r="R485" s="20" t="s">
        <v>52</v>
      </c>
    </row>
    <row r="486" spans="1:18" ht="15.75" customHeight="1" x14ac:dyDescent="0.15">
      <c r="A486" s="7">
        <v>2022</v>
      </c>
      <c r="B486" s="8" t="s">
        <v>21</v>
      </c>
      <c r="C486" s="40">
        <v>1105</v>
      </c>
      <c r="D486" s="7" t="s">
        <v>30</v>
      </c>
      <c r="E486" s="10" t="s">
        <v>23</v>
      </c>
      <c r="F486" s="11">
        <v>5</v>
      </c>
      <c r="G486" s="38">
        <v>44795</v>
      </c>
      <c r="H486" s="19">
        <v>220244</v>
      </c>
      <c r="I486" s="39">
        <v>27</v>
      </c>
      <c r="J486" s="41">
        <v>577</v>
      </c>
      <c r="K486" s="41">
        <v>149</v>
      </c>
      <c r="L486" s="7">
        <f t="shared" si="40"/>
        <v>0.74176776429809355</v>
      </c>
      <c r="M486" s="7">
        <f t="shared" si="42"/>
        <v>4211.4938816238637</v>
      </c>
      <c r="Q486" s="11">
        <f t="shared" si="41"/>
        <v>0</v>
      </c>
      <c r="R486" s="20" t="s">
        <v>52</v>
      </c>
    </row>
    <row r="487" spans="1:18" ht="15.75" customHeight="1" x14ac:dyDescent="0.15">
      <c r="A487" s="7">
        <v>2022</v>
      </c>
      <c r="B487" s="8" t="s">
        <v>21</v>
      </c>
      <c r="C487" s="40">
        <v>1106</v>
      </c>
      <c r="D487" s="7" t="s">
        <v>31</v>
      </c>
      <c r="E487" s="10" t="s">
        <v>23</v>
      </c>
      <c r="F487" s="11">
        <v>5</v>
      </c>
      <c r="G487" s="38">
        <v>44795</v>
      </c>
      <c r="H487" s="19">
        <v>220245</v>
      </c>
      <c r="I487" s="39">
        <v>23.2</v>
      </c>
      <c r="J487" s="41">
        <v>741</v>
      </c>
      <c r="K487" s="41">
        <v>187</v>
      </c>
      <c r="L487" s="7">
        <f t="shared" si="40"/>
        <v>0.74763832658569496</v>
      </c>
      <c r="M487" s="7">
        <f t="shared" si="42"/>
        <v>3536.4973592575925</v>
      </c>
      <c r="Q487" s="11">
        <f t="shared" si="41"/>
        <v>0</v>
      </c>
      <c r="R487" s="20" t="s">
        <v>52</v>
      </c>
    </row>
    <row r="488" spans="1:18" ht="15.75" customHeight="1" x14ac:dyDescent="0.15">
      <c r="A488" s="7">
        <v>2022</v>
      </c>
      <c r="B488" s="8" t="s">
        <v>21</v>
      </c>
      <c r="C488" s="40">
        <v>1201</v>
      </c>
      <c r="D488" s="7" t="s">
        <v>30</v>
      </c>
      <c r="E488" s="10" t="s">
        <v>23</v>
      </c>
      <c r="F488" s="11">
        <v>5</v>
      </c>
      <c r="G488" s="38">
        <v>44795</v>
      </c>
      <c r="H488" s="19">
        <v>220246</v>
      </c>
      <c r="I488" s="39">
        <v>24.4</v>
      </c>
      <c r="J488" s="41">
        <v>631</v>
      </c>
      <c r="K488" s="41">
        <v>166</v>
      </c>
      <c r="L488" s="7">
        <f t="shared" si="40"/>
        <v>0.73692551505546755</v>
      </c>
      <c r="M488" s="7">
        <f t="shared" si="42"/>
        <v>3877.3098621360623</v>
      </c>
      <c r="Q488" s="11">
        <f t="shared" si="41"/>
        <v>0</v>
      </c>
      <c r="R488" s="20" t="s">
        <v>52</v>
      </c>
    </row>
    <row r="489" spans="1:18" ht="15.75" customHeight="1" x14ac:dyDescent="0.15">
      <c r="A489" s="7">
        <v>2022</v>
      </c>
      <c r="B489" s="8" t="s">
        <v>21</v>
      </c>
      <c r="C489" s="40">
        <v>1202</v>
      </c>
      <c r="D489" s="7" t="s">
        <v>29</v>
      </c>
      <c r="E489" s="10" t="s">
        <v>23</v>
      </c>
      <c r="F489" s="11">
        <v>5</v>
      </c>
      <c r="G489" s="38">
        <v>44795</v>
      </c>
      <c r="H489" s="19">
        <v>220247</v>
      </c>
      <c r="I489" s="39">
        <v>25.8</v>
      </c>
      <c r="J489" s="41">
        <v>629</v>
      </c>
      <c r="K489" s="41">
        <v>164</v>
      </c>
      <c r="L489" s="7">
        <f t="shared" si="40"/>
        <v>0.73926868044515104</v>
      </c>
      <c r="M489" s="7">
        <f t="shared" si="42"/>
        <v>4063.2623425564598</v>
      </c>
      <c r="Q489" s="11">
        <f t="shared" si="41"/>
        <v>0</v>
      </c>
      <c r="R489" s="20" t="s">
        <v>52</v>
      </c>
    </row>
    <row r="490" spans="1:18" ht="15.75" customHeight="1" x14ac:dyDescent="0.15">
      <c r="A490" s="7">
        <v>2022</v>
      </c>
      <c r="B490" s="8" t="s">
        <v>21</v>
      </c>
      <c r="C490" s="40">
        <v>1203</v>
      </c>
      <c r="D490" s="7" t="s">
        <v>27</v>
      </c>
      <c r="E490" s="10" t="s">
        <v>23</v>
      </c>
      <c r="F490" s="11">
        <v>5</v>
      </c>
      <c r="G490" s="38">
        <v>44795</v>
      </c>
      <c r="H490" s="19">
        <v>220248</v>
      </c>
      <c r="I490" s="39">
        <v>28</v>
      </c>
      <c r="J490" s="41">
        <v>599</v>
      </c>
      <c r="K490" s="41">
        <v>154</v>
      </c>
      <c r="L490" s="7">
        <f t="shared" si="40"/>
        <v>0.74290484140233726</v>
      </c>
      <c r="M490" s="7">
        <f t="shared" si="42"/>
        <v>4348.2437807869082</v>
      </c>
      <c r="Q490" s="11">
        <f t="shared" si="41"/>
        <v>0</v>
      </c>
      <c r="R490" s="20" t="s">
        <v>52</v>
      </c>
    </row>
    <row r="491" spans="1:18" ht="15.75" customHeight="1" x14ac:dyDescent="0.15">
      <c r="A491" s="7">
        <v>2022</v>
      </c>
      <c r="B491" s="8" t="s">
        <v>21</v>
      </c>
      <c r="C491" s="40">
        <v>1204</v>
      </c>
      <c r="D491" s="7" t="s">
        <v>22</v>
      </c>
      <c r="E491" s="10" t="s">
        <v>23</v>
      </c>
      <c r="F491" s="11">
        <v>5</v>
      </c>
      <c r="G491" s="38">
        <v>44795</v>
      </c>
      <c r="H491" s="19">
        <v>220249</v>
      </c>
      <c r="I491" s="39">
        <v>26.6</v>
      </c>
      <c r="J491" s="41">
        <v>537</v>
      </c>
      <c r="K491" s="41">
        <v>146</v>
      </c>
      <c r="L491" s="7">
        <f t="shared" si="40"/>
        <v>0.72811918063314707</v>
      </c>
      <c r="M491" s="7">
        <f t="shared" si="42"/>
        <v>4368.3976157185352</v>
      </c>
      <c r="Q491" s="11">
        <f t="shared" si="41"/>
        <v>0</v>
      </c>
      <c r="R491" s="20" t="s">
        <v>52</v>
      </c>
    </row>
    <row r="492" spans="1:18" ht="15.75" customHeight="1" x14ac:dyDescent="0.15">
      <c r="A492" s="7">
        <v>2022</v>
      </c>
      <c r="B492" s="8" t="s">
        <v>21</v>
      </c>
      <c r="C492" s="40">
        <v>1205</v>
      </c>
      <c r="D492" s="7" t="s">
        <v>28</v>
      </c>
      <c r="E492" s="10" t="s">
        <v>23</v>
      </c>
      <c r="F492" s="11">
        <v>5</v>
      </c>
      <c r="G492" s="38">
        <v>44795</v>
      </c>
      <c r="H492" s="19">
        <v>220250</v>
      </c>
      <c r="I492" s="39">
        <v>23.2</v>
      </c>
      <c r="J492" s="41">
        <v>1008</v>
      </c>
      <c r="K492" s="41">
        <v>242</v>
      </c>
      <c r="L492" s="7">
        <f t="shared" si="40"/>
        <v>0.75992063492063489</v>
      </c>
      <c r="M492" s="7">
        <f t="shared" si="42"/>
        <v>3364.3779149519887</v>
      </c>
      <c r="Q492" s="11">
        <f t="shared" si="41"/>
        <v>0</v>
      </c>
      <c r="R492" s="20" t="s">
        <v>52</v>
      </c>
    </row>
    <row r="493" spans="1:18" ht="15.75" customHeight="1" x14ac:dyDescent="0.15">
      <c r="A493" s="7">
        <v>2022</v>
      </c>
      <c r="B493" s="8" t="s">
        <v>21</v>
      </c>
      <c r="C493" s="40">
        <v>1206</v>
      </c>
      <c r="D493" s="7" t="s">
        <v>31</v>
      </c>
      <c r="E493" s="10" t="s">
        <v>23</v>
      </c>
      <c r="F493" s="11">
        <v>5</v>
      </c>
      <c r="G493" s="38">
        <v>44795</v>
      </c>
      <c r="H493" s="19">
        <v>220251</v>
      </c>
      <c r="I493" s="39">
        <v>19.8</v>
      </c>
      <c r="J493" s="41">
        <v>559</v>
      </c>
      <c r="K493" s="41">
        <v>145</v>
      </c>
      <c r="L493" s="7">
        <f t="shared" si="40"/>
        <v>0.74060822898032197</v>
      </c>
      <c r="M493" s="7">
        <f t="shared" si="42"/>
        <v>3102.2967600874581</v>
      </c>
      <c r="Q493" s="11">
        <f t="shared" si="41"/>
        <v>0</v>
      </c>
      <c r="R493" s="20" t="s">
        <v>34</v>
      </c>
    </row>
    <row r="494" spans="1:18" ht="15.75" customHeight="1" x14ac:dyDescent="0.15">
      <c r="A494" s="7">
        <v>2022</v>
      </c>
      <c r="B494" s="8" t="s">
        <v>21</v>
      </c>
      <c r="C494" s="40">
        <v>1307</v>
      </c>
      <c r="D494" s="7" t="s">
        <v>27</v>
      </c>
      <c r="E494" s="10" t="s">
        <v>23</v>
      </c>
      <c r="F494" s="11">
        <v>5</v>
      </c>
      <c r="G494" s="38">
        <v>44795</v>
      </c>
      <c r="H494" s="19">
        <v>220252</v>
      </c>
      <c r="I494" s="39">
        <v>28.8</v>
      </c>
      <c r="J494" s="41">
        <v>796</v>
      </c>
      <c r="K494" s="41">
        <v>193</v>
      </c>
      <c r="L494" s="7">
        <f t="shared" si="40"/>
        <v>0.75753768844221103</v>
      </c>
      <c r="M494" s="7">
        <f t="shared" si="42"/>
        <v>4217.923354144461</v>
      </c>
      <c r="Q494" s="11">
        <f t="shared" si="41"/>
        <v>0</v>
      </c>
      <c r="R494" s="20" t="s">
        <v>52</v>
      </c>
    </row>
    <row r="495" spans="1:18" ht="15.75" customHeight="1" x14ac:dyDescent="0.15">
      <c r="A495" s="7">
        <v>2022</v>
      </c>
      <c r="B495" s="8" t="s">
        <v>21</v>
      </c>
      <c r="C495" s="40">
        <v>1308</v>
      </c>
      <c r="D495" s="7" t="s">
        <v>22</v>
      </c>
      <c r="E495" s="10" t="s">
        <v>23</v>
      </c>
      <c r="F495" s="11">
        <v>5</v>
      </c>
      <c r="G495" s="38">
        <v>44795</v>
      </c>
      <c r="H495" s="19">
        <v>220253</v>
      </c>
      <c r="I495" s="39">
        <v>20.8</v>
      </c>
      <c r="J495" s="41">
        <v>795</v>
      </c>
      <c r="K495" s="41">
        <v>197</v>
      </c>
      <c r="L495" s="7">
        <f t="shared" si="40"/>
        <v>0.75220125786163528</v>
      </c>
      <c r="M495" s="7">
        <f t="shared" si="42"/>
        <v>3113.3244845379004</v>
      </c>
      <c r="Q495" s="11">
        <f t="shared" si="41"/>
        <v>0</v>
      </c>
      <c r="R495" s="20" t="s">
        <v>52</v>
      </c>
    </row>
    <row r="496" spans="1:18" ht="15.75" customHeight="1" x14ac:dyDescent="0.15">
      <c r="A496" s="7">
        <v>2022</v>
      </c>
      <c r="B496" s="8" t="s">
        <v>21</v>
      </c>
      <c r="C496" s="40">
        <v>1309</v>
      </c>
      <c r="D496" s="7" t="s">
        <v>31</v>
      </c>
      <c r="E496" s="10" t="s">
        <v>23</v>
      </c>
      <c r="F496" s="11">
        <v>5</v>
      </c>
      <c r="G496" s="38">
        <v>44795</v>
      </c>
      <c r="H496" s="19">
        <v>220254</v>
      </c>
      <c r="I496" s="39">
        <v>25</v>
      </c>
      <c r="J496" s="41">
        <v>718</v>
      </c>
      <c r="K496" s="41">
        <v>169</v>
      </c>
      <c r="L496" s="7">
        <f t="shared" si="40"/>
        <v>0.76462395543175488</v>
      </c>
      <c r="M496" s="7">
        <f t="shared" si="42"/>
        <v>3554.3830052302656</v>
      </c>
      <c r="Q496" s="11">
        <f t="shared" si="41"/>
        <v>0</v>
      </c>
      <c r="R496" s="20" t="s">
        <v>52</v>
      </c>
    </row>
    <row r="497" spans="1:18" ht="15.75" customHeight="1" x14ac:dyDescent="0.15">
      <c r="A497" s="7">
        <v>2022</v>
      </c>
      <c r="B497" s="8" t="s">
        <v>21</v>
      </c>
      <c r="C497" s="40">
        <v>1310</v>
      </c>
      <c r="D497" s="7" t="s">
        <v>29</v>
      </c>
      <c r="E497" s="10" t="s">
        <v>23</v>
      </c>
      <c r="F497" s="11">
        <v>5</v>
      </c>
      <c r="G497" s="38">
        <v>44795</v>
      </c>
      <c r="H497" s="19">
        <v>220255</v>
      </c>
      <c r="I497" s="39">
        <v>28</v>
      </c>
      <c r="J497" s="41">
        <v>822</v>
      </c>
      <c r="K497" s="41">
        <v>202</v>
      </c>
      <c r="L497" s="7">
        <f t="shared" si="40"/>
        <v>0.75425790754257904</v>
      </c>
      <c r="M497" s="7">
        <f t="shared" si="42"/>
        <v>4156.2296662215549</v>
      </c>
      <c r="Q497" s="11">
        <f t="shared" si="41"/>
        <v>0</v>
      </c>
      <c r="R497" s="20" t="s">
        <v>52</v>
      </c>
    </row>
    <row r="498" spans="1:18" ht="15.75" customHeight="1" x14ac:dyDescent="0.15">
      <c r="A498" s="7">
        <v>2022</v>
      </c>
      <c r="B498" s="8" t="s">
        <v>21</v>
      </c>
      <c r="C498" s="40">
        <v>1311</v>
      </c>
      <c r="D498" s="7" t="s">
        <v>30</v>
      </c>
      <c r="E498" s="10" t="s">
        <v>23</v>
      </c>
      <c r="F498" s="11">
        <v>5</v>
      </c>
      <c r="G498" s="38">
        <v>44795</v>
      </c>
      <c r="H498" s="19">
        <v>220256</v>
      </c>
      <c r="I498" s="39">
        <v>21.8</v>
      </c>
      <c r="J498" s="41">
        <v>597</v>
      </c>
      <c r="K498" s="41">
        <v>156</v>
      </c>
      <c r="L498" s="7">
        <f t="shared" si="40"/>
        <v>0.7386934673366834</v>
      </c>
      <c r="M498" s="7">
        <f t="shared" si="42"/>
        <v>3440.873570997524</v>
      </c>
      <c r="Q498" s="11">
        <f t="shared" si="41"/>
        <v>0</v>
      </c>
      <c r="R498" s="20" t="s">
        <v>52</v>
      </c>
    </row>
    <row r="499" spans="1:18" ht="15.75" customHeight="1" x14ac:dyDescent="0.15">
      <c r="A499" s="7">
        <v>2022</v>
      </c>
      <c r="B499" s="8" t="s">
        <v>21</v>
      </c>
      <c r="C499" s="40">
        <v>1312</v>
      </c>
      <c r="D499" s="7" t="s">
        <v>28</v>
      </c>
      <c r="E499" s="10" t="s">
        <v>23</v>
      </c>
      <c r="F499" s="11">
        <v>5</v>
      </c>
      <c r="G499" s="38">
        <v>44795</v>
      </c>
      <c r="H499" s="19">
        <v>220257</v>
      </c>
      <c r="I499" s="39">
        <v>29.8</v>
      </c>
      <c r="J499" s="41">
        <v>638</v>
      </c>
      <c r="K499" s="41">
        <v>159</v>
      </c>
      <c r="L499" s="7">
        <f t="shared" si="40"/>
        <v>0.7507836990595611</v>
      </c>
      <c r="M499" s="7">
        <f t="shared" si="42"/>
        <v>4485.9524344806468</v>
      </c>
      <c r="Q499" s="11">
        <f t="shared" si="41"/>
        <v>0</v>
      </c>
      <c r="R499" s="20" t="s">
        <v>52</v>
      </c>
    </row>
    <row r="500" spans="1:18" ht="15.75" customHeight="1" x14ac:dyDescent="0.15">
      <c r="A500" s="7">
        <v>2022</v>
      </c>
      <c r="B500" s="8" t="s">
        <v>21</v>
      </c>
      <c r="C500" s="40">
        <v>1401</v>
      </c>
      <c r="D500" s="7" t="s">
        <v>22</v>
      </c>
      <c r="E500" s="10" t="s">
        <v>23</v>
      </c>
      <c r="F500" s="11">
        <v>5</v>
      </c>
      <c r="G500" s="38">
        <v>44795</v>
      </c>
      <c r="H500" s="19">
        <v>220258</v>
      </c>
      <c r="I500" s="39">
        <v>27.8</v>
      </c>
      <c r="J500" s="41">
        <v>1026</v>
      </c>
      <c r="K500" s="41">
        <v>231</v>
      </c>
      <c r="L500" s="7">
        <f t="shared" si="40"/>
        <v>0.77485380116959068</v>
      </c>
      <c r="M500" s="7">
        <f t="shared" si="42"/>
        <v>3780.6926214713735</v>
      </c>
      <c r="Q500" s="11">
        <f t="shared" si="41"/>
        <v>0</v>
      </c>
      <c r="R500" s="20" t="s">
        <v>52</v>
      </c>
    </row>
    <row r="501" spans="1:18" ht="15.75" customHeight="1" x14ac:dyDescent="0.15">
      <c r="A501" s="7">
        <v>2022</v>
      </c>
      <c r="B501" s="8" t="s">
        <v>21</v>
      </c>
      <c r="C501" s="40">
        <v>1402</v>
      </c>
      <c r="D501" s="7" t="s">
        <v>28</v>
      </c>
      <c r="E501" s="10" t="s">
        <v>23</v>
      </c>
      <c r="F501" s="11">
        <v>5</v>
      </c>
      <c r="G501" s="38">
        <v>44795</v>
      </c>
      <c r="H501" s="19">
        <v>220259</v>
      </c>
      <c r="I501" s="39">
        <v>20.2</v>
      </c>
      <c r="J501" s="41">
        <v>709</v>
      </c>
      <c r="K501" s="41">
        <v>183</v>
      </c>
      <c r="L501" s="7">
        <f t="shared" si="40"/>
        <v>0.7418899858956276</v>
      </c>
      <c r="M501" s="7">
        <f t="shared" si="42"/>
        <v>3149.3300613089054</v>
      </c>
      <c r="Q501" s="11">
        <f t="shared" si="41"/>
        <v>0</v>
      </c>
      <c r="R501" s="20" t="s">
        <v>52</v>
      </c>
    </row>
    <row r="502" spans="1:18" ht="15.75" customHeight="1" x14ac:dyDescent="0.15">
      <c r="A502" s="7">
        <v>2022</v>
      </c>
      <c r="B502" s="8" t="s">
        <v>21</v>
      </c>
      <c r="C502" s="40">
        <v>1403</v>
      </c>
      <c r="D502" s="7" t="s">
        <v>29</v>
      </c>
      <c r="E502" s="10" t="s">
        <v>23</v>
      </c>
      <c r="F502" s="11">
        <v>5</v>
      </c>
      <c r="G502" s="38">
        <v>44795</v>
      </c>
      <c r="H502" s="19">
        <v>220260</v>
      </c>
      <c r="I502" s="39">
        <v>30.2</v>
      </c>
      <c r="J502" s="41">
        <v>483</v>
      </c>
      <c r="K502" s="41">
        <v>123</v>
      </c>
      <c r="L502" s="7">
        <f t="shared" si="40"/>
        <v>0.74534161490683226</v>
      </c>
      <c r="M502" s="7">
        <f t="shared" si="42"/>
        <v>4645.4402478895227</v>
      </c>
      <c r="Q502" s="11">
        <f t="shared" si="41"/>
        <v>0</v>
      </c>
      <c r="R502" s="20" t="s">
        <v>52</v>
      </c>
    </row>
    <row r="503" spans="1:18" ht="15.75" customHeight="1" x14ac:dyDescent="0.15">
      <c r="A503" s="7">
        <v>2022</v>
      </c>
      <c r="B503" s="8" t="s">
        <v>21</v>
      </c>
      <c r="C503" s="40">
        <v>1404</v>
      </c>
      <c r="D503" s="7" t="s">
        <v>27</v>
      </c>
      <c r="E503" s="10" t="s">
        <v>23</v>
      </c>
      <c r="F503" s="11">
        <v>5</v>
      </c>
      <c r="G503" s="38">
        <v>44795</v>
      </c>
      <c r="H503" s="19">
        <v>220261</v>
      </c>
      <c r="I503" s="39">
        <v>26.4</v>
      </c>
      <c r="J503" s="41">
        <v>718</v>
      </c>
      <c r="K503" s="41">
        <v>172</v>
      </c>
      <c r="L503" s="7">
        <f t="shared" si="40"/>
        <v>0.76044568245125344</v>
      </c>
      <c r="M503" s="7">
        <f t="shared" si="42"/>
        <v>3820.0573609821522</v>
      </c>
      <c r="Q503" s="11">
        <f t="shared" si="41"/>
        <v>0</v>
      </c>
      <c r="R503" s="20" t="s">
        <v>52</v>
      </c>
    </row>
    <row r="504" spans="1:18" ht="15.75" customHeight="1" x14ac:dyDescent="0.15">
      <c r="A504" s="7">
        <v>2022</v>
      </c>
      <c r="B504" s="8" t="s">
        <v>21</v>
      </c>
      <c r="C504" s="40">
        <v>1405</v>
      </c>
      <c r="D504" s="7" t="s">
        <v>31</v>
      </c>
      <c r="E504" s="10" t="s">
        <v>23</v>
      </c>
      <c r="F504" s="11">
        <v>5</v>
      </c>
      <c r="G504" s="38">
        <v>44795</v>
      </c>
      <c r="H504" s="19">
        <v>220262</v>
      </c>
      <c r="I504" s="39">
        <v>16.2</v>
      </c>
      <c r="J504" s="41">
        <v>625</v>
      </c>
      <c r="K504" s="41">
        <v>157</v>
      </c>
      <c r="L504" s="7">
        <f t="shared" si="40"/>
        <v>0.74880000000000002</v>
      </c>
      <c r="M504" s="7">
        <f t="shared" si="42"/>
        <v>2458.083345454545</v>
      </c>
      <c r="Q504" s="11">
        <f t="shared" si="41"/>
        <v>0</v>
      </c>
      <c r="R504" s="20" t="s">
        <v>52</v>
      </c>
    </row>
    <row r="505" spans="1:18" ht="15.75" customHeight="1" x14ac:dyDescent="0.15">
      <c r="A505" s="7">
        <v>2022</v>
      </c>
      <c r="B505" s="8" t="s">
        <v>21</v>
      </c>
      <c r="C505" s="40">
        <v>1406</v>
      </c>
      <c r="D505" s="7" t="s">
        <v>30</v>
      </c>
      <c r="E505" s="10" t="s">
        <v>23</v>
      </c>
      <c r="F505" s="11">
        <v>5</v>
      </c>
      <c r="G505" s="38">
        <v>44795</v>
      </c>
      <c r="H505" s="19">
        <v>220263</v>
      </c>
      <c r="I505" s="39">
        <v>32.200000000000003</v>
      </c>
      <c r="J505" s="41">
        <v>466</v>
      </c>
      <c r="K505" s="41">
        <v>120</v>
      </c>
      <c r="L505" s="7">
        <f t="shared" si="40"/>
        <v>0.74248927038626611</v>
      </c>
      <c r="M505" s="7">
        <f t="shared" si="42"/>
        <v>5008.5631710524403</v>
      </c>
      <c r="Q505" s="11">
        <f t="shared" si="41"/>
        <v>0</v>
      </c>
      <c r="R505" s="20" t="s">
        <v>52</v>
      </c>
    </row>
    <row r="506" spans="1:18" ht="15.75" customHeight="1" x14ac:dyDescent="0.15">
      <c r="A506" s="7">
        <v>2022</v>
      </c>
      <c r="B506" s="17" t="s">
        <v>33</v>
      </c>
      <c r="C506" s="40">
        <v>2101</v>
      </c>
      <c r="D506" s="7" t="s">
        <v>31</v>
      </c>
      <c r="E506" s="10" t="s">
        <v>23</v>
      </c>
      <c r="F506" s="11">
        <v>5</v>
      </c>
      <c r="G506" s="38">
        <v>44795</v>
      </c>
      <c r="H506" s="19">
        <v>220264</v>
      </c>
      <c r="I506" s="39">
        <v>13</v>
      </c>
      <c r="J506" s="41">
        <v>800</v>
      </c>
      <c r="K506" s="41">
        <v>206</v>
      </c>
      <c r="L506" s="7">
        <f t="shared" si="40"/>
        <v>0.74250000000000005</v>
      </c>
      <c r="M506" s="7">
        <f t="shared" si="42"/>
        <v>2022.0064674523005</v>
      </c>
      <c r="Q506" s="11">
        <f t="shared" si="41"/>
        <v>0</v>
      </c>
      <c r="R506" s="20" t="s">
        <v>34</v>
      </c>
    </row>
    <row r="507" spans="1:18" ht="15.75" customHeight="1" x14ac:dyDescent="0.15">
      <c r="A507" s="7">
        <v>2022</v>
      </c>
      <c r="B507" s="17" t="s">
        <v>33</v>
      </c>
      <c r="C507" s="40">
        <v>2102</v>
      </c>
      <c r="D507" s="7" t="s">
        <v>30</v>
      </c>
      <c r="E507" s="10" t="s">
        <v>23</v>
      </c>
      <c r="F507" s="11">
        <v>5</v>
      </c>
      <c r="G507" s="38">
        <v>44795</v>
      </c>
      <c r="H507" s="19">
        <v>220265</v>
      </c>
      <c r="I507" s="39">
        <v>14.6</v>
      </c>
      <c r="J507" s="41">
        <v>855</v>
      </c>
      <c r="K507" s="41">
        <v>223</v>
      </c>
      <c r="L507" s="7">
        <f t="shared" si="40"/>
        <v>0.73918128654970761</v>
      </c>
      <c r="M507" s="7">
        <f t="shared" si="42"/>
        <v>2300.1362304001682</v>
      </c>
      <c r="Q507" s="11">
        <f t="shared" si="41"/>
        <v>0</v>
      </c>
      <c r="R507" s="20" t="s">
        <v>52</v>
      </c>
    </row>
    <row r="508" spans="1:18" ht="15.75" customHeight="1" x14ac:dyDescent="0.15">
      <c r="A508" s="7">
        <v>2022</v>
      </c>
      <c r="B508" s="17" t="s">
        <v>33</v>
      </c>
      <c r="C508" s="40">
        <v>2103</v>
      </c>
      <c r="D508" s="7" t="s">
        <v>27</v>
      </c>
      <c r="E508" s="10" t="s">
        <v>23</v>
      </c>
      <c r="F508" s="11">
        <v>5</v>
      </c>
      <c r="G508" s="38">
        <v>44795</v>
      </c>
      <c r="H508" s="19">
        <v>220266</v>
      </c>
      <c r="I508" s="39">
        <v>14</v>
      </c>
      <c r="J508" s="41">
        <v>789</v>
      </c>
      <c r="K508" s="41">
        <v>215</v>
      </c>
      <c r="L508" s="7">
        <f t="shared" si="40"/>
        <v>0.72750316856780739</v>
      </c>
      <c r="M508" s="7">
        <f t="shared" si="42"/>
        <v>2304.3659379316323</v>
      </c>
      <c r="Q508" s="11">
        <f t="shared" si="41"/>
        <v>0</v>
      </c>
      <c r="R508" s="20" t="s">
        <v>52</v>
      </c>
    </row>
    <row r="509" spans="1:18" ht="15.75" customHeight="1" x14ac:dyDescent="0.15">
      <c r="A509" s="7">
        <v>2022</v>
      </c>
      <c r="B509" s="17" t="s">
        <v>33</v>
      </c>
      <c r="C509" s="40">
        <v>2104</v>
      </c>
      <c r="D509" s="7" t="s">
        <v>28</v>
      </c>
      <c r="E509" s="10" t="s">
        <v>23</v>
      </c>
      <c r="F509" s="11">
        <v>5</v>
      </c>
      <c r="G509" s="38">
        <v>44795</v>
      </c>
      <c r="H509" s="19">
        <v>220267</v>
      </c>
      <c r="I509" s="39">
        <v>11.2</v>
      </c>
      <c r="J509" s="41">
        <v>772</v>
      </c>
      <c r="K509" s="41">
        <v>183</v>
      </c>
      <c r="L509" s="7">
        <f t="shared" si="40"/>
        <v>0.76295336787564771</v>
      </c>
      <c r="M509" s="7">
        <f t="shared" si="42"/>
        <v>1603.6654280281223</v>
      </c>
      <c r="Q509" s="11">
        <f t="shared" si="41"/>
        <v>0</v>
      </c>
      <c r="R509" s="20" t="s">
        <v>52</v>
      </c>
    </row>
    <row r="510" spans="1:18" ht="15.75" customHeight="1" x14ac:dyDescent="0.15">
      <c r="A510" s="7">
        <v>2022</v>
      </c>
      <c r="B510" s="17" t="s">
        <v>33</v>
      </c>
      <c r="C510" s="40">
        <v>2105</v>
      </c>
      <c r="D510" s="7" t="s">
        <v>22</v>
      </c>
      <c r="E510" s="10" t="s">
        <v>23</v>
      </c>
      <c r="F510" s="11">
        <v>5</v>
      </c>
      <c r="G510" s="38">
        <v>44795</v>
      </c>
      <c r="H510" s="19">
        <v>220268</v>
      </c>
      <c r="I510" s="39">
        <v>9.6</v>
      </c>
      <c r="J510" s="41">
        <v>418</v>
      </c>
      <c r="K510" s="41">
        <v>120</v>
      </c>
      <c r="L510" s="7">
        <f t="shared" si="40"/>
        <v>0.71291866028708128</v>
      </c>
      <c r="M510" s="7">
        <f t="shared" si="42"/>
        <v>1664.7083272920593</v>
      </c>
      <c r="Q510" s="11">
        <f t="shared" si="41"/>
        <v>0</v>
      </c>
      <c r="R510" s="20" t="s">
        <v>34</v>
      </c>
    </row>
    <row r="511" spans="1:18" ht="15.75" customHeight="1" x14ac:dyDescent="0.15">
      <c r="A511" s="7">
        <v>2022</v>
      </c>
      <c r="B511" s="17" t="s">
        <v>33</v>
      </c>
      <c r="C511" s="40">
        <v>2106</v>
      </c>
      <c r="D511" s="7" t="s">
        <v>29</v>
      </c>
      <c r="E511" s="10" t="s">
        <v>23</v>
      </c>
      <c r="F511" s="11">
        <v>5</v>
      </c>
      <c r="G511" s="38">
        <v>44795</v>
      </c>
      <c r="H511" s="19">
        <v>220269</v>
      </c>
      <c r="I511" s="39">
        <v>11.4</v>
      </c>
      <c r="J511" s="41">
        <v>678</v>
      </c>
      <c r="K511" s="41">
        <v>169</v>
      </c>
      <c r="L511" s="7">
        <f t="shared" si="40"/>
        <v>0.75073746312684364</v>
      </c>
      <c r="M511" s="7">
        <f t="shared" si="42"/>
        <v>1716.4209896407533</v>
      </c>
      <c r="Q511" s="11">
        <f t="shared" si="41"/>
        <v>0</v>
      </c>
      <c r="R511" s="20" t="s">
        <v>34</v>
      </c>
    </row>
    <row r="512" spans="1:18" ht="15.75" customHeight="1" x14ac:dyDescent="0.15">
      <c r="A512" s="7">
        <v>2022</v>
      </c>
      <c r="B512" s="17" t="s">
        <v>33</v>
      </c>
      <c r="C512" s="40">
        <v>2201</v>
      </c>
      <c r="D512" s="7" t="s">
        <v>22</v>
      </c>
      <c r="E512" s="10" t="s">
        <v>23</v>
      </c>
      <c r="F512" s="11">
        <v>5</v>
      </c>
      <c r="G512" s="38">
        <v>44795</v>
      </c>
      <c r="H512" s="19">
        <v>220270</v>
      </c>
      <c r="I512" s="39">
        <v>10.199999999999999</v>
      </c>
      <c r="J512" s="41">
        <v>745</v>
      </c>
      <c r="K512" s="41">
        <v>183</v>
      </c>
      <c r="L512" s="7">
        <f t="shared" si="40"/>
        <v>0.75436241610738253</v>
      </c>
      <c r="M512" s="7">
        <f t="shared" si="42"/>
        <v>1513.4111992407293</v>
      </c>
      <c r="Q512" s="11">
        <f t="shared" si="41"/>
        <v>0</v>
      </c>
      <c r="R512" s="20" t="s">
        <v>34</v>
      </c>
    </row>
    <row r="513" spans="1:18" ht="15.75" customHeight="1" x14ac:dyDescent="0.15">
      <c r="A513" s="7">
        <v>2022</v>
      </c>
      <c r="B513" s="17" t="s">
        <v>33</v>
      </c>
      <c r="C513" s="40">
        <v>2202</v>
      </c>
      <c r="D513" s="7" t="s">
        <v>27</v>
      </c>
      <c r="E513" s="10" t="s">
        <v>23</v>
      </c>
      <c r="F513" s="11">
        <v>5</v>
      </c>
      <c r="G513" s="38">
        <v>44795</v>
      </c>
      <c r="H513" s="19">
        <v>220271</v>
      </c>
      <c r="I513" s="39">
        <v>11.4</v>
      </c>
      <c r="J513" s="41">
        <v>586</v>
      </c>
      <c r="K513" s="41">
        <v>158</v>
      </c>
      <c r="L513" s="7">
        <f t="shared" si="40"/>
        <v>0.7303754266211604</v>
      </c>
      <c r="M513" s="7">
        <f t="shared" si="42"/>
        <v>1856.6339044598428</v>
      </c>
      <c r="Q513" s="11">
        <f t="shared" si="41"/>
        <v>0</v>
      </c>
      <c r="R513" s="20" t="s">
        <v>34</v>
      </c>
    </row>
    <row r="514" spans="1:18" ht="15.75" customHeight="1" x14ac:dyDescent="0.15">
      <c r="A514" s="7">
        <v>2022</v>
      </c>
      <c r="B514" s="17" t="s">
        <v>33</v>
      </c>
      <c r="C514" s="40">
        <v>2203</v>
      </c>
      <c r="D514" s="7" t="s">
        <v>29</v>
      </c>
      <c r="E514" s="10" t="s">
        <v>23</v>
      </c>
      <c r="F514" s="11">
        <v>5</v>
      </c>
      <c r="G514" s="38">
        <v>44795</v>
      </c>
      <c r="H514" s="19">
        <v>220272</v>
      </c>
      <c r="I514" s="39">
        <v>16.2</v>
      </c>
      <c r="J514" s="41">
        <v>888</v>
      </c>
      <c r="K514" s="41">
        <v>237</v>
      </c>
      <c r="L514" s="7">
        <f t="shared" si="40"/>
        <v>0.73310810810810811</v>
      </c>
      <c r="M514" s="7">
        <f t="shared" si="42"/>
        <v>2611.6342137592133</v>
      </c>
      <c r="Q514" s="11">
        <f t="shared" si="41"/>
        <v>0</v>
      </c>
      <c r="R514" s="20" t="s">
        <v>52</v>
      </c>
    </row>
    <row r="515" spans="1:18" ht="15.75" customHeight="1" x14ac:dyDescent="0.15">
      <c r="A515" s="7">
        <v>2022</v>
      </c>
      <c r="B515" s="17" t="s">
        <v>33</v>
      </c>
      <c r="C515" s="40">
        <v>2204</v>
      </c>
      <c r="D515" s="7" t="s">
        <v>28</v>
      </c>
      <c r="E515" s="10" t="s">
        <v>23</v>
      </c>
      <c r="F515" s="11">
        <v>5</v>
      </c>
      <c r="G515" s="38">
        <v>44795</v>
      </c>
      <c r="H515" s="19">
        <v>220273</v>
      </c>
      <c r="I515" s="39">
        <v>12.2</v>
      </c>
      <c r="J515" s="41">
        <v>621</v>
      </c>
      <c r="K515" s="41">
        <v>173</v>
      </c>
      <c r="L515" s="7">
        <f t="shared" si="40"/>
        <v>0.72141706924315618</v>
      </c>
      <c r="M515" s="7">
        <f t="shared" si="42"/>
        <v>2052.9401493915716</v>
      </c>
      <c r="Q515" s="11">
        <f t="shared" si="41"/>
        <v>0</v>
      </c>
      <c r="R515" s="20" t="s">
        <v>34</v>
      </c>
    </row>
    <row r="516" spans="1:18" ht="15.75" customHeight="1" x14ac:dyDescent="0.15">
      <c r="A516" s="7">
        <v>2022</v>
      </c>
      <c r="B516" s="17" t="s">
        <v>33</v>
      </c>
      <c r="C516" s="40">
        <v>2205</v>
      </c>
      <c r="D516" s="7" t="s">
        <v>31</v>
      </c>
      <c r="E516" s="10" t="s">
        <v>23</v>
      </c>
      <c r="F516" s="11">
        <v>5</v>
      </c>
      <c r="G516" s="38">
        <v>44795</v>
      </c>
      <c r="H516" s="19">
        <v>220274</v>
      </c>
      <c r="I516" s="39">
        <v>9.1999999999999993</v>
      </c>
      <c r="J516" s="41">
        <v>794</v>
      </c>
      <c r="K516" s="41">
        <v>207</v>
      </c>
      <c r="L516" s="7">
        <f t="shared" si="40"/>
        <v>0.73929471032745597</v>
      </c>
      <c r="M516" s="7">
        <f t="shared" si="42"/>
        <v>1448.77060275297</v>
      </c>
      <c r="Q516" s="11">
        <f t="shared" si="41"/>
        <v>0</v>
      </c>
      <c r="R516" s="20" t="s">
        <v>34</v>
      </c>
    </row>
    <row r="517" spans="1:18" ht="15.75" customHeight="1" x14ac:dyDescent="0.15">
      <c r="A517" s="7">
        <v>2022</v>
      </c>
      <c r="B517" s="17" t="s">
        <v>33</v>
      </c>
      <c r="C517" s="40">
        <v>2206</v>
      </c>
      <c r="D517" s="7" t="s">
        <v>30</v>
      </c>
      <c r="E517" s="10" t="s">
        <v>23</v>
      </c>
      <c r="F517" s="11">
        <v>5</v>
      </c>
      <c r="G517" s="38">
        <v>44795</v>
      </c>
      <c r="H517" s="19">
        <v>220275</v>
      </c>
      <c r="I517" s="39">
        <v>9.4</v>
      </c>
      <c r="J517" s="41">
        <v>759</v>
      </c>
      <c r="K517" s="41">
        <v>170</v>
      </c>
      <c r="L517" s="7">
        <f t="shared" si="40"/>
        <v>0.77602108036890649</v>
      </c>
      <c r="M517" s="7">
        <f t="shared" si="42"/>
        <v>1271.7359660135239</v>
      </c>
      <c r="Q517" s="11">
        <f t="shared" si="41"/>
        <v>0</v>
      </c>
      <c r="R517" s="20" t="s">
        <v>34</v>
      </c>
    </row>
    <row r="518" spans="1:18" ht="15.75" customHeight="1" x14ac:dyDescent="0.15">
      <c r="A518" s="7">
        <v>2022</v>
      </c>
      <c r="B518" s="17" t="s">
        <v>33</v>
      </c>
      <c r="C518" s="40">
        <v>2307</v>
      </c>
      <c r="D518" s="7" t="s">
        <v>22</v>
      </c>
      <c r="E518" s="10" t="s">
        <v>23</v>
      </c>
      <c r="F518" s="11">
        <v>5</v>
      </c>
      <c r="G518" s="38">
        <v>44795</v>
      </c>
      <c r="H518" s="19">
        <v>220276</v>
      </c>
      <c r="I518" s="39">
        <v>12.6</v>
      </c>
      <c r="J518" s="41">
        <v>496</v>
      </c>
      <c r="K518" s="41">
        <v>124</v>
      </c>
      <c r="L518" s="7">
        <f t="shared" si="40"/>
        <v>0.75</v>
      </c>
      <c r="M518" s="7">
        <f t="shared" si="42"/>
        <v>1902.7095959595961</v>
      </c>
      <c r="Q518" s="11">
        <f t="shared" si="41"/>
        <v>0</v>
      </c>
      <c r="R518" s="20" t="s">
        <v>34</v>
      </c>
    </row>
    <row r="519" spans="1:18" ht="15.75" customHeight="1" x14ac:dyDescent="0.15">
      <c r="A519" s="7">
        <v>2022</v>
      </c>
      <c r="B519" s="17" t="s">
        <v>33</v>
      </c>
      <c r="C519" s="40">
        <v>2308</v>
      </c>
      <c r="D519" s="7" t="s">
        <v>29</v>
      </c>
      <c r="E519" s="10" t="s">
        <v>23</v>
      </c>
      <c r="F519" s="11">
        <v>5</v>
      </c>
      <c r="G519" s="38">
        <v>44795</v>
      </c>
      <c r="H519" s="19">
        <v>220277</v>
      </c>
      <c r="I519" s="39">
        <v>12.4</v>
      </c>
      <c r="J519" s="41">
        <v>431</v>
      </c>
      <c r="K519" s="41">
        <v>124</v>
      </c>
      <c r="L519" s="7">
        <f t="shared" si="40"/>
        <v>0.71229698375870065</v>
      </c>
      <c r="M519" s="7">
        <f t="shared" si="42"/>
        <v>2154.9046328195586</v>
      </c>
      <c r="Q519" s="11">
        <f t="shared" si="41"/>
        <v>0</v>
      </c>
      <c r="R519" s="20" t="s">
        <v>34</v>
      </c>
    </row>
    <row r="520" spans="1:18" ht="15.75" customHeight="1" x14ac:dyDescent="0.15">
      <c r="A520" s="7">
        <v>2022</v>
      </c>
      <c r="B520" s="17" t="s">
        <v>33</v>
      </c>
      <c r="C520" s="40">
        <v>2309</v>
      </c>
      <c r="D520" s="7" t="s">
        <v>31</v>
      </c>
      <c r="E520" s="10" t="s">
        <v>23</v>
      </c>
      <c r="F520" s="11">
        <v>5</v>
      </c>
      <c r="G520" s="38">
        <v>44795</v>
      </c>
      <c r="H520" s="19">
        <v>220278</v>
      </c>
      <c r="I520" s="39">
        <v>12.2</v>
      </c>
      <c r="J520" s="41">
        <v>937</v>
      </c>
      <c r="K520" s="41">
        <v>255</v>
      </c>
      <c r="L520" s="7">
        <f t="shared" si="40"/>
        <v>0.72785485592315902</v>
      </c>
      <c r="M520" s="7">
        <f t="shared" si="42"/>
        <v>2005.498654276669</v>
      </c>
      <c r="Q520" s="11">
        <f t="shared" si="41"/>
        <v>0</v>
      </c>
      <c r="R520" s="20" t="s">
        <v>52</v>
      </c>
    </row>
    <row r="521" spans="1:18" ht="15.75" customHeight="1" x14ac:dyDescent="0.15">
      <c r="A521" s="7">
        <v>2022</v>
      </c>
      <c r="B521" s="17" t="s">
        <v>33</v>
      </c>
      <c r="C521" s="40">
        <v>2310</v>
      </c>
      <c r="D521" s="7" t="s">
        <v>27</v>
      </c>
      <c r="E521" s="10" t="s">
        <v>23</v>
      </c>
      <c r="F521" s="11">
        <v>5</v>
      </c>
      <c r="G521" s="38">
        <v>44795</v>
      </c>
      <c r="H521" s="19">
        <v>220279</v>
      </c>
      <c r="I521" s="39">
        <v>11.4</v>
      </c>
      <c r="J521" s="41">
        <v>504</v>
      </c>
      <c r="K521" s="41">
        <v>142</v>
      </c>
      <c r="L521" s="7">
        <f t="shared" si="40"/>
        <v>0.71825396825396826</v>
      </c>
      <c r="M521" s="7">
        <f t="shared" si="42"/>
        <v>1940.1022259633369</v>
      </c>
      <c r="Q521" s="11">
        <f t="shared" si="41"/>
        <v>0</v>
      </c>
      <c r="R521" s="20" t="s">
        <v>34</v>
      </c>
    </row>
    <row r="522" spans="1:18" ht="15.75" customHeight="1" x14ac:dyDescent="0.15">
      <c r="A522" s="7">
        <v>2022</v>
      </c>
      <c r="B522" s="17" t="s">
        <v>33</v>
      </c>
      <c r="C522" s="40">
        <v>2311</v>
      </c>
      <c r="D522" s="7" t="s">
        <v>30</v>
      </c>
      <c r="E522" s="10" t="s">
        <v>23</v>
      </c>
      <c r="F522" s="11">
        <v>5</v>
      </c>
      <c r="G522" s="38">
        <v>44795</v>
      </c>
      <c r="H522" s="19">
        <v>220280</v>
      </c>
      <c r="I522" s="39">
        <v>10.199999999999999</v>
      </c>
      <c r="J522" s="41">
        <v>784</v>
      </c>
      <c r="K522" s="41">
        <v>192</v>
      </c>
      <c r="L522" s="7">
        <f t="shared" si="40"/>
        <v>0.75510204081632648</v>
      </c>
      <c r="M522" s="7">
        <f t="shared" si="42"/>
        <v>1508.8542568542571</v>
      </c>
      <c r="Q522" s="11">
        <f t="shared" si="41"/>
        <v>0</v>
      </c>
      <c r="R522" s="20" t="s">
        <v>34</v>
      </c>
    </row>
    <row r="523" spans="1:18" ht="15.75" customHeight="1" x14ac:dyDescent="0.15">
      <c r="A523" s="7">
        <v>2022</v>
      </c>
      <c r="B523" s="17" t="s">
        <v>33</v>
      </c>
      <c r="C523" s="40">
        <v>2312</v>
      </c>
      <c r="D523" s="7" t="s">
        <v>28</v>
      </c>
      <c r="E523" s="10" t="s">
        <v>23</v>
      </c>
      <c r="F523" s="11">
        <v>5</v>
      </c>
      <c r="G523" s="38">
        <v>44795</v>
      </c>
      <c r="H523" s="19">
        <v>220281</v>
      </c>
      <c r="I523" s="39">
        <v>10.199999999999999</v>
      </c>
      <c r="J523" s="41">
        <v>860</v>
      </c>
      <c r="K523" s="41">
        <v>184</v>
      </c>
      <c r="L523" s="7">
        <f t="shared" si="40"/>
        <v>0.78604651162790695</v>
      </c>
      <c r="M523" s="7">
        <f t="shared" si="42"/>
        <v>1318.2005794377883</v>
      </c>
      <c r="Q523" s="11">
        <f t="shared" si="41"/>
        <v>0</v>
      </c>
      <c r="R523" s="20" t="s">
        <v>34</v>
      </c>
    </row>
    <row r="524" spans="1:18" ht="15.75" customHeight="1" x14ac:dyDescent="0.15">
      <c r="A524" s="7">
        <v>2022</v>
      </c>
      <c r="B524" s="17" t="s">
        <v>33</v>
      </c>
      <c r="C524" s="40">
        <v>2401</v>
      </c>
      <c r="D524" s="7" t="s">
        <v>30</v>
      </c>
      <c r="E524" s="10" t="s">
        <v>23</v>
      </c>
      <c r="F524" s="11">
        <v>5</v>
      </c>
      <c r="G524" s="38">
        <v>44795</v>
      </c>
      <c r="H524" s="19">
        <v>220282</v>
      </c>
      <c r="I524" s="39">
        <v>13.2</v>
      </c>
      <c r="J524" s="41">
        <v>639</v>
      </c>
      <c r="K524" s="41">
        <v>150</v>
      </c>
      <c r="L524" s="7">
        <f t="shared" si="40"/>
        <v>0.76525821596244137</v>
      </c>
      <c r="M524" s="7">
        <f t="shared" si="42"/>
        <v>1871.6571031125018</v>
      </c>
      <c r="Q524" s="11">
        <f t="shared" si="41"/>
        <v>0</v>
      </c>
      <c r="R524" s="20" t="s">
        <v>52</v>
      </c>
    </row>
    <row r="525" spans="1:18" ht="15.75" customHeight="1" x14ac:dyDescent="0.15">
      <c r="A525" s="7">
        <v>2022</v>
      </c>
      <c r="B525" s="17" t="s">
        <v>33</v>
      </c>
      <c r="C525" s="40">
        <v>2402</v>
      </c>
      <c r="D525" s="7" t="s">
        <v>27</v>
      </c>
      <c r="E525" s="10" t="s">
        <v>23</v>
      </c>
      <c r="F525" s="11">
        <v>5</v>
      </c>
      <c r="G525" s="38">
        <v>44795</v>
      </c>
      <c r="H525" s="19">
        <v>220283</v>
      </c>
      <c r="I525" s="39">
        <v>10.8</v>
      </c>
      <c r="J525" s="41">
        <v>486</v>
      </c>
      <c r="K525" s="41">
        <v>122</v>
      </c>
      <c r="L525" s="7">
        <f t="shared" si="40"/>
        <v>0.74897119341563789</v>
      </c>
      <c r="M525" s="7">
        <f t="shared" si="42"/>
        <v>1637.6054370869181</v>
      </c>
      <c r="Q525" s="11">
        <f t="shared" si="41"/>
        <v>0</v>
      </c>
      <c r="R525" s="20" t="s">
        <v>52</v>
      </c>
    </row>
    <row r="526" spans="1:18" ht="15.75" customHeight="1" x14ac:dyDescent="0.15">
      <c r="A526" s="7">
        <v>2022</v>
      </c>
      <c r="B526" s="17" t="s">
        <v>33</v>
      </c>
      <c r="C526" s="40">
        <v>2403</v>
      </c>
      <c r="D526" s="7" t="s">
        <v>22</v>
      </c>
      <c r="E526" s="10" t="s">
        <v>23</v>
      </c>
      <c r="F526" s="11">
        <v>5</v>
      </c>
      <c r="G526" s="38">
        <v>44795</v>
      </c>
      <c r="H526" s="19">
        <v>220284</v>
      </c>
      <c r="I526" s="39">
        <v>12.6</v>
      </c>
      <c r="J526" s="41">
        <v>573</v>
      </c>
      <c r="K526" s="41">
        <v>159</v>
      </c>
      <c r="L526" s="7">
        <f t="shared" si="40"/>
        <v>0.72251308900523559</v>
      </c>
      <c r="M526" s="7">
        <f t="shared" si="42"/>
        <v>2111.9080332116978</v>
      </c>
      <c r="Q526" s="11">
        <f t="shared" si="41"/>
        <v>0</v>
      </c>
      <c r="R526" s="20" t="s">
        <v>52</v>
      </c>
    </row>
    <row r="527" spans="1:18" ht="15.75" customHeight="1" x14ac:dyDescent="0.15">
      <c r="A527" s="7">
        <v>2022</v>
      </c>
      <c r="B527" s="17" t="s">
        <v>33</v>
      </c>
      <c r="C527" s="40">
        <v>2404</v>
      </c>
      <c r="D527" s="7" t="s">
        <v>28</v>
      </c>
      <c r="E527" s="10" t="s">
        <v>23</v>
      </c>
      <c r="F527" s="11">
        <v>5</v>
      </c>
      <c r="G527" s="38">
        <v>44795</v>
      </c>
      <c r="H527" s="19">
        <v>220285</v>
      </c>
      <c r="I527" s="39">
        <v>10.4</v>
      </c>
      <c r="J527" s="41">
        <v>567</v>
      </c>
      <c r="K527" s="41">
        <v>149</v>
      </c>
      <c r="L527" s="7">
        <f t="shared" si="40"/>
        <v>0.73721340388007051</v>
      </c>
      <c r="M527" s="7">
        <f t="shared" si="42"/>
        <v>1650.8153690540521</v>
      </c>
      <c r="Q527" s="11">
        <f t="shared" si="41"/>
        <v>0</v>
      </c>
      <c r="R527" s="20" t="s">
        <v>52</v>
      </c>
    </row>
    <row r="528" spans="1:18" ht="15.75" customHeight="1" x14ac:dyDescent="0.15">
      <c r="A528" s="7">
        <v>2022</v>
      </c>
      <c r="B528" s="17" t="s">
        <v>33</v>
      </c>
      <c r="C528" s="40">
        <v>2405</v>
      </c>
      <c r="D528" s="7" t="s">
        <v>29</v>
      </c>
      <c r="E528" s="10" t="s">
        <v>23</v>
      </c>
      <c r="F528" s="11">
        <v>5</v>
      </c>
      <c r="G528" s="38">
        <v>44795</v>
      </c>
      <c r="H528" s="19">
        <v>220286</v>
      </c>
      <c r="I528" s="39">
        <v>9.8000000000000007</v>
      </c>
      <c r="J528" s="41">
        <v>622</v>
      </c>
      <c r="K528" s="41">
        <v>149</v>
      </c>
      <c r="L528" s="7">
        <f t="shared" si="40"/>
        <v>0.76045016077170413</v>
      </c>
      <c r="M528" s="7">
        <f t="shared" si="42"/>
        <v>1418.0250865207995</v>
      </c>
      <c r="Q528" s="11">
        <f t="shared" si="41"/>
        <v>0</v>
      </c>
      <c r="R528" s="20" t="s">
        <v>52</v>
      </c>
    </row>
    <row r="529" spans="1:18" ht="15.75" customHeight="1" x14ac:dyDescent="0.15">
      <c r="A529" s="7">
        <v>2022</v>
      </c>
      <c r="B529" s="17" t="s">
        <v>33</v>
      </c>
      <c r="C529" s="40">
        <v>2406</v>
      </c>
      <c r="D529" s="7" t="s">
        <v>31</v>
      </c>
      <c r="E529" s="10" t="s">
        <v>23</v>
      </c>
      <c r="F529" s="11">
        <v>5</v>
      </c>
      <c r="G529" s="38">
        <v>44795</v>
      </c>
      <c r="H529" s="19">
        <v>220287</v>
      </c>
      <c r="I529" s="39">
        <v>10.6</v>
      </c>
      <c r="J529" s="41">
        <v>544</v>
      </c>
      <c r="K529" s="41">
        <v>121</v>
      </c>
      <c r="L529" s="7">
        <f t="shared" si="40"/>
        <v>0.77757352941176472</v>
      </c>
      <c r="M529" s="7">
        <f t="shared" si="42"/>
        <v>1424.1452659767608</v>
      </c>
      <c r="Q529" s="11">
        <f t="shared" si="41"/>
        <v>0</v>
      </c>
      <c r="R529" s="20" t="s">
        <v>34</v>
      </c>
    </row>
    <row r="530" spans="1:18" ht="15.75" customHeight="1" x14ac:dyDescent="0.15">
      <c r="A530" s="7">
        <v>2022</v>
      </c>
      <c r="B530" s="8" t="s">
        <v>21</v>
      </c>
      <c r="C530" s="40">
        <v>1107</v>
      </c>
      <c r="D530" s="7" t="s">
        <v>29</v>
      </c>
      <c r="E530" s="16" t="s">
        <v>32</v>
      </c>
      <c r="F530" s="11">
        <v>6</v>
      </c>
      <c r="G530" s="38">
        <v>44811</v>
      </c>
      <c r="H530" s="19">
        <v>220288</v>
      </c>
      <c r="I530" s="39">
        <v>20.6</v>
      </c>
      <c r="J530" s="41">
        <v>907</v>
      </c>
      <c r="K530" s="41">
        <v>248</v>
      </c>
      <c r="L530" s="7">
        <f t="shared" si="40"/>
        <v>0.72657111356119075</v>
      </c>
      <c r="M530" s="7">
        <f t="shared" si="42"/>
        <v>3402.3075493387873</v>
      </c>
      <c r="Q530" s="11">
        <f t="shared" si="41"/>
        <v>0</v>
      </c>
      <c r="R530" s="20" t="s">
        <v>67</v>
      </c>
    </row>
    <row r="531" spans="1:18" ht="15.75" customHeight="1" x14ac:dyDescent="0.15">
      <c r="A531" s="7">
        <v>2022</v>
      </c>
      <c r="B531" s="8" t="s">
        <v>21</v>
      </c>
      <c r="C531" s="40">
        <v>1108</v>
      </c>
      <c r="D531" s="7" t="s">
        <v>28</v>
      </c>
      <c r="E531" s="16" t="s">
        <v>32</v>
      </c>
      <c r="F531" s="11">
        <v>6</v>
      </c>
      <c r="G531" s="38">
        <v>44811</v>
      </c>
      <c r="H531" s="19">
        <v>220289</v>
      </c>
      <c r="I531" s="39">
        <v>18.600000000000001</v>
      </c>
      <c r="J531" s="41">
        <v>1015</v>
      </c>
      <c r="K531" s="41">
        <v>260</v>
      </c>
      <c r="L531" s="7">
        <f t="shared" si="40"/>
        <v>0.74384236453201968</v>
      </c>
      <c r="M531" s="7">
        <f t="shared" si="42"/>
        <v>2877.9431092534542</v>
      </c>
      <c r="Q531" s="11">
        <f t="shared" si="41"/>
        <v>0</v>
      </c>
      <c r="R531" s="20" t="s">
        <v>67</v>
      </c>
    </row>
    <row r="532" spans="1:18" ht="15.75" customHeight="1" x14ac:dyDescent="0.15">
      <c r="A532" s="7">
        <v>2022</v>
      </c>
      <c r="B532" s="8" t="s">
        <v>21</v>
      </c>
      <c r="C532" s="40">
        <v>1109</v>
      </c>
      <c r="D532" s="7" t="s">
        <v>22</v>
      </c>
      <c r="E532" s="16" t="s">
        <v>32</v>
      </c>
      <c r="F532" s="11">
        <v>6</v>
      </c>
      <c r="G532" s="38">
        <v>44811</v>
      </c>
      <c r="H532" s="19">
        <v>220290</v>
      </c>
      <c r="I532" s="39">
        <v>21.4</v>
      </c>
      <c r="J532" s="41">
        <v>1058</v>
      </c>
      <c r="K532" s="41">
        <v>270</v>
      </c>
      <c r="L532" s="7">
        <f t="shared" si="40"/>
        <v>0.7448015122873346</v>
      </c>
      <c r="M532" s="7">
        <f t="shared" si="42"/>
        <v>3298.7835825170414</v>
      </c>
      <c r="Q532" s="11">
        <f t="shared" si="41"/>
        <v>0</v>
      </c>
      <c r="R532" s="20" t="s">
        <v>25</v>
      </c>
    </row>
    <row r="533" spans="1:18" ht="15.75" customHeight="1" x14ac:dyDescent="0.15">
      <c r="A533" s="7">
        <v>2022</v>
      </c>
      <c r="B533" s="8" t="s">
        <v>21</v>
      </c>
      <c r="C533" s="40">
        <v>1110</v>
      </c>
      <c r="D533" s="7" t="s">
        <v>27</v>
      </c>
      <c r="E533" s="16" t="s">
        <v>32</v>
      </c>
      <c r="F533" s="11">
        <v>6</v>
      </c>
      <c r="G533" s="38">
        <v>44811</v>
      </c>
      <c r="H533" s="19">
        <v>220291</v>
      </c>
      <c r="I533" s="39">
        <v>19.2</v>
      </c>
      <c r="J533" s="41">
        <v>800</v>
      </c>
      <c r="K533" s="41">
        <v>216</v>
      </c>
      <c r="L533" s="7">
        <f t="shared" si="40"/>
        <v>0.73</v>
      </c>
      <c r="M533" s="7">
        <f t="shared" si="42"/>
        <v>3131.3163636363629</v>
      </c>
      <c r="Q533" s="11">
        <f t="shared" si="41"/>
        <v>0</v>
      </c>
      <c r="R533" s="20" t="s">
        <v>67</v>
      </c>
    </row>
    <row r="534" spans="1:18" ht="15.75" customHeight="1" x14ac:dyDescent="0.15">
      <c r="A534" s="7">
        <v>2022</v>
      </c>
      <c r="B534" s="8" t="s">
        <v>21</v>
      </c>
      <c r="C534" s="40">
        <v>1111</v>
      </c>
      <c r="D534" s="7" t="s">
        <v>30</v>
      </c>
      <c r="E534" s="16" t="s">
        <v>32</v>
      </c>
      <c r="F534" s="11">
        <v>6</v>
      </c>
      <c r="G534" s="38">
        <v>44811</v>
      </c>
      <c r="H534" s="19">
        <v>220292</v>
      </c>
      <c r="I534" s="39">
        <v>20.2</v>
      </c>
      <c r="J534" s="41">
        <v>876</v>
      </c>
      <c r="K534" s="41">
        <v>229</v>
      </c>
      <c r="L534" s="7">
        <f t="shared" si="40"/>
        <v>0.73858447488584478</v>
      </c>
      <c r="M534" s="7">
        <f t="shared" si="42"/>
        <v>3189.6622631694918</v>
      </c>
      <c r="Q534" s="11">
        <f t="shared" si="41"/>
        <v>0</v>
      </c>
      <c r="R534" s="20" t="s">
        <v>67</v>
      </c>
    </row>
    <row r="535" spans="1:18" ht="15.75" customHeight="1" x14ac:dyDescent="0.15">
      <c r="A535" s="7">
        <v>2022</v>
      </c>
      <c r="B535" s="8" t="s">
        <v>21</v>
      </c>
      <c r="C535" s="40">
        <v>1112</v>
      </c>
      <c r="D535" s="7" t="s">
        <v>31</v>
      </c>
      <c r="E535" s="16" t="s">
        <v>32</v>
      </c>
      <c r="F535" s="11">
        <v>6</v>
      </c>
      <c r="G535" s="38">
        <v>44811</v>
      </c>
      <c r="H535" s="19">
        <v>220293</v>
      </c>
      <c r="I535" s="39">
        <v>18</v>
      </c>
      <c r="J535" s="41">
        <v>880</v>
      </c>
      <c r="K535" s="41">
        <v>235</v>
      </c>
      <c r="L535" s="7">
        <f t="shared" si="40"/>
        <v>0.73295454545454541</v>
      </c>
      <c r="M535" s="7">
        <f t="shared" si="42"/>
        <v>2903.4854224058777</v>
      </c>
      <c r="Q535" s="11">
        <f t="shared" si="41"/>
        <v>0</v>
      </c>
      <c r="R535" s="20" t="s">
        <v>67</v>
      </c>
    </row>
    <row r="536" spans="1:18" ht="15.75" customHeight="1" x14ac:dyDescent="0.15">
      <c r="A536" s="7">
        <v>2022</v>
      </c>
      <c r="B536" s="8" t="s">
        <v>21</v>
      </c>
      <c r="C536" s="40">
        <v>1207</v>
      </c>
      <c r="D536" s="7" t="s">
        <v>28</v>
      </c>
      <c r="E536" s="16" t="s">
        <v>32</v>
      </c>
      <c r="F536" s="11">
        <v>6</v>
      </c>
      <c r="G536" s="38">
        <v>44811</v>
      </c>
      <c r="H536" s="19">
        <v>220294</v>
      </c>
      <c r="I536" s="39">
        <v>17</v>
      </c>
      <c r="J536" s="41">
        <v>935</v>
      </c>
      <c r="K536" s="41">
        <v>253</v>
      </c>
      <c r="L536" s="7">
        <f t="shared" si="40"/>
        <v>0.72941176470588232</v>
      </c>
      <c r="M536" s="7">
        <f t="shared" si="42"/>
        <v>2778.5600448933787</v>
      </c>
      <c r="Q536" s="11">
        <f t="shared" si="41"/>
        <v>0</v>
      </c>
      <c r="R536" s="20" t="s">
        <v>25</v>
      </c>
    </row>
    <row r="537" spans="1:18" ht="15.75" customHeight="1" x14ac:dyDescent="0.15">
      <c r="A537" s="7">
        <v>2022</v>
      </c>
      <c r="B537" s="8" t="s">
        <v>21</v>
      </c>
      <c r="C537" s="40">
        <v>1208</v>
      </c>
      <c r="D537" s="7" t="s">
        <v>30</v>
      </c>
      <c r="E537" s="16" t="s">
        <v>32</v>
      </c>
      <c r="F537" s="11">
        <v>6</v>
      </c>
      <c r="G537" s="38">
        <v>44811</v>
      </c>
      <c r="H537" s="19">
        <v>220295</v>
      </c>
      <c r="I537" s="39">
        <v>17.399999999999999</v>
      </c>
      <c r="J537" s="41">
        <v>1072</v>
      </c>
      <c r="K537" s="41">
        <v>274</v>
      </c>
      <c r="L537" s="7">
        <f t="shared" si="40"/>
        <v>0.74440298507462688</v>
      </c>
      <c r="M537" s="7">
        <f t="shared" si="42"/>
        <v>2686.3771232222716</v>
      </c>
      <c r="Q537" s="11">
        <f t="shared" si="41"/>
        <v>0</v>
      </c>
      <c r="R537" s="20" t="s">
        <v>25</v>
      </c>
    </row>
    <row r="538" spans="1:18" ht="15.75" customHeight="1" x14ac:dyDescent="0.15">
      <c r="A538" s="7">
        <v>2022</v>
      </c>
      <c r="B538" s="8" t="s">
        <v>21</v>
      </c>
      <c r="C538" s="40">
        <v>1209</v>
      </c>
      <c r="D538" s="7" t="s">
        <v>31</v>
      </c>
      <c r="E538" s="16" t="s">
        <v>32</v>
      </c>
      <c r="F538" s="11">
        <v>6</v>
      </c>
      <c r="G538" s="38">
        <v>44811</v>
      </c>
      <c r="H538" s="19">
        <v>220296</v>
      </c>
      <c r="I538" s="39">
        <v>18.600000000000001</v>
      </c>
      <c r="J538" s="41">
        <v>876</v>
      </c>
      <c r="K538" s="41">
        <v>238</v>
      </c>
      <c r="L538" s="7">
        <f t="shared" si="40"/>
        <v>0.72831050228310501</v>
      </c>
      <c r="M538" s="7">
        <f t="shared" si="42"/>
        <v>3052.4443137616654</v>
      </c>
      <c r="Q538" s="11">
        <f t="shared" si="41"/>
        <v>0</v>
      </c>
      <c r="R538" s="20" t="s">
        <v>67</v>
      </c>
    </row>
    <row r="539" spans="1:18" ht="15.75" customHeight="1" x14ac:dyDescent="0.15">
      <c r="A539" s="7">
        <v>2022</v>
      </c>
      <c r="B539" s="8" t="s">
        <v>21</v>
      </c>
      <c r="C539" s="40">
        <v>1210</v>
      </c>
      <c r="D539" s="7" t="s">
        <v>22</v>
      </c>
      <c r="E539" s="16" t="s">
        <v>32</v>
      </c>
      <c r="F539" s="11">
        <v>6</v>
      </c>
      <c r="G539" s="38">
        <v>44811</v>
      </c>
      <c r="H539" s="19">
        <v>220297</v>
      </c>
      <c r="I539" s="39">
        <v>20.6</v>
      </c>
      <c r="J539" s="41">
        <v>974</v>
      </c>
      <c r="K539" s="41">
        <v>254</v>
      </c>
      <c r="L539" s="7">
        <f t="shared" si="40"/>
        <v>0.73921971252566732</v>
      </c>
      <c r="M539" s="7">
        <f t="shared" si="42"/>
        <v>3244.9195560441285</v>
      </c>
      <c r="Q539" s="11">
        <f t="shared" si="41"/>
        <v>0</v>
      </c>
      <c r="R539" s="20" t="s">
        <v>25</v>
      </c>
    </row>
    <row r="540" spans="1:18" ht="15.75" customHeight="1" x14ac:dyDescent="0.15">
      <c r="A540" s="7">
        <v>2022</v>
      </c>
      <c r="B540" s="8" t="s">
        <v>21</v>
      </c>
      <c r="C540" s="40">
        <v>1211</v>
      </c>
      <c r="D540" s="7" t="s">
        <v>27</v>
      </c>
      <c r="E540" s="16" t="s">
        <v>32</v>
      </c>
      <c r="F540" s="11">
        <v>6</v>
      </c>
      <c r="G540" s="38">
        <v>44811</v>
      </c>
      <c r="H540" s="19">
        <v>220298</v>
      </c>
      <c r="I540" s="39">
        <v>18</v>
      </c>
      <c r="J540" s="41">
        <v>975</v>
      </c>
      <c r="K540" s="41">
        <v>251</v>
      </c>
      <c r="L540" s="7">
        <f t="shared" si="40"/>
        <v>0.74256410256410255</v>
      </c>
      <c r="M540" s="7">
        <f t="shared" si="42"/>
        <v>2799.0042994042988</v>
      </c>
      <c r="Q540" s="11">
        <f t="shared" si="41"/>
        <v>0</v>
      </c>
      <c r="R540" s="20" t="s">
        <v>25</v>
      </c>
    </row>
    <row r="541" spans="1:18" ht="15.75" customHeight="1" x14ac:dyDescent="0.15">
      <c r="A541" s="7">
        <v>2022</v>
      </c>
      <c r="B541" s="8" t="s">
        <v>21</v>
      </c>
      <c r="C541" s="40">
        <v>1212</v>
      </c>
      <c r="D541" s="7" t="s">
        <v>29</v>
      </c>
      <c r="E541" s="16" t="s">
        <v>32</v>
      </c>
      <c r="F541" s="11">
        <v>6</v>
      </c>
      <c r="G541" s="38">
        <v>44811</v>
      </c>
      <c r="H541" s="19">
        <v>220299</v>
      </c>
      <c r="I541" s="39">
        <v>19.399999999999999</v>
      </c>
      <c r="J541" s="41">
        <v>1024</v>
      </c>
      <c r="K541" s="41">
        <v>260</v>
      </c>
      <c r="L541" s="7">
        <f t="shared" si="40"/>
        <v>0.74609375</v>
      </c>
      <c r="M541" s="7">
        <f t="shared" si="42"/>
        <v>2975.3432545945561</v>
      </c>
      <c r="Q541" s="11">
        <f t="shared" si="41"/>
        <v>0</v>
      </c>
      <c r="R541" s="20" t="s">
        <v>67</v>
      </c>
    </row>
    <row r="542" spans="1:18" ht="15.75" customHeight="1" x14ac:dyDescent="0.15">
      <c r="A542" s="7">
        <v>2022</v>
      </c>
      <c r="B542" s="8" t="s">
        <v>21</v>
      </c>
      <c r="C542" s="40">
        <v>1301</v>
      </c>
      <c r="D542" s="7" t="s">
        <v>22</v>
      </c>
      <c r="E542" s="16" t="s">
        <v>32</v>
      </c>
      <c r="F542" s="11">
        <v>6</v>
      </c>
      <c r="G542" s="38">
        <v>44811</v>
      </c>
      <c r="H542" s="19">
        <v>220300</v>
      </c>
      <c r="I542" s="39">
        <v>21.4</v>
      </c>
      <c r="J542" s="41">
        <v>1074</v>
      </c>
      <c r="K542" s="41">
        <v>279</v>
      </c>
      <c r="L542" s="7">
        <f t="shared" si="40"/>
        <v>0.74022346368715086</v>
      </c>
      <c r="M542" s="7">
        <f t="shared" si="42"/>
        <v>3357.9610161202331</v>
      </c>
      <c r="Q542" s="11">
        <f t="shared" si="41"/>
        <v>0</v>
      </c>
      <c r="R542" s="20" t="s">
        <v>25</v>
      </c>
    </row>
    <row r="543" spans="1:18" ht="15.75" customHeight="1" x14ac:dyDescent="0.15">
      <c r="A543" s="7">
        <v>2022</v>
      </c>
      <c r="B543" s="8" t="s">
        <v>21</v>
      </c>
      <c r="C543" s="40">
        <v>1302</v>
      </c>
      <c r="D543" s="7" t="s">
        <v>27</v>
      </c>
      <c r="E543" s="16" t="s">
        <v>32</v>
      </c>
      <c r="F543" s="11">
        <v>6</v>
      </c>
      <c r="G543" s="38">
        <v>44811</v>
      </c>
      <c r="H543" s="19">
        <v>220301</v>
      </c>
      <c r="I543" s="39">
        <v>17.2</v>
      </c>
      <c r="J543" s="41">
        <v>972</v>
      </c>
      <c r="K543" s="41">
        <v>254</v>
      </c>
      <c r="L543" s="7">
        <f t="shared" si="40"/>
        <v>0.73868312757201648</v>
      </c>
      <c r="M543" s="7">
        <f t="shared" si="42"/>
        <v>2714.9251038043894</v>
      </c>
      <c r="Q543" s="11">
        <f t="shared" si="41"/>
        <v>0</v>
      </c>
      <c r="R543" s="20" t="s">
        <v>67</v>
      </c>
    </row>
    <row r="544" spans="1:18" ht="15.75" customHeight="1" x14ac:dyDescent="0.15">
      <c r="A544" s="7">
        <v>2022</v>
      </c>
      <c r="B544" s="8" t="s">
        <v>21</v>
      </c>
      <c r="C544" s="40">
        <v>1303</v>
      </c>
      <c r="D544" s="7" t="s">
        <v>30</v>
      </c>
      <c r="E544" s="16" t="s">
        <v>32</v>
      </c>
      <c r="F544" s="11">
        <v>6</v>
      </c>
      <c r="G544" s="38">
        <v>44811</v>
      </c>
      <c r="H544" s="19">
        <v>220302</v>
      </c>
      <c r="I544" s="39">
        <v>19.600000000000001</v>
      </c>
      <c r="J544" s="41">
        <v>904</v>
      </c>
      <c r="K544" s="41">
        <v>246</v>
      </c>
      <c r="L544" s="7">
        <f t="shared" si="40"/>
        <v>0.72787610619469023</v>
      </c>
      <c r="M544" s="7">
        <f t="shared" si="42"/>
        <v>3221.6970739846847</v>
      </c>
      <c r="Q544" s="11">
        <f t="shared" si="41"/>
        <v>0</v>
      </c>
      <c r="R544" s="20" t="s">
        <v>67</v>
      </c>
    </row>
    <row r="545" spans="1:18" ht="15.75" customHeight="1" x14ac:dyDescent="0.15">
      <c r="A545" s="7">
        <v>2022</v>
      </c>
      <c r="B545" s="8" t="s">
        <v>21</v>
      </c>
      <c r="C545" s="40">
        <v>1304</v>
      </c>
      <c r="D545" s="7" t="s">
        <v>31</v>
      </c>
      <c r="E545" s="16" t="s">
        <v>32</v>
      </c>
      <c r="F545" s="11">
        <v>6</v>
      </c>
      <c r="G545" s="38">
        <v>44811</v>
      </c>
      <c r="H545" s="19">
        <v>220303</v>
      </c>
      <c r="I545" s="39">
        <v>17.600000000000001</v>
      </c>
      <c r="J545" s="41">
        <v>1070</v>
      </c>
      <c r="K545" s="41">
        <v>280</v>
      </c>
      <c r="L545" s="7">
        <f t="shared" si="40"/>
        <v>0.73831775700934577</v>
      </c>
      <c r="M545" s="7">
        <f t="shared" si="42"/>
        <v>2781.9471558786199</v>
      </c>
      <c r="Q545" s="11">
        <f t="shared" si="41"/>
        <v>0</v>
      </c>
      <c r="R545" s="20" t="s">
        <v>25</v>
      </c>
    </row>
    <row r="546" spans="1:18" ht="15.75" customHeight="1" x14ac:dyDescent="0.15">
      <c r="A546" s="7">
        <v>2022</v>
      </c>
      <c r="B546" s="8" t="s">
        <v>21</v>
      </c>
      <c r="C546" s="40">
        <v>1305</v>
      </c>
      <c r="D546" s="7" t="s">
        <v>28</v>
      </c>
      <c r="E546" s="16" t="s">
        <v>32</v>
      </c>
      <c r="F546" s="11">
        <v>6</v>
      </c>
      <c r="G546" s="38">
        <v>44811</v>
      </c>
      <c r="H546" s="19">
        <v>220304</v>
      </c>
      <c r="I546" s="39">
        <v>17.600000000000001</v>
      </c>
      <c r="J546" s="41">
        <v>905</v>
      </c>
      <c r="K546" s="41">
        <v>245</v>
      </c>
      <c r="L546" s="7">
        <f t="shared" si="40"/>
        <v>0.72928176795580113</v>
      </c>
      <c r="M546" s="7">
        <f t="shared" si="42"/>
        <v>2878.0088670622736</v>
      </c>
      <c r="Q546" s="11">
        <f t="shared" si="41"/>
        <v>0</v>
      </c>
      <c r="R546" s="20" t="s">
        <v>25</v>
      </c>
    </row>
    <row r="547" spans="1:18" ht="15.75" customHeight="1" x14ac:dyDescent="0.15">
      <c r="A547" s="7">
        <v>2022</v>
      </c>
      <c r="B547" s="8" t="s">
        <v>21</v>
      </c>
      <c r="C547" s="40">
        <v>1306</v>
      </c>
      <c r="D547" s="7" t="s">
        <v>29</v>
      </c>
      <c r="E547" s="16" t="s">
        <v>32</v>
      </c>
      <c r="F547" s="11">
        <v>6</v>
      </c>
      <c r="G547" s="38">
        <v>44811</v>
      </c>
      <c r="H547" s="19">
        <v>220305</v>
      </c>
      <c r="I547" s="39">
        <v>22</v>
      </c>
      <c r="J547" s="41">
        <v>932</v>
      </c>
      <c r="K547" s="41">
        <v>242</v>
      </c>
      <c r="L547" s="7">
        <f t="shared" si="40"/>
        <v>0.74034334763948495</v>
      </c>
      <c r="M547" s="7">
        <f t="shared" si="42"/>
        <v>3450.5163461028978</v>
      </c>
      <c r="Q547" s="11">
        <f t="shared" si="41"/>
        <v>0</v>
      </c>
      <c r="R547" s="20" t="s">
        <v>67</v>
      </c>
    </row>
    <row r="548" spans="1:18" ht="15.75" customHeight="1" x14ac:dyDescent="0.15">
      <c r="A548" s="7">
        <v>2022</v>
      </c>
      <c r="B548" s="8" t="s">
        <v>21</v>
      </c>
      <c r="C548" s="40">
        <v>1407</v>
      </c>
      <c r="D548" s="7" t="s">
        <v>27</v>
      </c>
      <c r="E548" s="16" t="s">
        <v>32</v>
      </c>
      <c r="F548" s="11">
        <v>6</v>
      </c>
      <c r="G548" s="38">
        <v>44811</v>
      </c>
      <c r="H548" s="19">
        <v>220306</v>
      </c>
      <c r="I548" s="39">
        <v>17.600000000000001</v>
      </c>
      <c r="J548" s="41">
        <v>1090</v>
      </c>
      <c r="K548" s="41">
        <v>285</v>
      </c>
      <c r="L548" s="7">
        <f t="shared" si="40"/>
        <v>0.73853211009174313</v>
      </c>
      <c r="M548" s="7">
        <f t="shared" si="42"/>
        <v>2779.6683656133191</v>
      </c>
      <c r="Q548" s="11">
        <f t="shared" si="41"/>
        <v>0</v>
      </c>
      <c r="R548" s="20" t="s">
        <v>67</v>
      </c>
    </row>
    <row r="549" spans="1:18" ht="15.75" customHeight="1" x14ac:dyDescent="0.15">
      <c r="A549" s="7">
        <v>2022</v>
      </c>
      <c r="B549" s="8" t="s">
        <v>21</v>
      </c>
      <c r="C549" s="40">
        <v>1408</v>
      </c>
      <c r="D549" s="7" t="s">
        <v>22</v>
      </c>
      <c r="E549" s="16" t="s">
        <v>32</v>
      </c>
      <c r="F549" s="11">
        <v>6</v>
      </c>
      <c r="G549" s="38">
        <v>44811</v>
      </c>
      <c r="H549" s="19">
        <v>220307</v>
      </c>
      <c r="I549" s="39">
        <v>11.4</v>
      </c>
      <c r="J549" s="41">
        <v>844</v>
      </c>
      <c r="K549" s="41">
        <v>236</v>
      </c>
      <c r="L549" s="7">
        <f t="shared" si="40"/>
        <v>0.72037914691943128</v>
      </c>
      <c r="M549" s="7">
        <f t="shared" si="42"/>
        <v>1925.4682528284422</v>
      </c>
      <c r="Q549" s="11">
        <f t="shared" si="41"/>
        <v>0</v>
      </c>
      <c r="R549" s="20" t="s">
        <v>67</v>
      </c>
    </row>
    <row r="550" spans="1:18" ht="15.75" customHeight="1" x14ac:dyDescent="0.15">
      <c r="A550" s="7">
        <v>2022</v>
      </c>
      <c r="B550" s="8" t="s">
        <v>21</v>
      </c>
      <c r="C550" s="40">
        <v>1409</v>
      </c>
      <c r="D550" s="7" t="s">
        <v>29</v>
      </c>
      <c r="E550" s="16" t="s">
        <v>32</v>
      </c>
      <c r="F550" s="11">
        <v>6</v>
      </c>
      <c r="G550" s="38">
        <v>44811</v>
      </c>
      <c r="H550" s="19">
        <v>220308</v>
      </c>
      <c r="I550" s="39">
        <v>19</v>
      </c>
      <c r="J550" s="41">
        <v>1192</v>
      </c>
      <c r="K550" s="41">
        <v>315</v>
      </c>
      <c r="L550" s="7">
        <f t="shared" si="40"/>
        <v>0.73573825503355705</v>
      </c>
      <c r="M550" s="7">
        <f t="shared" si="42"/>
        <v>3032.8424767812348</v>
      </c>
      <c r="Q550" s="11">
        <f t="shared" si="41"/>
        <v>0</v>
      </c>
      <c r="R550" s="20" t="s">
        <v>67</v>
      </c>
    </row>
    <row r="551" spans="1:18" ht="15.75" customHeight="1" x14ac:dyDescent="0.15">
      <c r="A551" s="7">
        <v>2022</v>
      </c>
      <c r="B551" s="8" t="s">
        <v>21</v>
      </c>
      <c r="C551" s="40">
        <v>1410</v>
      </c>
      <c r="D551" s="7" t="s">
        <v>31</v>
      </c>
      <c r="E551" s="16" t="s">
        <v>32</v>
      </c>
      <c r="F551" s="11">
        <v>6</v>
      </c>
      <c r="G551" s="38">
        <v>44811</v>
      </c>
      <c r="H551" s="19">
        <v>220309</v>
      </c>
      <c r="I551" s="39">
        <v>14.2</v>
      </c>
      <c r="J551" s="41">
        <v>967</v>
      </c>
      <c r="K551" s="41">
        <v>262</v>
      </c>
      <c r="L551" s="7">
        <f t="shared" si="40"/>
        <v>0.72905894519131331</v>
      </c>
      <c r="M551" s="7">
        <f t="shared" si="42"/>
        <v>2323.9410977521975</v>
      </c>
      <c r="Q551" s="11">
        <f t="shared" si="41"/>
        <v>0</v>
      </c>
      <c r="R551" s="20" t="s">
        <v>67</v>
      </c>
    </row>
    <row r="552" spans="1:18" ht="15.75" customHeight="1" x14ac:dyDescent="0.15">
      <c r="A552" s="7">
        <v>2022</v>
      </c>
      <c r="B552" s="8" t="s">
        <v>21</v>
      </c>
      <c r="C552" s="40">
        <v>1411</v>
      </c>
      <c r="D552" s="7" t="s">
        <v>30</v>
      </c>
      <c r="E552" s="16" t="s">
        <v>32</v>
      </c>
      <c r="F552" s="11">
        <v>6</v>
      </c>
      <c r="G552" s="38">
        <v>44811</v>
      </c>
      <c r="H552" s="19">
        <v>220310</v>
      </c>
      <c r="I552" s="39">
        <v>11.2</v>
      </c>
      <c r="J552" s="41">
        <v>990</v>
      </c>
      <c r="K552" s="41">
        <v>273</v>
      </c>
      <c r="L552" s="7">
        <f t="shared" si="40"/>
        <v>0.72424242424242424</v>
      </c>
      <c r="M552" s="7">
        <f t="shared" si="42"/>
        <v>1865.552304186647</v>
      </c>
      <c r="Q552" s="11">
        <f t="shared" si="41"/>
        <v>0</v>
      </c>
      <c r="R552" s="20" t="s">
        <v>67</v>
      </c>
    </row>
    <row r="553" spans="1:18" ht="15.75" customHeight="1" x14ac:dyDescent="0.15">
      <c r="A553" s="7">
        <v>2022</v>
      </c>
      <c r="B553" s="8" t="s">
        <v>21</v>
      </c>
      <c r="C553" s="40">
        <v>1412</v>
      </c>
      <c r="D553" s="7" t="s">
        <v>28</v>
      </c>
      <c r="E553" s="16" t="s">
        <v>32</v>
      </c>
      <c r="F553" s="11">
        <v>6</v>
      </c>
      <c r="G553" s="38">
        <v>44811</v>
      </c>
      <c r="H553" s="19">
        <v>220311</v>
      </c>
      <c r="I553" s="39">
        <v>12.6</v>
      </c>
      <c r="J553" s="41">
        <v>883</v>
      </c>
      <c r="K553" s="41">
        <v>245</v>
      </c>
      <c r="L553" s="7">
        <f t="shared" si="40"/>
        <v>0.72253680634201589</v>
      </c>
      <c r="M553" s="7">
        <f t="shared" si="42"/>
        <v>2111.7275243945683</v>
      </c>
      <c r="Q553" s="11">
        <f t="shared" si="41"/>
        <v>0</v>
      </c>
      <c r="R553" s="20" t="s">
        <v>67</v>
      </c>
    </row>
    <row r="554" spans="1:18" ht="15.75" customHeight="1" x14ac:dyDescent="0.15">
      <c r="A554" s="7">
        <v>2022</v>
      </c>
      <c r="B554" s="17" t="s">
        <v>33</v>
      </c>
      <c r="C554" s="40">
        <v>2107</v>
      </c>
      <c r="D554" s="7" t="s">
        <v>27</v>
      </c>
      <c r="E554" s="16" t="s">
        <v>32</v>
      </c>
      <c r="F554" s="11">
        <v>6</v>
      </c>
      <c r="G554" s="38">
        <v>44811</v>
      </c>
      <c r="H554" s="19">
        <v>220312</v>
      </c>
      <c r="I554" s="39">
        <v>12</v>
      </c>
      <c r="J554" s="41">
        <v>735</v>
      </c>
      <c r="K554" s="41">
        <v>272</v>
      </c>
      <c r="L554" s="7">
        <f t="shared" si="40"/>
        <v>0.62993197278911561</v>
      </c>
      <c r="M554" s="7">
        <f t="shared" si="42"/>
        <v>2682.407567740901</v>
      </c>
      <c r="Q554" s="11">
        <f t="shared" si="41"/>
        <v>0</v>
      </c>
      <c r="R554" s="20" t="s">
        <v>34</v>
      </c>
    </row>
    <row r="555" spans="1:18" ht="15.75" customHeight="1" x14ac:dyDescent="0.15">
      <c r="A555" s="7">
        <v>2022</v>
      </c>
      <c r="B555" s="17" t="s">
        <v>33</v>
      </c>
      <c r="C555" s="40">
        <v>2108</v>
      </c>
      <c r="D555" s="7" t="s">
        <v>31</v>
      </c>
      <c r="E555" s="16" t="s">
        <v>32</v>
      </c>
      <c r="F555" s="11">
        <v>6</v>
      </c>
      <c r="G555" s="38">
        <v>44811</v>
      </c>
      <c r="H555" s="19">
        <v>220313</v>
      </c>
      <c r="I555" s="39">
        <v>11.6</v>
      </c>
      <c r="J555" s="41">
        <v>815</v>
      </c>
      <c r="K555" s="41">
        <v>283</v>
      </c>
      <c r="L555" s="7">
        <f t="shared" si="40"/>
        <v>0.65276073619631902</v>
      </c>
      <c r="M555" s="7">
        <f t="shared" si="42"/>
        <v>2433.0373207191201</v>
      </c>
      <c r="Q555" s="11">
        <f t="shared" si="41"/>
        <v>0</v>
      </c>
      <c r="R555" s="20" t="s">
        <v>34</v>
      </c>
    </row>
    <row r="556" spans="1:18" ht="15.75" customHeight="1" x14ac:dyDescent="0.15">
      <c r="A556" s="7">
        <v>2022</v>
      </c>
      <c r="B556" s="17" t="s">
        <v>33</v>
      </c>
      <c r="C556" s="40">
        <v>2109</v>
      </c>
      <c r="D556" s="7" t="s">
        <v>22</v>
      </c>
      <c r="E556" s="16" t="s">
        <v>32</v>
      </c>
      <c r="F556" s="11">
        <v>6</v>
      </c>
      <c r="G556" s="38">
        <v>44811</v>
      </c>
      <c r="H556" s="19">
        <v>220314</v>
      </c>
      <c r="I556" s="39">
        <v>13.4</v>
      </c>
      <c r="J556" s="41">
        <v>882</v>
      </c>
      <c r="K556" s="41">
        <v>299</v>
      </c>
      <c r="L556" s="7">
        <f t="shared" si="40"/>
        <v>0.66099773242630389</v>
      </c>
      <c r="M556" s="7">
        <f t="shared" si="42"/>
        <v>2743.9068017030972</v>
      </c>
      <c r="Q556" s="11">
        <f t="shared" si="41"/>
        <v>0</v>
      </c>
      <c r="R556" s="20" t="s">
        <v>34</v>
      </c>
    </row>
    <row r="557" spans="1:18" ht="15.75" customHeight="1" x14ac:dyDescent="0.15">
      <c r="A557" s="7">
        <v>2022</v>
      </c>
      <c r="B557" s="17" t="s">
        <v>33</v>
      </c>
      <c r="C557" s="40">
        <v>2110</v>
      </c>
      <c r="D557" s="7" t="s">
        <v>28</v>
      </c>
      <c r="E557" s="16" t="s">
        <v>32</v>
      </c>
      <c r="F557" s="11">
        <v>6</v>
      </c>
      <c r="G557" s="38">
        <v>44811</v>
      </c>
      <c r="H557" s="19">
        <v>220315</v>
      </c>
      <c r="I557" s="39">
        <v>13</v>
      </c>
      <c r="J557" s="41">
        <v>983</v>
      </c>
      <c r="K557" s="41">
        <v>320</v>
      </c>
      <c r="L557" s="7">
        <f t="shared" si="40"/>
        <v>0.67446592065106814</v>
      </c>
      <c r="M557" s="7">
        <f t="shared" si="42"/>
        <v>2556.2408303676525</v>
      </c>
      <c r="Q557" s="11">
        <f t="shared" si="41"/>
        <v>0</v>
      </c>
      <c r="R557" s="20" t="s">
        <v>52</v>
      </c>
    </row>
    <row r="558" spans="1:18" ht="15.75" customHeight="1" x14ac:dyDescent="0.15">
      <c r="A558" s="7">
        <v>2022</v>
      </c>
      <c r="B558" s="17" t="s">
        <v>33</v>
      </c>
      <c r="C558" s="40">
        <v>2111</v>
      </c>
      <c r="D558" s="7" t="s">
        <v>29</v>
      </c>
      <c r="E558" s="16" t="s">
        <v>32</v>
      </c>
      <c r="F558" s="11">
        <v>6</v>
      </c>
      <c r="G558" s="38">
        <v>44811</v>
      </c>
      <c r="H558" s="19">
        <v>220316</v>
      </c>
      <c r="I558" s="39">
        <v>11.4</v>
      </c>
      <c r="J558" s="41">
        <v>817</v>
      </c>
      <c r="K558" s="41">
        <v>298</v>
      </c>
      <c r="L558" s="7">
        <f t="shared" si="40"/>
        <v>0.63525091799265609</v>
      </c>
      <c r="M558" s="7">
        <f t="shared" si="42"/>
        <v>2511.6609505911824</v>
      </c>
      <c r="Q558" s="11">
        <f t="shared" si="41"/>
        <v>0</v>
      </c>
      <c r="R558" s="20" t="s">
        <v>69</v>
      </c>
    </row>
    <row r="559" spans="1:18" ht="15.75" customHeight="1" x14ac:dyDescent="0.15">
      <c r="A559" s="7">
        <v>2022</v>
      </c>
      <c r="B559" s="17" t="s">
        <v>33</v>
      </c>
      <c r="C559" s="40">
        <v>2112</v>
      </c>
      <c r="D559" s="7" t="s">
        <v>30</v>
      </c>
      <c r="E559" s="16" t="s">
        <v>32</v>
      </c>
      <c r="F559" s="11">
        <v>6</v>
      </c>
      <c r="G559" s="38">
        <v>44811</v>
      </c>
      <c r="H559" s="19">
        <v>220317</v>
      </c>
      <c r="I559" s="39">
        <v>11.2</v>
      </c>
      <c r="J559" s="41">
        <v>839</v>
      </c>
      <c r="K559" s="41">
        <v>311</v>
      </c>
      <c r="L559" s="7">
        <f t="shared" si="40"/>
        <v>0.62932061978545883</v>
      </c>
      <c r="M559" s="7">
        <f t="shared" si="42"/>
        <v>2507.7163155860017</v>
      </c>
      <c r="Q559" s="11">
        <f t="shared" si="41"/>
        <v>0</v>
      </c>
      <c r="R559" s="20" t="s">
        <v>51</v>
      </c>
    </row>
    <row r="560" spans="1:18" ht="15.75" customHeight="1" x14ac:dyDescent="0.15">
      <c r="A560" s="7">
        <v>2022</v>
      </c>
      <c r="B560" s="17" t="s">
        <v>33</v>
      </c>
      <c r="C560" s="40">
        <v>2207</v>
      </c>
      <c r="D560" s="7" t="s">
        <v>22</v>
      </c>
      <c r="E560" s="16" t="s">
        <v>32</v>
      </c>
      <c r="F560" s="11">
        <v>6</v>
      </c>
      <c r="G560" s="38">
        <v>44811</v>
      </c>
      <c r="H560" s="19">
        <v>220318</v>
      </c>
      <c r="I560" s="39">
        <v>10.8</v>
      </c>
      <c r="J560" s="41">
        <v>982</v>
      </c>
      <c r="K560" s="41">
        <v>346</v>
      </c>
      <c r="L560" s="7">
        <f t="shared" si="40"/>
        <v>0.64765784114052949</v>
      </c>
      <c r="M560" s="7">
        <f t="shared" si="42"/>
        <v>2298.5307659075484</v>
      </c>
      <c r="Q560" s="11">
        <f t="shared" si="41"/>
        <v>0</v>
      </c>
      <c r="R560" s="20" t="s">
        <v>34</v>
      </c>
    </row>
    <row r="561" spans="1:18" ht="15.75" customHeight="1" x14ac:dyDescent="0.15">
      <c r="A561" s="7">
        <v>2022</v>
      </c>
      <c r="B561" s="17" t="s">
        <v>33</v>
      </c>
      <c r="C561" s="40">
        <v>2208</v>
      </c>
      <c r="D561" s="7" t="s">
        <v>28</v>
      </c>
      <c r="E561" s="16" t="s">
        <v>32</v>
      </c>
      <c r="F561" s="11">
        <v>6</v>
      </c>
      <c r="G561" s="38">
        <v>44811</v>
      </c>
      <c r="H561" s="19">
        <v>220319</v>
      </c>
      <c r="I561" s="39">
        <v>10.8</v>
      </c>
      <c r="J561" s="41">
        <v>983</v>
      </c>
      <c r="K561" s="41">
        <v>339</v>
      </c>
      <c r="L561" s="7">
        <f t="shared" si="40"/>
        <v>0.65513733468972535</v>
      </c>
      <c r="M561" s="7">
        <f t="shared" si="42"/>
        <v>2249.73772311107</v>
      </c>
      <c r="Q561" s="11">
        <f t="shared" si="41"/>
        <v>0</v>
      </c>
      <c r="R561" s="20" t="s">
        <v>34</v>
      </c>
    </row>
    <row r="562" spans="1:18" ht="15.75" customHeight="1" x14ac:dyDescent="0.15">
      <c r="A562" s="7">
        <v>2022</v>
      </c>
      <c r="B562" s="17" t="s">
        <v>33</v>
      </c>
      <c r="C562" s="40">
        <v>2209</v>
      </c>
      <c r="D562" s="7" t="s">
        <v>27</v>
      </c>
      <c r="E562" s="16" t="s">
        <v>32</v>
      </c>
      <c r="F562" s="11">
        <v>6</v>
      </c>
      <c r="G562" s="38">
        <v>44811</v>
      </c>
      <c r="H562" s="19">
        <v>220320</v>
      </c>
      <c r="I562" s="39">
        <v>12.8</v>
      </c>
      <c r="J562" s="41">
        <v>1016</v>
      </c>
      <c r="K562" s="41">
        <v>337</v>
      </c>
      <c r="L562" s="7">
        <f t="shared" si="40"/>
        <v>0.66830708661417326</v>
      </c>
      <c r="M562" s="7">
        <f t="shared" si="42"/>
        <v>2564.5319688574282</v>
      </c>
      <c r="Q562" s="11">
        <f t="shared" si="41"/>
        <v>0</v>
      </c>
      <c r="R562" s="20" t="s">
        <v>52</v>
      </c>
    </row>
    <row r="563" spans="1:18" ht="15.75" customHeight="1" x14ac:dyDescent="0.15">
      <c r="A563" s="7">
        <v>2022</v>
      </c>
      <c r="B563" s="17" t="s">
        <v>33</v>
      </c>
      <c r="C563" s="40">
        <v>2210</v>
      </c>
      <c r="D563" s="7" t="s">
        <v>29</v>
      </c>
      <c r="E563" s="16" t="s">
        <v>32</v>
      </c>
      <c r="F563" s="11">
        <v>6</v>
      </c>
      <c r="G563" s="38">
        <v>44811</v>
      </c>
      <c r="H563" s="19">
        <v>220321</v>
      </c>
      <c r="I563" s="39">
        <v>12.2</v>
      </c>
      <c r="J563" s="41">
        <v>890</v>
      </c>
      <c r="K563" s="41">
        <v>308</v>
      </c>
      <c r="L563" s="7">
        <f t="shared" si="40"/>
        <v>0.65393258426966294</v>
      </c>
      <c r="M563" s="7">
        <f t="shared" si="42"/>
        <v>2550.248467193785</v>
      </c>
      <c r="Q563" s="11">
        <f t="shared" si="41"/>
        <v>0</v>
      </c>
      <c r="R563" s="20" t="s">
        <v>69</v>
      </c>
    </row>
    <row r="564" spans="1:18" ht="15.75" customHeight="1" x14ac:dyDescent="0.15">
      <c r="A564" s="7">
        <v>2022</v>
      </c>
      <c r="B564" s="17" t="s">
        <v>33</v>
      </c>
      <c r="C564" s="40">
        <v>2211</v>
      </c>
      <c r="D564" s="7" t="s">
        <v>30</v>
      </c>
      <c r="E564" s="16" t="s">
        <v>32</v>
      </c>
      <c r="F564" s="11">
        <v>6</v>
      </c>
      <c r="G564" s="38">
        <v>44811</v>
      </c>
      <c r="H564" s="19">
        <v>220322</v>
      </c>
      <c r="I564" s="39">
        <v>10.4</v>
      </c>
      <c r="J564" s="41">
        <v>1126</v>
      </c>
      <c r="K564" s="41">
        <v>382</v>
      </c>
      <c r="L564" s="7">
        <f t="shared" si="40"/>
        <v>0.66074600355239788</v>
      </c>
      <c r="M564" s="7">
        <f t="shared" si="42"/>
        <v>2131.1806599645556</v>
      </c>
      <c r="Q564" s="11">
        <f t="shared" si="41"/>
        <v>0</v>
      </c>
      <c r="R564" s="20" t="s">
        <v>51</v>
      </c>
    </row>
    <row r="565" spans="1:18" ht="15.75" customHeight="1" x14ac:dyDescent="0.15">
      <c r="A565" s="7">
        <v>2022</v>
      </c>
      <c r="B565" s="17" t="s">
        <v>33</v>
      </c>
      <c r="C565" s="40">
        <v>2212</v>
      </c>
      <c r="D565" s="7" t="s">
        <v>31</v>
      </c>
      <c r="E565" s="16" t="s">
        <v>32</v>
      </c>
      <c r="F565" s="11">
        <v>6</v>
      </c>
      <c r="G565" s="38">
        <v>44811</v>
      </c>
      <c r="H565" s="19">
        <v>220323</v>
      </c>
      <c r="I565" s="39">
        <v>8.6</v>
      </c>
      <c r="J565" s="41">
        <v>928</v>
      </c>
      <c r="K565" s="41">
        <v>316</v>
      </c>
      <c r="L565" s="7">
        <f t="shared" si="40"/>
        <v>0.65948275862068961</v>
      </c>
      <c r="M565" s="7">
        <f t="shared" si="42"/>
        <v>1768.8846462711406</v>
      </c>
      <c r="Q565" s="11">
        <f t="shared" si="41"/>
        <v>0</v>
      </c>
      <c r="R565" s="20" t="s">
        <v>34</v>
      </c>
    </row>
    <row r="566" spans="1:18" ht="15.75" customHeight="1" x14ac:dyDescent="0.15">
      <c r="A566" s="7">
        <v>2022</v>
      </c>
      <c r="B566" s="17" t="s">
        <v>33</v>
      </c>
      <c r="C566" s="40">
        <v>2301</v>
      </c>
      <c r="D566" s="7" t="s">
        <v>22</v>
      </c>
      <c r="E566" s="16" t="s">
        <v>32</v>
      </c>
      <c r="F566" s="11">
        <v>6</v>
      </c>
      <c r="G566" s="38">
        <v>44811</v>
      </c>
      <c r="H566" s="19">
        <v>220324</v>
      </c>
      <c r="I566" s="39">
        <v>11.4</v>
      </c>
      <c r="J566" s="41">
        <v>860</v>
      </c>
      <c r="K566" s="41">
        <v>322</v>
      </c>
      <c r="L566" s="7">
        <f t="shared" si="40"/>
        <v>0.62558139534883717</v>
      </c>
      <c r="M566" s="7">
        <f t="shared" si="42"/>
        <v>2578.2452509592044</v>
      </c>
      <c r="Q566" s="11">
        <f t="shared" si="41"/>
        <v>0</v>
      </c>
      <c r="R566" s="20" t="s">
        <v>34</v>
      </c>
    </row>
    <row r="567" spans="1:18" ht="15.75" customHeight="1" x14ac:dyDescent="0.15">
      <c r="A567" s="7">
        <v>2022</v>
      </c>
      <c r="B567" s="17" t="s">
        <v>33</v>
      </c>
      <c r="C567" s="40">
        <v>2302</v>
      </c>
      <c r="D567" s="7" t="s">
        <v>28</v>
      </c>
      <c r="E567" s="16" t="s">
        <v>32</v>
      </c>
      <c r="F567" s="11">
        <v>6</v>
      </c>
      <c r="G567" s="38">
        <v>44811</v>
      </c>
      <c r="H567" s="19">
        <v>220325</v>
      </c>
      <c r="I567" s="39">
        <v>10.199999999999999</v>
      </c>
      <c r="J567" s="41">
        <v>917</v>
      </c>
      <c r="K567" s="41">
        <v>333</v>
      </c>
      <c r="L567" s="7">
        <f t="shared" si="40"/>
        <v>0.63685932388222466</v>
      </c>
      <c r="M567" s="7">
        <f t="shared" si="42"/>
        <v>2237.3659495720558</v>
      </c>
      <c r="Q567" s="11">
        <f t="shared" si="41"/>
        <v>0</v>
      </c>
      <c r="R567" s="20" t="s">
        <v>34</v>
      </c>
    </row>
    <row r="568" spans="1:18" ht="15.75" customHeight="1" x14ac:dyDescent="0.15">
      <c r="A568" s="7">
        <v>2022</v>
      </c>
      <c r="B568" s="17" t="s">
        <v>33</v>
      </c>
      <c r="C568" s="40">
        <v>2303</v>
      </c>
      <c r="D568" s="7" t="s">
        <v>31</v>
      </c>
      <c r="E568" s="16" t="s">
        <v>32</v>
      </c>
      <c r="F568" s="11">
        <v>6</v>
      </c>
      <c r="G568" s="38">
        <v>44811</v>
      </c>
      <c r="H568" s="19">
        <v>220326</v>
      </c>
      <c r="I568" s="39">
        <v>10.8</v>
      </c>
      <c r="J568" s="41">
        <v>849</v>
      </c>
      <c r="K568" s="41">
        <v>294</v>
      </c>
      <c r="L568" s="7">
        <f t="shared" si="40"/>
        <v>0.6537102473498233</v>
      </c>
      <c r="M568" s="7">
        <f t="shared" si="42"/>
        <v>2259.0474354855978</v>
      </c>
      <c r="Q568" s="11">
        <f t="shared" si="41"/>
        <v>0</v>
      </c>
      <c r="R568" s="20" t="s">
        <v>34</v>
      </c>
    </row>
    <row r="569" spans="1:18" ht="15.75" customHeight="1" x14ac:dyDescent="0.15">
      <c r="A569" s="7">
        <v>2022</v>
      </c>
      <c r="B569" s="17" t="s">
        <v>33</v>
      </c>
      <c r="C569" s="40">
        <v>2304</v>
      </c>
      <c r="D569" s="7" t="s">
        <v>30</v>
      </c>
      <c r="E569" s="16" t="s">
        <v>32</v>
      </c>
      <c r="F569" s="11">
        <v>6</v>
      </c>
      <c r="G569" s="38">
        <v>44811</v>
      </c>
      <c r="H569" s="19">
        <v>220327</v>
      </c>
      <c r="I569" s="39">
        <v>11.4</v>
      </c>
      <c r="J569" s="41">
        <v>899</v>
      </c>
      <c r="K569" s="41">
        <v>291</v>
      </c>
      <c r="L569" s="7">
        <f t="shared" si="40"/>
        <v>0.67630700778642938</v>
      </c>
      <c r="M569" s="7">
        <f t="shared" si="42"/>
        <v>2228.9488545072527</v>
      </c>
      <c r="Q569" s="11">
        <f t="shared" si="41"/>
        <v>0</v>
      </c>
      <c r="R569" s="20" t="s">
        <v>52</v>
      </c>
    </row>
    <row r="570" spans="1:18" ht="15.75" customHeight="1" x14ac:dyDescent="0.15">
      <c r="A570" s="7">
        <v>2022</v>
      </c>
      <c r="B570" s="17" t="s">
        <v>33</v>
      </c>
      <c r="C570" s="40">
        <v>2305</v>
      </c>
      <c r="D570" s="7" t="s">
        <v>29</v>
      </c>
      <c r="E570" s="16" t="s">
        <v>32</v>
      </c>
      <c r="F570" s="11">
        <v>6</v>
      </c>
      <c r="G570" s="38">
        <v>44811</v>
      </c>
      <c r="H570" s="19">
        <v>220328</v>
      </c>
      <c r="I570" s="39">
        <v>10.6</v>
      </c>
      <c r="J570" s="41">
        <v>934</v>
      </c>
      <c r="K570" s="41">
        <v>332</v>
      </c>
      <c r="L570" s="7">
        <f t="shared" si="40"/>
        <v>0.64453961456102782</v>
      </c>
      <c r="M570" s="7">
        <f t="shared" si="42"/>
        <v>2275.9306652054688</v>
      </c>
      <c r="Q570" s="11">
        <f t="shared" si="41"/>
        <v>0</v>
      </c>
      <c r="R570" s="20" t="s">
        <v>52</v>
      </c>
    </row>
    <row r="571" spans="1:18" ht="15.75" customHeight="1" x14ac:dyDescent="0.15">
      <c r="A571" s="7">
        <v>2022</v>
      </c>
      <c r="B571" s="17" t="s">
        <v>33</v>
      </c>
      <c r="C571" s="40">
        <v>2306</v>
      </c>
      <c r="D571" s="7" t="s">
        <v>27</v>
      </c>
      <c r="E571" s="16" t="s">
        <v>32</v>
      </c>
      <c r="F571" s="11">
        <v>6</v>
      </c>
      <c r="G571" s="38">
        <v>44811</v>
      </c>
      <c r="H571" s="19">
        <v>220329</v>
      </c>
      <c r="I571" s="39">
        <v>11</v>
      </c>
      <c r="J571" s="41">
        <v>950</v>
      </c>
      <c r="K571" s="41">
        <v>345</v>
      </c>
      <c r="L571" s="7">
        <f t="shared" si="40"/>
        <v>0.63684210526315788</v>
      </c>
      <c r="M571" s="7">
        <f t="shared" si="42"/>
        <v>2412.9600389863544</v>
      </c>
      <c r="Q571" s="11">
        <f t="shared" si="41"/>
        <v>0</v>
      </c>
      <c r="R571" s="20" t="s">
        <v>34</v>
      </c>
    </row>
    <row r="572" spans="1:18" ht="15.75" customHeight="1" x14ac:dyDescent="0.15">
      <c r="A572" s="7">
        <v>2022</v>
      </c>
      <c r="B572" s="17" t="s">
        <v>33</v>
      </c>
      <c r="C572" s="40">
        <v>2407</v>
      </c>
      <c r="D572" s="7" t="s">
        <v>31</v>
      </c>
      <c r="E572" s="16" t="s">
        <v>32</v>
      </c>
      <c r="F572" s="11">
        <v>6</v>
      </c>
      <c r="G572" s="38">
        <v>44811</v>
      </c>
      <c r="H572" s="19">
        <v>220330</v>
      </c>
      <c r="I572" s="39">
        <v>10.199999999999999</v>
      </c>
      <c r="J572" s="41">
        <v>819</v>
      </c>
      <c r="K572" s="41">
        <v>298</v>
      </c>
      <c r="L572" s="7">
        <f t="shared" si="40"/>
        <v>0.6361416361416361</v>
      </c>
      <c r="M572" s="7">
        <f t="shared" si="42"/>
        <v>2241.7877348988459</v>
      </c>
      <c r="Q572" s="11">
        <f t="shared" si="41"/>
        <v>0</v>
      </c>
      <c r="R572" s="20" t="s">
        <v>69</v>
      </c>
    </row>
    <row r="573" spans="1:18" ht="15.75" customHeight="1" x14ac:dyDescent="0.15">
      <c r="A573" s="7">
        <v>2022</v>
      </c>
      <c r="B573" s="17" t="s">
        <v>33</v>
      </c>
      <c r="C573" s="40">
        <v>2408</v>
      </c>
      <c r="D573" s="7" t="s">
        <v>27</v>
      </c>
      <c r="E573" s="16" t="s">
        <v>32</v>
      </c>
      <c r="F573" s="11">
        <v>6</v>
      </c>
      <c r="G573" s="38">
        <v>44811</v>
      </c>
      <c r="H573" s="19">
        <v>220331</v>
      </c>
      <c r="I573" s="39">
        <v>11</v>
      </c>
      <c r="J573" s="41">
        <v>1040</v>
      </c>
      <c r="K573" s="41">
        <v>359</v>
      </c>
      <c r="L573" s="7">
        <f t="shared" si="40"/>
        <v>0.65480769230769231</v>
      </c>
      <c r="M573" s="7">
        <f t="shared" si="42"/>
        <v>2293.5898029439695</v>
      </c>
      <c r="Q573" s="11">
        <f t="shared" si="41"/>
        <v>0</v>
      </c>
      <c r="R573" s="20" t="s">
        <v>52</v>
      </c>
    </row>
    <row r="574" spans="1:18" ht="15.75" customHeight="1" x14ac:dyDescent="0.15">
      <c r="A574" s="7">
        <v>2022</v>
      </c>
      <c r="B574" s="17" t="s">
        <v>33</v>
      </c>
      <c r="C574" s="40">
        <v>2409</v>
      </c>
      <c r="D574" s="7" t="s">
        <v>22</v>
      </c>
      <c r="E574" s="16" t="s">
        <v>32</v>
      </c>
      <c r="F574" s="11">
        <v>6</v>
      </c>
      <c r="G574" s="38">
        <v>44811</v>
      </c>
      <c r="H574" s="19">
        <v>220332</v>
      </c>
      <c r="I574" s="39">
        <v>11.8</v>
      </c>
      <c r="J574" s="41">
        <v>633</v>
      </c>
      <c r="K574" s="41">
        <v>238</v>
      </c>
      <c r="L574" s="7">
        <f t="shared" si="40"/>
        <v>0.62401263823064768</v>
      </c>
      <c r="M574" s="7">
        <f t="shared" si="42"/>
        <v>2679.891486392803</v>
      </c>
      <c r="Q574" s="11">
        <f t="shared" si="41"/>
        <v>0</v>
      </c>
      <c r="R574" s="20" t="s">
        <v>52</v>
      </c>
    </row>
    <row r="575" spans="1:18" ht="15.75" customHeight="1" x14ac:dyDescent="0.15">
      <c r="A575" s="7">
        <v>2022</v>
      </c>
      <c r="B575" s="17" t="s">
        <v>33</v>
      </c>
      <c r="C575" s="40">
        <v>2410</v>
      </c>
      <c r="D575" s="7" t="s">
        <v>30</v>
      </c>
      <c r="E575" s="16" t="s">
        <v>32</v>
      </c>
      <c r="F575" s="11">
        <v>6</v>
      </c>
      <c r="G575" s="38">
        <v>44811</v>
      </c>
      <c r="H575" s="19">
        <v>220333</v>
      </c>
      <c r="I575" s="39">
        <v>11.4</v>
      </c>
      <c r="J575" s="41">
        <v>551</v>
      </c>
      <c r="K575" s="41">
        <v>208</v>
      </c>
      <c r="L575" s="7">
        <f t="shared" si="40"/>
        <v>0.6225045372050817</v>
      </c>
      <c r="M575" s="7">
        <f t="shared" si="42"/>
        <v>2599.4324857773126</v>
      </c>
      <c r="Q575" s="11">
        <f t="shared" si="41"/>
        <v>0</v>
      </c>
      <c r="R575" s="20" t="s">
        <v>52</v>
      </c>
    </row>
    <row r="576" spans="1:18" ht="15.75" customHeight="1" x14ac:dyDescent="0.15">
      <c r="A576" s="7">
        <v>2022</v>
      </c>
      <c r="B576" s="17" t="s">
        <v>33</v>
      </c>
      <c r="C576" s="40">
        <v>2411</v>
      </c>
      <c r="D576" s="7" t="s">
        <v>29</v>
      </c>
      <c r="E576" s="16" t="s">
        <v>32</v>
      </c>
      <c r="F576" s="11">
        <v>6</v>
      </c>
      <c r="G576" s="38">
        <v>44811</v>
      </c>
      <c r="H576" s="19">
        <v>220334</v>
      </c>
      <c r="I576" s="39">
        <v>11.4</v>
      </c>
      <c r="J576" s="41">
        <v>609</v>
      </c>
      <c r="K576" s="41">
        <v>225</v>
      </c>
      <c r="L576" s="7">
        <f t="shared" si="40"/>
        <v>0.63054187192118227</v>
      </c>
      <c r="M576" s="7">
        <f t="shared" si="42"/>
        <v>2544.0874259839775</v>
      </c>
      <c r="Q576" s="11">
        <f t="shared" si="41"/>
        <v>0</v>
      </c>
      <c r="R576" s="20" t="s">
        <v>69</v>
      </c>
    </row>
    <row r="577" spans="1:36" ht="15.75" customHeight="1" x14ac:dyDescent="0.15">
      <c r="A577" s="42">
        <v>2022</v>
      </c>
      <c r="B577" s="43" t="s">
        <v>33</v>
      </c>
      <c r="C577" s="44">
        <v>2412</v>
      </c>
      <c r="D577" s="42" t="s">
        <v>28</v>
      </c>
      <c r="E577" s="45" t="s">
        <v>32</v>
      </c>
      <c r="F577" s="46">
        <v>6</v>
      </c>
      <c r="G577" s="47">
        <v>44811</v>
      </c>
      <c r="H577" s="48">
        <v>220335</v>
      </c>
      <c r="I577" s="49">
        <v>8</v>
      </c>
      <c r="J577" s="50">
        <v>532</v>
      </c>
      <c r="K577" s="50">
        <v>213</v>
      </c>
      <c r="L577" s="42">
        <f t="shared" si="40"/>
        <v>0.59962406015037595</v>
      </c>
      <c r="M577" s="7">
        <f t="shared" si="42"/>
        <v>1934.7279815700865</v>
      </c>
      <c r="N577" s="46"/>
      <c r="O577" s="46"/>
      <c r="P577" s="46"/>
      <c r="Q577" s="46">
        <f t="shared" si="41"/>
        <v>0</v>
      </c>
      <c r="R577" s="51" t="s">
        <v>34</v>
      </c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</row>
    <row r="578" spans="1:36" ht="15.75" customHeight="1" x14ac:dyDescent="0.15">
      <c r="A578" s="11">
        <v>2023</v>
      </c>
      <c r="B578" s="30" t="s">
        <v>21</v>
      </c>
      <c r="C578" s="9">
        <v>1101</v>
      </c>
      <c r="D578" s="7" t="s">
        <v>22</v>
      </c>
      <c r="E578" s="10" t="s">
        <v>23</v>
      </c>
      <c r="F578" s="52" t="s">
        <v>24</v>
      </c>
      <c r="G578" s="53">
        <v>45069</v>
      </c>
      <c r="H578" s="19">
        <v>230000</v>
      </c>
      <c r="I578" s="54">
        <v>22.4</v>
      </c>
      <c r="J578" s="11">
        <v>765.4</v>
      </c>
      <c r="K578" s="11">
        <v>181.2</v>
      </c>
      <c r="L578" s="7">
        <f t="shared" si="40"/>
        <v>0.763261039979096</v>
      </c>
      <c r="M578" s="7">
        <f t="shared" si="42"/>
        <v>3203.1679357814701</v>
      </c>
      <c r="N578" s="11">
        <v>765.4</v>
      </c>
      <c r="O578" s="11">
        <v>45.6</v>
      </c>
      <c r="P578" s="11">
        <v>181.2</v>
      </c>
      <c r="Q578" s="11">
        <f t="shared" si="41"/>
        <v>135.6</v>
      </c>
      <c r="R578" s="20"/>
    </row>
    <row r="579" spans="1:36" ht="15.75" customHeight="1" x14ac:dyDescent="0.15">
      <c r="A579" s="11">
        <v>2023</v>
      </c>
      <c r="B579" s="8" t="s">
        <v>21</v>
      </c>
      <c r="C579" s="9">
        <v>1102</v>
      </c>
      <c r="D579" s="7" t="s">
        <v>27</v>
      </c>
      <c r="E579" s="10" t="s">
        <v>23</v>
      </c>
      <c r="F579" s="52" t="s">
        <v>24</v>
      </c>
      <c r="G579" s="53">
        <v>45069</v>
      </c>
      <c r="H579" s="19">
        <v>230001</v>
      </c>
      <c r="I579" s="54">
        <v>20.399999999999999</v>
      </c>
      <c r="J579" s="11">
        <v>899.3</v>
      </c>
      <c r="K579" s="11">
        <v>206.4</v>
      </c>
      <c r="L579" s="7">
        <f t="shared" si="40"/>
        <v>0.77048815745579902</v>
      </c>
      <c r="M579" s="7">
        <f t="shared" si="42"/>
        <v>2828.1160184071327</v>
      </c>
      <c r="N579" s="11">
        <v>899.3</v>
      </c>
      <c r="O579" s="11">
        <v>45.6</v>
      </c>
      <c r="P579" s="11">
        <v>206.4</v>
      </c>
      <c r="Q579" s="11">
        <f t="shared" si="41"/>
        <v>160.80000000000001</v>
      </c>
      <c r="R579" s="20"/>
    </row>
    <row r="580" spans="1:36" ht="15.75" customHeight="1" x14ac:dyDescent="0.15">
      <c r="A580" s="11">
        <v>2023</v>
      </c>
      <c r="B580" s="8" t="s">
        <v>21</v>
      </c>
      <c r="C580" s="9">
        <v>1103</v>
      </c>
      <c r="D580" s="7" t="s">
        <v>28</v>
      </c>
      <c r="E580" s="10" t="s">
        <v>23</v>
      </c>
      <c r="F580" s="52" t="s">
        <v>24</v>
      </c>
      <c r="G580" s="53">
        <v>45069</v>
      </c>
      <c r="H580" s="19">
        <v>230002</v>
      </c>
      <c r="I580" s="54">
        <v>25</v>
      </c>
      <c r="J580" s="11">
        <v>1220.9000000000001</v>
      </c>
      <c r="K580" s="11">
        <v>247.6</v>
      </c>
      <c r="L580" s="7">
        <f t="shared" si="40"/>
        <v>0.79719878777950692</v>
      </c>
      <c r="M580" s="7">
        <f t="shared" si="42"/>
        <v>3062.474702890242</v>
      </c>
      <c r="N580" s="11">
        <v>1220.9000000000001</v>
      </c>
      <c r="O580" s="11">
        <v>45.6</v>
      </c>
      <c r="P580" s="11">
        <v>247.6</v>
      </c>
      <c r="Q580" s="11">
        <f t="shared" si="41"/>
        <v>202</v>
      </c>
      <c r="R580" s="20"/>
    </row>
    <row r="581" spans="1:36" ht="15.75" customHeight="1" x14ac:dyDescent="0.15">
      <c r="A581" s="11">
        <v>2023</v>
      </c>
      <c r="B581" s="8" t="s">
        <v>21</v>
      </c>
      <c r="C581" s="9">
        <v>1104</v>
      </c>
      <c r="D581" s="7" t="s">
        <v>29</v>
      </c>
      <c r="E581" s="10" t="s">
        <v>23</v>
      </c>
      <c r="F581" s="52" t="s">
        <v>24</v>
      </c>
      <c r="G581" s="53">
        <v>45069</v>
      </c>
      <c r="H581" s="19">
        <v>230003</v>
      </c>
      <c r="I581" s="54">
        <v>29.2</v>
      </c>
      <c r="J581" s="11">
        <v>1329.3</v>
      </c>
      <c r="K581" s="11">
        <v>257.39999999999998</v>
      </c>
      <c r="L581" s="7">
        <f t="shared" si="40"/>
        <v>0.80636425186188232</v>
      </c>
      <c r="M581" s="7">
        <f t="shared" si="42"/>
        <v>3415.3116845123136</v>
      </c>
      <c r="N581" s="11">
        <v>1329.3</v>
      </c>
      <c r="O581" s="11">
        <v>45.6</v>
      </c>
      <c r="P581" s="11">
        <v>257.39999999999998</v>
      </c>
      <c r="Q581" s="11">
        <f t="shared" si="41"/>
        <v>211.79999999999998</v>
      </c>
      <c r="R581" s="20"/>
    </row>
    <row r="582" spans="1:36" ht="15.75" customHeight="1" x14ac:dyDescent="0.15">
      <c r="A582" s="11">
        <v>2023</v>
      </c>
      <c r="B582" s="8" t="s">
        <v>21</v>
      </c>
      <c r="C582" s="9">
        <v>1105</v>
      </c>
      <c r="D582" s="7" t="s">
        <v>30</v>
      </c>
      <c r="E582" s="10" t="s">
        <v>23</v>
      </c>
      <c r="F582" s="52" t="s">
        <v>24</v>
      </c>
      <c r="G582" s="53">
        <v>45069</v>
      </c>
      <c r="H582" s="19">
        <v>230004</v>
      </c>
      <c r="I582" s="54">
        <v>22.4</v>
      </c>
      <c r="J582" s="11">
        <v>1181.0999999999999</v>
      </c>
      <c r="K582" s="11">
        <v>245.2</v>
      </c>
      <c r="L582" s="7">
        <f t="shared" si="40"/>
        <v>0.7923969181271695</v>
      </c>
      <c r="M582" s="7">
        <f t="shared" si="42"/>
        <v>2808.9484517704536</v>
      </c>
      <c r="N582" s="11">
        <v>1181.0999999999999</v>
      </c>
      <c r="O582" s="11">
        <v>45.6</v>
      </c>
      <c r="P582" s="11">
        <v>245.2</v>
      </c>
      <c r="Q582" s="11">
        <f t="shared" si="41"/>
        <v>199.6</v>
      </c>
      <c r="R582" s="20"/>
    </row>
    <row r="583" spans="1:36" ht="15.75" customHeight="1" x14ac:dyDescent="0.15">
      <c r="A583" s="11">
        <v>2023</v>
      </c>
      <c r="B583" s="8" t="s">
        <v>21</v>
      </c>
      <c r="C583" s="9">
        <v>1106</v>
      </c>
      <c r="D583" s="7" t="s">
        <v>31</v>
      </c>
      <c r="E583" s="10" t="s">
        <v>23</v>
      </c>
      <c r="F583" s="52" t="s">
        <v>24</v>
      </c>
      <c r="G583" s="53">
        <v>45069</v>
      </c>
      <c r="H583" s="19">
        <v>230005</v>
      </c>
      <c r="I583" s="54">
        <v>18.399999999999999</v>
      </c>
      <c r="J583" s="11">
        <v>1056.9000000000001</v>
      </c>
      <c r="K583" s="11">
        <v>231.8</v>
      </c>
      <c r="L583" s="7">
        <f t="shared" si="40"/>
        <v>0.78067934525499105</v>
      </c>
      <c r="M583" s="7">
        <f t="shared" si="42"/>
        <v>2437.5824331773479</v>
      </c>
      <c r="N583" s="11">
        <v>1056.9000000000001</v>
      </c>
      <c r="O583" s="11">
        <v>45.6</v>
      </c>
      <c r="P583" s="11">
        <v>231.8</v>
      </c>
      <c r="Q583" s="11">
        <f t="shared" si="41"/>
        <v>186.20000000000002</v>
      </c>
      <c r="R583" s="20"/>
    </row>
    <row r="584" spans="1:36" ht="15.75" customHeight="1" x14ac:dyDescent="0.15">
      <c r="A584" s="11">
        <v>2023</v>
      </c>
      <c r="B584" s="8" t="s">
        <v>21</v>
      </c>
      <c r="C584" s="9">
        <v>1107</v>
      </c>
      <c r="D584" s="7" t="s">
        <v>29</v>
      </c>
      <c r="E584" s="16" t="s">
        <v>32</v>
      </c>
      <c r="F584" s="52" t="s">
        <v>24</v>
      </c>
      <c r="G584" s="53">
        <v>45069</v>
      </c>
      <c r="H584" s="19">
        <v>230006</v>
      </c>
      <c r="I584" s="54">
        <v>13.6</v>
      </c>
      <c r="J584" s="11">
        <v>952.8</v>
      </c>
      <c r="K584" s="11">
        <v>214.8</v>
      </c>
      <c r="L584" s="7">
        <f t="shared" si="40"/>
        <v>0.77455919395466</v>
      </c>
      <c r="M584" s="7">
        <f t="shared" si="42"/>
        <v>1851.967630404238</v>
      </c>
      <c r="N584" s="11">
        <v>952.8</v>
      </c>
      <c r="O584" s="11">
        <v>45.6</v>
      </c>
      <c r="P584" s="11">
        <v>214.8</v>
      </c>
      <c r="Q584" s="11">
        <f t="shared" si="41"/>
        <v>169.20000000000002</v>
      </c>
      <c r="R584" s="20"/>
    </row>
    <row r="585" spans="1:36" ht="15.75" customHeight="1" x14ac:dyDescent="0.15">
      <c r="A585" s="11">
        <v>2023</v>
      </c>
      <c r="B585" s="8" t="s">
        <v>21</v>
      </c>
      <c r="C585" s="9">
        <v>1108</v>
      </c>
      <c r="D585" s="7" t="s">
        <v>28</v>
      </c>
      <c r="E585" s="16" t="s">
        <v>32</v>
      </c>
      <c r="F585" s="52" t="s">
        <v>24</v>
      </c>
      <c r="G585" s="53">
        <v>45069</v>
      </c>
      <c r="H585" s="19">
        <v>230007</v>
      </c>
      <c r="I585" s="54">
        <v>23.2</v>
      </c>
      <c r="J585" s="11">
        <v>1296.5999999999999</v>
      </c>
      <c r="K585" s="11">
        <v>264</v>
      </c>
      <c r="L585" s="7">
        <f t="shared" si="40"/>
        <v>0.7963905599259602</v>
      </c>
      <c r="M585" s="7">
        <f t="shared" si="42"/>
        <v>2853.3027119360595</v>
      </c>
      <c r="N585" s="11">
        <v>1296.5999999999999</v>
      </c>
      <c r="O585" s="11">
        <v>45.6</v>
      </c>
      <c r="P585" s="11">
        <v>264</v>
      </c>
      <c r="Q585" s="11">
        <f t="shared" si="41"/>
        <v>218.4</v>
      </c>
      <c r="R585" s="20"/>
    </row>
    <row r="586" spans="1:36" ht="15.75" customHeight="1" x14ac:dyDescent="0.15">
      <c r="A586" s="11">
        <v>2023</v>
      </c>
      <c r="B586" s="8" t="s">
        <v>21</v>
      </c>
      <c r="C586" s="9">
        <v>1109</v>
      </c>
      <c r="D586" s="7" t="s">
        <v>22</v>
      </c>
      <c r="E586" s="16" t="s">
        <v>32</v>
      </c>
      <c r="F586" s="52" t="s">
        <v>24</v>
      </c>
      <c r="G586" s="53">
        <v>45069</v>
      </c>
      <c r="H586" s="19">
        <v>230008</v>
      </c>
      <c r="I586" s="54">
        <v>25</v>
      </c>
      <c r="J586" s="11">
        <v>1491.2</v>
      </c>
      <c r="K586" s="11">
        <v>282.39999999999998</v>
      </c>
      <c r="L586" s="7">
        <f t="shared" si="40"/>
        <v>0.81062231759656667</v>
      </c>
      <c r="M586" s="7">
        <f t="shared" si="42"/>
        <v>2859.7677267428671</v>
      </c>
      <c r="N586" s="11">
        <v>1491.2</v>
      </c>
      <c r="O586" s="11">
        <v>45.6</v>
      </c>
      <c r="P586" s="11">
        <v>282.39999999999998</v>
      </c>
      <c r="Q586" s="11">
        <f t="shared" si="41"/>
        <v>236.79999999999998</v>
      </c>
      <c r="R586" s="20"/>
    </row>
    <row r="587" spans="1:36" ht="15.75" customHeight="1" x14ac:dyDescent="0.15">
      <c r="A587" s="11">
        <v>2023</v>
      </c>
      <c r="B587" s="8" t="s">
        <v>21</v>
      </c>
      <c r="C587" s="9">
        <v>1110</v>
      </c>
      <c r="D587" s="7" t="s">
        <v>27</v>
      </c>
      <c r="E587" s="16" t="s">
        <v>32</v>
      </c>
      <c r="F587" s="52" t="s">
        <v>24</v>
      </c>
      <c r="G587" s="53">
        <v>45069</v>
      </c>
      <c r="H587" s="19">
        <v>230009</v>
      </c>
      <c r="I587" s="54">
        <v>27</v>
      </c>
      <c r="J587" s="11">
        <v>1583.4</v>
      </c>
      <c r="K587" s="11">
        <v>303.5</v>
      </c>
      <c r="L587" s="7">
        <f t="shared" si="40"/>
        <v>0.80832386004799794</v>
      </c>
      <c r="M587" s="7">
        <f t="shared" si="42"/>
        <v>3126.0345497414469</v>
      </c>
      <c r="N587" s="11">
        <v>1583.4</v>
      </c>
      <c r="O587" s="11">
        <v>45.6</v>
      </c>
      <c r="P587" s="11">
        <v>303.5</v>
      </c>
      <c r="Q587" s="11">
        <f t="shared" si="41"/>
        <v>257.89999999999998</v>
      </c>
      <c r="R587" s="20"/>
    </row>
    <row r="588" spans="1:36" ht="15.75" customHeight="1" x14ac:dyDescent="0.15">
      <c r="A588" s="11">
        <v>2023</v>
      </c>
      <c r="B588" s="8" t="s">
        <v>21</v>
      </c>
      <c r="C588" s="9">
        <v>1111</v>
      </c>
      <c r="D588" s="7" t="s">
        <v>30</v>
      </c>
      <c r="E588" s="16" t="s">
        <v>32</v>
      </c>
      <c r="F588" s="52" t="s">
        <v>24</v>
      </c>
      <c r="G588" s="53">
        <v>45069</v>
      </c>
      <c r="H588" s="19">
        <v>230010</v>
      </c>
      <c r="I588" s="54">
        <v>25.2</v>
      </c>
      <c r="J588" s="11">
        <v>1166.5999999999999</v>
      </c>
      <c r="K588" s="11">
        <v>236.5</v>
      </c>
      <c r="L588" s="7">
        <f t="shared" si="40"/>
        <v>0.79727412995028291</v>
      </c>
      <c r="M588" s="7">
        <f t="shared" si="42"/>
        <v>3085.8276663428373</v>
      </c>
      <c r="N588" s="11">
        <v>1166.5999999999999</v>
      </c>
      <c r="O588" s="11">
        <v>45.6</v>
      </c>
      <c r="P588" s="11">
        <v>236.5</v>
      </c>
      <c r="Q588" s="11">
        <f t="shared" si="41"/>
        <v>190.9</v>
      </c>
      <c r="R588" s="20"/>
    </row>
    <row r="589" spans="1:36" ht="15.75" customHeight="1" x14ac:dyDescent="0.15">
      <c r="A589" s="11">
        <v>2023</v>
      </c>
      <c r="B589" s="8" t="s">
        <v>21</v>
      </c>
      <c r="C589" s="9">
        <v>1112</v>
      </c>
      <c r="D589" s="7" t="s">
        <v>31</v>
      </c>
      <c r="E589" s="16" t="s">
        <v>32</v>
      </c>
      <c r="F589" s="52" t="s">
        <v>24</v>
      </c>
      <c r="G589" s="53">
        <v>45069</v>
      </c>
      <c r="H589" s="19">
        <v>230011</v>
      </c>
      <c r="I589" s="54">
        <v>23.2</v>
      </c>
      <c r="J589" s="11">
        <v>1060.0999999999999</v>
      </c>
      <c r="K589" s="11">
        <v>237.8</v>
      </c>
      <c r="L589" s="7">
        <f t="shared" si="40"/>
        <v>0.77568153947740781</v>
      </c>
      <c r="M589" s="7">
        <f t="shared" si="42"/>
        <v>3143.510789645557</v>
      </c>
      <c r="N589" s="11">
        <v>1060.0999999999999</v>
      </c>
      <c r="O589" s="11">
        <v>45.6</v>
      </c>
      <c r="P589" s="11">
        <v>237.8</v>
      </c>
      <c r="Q589" s="11">
        <f t="shared" si="41"/>
        <v>192.20000000000002</v>
      </c>
      <c r="R589" s="20"/>
    </row>
    <row r="590" spans="1:36" ht="15.75" customHeight="1" x14ac:dyDescent="0.15">
      <c r="A590" s="11">
        <v>2023</v>
      </c>
      <c r="B590" s="8" t="s">
        <v>21</v>
      </c>
      <c r="C590" s="55">
        <v>1201</v>
      </c>
      <c r="D590" s="56" t="s">
        <v>30</v>
      </c>
      <c r="E590" s="56" t="s">
        <v>23</v>
      </c>
      <c r="F590" s="57" t="s">
        <v>24</v>
      </c>
      <c r="G590" s="58">
        <v>45069</v>
      </c>
      <c r="H590" s="19">
        <v>230012</v>
      </c>
      <c r="I590" s="59">
        <v>23.2</v>
      </c>
      <c r="J590" s="11">
        <v>1190.8</v>
      </c>
      <c r="K590" s="11">
        <v>302.2</v>
      </c>
      <c r="L590" s="7">
        <f t="shared" si="40"/>
        <v>0.74622102788041644</v>
      </c>
      <c r="M590" s="7">
        <f t="shared" si="42"/>
        <v>3556.3588265742569</v>
      </c>
      <c r="N590" s="11">
        <v>1190.8</v>
      </c>
      <c r="O590" s="11">
        <v>45.6</v>
      </c>
      <c r="P590" s="11">
        <v>302.2</v>
      </c>
      <c r="Q590" s="11">
        <f t="shared" si="41"/>
        <v>256.59999999999997</v>
      </c>
      <c r="R590" s="20"/>
    </row>
    <row r="591" spans="1:36" ht="15.75" customHeight="1" x14ac:dyDescent="0.15">
      <c r="A591" s="11">
        <v>2023</v>
      </c>
      <c r="B591" s="8" t="s">
        <v>21</v>
      </c>
      <c r="C591" s="55">
        <v>1202</v>
      </c>
      <c r="D591" s="56" t="s">
        <v>29</v>
      </c>
      <c r="E591" s="56" t="s">
        <v>23</v>
      </c>
      <c r="F591" s="57" t="s">
        <v>24</v>
      </c>
      <c r="G591" s="58">
        <v>45069</v>
      </c>
      <c r="H591" s="19">
        <v>230013</v>
      </c>
      <c r="I591" s="59">
        <v>25</v>
      </c>
      <c r="J591" s="11">
        <v>1146.5999999999999</v>
      </c>
      <c r="K591" s="11">
        <v>240.7</v>
      </c>
      <c r="L591" s="7">
        <f t="shared" si="40"/>
        <v>0.79007500436071854</v>
      </c>
      <c r="M591" s="7">
        <f t="shared" si="42"/>
        <v>3170.0500288463272</v>
      </c>
      <c r="N591" s="11">
        <v>1146.5999999999999</v>
      </c>
      <c r="O591" s="11">
        <v>45.6</v>
      </c>
      <c r="P591" s="11">
        <v>240.7</v>
      </c>
      <c r="Q591" s="11">
        <f t="shared" si="41"/>
        <v>195.1</v>
      </c>
      <c r="R591" s="20"/>
    </row>
    <row r="592" spans="1:36" ht="15.75" customHeight="1" x14ac:dyDescent="0.15">
      <c r="A592" s="11">
        <v>2023</v>
      </c>
      <c r="B592" s="8" t="s">
        <v>21</v>
      </c>
      <c r="C592" s="55">
        <v>1203</v>
      </c>
      <c r="D592" s="56" t="s">
        <v>27</v>
      </c>
      <c r="E592" s="56" t="s">
        <v>23</v>
      </c>
      <c r="F592" s="57" t="s">
        <v>24</v>
      </c>
      <c r="G592" s="58">
        <v>45069</v>
      </c>
      <c r="H592" s="19">
        <v>230014</v>
      </c>
      <c r="I592" s="59">
        <v>29.8</v>
      </c>
      <c r="J592" s="11">
        <v>1240.2</v>
      </c>
      <c r="K592" s="11">
        <v>256.8</v>
      </c>
      <c r="L592" s="7">
        <f t="shared" si="40"/>
        <v>0.79293662312530244</v>
      </c>
      <c r="M592" s="7">
        <f t="shared" si="42"/>
        <v>3727.1898189550152</v>
      </c>
      <c r="N592" s="11">
        <v>1240.2</v>
      </c>
      <c r="O592" s="11">
        <v>45.6</v>
      </c>
      <c r="P592" s="11">
        <v>256.8</v>
      </c>
      <c r="Q592" s="11">
        <f t="shared" si="41"/>
        <v>211.20000000000002</v>
      </c>
      <c r="R592" s="20"/>
    </row>
    <row r="593" spans="1:18" ht="15.75" customHeight="1" x14ac:dyDescent="0.15">
      <c r="A593" s="11">
        <v>2023</v>
      </c>
      <c r="B593" s="8" t="s">
        <v>21</v>
      </c>
      <c r="C593" s="55">
        <v>1204</v>
      </c>
      <c r="D593" s="56" t="s">
        <v>22</v>
      </c>
      <c r="E593" s="56" t="s">
        <v>23</v>
      </c>
      <c r="F593" s="57" t="s">
        <v>24</v>
      </c>
      <c r="G593" s="58">
        <v>45069</v>
      </c>
      <c r="H593" s="19">
        <v>230015</v>
      </c>
      <c r="I593" s="59">
        <v>28.8</v>
      </c>
      <c r="J593" s="11">
        <v>1027.2</v>
      </c>
      <c r="K593" s="11" t="s">
        <v>70</v>
      </c>
      <c r="L593" s="21">
        <f>AVERAGE(L592,L594)</f>
        <v>0.77785216658736289</v>
      </c>
      <c r="M593" s="7">
        <f t="shared" si="42"/>
        <v>3864.5285883964193</v>
      </c>
      <c r="N593" s="11">
        <v>1027.2</v>
      </c>
      <c r="O593" s="11">
        <v>45.6</v>
      </c>
      <c r="P593" s="11" t="s">
        <v>70</v>
      </c>
      <c r="Q593" s="11" t="e">
        <f t="shared" si="41"/>
        <v>#VALUE!</v>
      </c>
      <c r="R593" s="20"/>
    </row>
    <row r="594" spans="1:18" ht="15.75" customHeight="1" x14ac:dyDescent="0.15">
      <c r="A594" s="11">
        <v>2023</v>
      </c>
      <c r="B594" s="8" t="s">
        <v>21</v>
      </c>
      <c r="C594" s="55">
        <v>1205</v>
      </c>
      <c r="D594" s="56" t="s">
        <v>28</v>
      </c>
      <c r="E594" s="56" t="s">
        <v>23</v>
      </c>
      <c r="F594" s="57" t="s">
        <v>24</v>
      </c>
      <c r="G594" s="58">
        <v>45069</v>
      </c>
      <c r="H594" s="19">
        <v>230016</v>
      </c>
      <c r="I594" s="59">
        <v>24.4</v>
      </c>
      <c r="J594" s="11">
        <v>728.4</v>
      </c>
      <c r="K594" s="11">
        <v>172.8</v>
      </c>
      <c r="L594" s="7">
        <f t="shared" ref="L594:L848" si="43">(J594-K594)/J594</f>
        <v>0.76276771004942334</v>
      </c>
      <c r="M594" s="7">
        <f t="shared" si="42"/>
        <v>3496.435990880801</v>
      </c>
      <c r="N594" s="11">
        <v>728.4</v>
      </c>
      <c r="O594" s="11">
        <v>45.6</v>
      </c>
      <c r="P594" s="11">
        <v>172.8</v>
      </c>
      <c r="Q594" s="11">
        <f t="shared" si="41"/>
        <v>127.20000000000002</v>
      </c>
      <c r="R594" s="20"/>
    </row>
    <row r="595" spans="1:18" ht="15.75" customHeight="1" x14ac:dyDescent="0.15">
      <c r="A595" s="11">
        <v>2023</v>
      </c>
      <c r="B595" s="8" t="s">
        <v>21</v>
      </c>
      <c r="C595" s="55">
        <v>1206</v>
      </c>
      <c r="D595" s="56" t="s">
        <v>31</v>
      </c>
      <c r="E595" s="56" t="s">
        <v>23</v>
      </c>
      <c r="F595" s="57" t="s">
        <v>24</v>
      </c>
      <c r="G595" s="58">
        <v>45069</v>
      </c>
      <c r="H595" s="19">
        <v>230017</v>
      </c>
      <c r="I595" s="59">
        <v>21.8</v>
      </c>
      <c r="J595" s="11">
        <v>953.4</v>
      </c>
      <c r="K595" s="11">
        <v>261.60000000000002</v>
      </c>
      <c r="L595" s="7">
        <f t="shared" si="43"/>
        <v>0.72561359345500309</v>
      </c>
      <c r="M595" s="7">
        <f t="shared" si="42"/>
        <v>3613.1088071117447</v>
      </c>
      <c r="N595" s="11">
        <v>953.4</v>
      </c>
      <c r="O595" s="11">
        <v>45.6</v>
      </c>
      <c r="P595" s="11">
        <v>261.60000000000002</v>
      </c>
      <c r="Q595" s="11">
        <f t="shared" si="41"/>
        <v>216.00000000000003</v>
      </c>
      <c r="R595" s="20"/>
    </row>
    <row r="596" spans="1:18" ht="15.75" customHeight="1" x14ac:dyDescent="0.15">
      <c r="A596" s="11">
        <v>2023</v>
      </c>
      <c r="B596" s="8" t="s">
        <v>21</v>
      </c>
      <c r="C596" s="55">
        <v>1207</v>
      </c>
      <c r="D596" s="56" t="s">
        <v>28</v>
      </c>
      <c r="E596" s="56" t="s">
        <v>32</v>
      </c>
      <c r="F596" s="57" t="s">
        <v>24</v>
      </c>
      <c r="G596" s="58">
        <v>45069</v>
      </c>
      <c r="H596" s="19">
        <v>230018</v>
      </c>
      <c r="I596" s="59">
        <v>23</v>
      </c>
      <c r="J596" s="11">
        <v>1105.2</v>
      </c>
      <c r="K596" s="11">
        <v>240.5</v>
      </c>
      <c r="L596" s="7">
        <f t="shared" si="43"/>
        <v>0.78239232718060081</v>
      </c>
      <c r="M596" s="7">
        <f t="shared" si="42"/>
        <v>3023.1799257910661</v>
      </c>
      <c r="N596" s="11">
        <v>1105.2</v>
      </c>
      <c r="O596" s="11">
        <v>45.6</v>
      </c>
      <c r="P596" s="11">
        <v>240.5</v>
      </c>
      <c r="Q596" s="11">
        <f t="shared" si="41"/>
        <v>194.9</v>
      </c>
      <c r="R596" s="20"/>
    </row>
    <row r="597" spans="1:18" ht="15.75" customHeight="1" x14ac:dyDescent="0.15">
      <c r="A597" s="11">
        <v>2023</v>
      </c>
      <c r="B597" s="8" t="s">
        <v>21</v>
      </c>
      <c r="C597" s="55">
        <v>1208</v>
      </c>
      <c r="D597" s="56" t="s">
        <v>30</v>
      </c>
      <c r="E597" s="56" t="s">
        <v>32</v>
      </c>
      <c r="F597" s="57" t="s">
        <v>24</v>
      </c>
      <c r="G597" s="58">
        <v>45069</v>
      </c>
      <c r="H597" s="19">
        <v>230019</v>
      </c>
      <c r="I597" s="59">
        <v>21.4</v>
      </c>
      <c r="J597" s="11">
        <v>1443.3</v>
      </c>
      <c r="K597" s="11">
        <v>277.5</v>
      </c>
      <c r="L597" s="7">
        <f t="shared" si="43"/>
        <v>0.80773228019122845</v>
      </c>
      <c r="M597" s="7">
        <f t="shared" si="42"/>
        <v>2485.3187933749837</v>
      </c>
      <c r="N597" s="11">
        <v>1443.3</v>
      </c>
      <c r="O597" s="11">
        <v>45.6</v>
      </c>
      <c r="P597" s="11">
        <v>277.5</v>
      </c>
      <c r="Q597" s="11">
        <f t="shared" si="41"/>
        <v>231.9</v>
      </c>
      <c r="R597" s="20"/>
    </row>
    <row r="598" spans="1:18" ht="15.75" customHeight="1" x14ac:dyDescent="0.15">
      <c r="A598" s="11">
        <v>2023</v>
      </c>
      <c r="B598" s="8" t="s">
        <v>21</v>
      </c>
      <c r="C598" s="55">
        <v>1209</v>
      </c>
      <c r="D598" s="56" t="s">
        <v>31</v>
      </c>
      <c r="E598" s="56" t="s">
        <v>32</v>
      </c>
      <c r="F598" s="57" t="s">
        <v>24</v>
      </c>
      <c r="G598" s="58">
        <v>45069</v>
      </c>
      <c r="H598" s="19">
        <v>230020</v>
      </c>
      <c r="I598" s="59">
        <v>25</v>
      </c>
      <c r="J598" s="11">
        <v>1532.1</v>
      </c>
      <c r="K598" s="11">
        <v>213.6</v>
      </c>
      <c r="L598" s="7">
        <f t="shared" si="43"/>
        <v>0.86058351282553358</v>
      </c>
      <c r="M598" s="7">
        <f t="shared" si="42"/>
        <v>2105.3102220780565</v>
      </c>
      <c r="N598" s="11">
        <v>1532.1</v>
      </c>
      <c r="O598" s="11">
        <v>45.6</v>
      </c>
      <c r="P598" s="11">
        <v>213.6</v>
      </c>
      <c r="Q598" s="11">
        <f t="shared" si="41"/>
        <v>168</v>
      </c>
      <c r="R598" s="20"/>
    </row>
    <row r="599" spans="1:18" ht="15.75" customHeight="1" x14ac:dyDescent="0.15">
      <c r="A599" s="11">
        <v>2023</v>
      </c>
      <c r="B599" s="8" t="s">
        <v>21</v>
      </c>
      <c r="C599" s="55">
        <v>1210</v>
      </c>
      <c r="D599" s="56" t="s">
        <v>22</v>
      </c>
      <c r="E599" s="56" t="s">
        <v>32</v>
      </c>
      <c r="F599" s="57" t="s">
        <v>24</v>
      </c>
      <c r="G599" s="58">
        <v>45069</v>
      </c>
      <c r="H599" s="19">
        <v>230021</v>
      </c>
      <c r="I599" s="59">
        <v>29.8</v>
      </c>
      <c r="J599" s="11">
        <v>1348.2</v>
      </c>
      <c r="K599" s="11">
        <v>253.4</v>
      </c>
      <c r="L599" s="7">
        <f t="shared" si="43"/>
        <v>0.81204569055036335</v>
      </c>
      <c r="M599" s="7">
        <f t="shared" si="42"/>
        <v>3383.2220800365494</v>
      </c>
      <c r="N599" s="11">
        <v>1348.2</v>
      </c>
      <c r="O599" s="11">
        <v>45.6</v>
      </c>
      <c r="P599" s="11">
        <v>253.4</v>
      </c>
      <c r="Q599" s="11">
        <f t="shared" si="41"/>
        <v>207.8</v>
      </c>
      <c r="R599" s="20"/>
    </row>
    <row r="600" spans="1:18" ht="15.75" customHeight="1" x14ac:dyDescent="0.15">
      <c r="A600" s="11">
        <v>2023</v>
      </c>
      <c r="B600" s="8" t="s">
        <v>21</v>
      </c>
      <c r="C600" s="55">
        <v>1211</v>
      </c>
      <c r="D600" s="56" t="s">
        <v>27</v>
      </c>
      <c r="E600" s="56" t="s">
        <v>32</v>
      </c>
      <c r="F600" s="57" t="s">
        <v>24</v>
      </c>
      <c r="G600" s="58">
        <v>45069</v>
      </c>
      <c r="H600" s="19">
        <v>230022</v>
      </c>
      <c r="I600" s="59">
        <v>23</v>
      </c>
      <c r="J600" s="11">
        <v>1508.6</v>
      </c>
      <c r="K600" s="11">
        <v>287.39999999999998</v>
      </c>
      <c r="L600" s="7">
        <f t="shared" si="43"/>
        <v>0.80949224446506685</v>
      </c>
      <c r="M600" s="7">
        <f t="shared" si="42"/>
        <v>2646.6861888584026</v>
      </c>
      <c r="N600" s="11">
        <v>1508.6</v>
      </c>
      <c r="O600" s="11">
        <v>45.6</v>
      </c>
      <c r="P600" s="11">
        <v>287.39999999999998</v>
      </c>
      <c r="Q600" s="11">
        <f t="shared" si="41"/>
        <v>241.79999999999998</v>
      </c>
      <c r="R600" s="20"/>
    </row>
    <row r="601" spans="1:18" ht="15.75" customHeight="1" x14ac:dyDescent="0.15">
      <c r="A601" s="11">
        <v>2023</v>
      </c>
      <c r="B601" s="8" t="s">
        <v>21</v>
      </c>
      <c r="C601" s="55">
        <v>1212</v>
      </c>
      <c r="D601" s="56" t="s">
        <v>29</v>
      </c>
      <c r="E601" s="56" t="s">
        <v>32</v>
      </c>
      <c r="F601" s="57" t="s">
        <v>24</v>
      </c>
      <c r="G601" s="58">
        <v>45069</v>
      </c>
      <c r="H601" s="19">
        <v>230023</v>
      </c>
      <c r="I601" s="59">
        <v>25</v>
      </c>
      <c r="J601" s="11">
        <v>1267.7</v>
      </c>
      <c r="K601" s="11">
        <v>267.39999999999998</v>
      </c>
      <c r="L601" s="7">
        <f t="shared" si="43"/>
        <v>0.78906681391496414</v>
      </c>
      <c r="M601" s="7">
        <f t="shared" si="42"/>
        <v>3185.274581510545</v>
      </c>
      <c r="N601" s="11">
        <v>1267.7</v>
      </c>
      <c r="O601" s="11">
        <v>45.6</v>
      </c>
      <c r="P601" s="11">
        <v>267.39999999999998</v>
      </c>
      <c r="Q601" s="11">
        <f t="shared" si="41"/>
        <v>221.79999999999998</v>
      </c>
      <c r="R601" s="20"/>
    </row>
    <row r="602" spans="1:18" ht="15.75" customHeight="1" x14ac:dyDescent="0.15">
      <c r="A602" s="11">
        <v>2023</v>
      </c>
      <c r="B602" s="8" t="s">
        <v>21</v>
      </c>
      <c r="C602" s="55">
        <v>1301</v>
      </c>
      <c r="D602" s="56" t="s">
        <v>22</v>
      </c>
      <c r="E602" s="56" t="s">
        <v>32</v>
      </c>
      <c r="F602" s="57" t="s">
        <v>24</v>
      </c>
      <c r="G602" s="58">
        <v>45069</v>
      </c>
      <c r="H602" s="19">
        <v>230024</v>
      </c>
      <c r="I602" s="59">
        <v>29.2</v>
      </c>
      <c r="J602" s="11">
        <v>1647.6</v>
      </c>
      <c r="K602" s="11">
        <v>284</v>
      </c>
      <c r="L602" s="7">
        <f t="shared" si="43"/>
        <v>0.82762806506433595</v>
      </c>
      <c r="M602" s="7">
        <f t="shared" si="42"/>
        <v>3040.2644611255123</v>
      </c>
      <c r="N602" s="11">
        <v>1647.6</v>
      </c>
      <c r="O602" s="11">
        <v>45.6</v>
      </c>
      <c r="P602" s="11">
        <v>284</v>
      </c>
      <c r="Q602" s="11">
        <f t="shared" si="41"/>
        <v>238.4</v>
      </c>
      <c r="R602" s="20"/>
    </row>
    <row r="603" spans="1:18" ht="15.75" customHeight="1" x14ac:dyDescent="0.15">
      <c r="A603" s="11">
        <v>2023</v>
      </c>
      <c r="B603" s="8" t="s">
        <v>21</v>
      </c>
      <c r="C603" s="9">
        <v>1302</v>
      </c>
      <c r="D603" s="7" t="s">
        <v>27</v>
      </c>
      <c r="E603" s="16" t="s">
        <v>32</v>
      </c>
      <c r="F603" s="52" t="s">
        <v>24</v>
      </c>
      <c r="G603" s="53">
        <v>45069</v>
      </c>
      <c r="H603" s="19">
        <v>230025</v>
      </c>
      <c r="I603" s="54">
        <v>21.4</v>
      </c>
      <c r="J603" s="11">
        <v>1334.4</v>
      </c>
      <c r="K603" s="11">
        <v>267.60000000000002</v>
      </c>
      <c r="L603" s="7">
        <f t="shared" si="43"/>
        <v>0.7994604316546764</v>
      </c>
      <c r="M603" s="7">
        <f t="shared" si="42"/>
        <v>2592.2435576791063</v>
      </c>
      <c r="N603" s="11">
        <v>1334.4</v>
      </c>
      <c r="O603" s="11">
        <v>45.6</v>
      </c>
      <c r="P603" s="11">
        <v>267.60000000000002</v>
      </c>
      <c r="Q603" s="11">
        <f t="shared" si="41"/>
        <v>222.00000000000003</v>
      </c>
      <c r="R603" s="20"/>
    </row>
    <row r="604" spans="1:18" ht="15.75" customHeight="1" x14ac:dyDescent="0.15">
      <c r="A604" s="11">
        <v>2023</v>
      </c>
      <c r="B604" s="8" t="s">
        <v>21</v>
      </c>
      <c r="C604" s="9">
        <v>1303</v>
      </c>
      <c r="D604" s="7" t="s">
        <v>30</v>
      </c>
      <c r="E604" s="16" t="s">
        <v>32</v>
      </c>
      <c r="F604" s="52" t="s">
        <v>24</v>
      </c>
      <c r="G604" s="53">
        <v>45069</v>
      </c>
      <c r="H604" s="19">
        <v>230026</v>
      </c>
      <c r="I604" s="54">
        <v>26.2</v>
      </c>
      <c r="J604" s="11">
        <v>1730.8</v>
      </c>
      <c r="K604" s="11">
        <v>307.39999999999998</v>
      </c>
      <c r="L604" s="7">
        <f t="shared" si="43"/>
        <v>0.82239426854633702</v>
      </c>
      <c r="M604" s="7">
        <f t="shared" si="42"/>
        <v>2810.7370773964631</v>
      </c>
      <c r="N604" s="11">
        <v>1730.8</v>
      </c>
      <c r="O604" s="11">
        <v>45.6</v>
      </c>
      <c r="P604" s="11">
        <v>307.39999999999998</v>
      </c>
      <c r="Q604" s="11">
        <f t="shared" si="41"/>
        <v>261.79999999999995</v>
      </c>
      <c r="R604" s="20"/>
    </row>
    <row r="605" spans="1:18" ht="15.75" customHeight="1" x14ac:dyDescent="0.15">
      <c r="A605" s="11">
        <v>2023</v>
      </c>
      <c r="B605" s="8" t="s">
        <v>21</v>
      </c>
      <c r="C605" s="9">
        <v>1304</v>
      </c>
      <c r="D605" s="7" t="s">
        <v>31</v>
      </c>
      <c r="E605" s="16" t="s">
        <v>32</v>
      </c>
      <c r="F605" s="52" t="s">
        <v>24</v>
      </c>
      <c r="G605" s="53">
        <v>45069</v>
      </c>
      <c r="H605" s="19">
        <v>230027</v>
      </c>
      <c r="I605" s="54">
        <v>26.4</v>
      </c>
      <c r="J605" s="11">
        <v>1329.4</v>
      </c>
      <c r="K605" s="11">
        <v>260.7</v>
      </c>
      <c r="L605" s="7">
        <f t="shared" si="43"/>
        <v>0.80389649465924473</v>
      </c>
      <c r="M605" s="7">
        <f t="shared" si="42"/>
        <v>3127.168179462748</v>
      </c>
      <c r="N605" s="11">
        <v>1329.4</v>
      </c>
      <c r="O605" s="11">
        <v>45.6</v>
      </c>
      <c r="P605" s="11">
        <v>260.7</v>
      </c>
      <c r="Q605" s="11">
        <f t="shared" si="41"/>
        <v>215.1</v>
      </c>
      <c r="R605" s="20"/>
    </row>
    <row r="606" spans="1:18" ht="15.75" customHeight="1" x14ac:dyDescent="0.15">
      <c r="A606" s="11">
        <v>2023</v>
      </c>
      <c r="B606" s="8" t="s">
        <v>21</v>
      </c>
      <c r="C606" s="55">
        <v>1305</v>
      </c>
      <c r="D606" s="56" t="s">
        <v>28</v>
      </c>
      <c r="E606" s="56" t="s">
        <v>32</v>
      </c>
      <c r="F606" s="57" t="s">
        <v>24</v>
      </c>
      <c r="G606" s="58">
        <v>45069</v>
      </c>
      <c r="H606" s="19">
        <v>230028</v>
      </c>
      <c r="I606" s="59">
        <v>23</v>
      </c>
      <c r="J606" s="11">
        <v>1676.9</v>
      </c>
      <c r="K606" s="11">
        <v>314.60000000000002</v>
      </c>
      <c r="L606" s="7">
        <f t="shared" si="43"/>
        <v>0.81239191365018792</v>
      </c>
      <c r="M606" s="7">
        <f t="shared" si="42"/>
        <v>2606.4016641524727</v>
      </c>
      <c r="N606" s="11">
        <v>1676.9</v>
      </c>
      <c r="O606" s="11">
        <v>45.6</v>
      </c>
      <c r="P606" s="11">
        <v>314.60000000000002</v>
      </c>
      <c r="Q606" s="11">
        <f t="shared" si="41"/>
        <v>269</v>
      </c>
      <c r="R606" s="20"/>
    </row>
    <row r="607" spans="1:18" ht="15.75" customHeight="1" x14ac:dyDescent="0.15">
      <c r="A607" s="11">
        <v>2023</v>
      </c>
      <c r="B607" s="8" t="s">
        <v>21</v>
      </c>
      <c r="C607" s="55">
        <v>1306</v>
      </c>
      <c r="D607" s="56" t="s">
        <v>29</v>
      </c>
      <c r="E607" s="56" t="s">
        <v>32</v>
      </c>
      <c r="F607" s="57" t="s">
        <v>24</v>
      </c>
      <c r="G607" s="58">
        <v>45069</v>
      </c>
      <c r="H607" s="19">
        <v>230029</v>
      </c>
      <c r="I607" s="59">
        <v>31</v>
      </c>
      <c r="J607" s="11">
        <v>1932</v>
      </c>
      <c r="K607" s="11">
        <v>320.39999999999998</v>
      </c>
      <c r="L607" s="7">
        <f t="shared" si="43"/>
        <v>0.83416149068322976</v>
      </c>
      <c r="M607" s="7">
        <f t="shared" si="42"/>
        <v>3105.3391157956376</v>
      </c>
      <c r="N607" s="11">
        <v>1932</v>
      </c>
      <c r="O607" s="11">
        <v>45.6</v>
      </c>
      <c r="P607" s="11">
        <v>320.39999999999998</v>
      </c>
      <c r="Q607" s="11">
        <f t="shared" si="41"/>
        <v>274.79999999999995</v>
      </c>
      <c r="R607" s="20"/>
    </row>
    <row r="608" spans="1:18" ht="15.75" customHeight="1" x14ac:dyDescent="0.15">
      <c r="A608" s="11">
        <v>2023</v>
      </c>
      <c r="B608" s="8" t="s">
        <v>21</v>
      </c>
      <c r="C608" s="9">
        <v>1307</v>
      </c>
      <c r="D608" s="7" t="s">
        <v>27</v>
      </c>
      <c r="E608" s="10" t="s">
        <v>23</v>
      </c>
      <c r="F608" s="52" t="s">
        <v>24</v>
      </c>
      <c r="G608" s="53">
        <v>45069</v>
      </c>
      <c r="H608" s="19">
        <v>230030</v>
      </c>
      <c r="I608" s="54">
        <v>29</v>
      </c>
      <c r="J608" s="11">
        <v>2035.4</v>
      </c>
      <c r="K608" s="11">
        <v>320.10000000000002</v>
      </c>
      <c r="L608" s="7">
        <f t="shared" si="43"/>
        <v>0.84273361501424782</v>
      </c>
      <c r="M608" s="7">
        <f t="shared" si="42"/>
        <v>2754.8366778392815</v>
      </c>
      <c r="N608" s="11">
        <v>2035.4</v>
      </c>
      <c r="O608" s="11">
        <v>45.6</v>
      </c>
      <c r="P608" s="11">
        <v>320.10000000000002</v>
      </c>
      <c r="Q608" s="11">
        <f t="shared" si="41"/>
        <v>274.5</v>
      </c>
      <c r="R608" s="20"/>
    </row>
    <row r="609" spans="1:19" ht="15.75" customHeight="1" x14ac:dyDescent="0.15">
      <c r="A609" s="11">
        <v>2023</v>
      </c>
      <c r="B609" s="8" t="s">
        <v>21</v>
      </c>
      <c r="C609" s="9">
        <v>1308</v>
      </c>
      <c r="D609" s="7" t="s">
        <v>22</v>
      </c>
      <c r="E609" s="10" t="s">
        <v>23</v>
      </c>
      <c r="F609" s="52" t="s">
        <v>24</v>
      </c>
      <c r="G609" s="53">
        <v>45069</v>
      </c>
      <c r="H609" s="19">
        <v>230031</v>
      </c>
      <c r="I609" s="54">
        <v>18.399999999999999</v>
      </c>
      <c r="J609" s="11">
        <v>1391.3</v>
      </c>
      <c r="K609" s="11">
        <v>279.89999999999998</v>
      </c>
      <c r="L609" s="7">
        <f t="shared" si="43"/>
        <v>0.79882124631639484</v>
      </c>
      <c r="M609" s="7">
        <f t="shared" si="42"/>
        <v>2235.9489874668466</v>
      </c>
      <c r="N609" s="11">
        <v>1391.3</v>
      </c>
      <c r="O609" s="11">
        <v>45.6</v>
      </c>
      <c r="P609" s="11">
        <v>279.89999999999998</v>
      </c>
      <c r="Q609" s="11">
        <f t="shared" si="41"/>
        <v>234.29999999999998</v>
      </c>
      <c r="R609" s="20"/>
    </row>
    <row r="610" spans="1:19" ht="15.75" customHeight="1" x14ac:dyDescent="0.15">
      <c r="A610" s="11">
        <v>2023</v>
      </c>
      <c r="B610" s="8" t="s">
        <v>21</v>
      </c>
      <c r="C610" s="9">
        <v>1309</v>
      </c>
      <c r="D610" s="7" t="s">
        <v>31</v>
      </c>
      <c r="E610" s="10" t="s">
        <v>23</v>
      </c>
      <c r="F610" s="52" t="s">
        <v>24</v>
      </c>
      <c r="G610" s="53">
        <v>45069</v>
      </c>
      <c r="H610" s="19">
        <v>230032</v>
      </c>
      <c r="I610" s="54">
        <v>25.4</v>
      </c>
      <c r="J610" s="11">
        <v>1339.4</v>
      </c>
      <c r="K610" s="11">
        <v>269.39999999999998</v>
      </c>
      <c r="L610" s="7">
        <f t="shared" si="43"/>
        <v>0.79886516350604742</v>
      </c>
      <c r="M610" s="7">
        <f t="shared" si="42"/>
        <v>3085.9079556703864</v>
      </c>
      <c r="N610" s="11">
        <v>1339.4</v>
      </c>
      <c r="O610" s="11">
        <v>45.6</v>
      </c>
      <c r="P610" s="11">
        <v>269.39999999999998</v>
      </c>
      <c r="Q610" s="11">
        <f t="shared" si="41"/>
        <v>223.79999999999998</v>
      </c>
      <c r="R610" s="20"/>
    </row>
    <row r="611" spans="1:19" ht="15.75" customHeight="1" x14ac:dyDescent="0.15">
      <c r="A611" s="11">
        <v>2023</v>
      </c>
      <c r="B611" s="8" t="s">
        <v>21</v>
      </c>
      <c r="C611" s="9">
        <v>1310</v>
      </c>
      <c r="D611" s="7" t="s">
        <v>29</v>
      </c>
      <c r="E611" s="10" t="s">
        <v>23</v>
      </c>
      <c r="F611" s="52" t="s">
        <v>24</v>
      </c>
      <c r="G611" s="53">
        <v>45069</v>
      </c>
      <c r="H611" s="19">
        <v>230033</v>
      </c>
      <c r="I611" s="54">
        <v>29.2</v>
      </c>
      <c r="J611" s="11">
        <v>1639.9</v>
      </c>
      <c r="K611" s="11">
        <v>311.2</v>
      </c>
      <c r="L611" s="7">
        <f t="shared" si="43"/>
        <v>0.81023233123970972</v>
      </c>
      <c r="M611" s="7">
        <f t="shared" si="42"/>
        <v>3347.0872124159109</v>
      </c>
      <c r="N611" s="11">
        <v>1639.9</v>
      </c>
      <c r="O611" s="11">
        <v>45.6</v>
      </c>
      <c r="P611" s="11">
        <v>311.2</v>
      </c>
      <c r="Q611" s="11">
        <f t="shared" si="41"/>
        <v>265.59999999999997</v>
      </c>
      <c r="R611" s="20"/>
    </row>
    <row r="612" spans="1:19" ht="15.75" customHeight="1" x14ac:dyDescent="0.15">
      <c r="A612" s="11">
        <v>2023</v>
      </c>
      <c r="B612" s="8" t="s">
        <v>21</v>
      </c>
      <c r="C612" s="9">
        <v>1311</v>
      </c>
      <c r="D612" s="7" t="s">
        <v>30</v>
      </c>
      <c r="E612" s="10" t="s">
        <v>23</v>
      </c>
      <c r="F612" s="52" t="s">
        <v>24</v>
      </c>
      <c r="G612" s="53">
        <v>45069</v>
      </c>
      <c r="H612" s="19">
        <v>230034</v>
      </c>
      <c r="I612" s="54">
        <v>21.8</v>
      </c>
      <c r="J612" s="11">
        <v>1474.2</v>
      </c>
      <c r="K612" s="11">
        <v>296.60000000000002</v>
      </c>
      <c r="L612" s="7">
        <f t="shared" si="43"/>
        <v>0.79880613213946539</v>
      </c>
      <c r="M612" s="7">
        <f t="shared" si="42"/>
        <v>2649.3124971355433</v>
      </c>
      <c r="N612" s="11">
        <v>1474.2</v>
      </c>
      <c r="O612" s="11">
        <v>45.6</v>
      </c>
      <c r="P612" s="11">
        <v>296.60000000000002</v>
      </c>
      <c r="Q612" s="11">
        <f t="shared" si="41"/>
        <v>251.00000000000003</v>
      </c>
      <c r="R612" s="20"/>
    </row>
    <row r="613" spans="1:19" ht="15.75" customHeight="1" x14ac:dyDescent="0.15">
      <c r="A613" s="11">
        <v>2023</v>
      </c>
      <c r="B613" s="8" t="s">
        <v>21</v>
      </c>
      <c r="C613" s="9">
        <v>1312</v>
      </c>
      <c r="D613" s="7" t="s">
        <v>28</v>
      </c>
      <c r="E613" s="10" t="s">
        <v>23</v>
      </c>
      <c r="F613" s="52" t="s">
        <v>24</v>
      </c>
      <c r="G613" s="53">
        <v>45069</v>
      </c>
      <c r="H613" s="19">
        <v>230035</v>
      </c>
      <c r="I613" s="54">
        <v>28.8</v>
      </c>
      <c r="J613" s="11">
        <v>1587</v>
      </c>
      <c r="K613" s="11">
        <v>320.39999999999998</v>
      </c>
      <c r="L613" s="7">
        <f t="shared" si="43"/>
        <v>0.79810964083175795</v>
      </c>
      <c r="M613" s="7">
        <f t="shared" si="42"/>
        <v>3512.1254740218833</v>
      </c>
      <c r="N613" s="11">
        <v>1587</v>
      </c>
      <c r="O613" s="11">
        <v>45.6</v>
      </c>
      <c r="P613" s="11">
        <v>320.39999999999998</v>
      </c>
      <c r="Q613" s="11">
        <f t="shared" si="41"/>
        <v>274.79999999999995</v>
      </c>
      <c r="R613" s="20"/>
    </row>
    <row r="614" spans="1:19" ht="15.75" customHeight="1" x14ac:dyDescent="0.15">
      <c r="A614" s="11">
        <v>2023</v>
      </c>
      <c r="B614" s="8" t="s">
        <v>21</v>
      </c>
      <c r="C614" s="9">
        <v>1401</v>
      </c>
      <c r="D614" s="7" t="s">
        <v>22</v>
      </c>
      <c r="E614" s="10" t="s">
        <v>23</v>
      </c>
      <c r="F614" s="52" t="s">
        <v>24</v>
      </c>
      <c r="G614" s="53">
        <v>45069</v>
      </c>
      <c r="H614" s="19">
        <v>230036</v>
      </c>
      <c r="I614" s="54">
        <v>30.2</v>
      </c>
      <c r="J614" s="11">
        <v>1614.2</v>
      </c>
      <c r="K614" s="11">
        <v>275.60000000000002</v>
      </c>
      <c r="L614" s="7">
        <f t="shared" si="43"/>
        <v>0.82926527072233913</v>
      </c>
      <c r="M614" s="7">
        <f t="shared" si="42"/>
        <v>3114.5174458276515</v>
      </c>
      <c r="N614" s="11">
        <v>1614.2</v>
      </c>
      <c r="O614" s="11">
        <v>45.6</v>
      </c>
      <c r="P614" s="11">
        <v>275.60000000000002</v>
      </c>
      <c r="Q614" s="11">
        <f t="shared" si="41"/>
        <v>230.00000000000003</v>
      </c>
      <c r="R614" s="20"/>
    </row>
    <row r="615" spans="1:19" ht="15.75" customHeight="1" x14ac:dyDescent="0.15">
      <c r="A615" s="11">
        <v>2023</v>
      </c>
      <c r="B615" s="8" t="s">
        <v>21</v>
      </c>
      <c r="C615" s="9">
        <v>1402</v>
      </c>
      <c r="D615" s="7" t="s">
        <v>28</v>
      </c>
      <c r="E615" s="10" t="s">
        <v>23</v>
      </c>
      <c r="F615" s="52" t="s">
        <v>24</v>
      </c>
      <c r="G615" s="53">
        <v>45069</v>
      </c>
      <c r="H615" s="19">
        <v>230037</v>
      </c>
      <c r="I615" s="54">
        <v>20.6</v>
      </c>
      <c r="J615" s="11">
        <v>1289.5</v>
      </c>
      <c r="K615" s="11">
        <v>252.1</v>
      </c>
      <c r="L615" s="7">
        <f t="shared" si="43"/>
        <v>0.80449786739046147</v>
      </c>
      <c r="M615" s="7">
        <f t="shared" si="42"/>
        <v>2432.6558556135647</v>
      </c>
      <c r="N615" s="11">
        <v>1289.5</v>
      </c>
      <c r="O615" s="11">
        <v>45.6</v>
      </c>
      <c r="P615" s="11">
        <v>252.1</v>
      </c>
      <c r="Q615" s="11">
        <f t="shared" si="41"/>
        <v>206.5</v>
      </c>
      <c r="R615" s="20"/>
    </row>
    <row r="616" spans="1:19" ht="15.75" customHeight="1" x14ac:dyDescent="0.15">
      <c r="A616" s="11">
        <v>2023</v>
      </c>
      <c r="B616" s="8" t="s">
        <v>21</v>
      </c>
      <c r="C616" s="9">
        <v>1403</v>
      </c>
      <c r="D616" s="7" t="s">
        <v>29</v>
      </c>
      <c r="E616" s="10" t="s">
        <v>23</v>
      </c>
      <c r="F616" s="52" t="s">
        <v>24</v>
      </c>
      <c r="G616" s="53">
        <v>45069</v>
      </c>
      <c r="H616" s="19">
        <v>230038</v>
      </c>
      <c r="I616" s="54">
        <v>30</v>
      </c>
      <c r="J616" s="11">
        <v>1400.1</v>
      </c>
      <c r="K616" s="11">
        <v>264.60000000000002</v>
      </c>
      <c r="L616" s="7">
        <f t="shared" si="43"/>
        <v>0.81101349903578324</v>
      </c>
      <c r="M616" s="7">
        <f t="shared" si="42"/>
        <v>3424.6326561089763</v>
      </c>
      <c r="N616" s="11">
        <v>1400.1</v>
      </c>
      <c r="O616" s="11">
        <v>45.6</v>
      </c>
      <c r="P616" s="11">
        <v>264.60000000000002</v>
      </c>
      <c r="Q616" s="11">
        <f t="shared" si="41"/>
        <v>219.00000000000003</v>
      </c>
      <c r="R616" s="20"/>
    </row>
    <row r="617" spans="1:19" ht="15.75" customHeight="1" x14ac:dyDescent="0.15">
      <c r="A617" s="11">
        <v>2023</v>
      </c>
      <c r="B617" s="8" t="s">
        <v>21</v>
      </c>
      <c r="C617" s="9">
        <v>1404</v>
      </c>
      <c r="D617" s="7" t="s">
        <v>27</v>
      </c>
      <c r="E617" s="10" t="s">
        <v>23</v>
      </c>
      <c r="F617" s="52" t="s">
        <v>24</v>
      </c>
      <c r="G617" s="53">
        <v>45069</v>
      </c>
      <c r="H617" s="19">
        <v>230039</v>
      </c>
      <c r="I617" s="54">
        <v>29.2</v>
      </c>
      <c r="J617" s="11">
        <v>1385</v>
      </c>
      <c r="K617" s="11">
        <v>167.4</v>
      </c>
      <c r="L617" s="7">
        <f t="shared" si="43"/>
        <v>0.87913357400722014</v>
      </c>
      <c r="M617" s="7">
        <f t="shared" si="42"/>
        <v>2131.8197746417259</v>
      </c>
      <c r="N617" s="11">
        <v>1385</v>
      </c>
      <c r="O617" s="11">
        <v>45.6</v>
      </c>
      <c r="P617" s="11">
        <v>167.4</v>
      </c>
      <c r="Q617" s="11">
        <f t="shared" si="41"/>
        <v>121.80000000000001</v>
      </c>
      <c r="R617" s="20"/>
    </row>
    <row r="618" spans="1:19" ht="15.75" customHeight="1" x14ac:dyDescent="0.15">
      <c r="A618" s="11">
        <v>2023</v>
      </c>
      <c r="B618" s="8" t="s">
        <v>21</v>
      </c>
      <c r="C618" s="9">
        <v>1405</v>
      </c>
      <c r="D618" s="7" t="s">
        <v>31</v>
      </c>
      <c r="E618" s="10" t="s">
        <v>23</v>
      </c>
      <c r="F618" s="52" t="s">
        <v>24</v>
      </c>
      <c r="G618" s="53">
        <v>45069</v>
      </c>
      <c r="H618" s="19">
        <v>230040</v>
      </c>
      <c r="I618" s="54">
        <v>19.8</v>
      </c>
      <c r="J618" s="11">
        <v>1392.8</v>
      </c>
      <c r="K618" s="11">
        <v>336.4</v>
      </c>
      <c r="L618" s="7">
        <f t="shared" si="43"/>
        <v>0.75847214244686967</v>
      </c>
      <c r="M618" s="7">
        <f t="shared" si="42"/>
        <v>2888.6463399068211</v>
      </c>
      <c r="N618" s="11">
        <v>1392.8</v>
      </c>
      <c r="O618" s="11">
        <v>45.6</v>
      </c>
      <c r="P618" s="11">
        <v>336.4</v>
      </c>
      <c r="Q618" s="11">
        <f t="shared" si="41"/>
        <v>290.79999999999995</v>
      </c>
      <c r="R618" s="20"/>
    </row>
    <row r="619" spans="1:19" ht="15.75" customHeight="1" x14ac:dyDescent="0.15">
      <c r="A619" s="11">
        <v>2023</v>
      </c>
      <c r="B619" s="8" t="s">
        <v>21</v>
      </c>
      <c r="C619" s="9">
        <v>1406</v>
      </c>
      <c r="D619" s="7" t="s">
        <v>30</v>
      </c>
      <c r="E619" s="10" t="s">
        <v>23</v>
      </c>
      <c r="F619" s="52" t="s">
        <v>24</v>
      </c>
      <c r="G619" s="53">
        <v>45069</v>
      </c>
      <c r="H619" s="19">
        <v>230041</v>
      </c>
      <c r="I619" s="54">
        <v>30</v>
      </c>
      <c r="J619" s="11">
        <v>1366.8</v>
      </c>
      <c r="K619" s="11">
        <v>284.8</v>
      </c>
      <c r="L619" s="7">
        <f t="shared" si="43"/>
        <v>0.79163008486976882</v>
      </c>
      <c r="M619" s="7">
        <f t="shared" si="42"/>
        <v>3775.880352643595</v>
      </c>
      <c r="N619" s="11">
        <v>1366.8</v>
      </c>
      <c r="O619" s="11">
        <v>45.6</v>
      </c>
      <c r="P619" s="11">
        <v>284.8</v>
      </c>
      <c r="Q619" s="11">
        <f t="shared" si="41"/>
        <v>239.20000000000002</v>
      </c>
      <c r="R619" s="20"/>
    </row>
    <row r="620" spans="1:19" ht="15.75" customHeight="1" x14ac:dyDescent="0.15">
      <c r="A620" s="11">
        <v>2023</v>
      </c>
      <c r="B620" s="8" t="s">
        <v>21</v>
      </c>
      <c r="C620" s="9">
        <v>1407</v>
      </c>
      <c r="D620" s="7" t="s">
        <v>27</v>
      </c>
      <c r="E620" s="16" t="s">
        <v>32</v>
      </c>
      <c r="F620" s="52" t="s">
        <v>24</v>
      </c>
      <c r="G620" s="53">
        <v>45069</v>
      </c>
      <c r="H620" s="19">
        <v>230042</v>
      </c>
      <c r="I620" s="54">
        <v>18.2</v>
      </c>
      <c r="J620" s="11">
        <v>1611.2</v>
      </c>
      <c r="K620" s="11">
        <v>301.5</v>
      </c>
      <c r="L620" s="7">
        <f t="shared" si="43"/>
        <v>0.81287239324726912</v>
      </c>
      <c r="M620" s="7">
        <f t="shared" si="42"/>
        <v>2057.1748486603869</v>
      </c>
      <c r="N620" s="11">
        <v>1611.2</v>
      </c>
      <c r="O620" s="11">
        <v>45.6</v>
      </c>
      <c r="P620" s="11">
        <v>301.5</v>
      </c>
      <c r="Q620" s="11">
        <f t="shared" si="41"/>
        <v>255.9</v>
      </c>
      <c r="R620" s="20"/>
    </row>
    <row r="621" spans="1:19" ht="15.75" customHeight="1" x14ac:dyDescent="0.15">
      <c r="A621" s="11">
        <v>2023</v>
      </c>
      <c r="B621" s="8" t="s">
        <v>21</v>
      </c>
      <c r="C621" s="9">
        <v>1408</v>
      </c>
      <c r="D621" s="7" t="s">
        <v>22</v>
      </c>
      <c r="E621" s="16" t="s">
        <v>32</v>
      </c>
      <c r="F621" s="52" t="s">
        <v>24</v>
      </c>
      <c r="G621" s="53">
        <v>45069</v>
      </c>
      <c r="H621" s="19">
        <v>230043</v>
      </c>
      <c r="I621" s="60"/>
      <c r="J621" s="11">
        <v>1133.5999999999999</v>
      </c>
      <c r="K621" s="11">
        <v>251.2</v>
      </c>
      <c r="L621" s="7">
        <f t="shared" si="43"/>
        <v>0.77840508115737472</v>
      </c>
      <c r="M621" s="21">
        <f t="shared" si="42"/>
        <v>0</v>
      </c>
      <c r="N621" s="11">
        <v>1133.5999999999999</v>
      </c>
      <c r="O621" s="11">
        <v>45.6</v>
      </c>
      <c r="P621" s="11">
        <v>251.2</v>
      </c>
      <c r="Q621" s="11">
        <f t="shared" si="41"/>
        <v>205.6</v>
      </c>
      <c r="R621" s="20"/>
      <c r="S621" s="11" t="s">
        <v>71</v>
      </c>
    </row>
    <row r="622" spans="1:19" ht="15.75" customHeight="1" x14ac:dyDescent="0.15">
      <c r="A622" s="11">
        <v>2023</v>
      </c>
      <c r="B622" s="8" t="s">
        <v>21</v>
      </c>
      <c r="C622" s="9">
        <v>1409</v>
      </c>
      <c r="D622" s="7" t="s">
        <v>29</v>
      </c>
      <c r="E622" s="16" t="s">
        <v>32</v>
      </c>
      <c r="F622" s="52" t="s">
        <v>24</v>
      </c>
      <c r="G622" s="53">
        <v>45069</v>
      </c>
      <c r="H622" s="19">
        <v>230044</v>
      </c>
      <c r="I622" s="60"/>
      <c r="J622" s="11">
        <v>1255.2</v>
      </c>
      <c r="K622" s="11">
        <v>253</v>
      </c>
      <c r="L622" s="7">
        <f t="shared" si="43"/>
        <v>0.79843849585723392</v>
      </c>
      <c r="M622" s="21">
        <f t="shared" si="42"/>
        <v>0</v>
      </c>
      <c r="N622" s="11">
        <v>1255.2</v>
      </c>
      <c r="O622" s="11">
        <v>45.6</v>
      </c>
      <c r="P622" s="11">
        <v>253</v>
      </c>
      <c r="Q622" s="11">
        <f t="shared" si="41"/>
        <v>207.4</v>
      </c>
      <c r="R622" s="20"/>
      <c r="S622" s="11" t="s">
        <v>71</v>
      </c>
    </row>
    <row r="623" spans="1:19" ht="15.75" customHeight="1" x14ac:dyDescent="0.15">
      <c r="A623" s="11">
        <v>2023</v>
      </c>
      <c r="B623" s="8" t="s">
        <v>21</v>
      </c>
      <c r="C623" s="9">
        <v>1410</v>
      </c>
      <c r="D623" s="7" t="s">
        <v>31</v>
      </c>
      <c r="E623" s="16" t="s">
        <v>32</v>
      </c>
      <c r="F623" s="52" t="s">
        <v>24</v>
      </c>
      <c r="G623" s="53">
        <v>45069</v>
      </c>
      <c r="H623" s="19">
        <v>230045</v>
      </c>
      <c r="I623" s="60"/>
      <c r="J623" s="11">
        <v>1216.9000000000001</v>
      </c>
      <c r="K623" s="11">
        <v>261.60000000000002</v>
      </c>
      <c r="L623" s="7">
        <f t="shared" si="43"/>
        <v>0.78502752896704742</v>
      </c>
      <c r="M623" s="21">
        <f t="shared" si="42"/>
        <v>0</v>
      </c>
      <c r="N623" s="11">
        <v>1216.9000000000001</v>
      </c>
      <c r="O623" s="11">
        <v>45.6</v>
      </c>
      <c r="P623" s="11">
        <v>261.60000000000002</v>
      </c>
      <c r="Q623" s="11">
        <f t="shared" si="41"/>
        <v>216.00000000000003</v>
      </c>
      <c r="R623" s="20"/>
      <c r="S623" s="11" t="s">
        <v>71</v>
      </c>
    </row>
    <row r="624" spans="1:19" ht="15.75" customHeight="1" x14ac:dyDescent="0.15">
      <c r="A624" s="11">
        <v>2023</v>
      </c>
      <c r="B624" s="8" t="s">
        <v>21</v>
      </c>
      <c r="C624" s="9">
        <v>1411</v>
      </c>
      <c r="D624" s="7" t="s">
        <v>30</v>
      </c>
      <c r="E624" s="16" t="s">
        <v>32</v>
      </c>
      <c r="F624" s="52" t="s">
        <v>24</v>
      </c>
      <c r="G624" s="53">
        <v>45069</v>
      </c>
      <c r="H624" s="19">
        <v>230046</v>
      </c>
      <c r="I624" s="60"/>
      <c r="J624" s="11">
        <v>959.3</v>
      </c>
      <c r="K624" s="11">
        <v>226.6</v>
      </c>
      <c r="L624" s="7">
        <f t="shared" si="43"/>
        <v>0.76378609402689457</v>
      </c>
      <c r="M624" s="21">
        <f t="shared" si="42"/>
        <v>0</v>
      </c>
      <c r="N624" s="11">
        <v>959.3</v>
      </c>
      <c r="O624" s="11">
        <v>45.6</v>
      </c>
      <c r="P624" s="11">
        <v>226.6</v>
      </c>
      <c r="Q624" s="11">
        <f t="shared" si="41"/>
        <v>181</v>
      </c>
      <c r="R624" s="20"/>
      <c r="S624" s="11" t="s">
        <v>71</v>
      </c>
    </row>
    <row r="625" spans="1:19" ht="15.75" customHeight="1" x14ac:dyDescent="0.15">
      <c r="A625" s="11">
        <v>2023</v>
      </c>
      <c r="B625" s="8" t="s">
        <v>21</v>
      </c>
      <c r="C625" s="9">
        <v>1412</v>
      </c>
      <c r="D625" s="7" t="s">
        <v>28</v>
      </c>
      <c r="E625" s="16" t="s">
        <v>32</v>
      </c>
      <c r="F625" s="52" t="s">
        <v>24</v>
      </c>
      <c r="G625" s="53">
        <v>45069</v>
      </c>
      <c r="H625" s="19">
        <v>230047</v>
      </c>
      <c r="I625" s="60"/>
      <c r="J625" s="11">
        <v>1237.5</v>
      </c>
      <c r="K625" s="11">
        <v>275.39999999999998</v>
      </c>
      <c r="L625" s="7">
        <f t="shared" si="43"/>
        <v>0.77745454545454551</v>
      </c>
      <c r="M625" s="21">
        <f t="shared" si="42"/>
        <v>0</v>
      </c>
      <c r="N625" s="11">
        <v>1237.5</v>
      </c>
      <c r="O625" s="11">
        <v>45.6</v>
      </c>
      <c r="P625" s="11">
        <v>275.39999999999998</v>
      </c>
      <c r="Q625" s="11">
        <f t="shared" si="41"/>
        <v>229.79999999999998</v>
      </c>
      <c r="R625" s="20"/>
      <c r="S625" s="11" t="s">
        <v>71</v>
      </c>
    </row>
    <row r="626" spans="1:19" ht="15.75" customHeight="1" x14ac:dyDescent="0.15">
      <c r="A626" s="11">
        <v>2023</v>
      </c>
      <c r="B626" s="17" t="s">
        <v>33</v>
      </c>
      <c r="C626" s="9">
        <v>2101</v>
      </c>
      <c r="D626" s="7" t="s">
        <v>31</v>
      </c>
      <c r="E626" s="10" t="s">
        <v>23</v>
      </c>
      <c r="F626" s="52" t="s">
        <v>24</v>
      </c>
      <c r="G626" s="53">
        <v>45070</v>
      </c>
      <c r="H626" s="19">
        <v>230048</v>
      </c>
      <c r="I626" s="54">
        <v>32.799999999999997</v>
      </c>
      <c r="J626" s="11">
        <v>828.1</v>
      </c>
      <c r="K626" s="11">
        <v>164.4</v>
      </c>
      <c r="L626" s="7">
        <f t="shared" si="43"/>
        <v>0.80147325202270259</v>
      </c>
      <c r="M626" s="7">
        <f t="shared" si="42"/>
        <v>3933.2796662027413</v>
      </c>
      <c r="N626" s="11">
        <v>828.1</v>
      </c>
      <c r="O626" s="11">
        <v>45.6</v>
      </c>
      <c r="P626" s="11">
        <v>164.4</v>
      </c>
      <c r="Q626" s="11">
        <f t="shared" si="41"/>
        <v>118.80000000000001</v>
      </c>
      <c r="R626" s="20"/>
    </row>
    <row r="627" spans="1:19" ht="15.75" customHeight="1" x14ac:dyDescent="0.15">
      <c r="A627" s="11">
        <v>2023</v>
      </c>
      <c r="B627" s="17" t="s">
        <v>33</v>
      </c>
      <c r="C627" s="9">
        <v>2102</v>
      </c>
      <c r="D627" s="7" t="s">
        <v>30</v>
      </c>
      <c r="E627" s="10" t="s">
        <v>23</v>
      </c>
      <c r="F627" s="52" t="s">
        <v>24</v>
      </c>
      <c r="G627" s="53">
        <v>45070</v>
      </c>
      <c r="H627" s="19">
        <v>230049</v>
      </c>
      <c r="I627" s="54">
        <v>33</v>
      </c>
      <c r="J627" s="11">
        <v>1037.9000000000001</v>
      </c>
      <c r="K627" s="11">
        <v>192</v>
      </c>
      <c r="L627" s="7">
        <f t="shared" si="43"/>
        <v>0.81501108006551692</v>
      </c>
      <c r="M627" s="7">
        <f t="shared" si="42"/>
        <v>3687.411546819967</v>
      </c>
      <c r="N627" s="11">
        <v>1037.9000000000001</v>
      </c>
      <c r="O627" s="11">
        <v>45.6</v>
      </c>
      <c r="P627" s="11">
        <v>192</v>
      </c>
      <c r="Q627" s="11">
        <f t="shared" si="41"/>
        <v>146.4</v>
      </c>
      <c r="R627" s="20"/>
    </row>
    <row r="628" spans="1:19" ht="15.75" customHeight="1" x14ac:dyDescent="0.15">
      <c r="A628" s="11">
        <v>2023</v>
      </c>
      <c r="B628" s="17" t="s">
        <v>33</v>
      </c>
      <c r="C628" s="9">
        <v>2103</v>
      </c>
      <c r="D628" s="7" t="s">
        <v>27</v>
      </c>
      <c r="E628" s="10" t="s">
        <v>23</v>
      </c>
      <c r="F628" s="52" t="s">
        <v>24</v>
      </c>
      <c r="G628" s="53">
        <v>45070</v>
      </c>
      <c r="H628" s="19">
        <v>230050</v>
      </c>
      <c r="I628" s="54">
        <v>34.6</v>
      </c>
      <c r="J628" s="11">
        <v>1127.7</v>
      </c>
      <c r="K628" s="11">
        <v>209</v>
      </c>
      <c r="L628" s="7">
        <f t="shared" si="43"/>
        <v>0.81466702137093194</v>
      </c>
      <c r="M628" s="7">
        <f t="shared" si="42"/>
        <v>3873.3858273750684</v>
      </c>
      <c r="N628" s="11">
        <v>1127.7</v>
      </c>
      <c r="O628" s="11">
        <v>45.6</v>
      </c>
      <c r="P628" s="11">
        <v>209</v>
      </c>
      <c r="Q628" s="11">
        <f t="shared" si="41"/>
        <v>163.4</v>
      </c>
      <c r="R628" s="20"/>
    </row>
    <row r="629" spans="1:19" ht="15.75" customHeight="1" x14ac:dyDescent="0.15">
      <c r="A629" s="11">
        <v>2023</v>
      </c>
      <c r="B629" s="17" t="s">
        <v>33</v>
      </c>
      <c r="C629" s="9">
        <v>2104</v>
      </c>
      <c r="D629" s="7" t="s">
        <v>28</v>
      </c>
      <c r="E629" s="10" t="s">
        <v>23</v>
      </c>
      <c r="F629" s="52" t="s">
        <v>24</v>
      </c>
      <c r="G629" s="53">
        <v>45070</v>
      </c>
      <c r="H629" s="19">
        <v>230051</v>
      </c>
      <c r="I629" s="54">
        <v>32.4</v>
      </c>
      <c r="J629" s="11">
        <v>1294.0999999999999</v>
      </c>
      <c r="K629" s="11">
        <v>210.8</v>
      </c>
      <c r="L629" s="7">
        <f t="shared" si="43"/>
        <v>0.8371068696391315</v>
      </c>
      <c r="M629" s="7">
        <f t="shared" si="42"/>
        <v>3187.9370288933669</v>
      </c>
      <c r="N629" s="11">
        <v>1294.0999999999999</v>
      </c>
      <c r="O629" s="11">
        <v>45.6</v>
      </c>
      <c r="P629" s="11">
        <v>210.8</v>
      </c>
      <c r="Q629" s="11">
        <f t="shared" si="41"/>
        <v>165.20000000000002</v>
      </c>
      <c r="R629" s="20"/>
    </row>
    <row r="630" spans="1:19" ht="15.75" customHeight="1" x14ac:dyDescent="0.15">
      <c r="A630" s="11">
        <v>2023</v>
      </c>
      <c r="B630" s="17" t="s">
        <v>33</v>
      </c>
      <c r="C630" s="9">
        <v>2105</v>
      </c>
      <c r="D630" s="7" t="s">
        <v>22</v>
      </c>
      <c r="E630" s="10" t="s">
        <v>23</v>
      </c>
      <c r="F630" s="52" t="s">
        <v>24</v>
      </c>
      <c r="G630" s="53">
        <v>45070</v>
      </c>
      <c r="H630" s="19">
        <v>230052</v>
      </c>
      <c r="I630" s="54">
        <v>33</v>
      </c>
      <c r="J630" s="11">
        <v>1363.6</v>
      </c>
      <c r="K630" s="11">
        <v>237.3</v>
      </c>
      <c r="L630" s="7">
        <f t="shared" si="43"/>
        <v>0.82597535934291588</v>
      </c>
      <c r="M630" s="7">
        <f t="shared" si="42"/>
        <v>3468.8589436459029</v>
      </c>
      <c r="N630" s="11">
        <v>1363.6</v>
      </c>
      <c r="O630" s="11">
        <v>45.6</v>
      </c>
      <c r="P630" s="11">
        <v>237.3</v>
      </c>
      <c r="Q630" s="11">
        <f t="shared" si="41"/>
        <v>191.70000000000002</v>
      </c>
      <c r="R630" s="20"/>
    </row>
    <row r="631" spans="1:19" ht="15.75" customHeight="1" x14ac:dyDescent="0.15">
      <c r="A631" s="11">
        <v>2023</v>
      </c>
      <c r="B631" s="17" t="s">
        <v>33</v>
      </c>
      <c r="C631" s="9">
        <v>2106</v>
      </c>
      <c r="D631" s="7" t="s">
        <v>29</v>
      </c>
      <c r="E631" s="10" t="s">
        <v>23</v>
      </c>
      <c r="F631" s="52" t="s">
        <v>24</v>
      </c>
      <c r="G631" s="53">
        <v>45070</v>
      </c>
      <c r="H631" s="19">
        <v>230053</v>
      </c>
      <c r="I631" s="54">
        <v>27</v>
      </c>
      <c r="J631" s="11">
        <v>1261.5999999999999</v>
      </c>
      <c r="K631" s="11">
        <v>217.3</v>
      </c>
      <c r="L631" s="7">
        <f t="shared" si="43"/>
        <v>0.82775840202916928</v>
      </c>
      <c r="M631" s="7">
        <f t="shared" si="42"/>
        <v>2809.0777824215515</v>
      </c>
      <c r="N631" s="11">
        <v>1261.5999999999999</v>
      </c>
      <c r="O631" s="11">
        <v>45.6</v>
      </c>
      <c r="P631" s="11">
        <v>217.3</v>
      </c>
      <c r="Q631" s="11">
        <f t="shared" si="41"/>
        <v>171.70000000000002</v>
      </c>
      <c r="R631" s="20"/>
    </row>
    <row r="632" spans="1:19" ht="15.75" customHeight="1" x14ac:dyDescent="0.15">
      <c r="A632" s="11">
        <v>2023</v>
      </c>
      <c r="B632" s="17" t="s">
        <v>33</v>
      </c>
      <c r="C632" s="9">
        <v>2107</v>
      </c>
      <c r="D632" s="7" t="s">
        <v>27</v>
      </c>
      <c r="E632" s="16" t="s">
        <v>32</v>
      </c>
      <c r="F632" s="52" t="s">
        <v>24</v>
      </c>
      <c r="G632" s="53">
        <v>45070</v>
      </c>
      <c r="H632" s="19">
        <v>230054</v>
      </c>
      <c r="I632" s="54">
        <v>25.8</v>
      </c>
      <c r="J632" s="11">
        <v>1221</v>
      </c>
      <c r="K632" s="11">
        <v>218.3</v>
      </c>
      <c r="L632" s="7">
        <f t="shared" si="43"/>
        <v>0.82121212121212128</v>
      </c>
      <c r="M632" s="7">
        <f t="shared" si="42"/>
        <v>2786.2477604326068</v>
      </c>
      <c r="N632" s="11">
        <v>1221</v>
      </c>
      <c r="O632" s="11">
        <v>45.6</v>
      </c>
      <c r="P632" s="11">
        <v>218.3</v>
      </c>
      <c r="Q632" s="11">
        <f t="shared" si="41"/>
        <v>172.70000000000002</v>
      </c>
      <c r="R632" s="20"/>
    </row>
    <row r="633" spans="1:19" ht="15.75" customHeight="1" x14ac:dyDescent="0.15">
      <c r="A633" s="11">
        <v>2023</v>
      </c>
      <c r="B633" s="17" t="s">
        <v>33</v>
      </c>
      <c r="C633" s="9">
        <v>2108</v>
      </c>
      <c r="D633" s="7" t="s">
        <v>31</v>
      </c>
      <c r="E633" s="16" t="s">
        <v>32</v>
      </c>
      <c r="F633" s="52" t="s">
        <v>24</v>
      </c>
      <c r="G633" s="53">
        <v>45070</v>
      </c>
      <c r="H633" s="19">
        <v>230055</v>
      </c>
      <c r="I633" s="54">
        <v>26.2</v>
      </c>
      <c r="J633" s="11">
        <v>1171.4000000000001</v>
      </c>
      <c r="K633" s="11">
        <v>232.6</v>
      </c>
      <c r="L633" s="7">
        <f t="shared" si="43"/>
        <v>0.80143418132149569</v>
      </c>
      <c r="M633" s="7">
        <f t="shared" si="42"/>
        <v>3142.4453720901838</v>
      </c>
      <c r="N633" s="11">
        <v>1171.4000000000001</v>
      </c>
      <c r="O633" s="11">
        <v>45.6</v>
      </c>
      <c r="P633" s="11">
        <v>232.6</v>
      </c>
      <c r="Q633" s="11">
        <f t="shared" si="41"/>
        <v>187</v>
      </c>
      <c r="R633" s="20"/>
    </row>
    <row r="634" spans="1:19" ht="15.75" customHeight="1" x14ac:dyDescent="0.15">
      <c r="A634" s="11">
        <v>2023</v>
      </c>
      <c r="B634" s="17" t="s">
        <v>33</v>
      </c>
      <c r="C634" s="9">
        <v>2109</v>
      </c>
      <c r="D634" s="7" t="s">
        <v>22</v>
      </c>
      <c r="E634" s="16" t="s">
        <v>32</v>
      </c>
      <c r="F634" s="52" t="s">
        <v>24</v>
      </c>
      <c r="G634" s="53">
        <v>45070</v>
      </c>
      <c r="H634" s="19">
        <v>230056</v>
      </c>
      <c r="I634" s="54">
        <v>27.6</v>
      </c>
      <c r="J634" s="11">
        <v>1172.8</v>
      </c>
      <c r="K634" s="11">
        <v>222</v>
      </c>
      <c r="L634" s="7">
        <f t="shared" si="43"/>
        <v>0.81070941336971347</v>
      </c>
      <c r="M634" s="7">
        <f t="shared" si="42"/>
        <v>3155.7315653120563</v>
      </c>
      <c r="N634" s="11">
        <v>1172.8</v>
      </c>
      <c r="O634" s="11">
        <v>45.6</v>
      </c>
      <c r="P634" s="11">
        <v>222</v>
      </c>
      <c r="Q634" s="11">
        <f t="shared" si="41"/>
        <v>176.4</v>
      </c>
      <c r="R634" s="20"/>
    </row>
    <row r="635" spans="1:19" ht="15.75" customHeight="1" x14ac:dyDescent="0.15">
      <c r="A635" s="11">
        <v>2023</v>
      </c>
      <c r="B635" s="17" t="s">
        <v>33</v>
      </c>
      <c r="C635" s="9">
        <v>2110</v>
      </c>
      <c r="D635" s="7" t="s">
        <v>28</v>
      </c>
      <c r="E635" s="16" t="s">
        <v>32</v>
      </c>
      <c r="F635" s="52" t="s">
        <v>24</v>
      </c>
      <c r="G635" s="53">
        <v>45070</v>
      </c>
      <c r="H635" s="19">
        <v>230057</v>
      </c>
      <c r="I635" s="54">
        <v>26.6</v>
      </c>
      <c r="J635" s="11">
        <v>1121</v>
      </c>
      <c r="K635" s="11">
        <v>221</v>
      </c>
      <c r="L635" s="7">
        <f t="shared" si="43"/>
        <v>0.80285459411239968</v>
      </c>
      <c r="M635" s="7">
        <f t="shared" si="42"/>
        <v>3167.5994026897965</v>
      </c>
      <c r="N635" s="11">
        <v>1121</v>
      </c>
      <c r="O635" s="11">
        <v>45.6</v>
      </c>
      <c r="P635" s="11">
        <v>221</v>
      </c>
      <c r="Q635" s="11">
        <f t="shared" si="41"/>
        <v>175.4</v>
      </c>
      <c r="R635" s="20"/>
    </row>
    <row r="636" spans="1:19" ht="15.75" customHeight="1" x14ac:dyDescent="0.15">
      <c r="A636" s="11">
        <v>2023</v>
      </c>
      <c r="B636" s="17" t="s">
        <v>33</v>
      </c>
      <c r="C636" s="9">
        <v>2111</v>
      </c>
      <c r="D636" s="7" t="s">
        <v>29</v>
      </c>
      <c r="E636" s="16" t="s">
        <v>32</v>
      </c>
      <c r="F636" s="52" t="s">
        <v>24</v>
      </c>
      <c r="G636" s="53">
        <v>45070</v>
      </c>
      <c r="H636" s="19">
        <v>230058</v>
      </c>
      <c r="I636" s="54">
        <v>27</v>
      </c>
      <c r="J636" s="11">
        <v>1068</v>
      </c>
      <c r="K636" s="11">
        <v>220</v>
      </c>
      <c r="L636" s="7">
        <f t="shared" si="43"/>
        <v>0.79400749063670417</v>
      </c>
      <c r="M636" s="7">
        <f t="shared" si="42"/>
        <v>3359.5193508114853</v>
      </c>
      <c r="N636" s="11">
        <v>1068</v>
      </c>
      <c r="O636" s="11">
        <v>45.6</v>
      </c>
      <c r="P636" s="11">
        <v>220</v>
      </c>
      <c r="Q636" s="11">
        <f t="shared" si="41"/>
        <v>174.4</v>
      </c>
      <c r="R636" s="20"/>
    </row>
    <row r="637" spans="1:19" ht="15.75" customHeight="1" x14ac:dyDescent="0.15">
      <c r="A637" s="11">
        <v>2023</v>
      </c>
      <c r="B637" s="17" t="s">
        <v>33</v>
      </c>
      <c r="C637" s="9">
        <v>2112</v>
      </c>
      <c r="D637" s="7" t="s">
        <v>30</v>
      </c>
      <c r="E637" s="16" t="s">
        <v>32</v>
      </c>
      <c r="F637" s="52" t="s">
        <v>24</v>
      </c>
      <c r="G637" s="53">
        <v>45070</v>
      </c>
      <c r="H637" s="19">
        <v>230059</v>
      </c>
      <c r="I637" s="54">
        <v>26.6</v>
      </c>
      <c r="J637" s="11">
        <v>1187.4000000000001</v>
      </c>
      <c r="K637" s="11">
        <v>216.4</v>
      </c>
      <c r="L637" s="7">
        <f t="shared" si="43"/>
        <v>0.81775307394306895</v>
      </c>
      <c r="M637" s="7">
        <f t="shared" si="42"/>
        <v>2928.220678138031</v>
      </c>
      <c r="N637" s="11">
        <v>1187.4000000000001</v>
      </c>
      <c r="O637" s="11">
        <v>45.6</v>
      </c>
      <c r="P637" s="11">
        <v>216.4</v>
      </c>
      <c r="Q637" s="11">
        <f t="shared" si="41"/>
        <v>170.8</v>
      </c>
      <c r="R637" s="20"/>
    </row>
    <row r="638" spans="1:19" ht="15.75" customHeight="1" x14ac:dyDescent="0.15">
      <c r="A638" s="11">
        <v>2023</v>
      </c>
      <c r="B638" s="17" t="s">
        <v>33</v>
      </c>
      <c r="C638" s="9">
        <v>2201</v>
      </c>
      <c r="D638" s="7" t="s">
        <v>22</v>
      </c>
      <c r="E638" s="10" t="s">
        <v>23</v>
      </c>
      <c r="F638" s="52" t="s">
        <v>24</v>
      </c>
      <c r="G638" s="53">
        <v>45070</v>
      </c>
      <c r="H638" s="19">
        <v>230060</v>
      </c>
      <c r="I638" s="54">
        <v>28.2</v>
      </c>
      <c r="J638" s="11">
        <v>1327.9</v>
      </c>
      <c r="K638" s="11">
        <v>238.6</v>
      </c>
      <c r="L638" s="7">
        <f t="shared" si="43"/>
        <v>0.82031779501468494</v>
      </c>
      <c r="M638" s="7">
        <f t="shared" si="42"/>
        <v>3060.6673553315609</v>
      </c>
      <c r="N638" s="11">
        <v>1327.9</v>
      </c>
      <c r="O638" s="11">
        <v>45.6</v>
      </c>
      <c r="P638" s="11">
        <v>238.6</v>
      </c>
      <c r="Q638" s="11">
        <f t="shared" si="41"/>
        <v>193</v>
      </c>
      <c r="R638" s="20"/>
    </row>
    <row r="639" spans="1:19" ht="15.75" customHeight="1" x14ac:dyDescent="0.15">
      <c r="A639" s="11">
        <v>2023</v>
      </c>
      <c r="B639" s="17" t="s">
        <v>33</v>
      </c>
      <c r="C639" s="9">
        <v>2202</v>
      </c>
      <c r="D639" s="7" t="s">
        <v>27</v>
      </c>
      <c r="E639" s="10" t="s">
        <v>23</v>
      </c>
      <c r="F639" s="52" t="s">
        <v>24</v>
      </c>
      <c r="G639" s="53">
        <v>45070</v>
      </c>
      <c r="H639" s="19">
        <v>230061</v>
      </c>
      <c r="I639" s="54">
        <v>28.8</v>
      </c>
      <c r="J639" s="11">
        <v>1095.8</v>
      </c>
      <c r="K639" s="11">
        <v>203</v>
      </c>
      <c r="L639" s="7">
        <f t="shared" si="43"/>
        <v>0.8147472166453732</v>
      </c>
      <c r="M639" s="7">
        <f t="shared" si="42"/>
        <v>3222.6948440418055</v>
      </c>
      <c r="N639" s="11">
        <v>1095.8</v>
      </c>
      <c r="O639" s="11">
        <v>45.6</v>
      </c>
      <c r="P639" s="11">
        <v>203</v>
      </c>
      <c r="Q639" s="11">
        <f t="shared" si="41"/>
        <v>157.4</v>
      </c>
      <c r="R639" s="20"/>
    </row>
    <row r="640" spans="1:19" ht="15.75" customHeight="1" x14ac:dyDescent="0.15">
      <c r="A640" s="11">
        <v>2023</v>
      </c>
      <c r="B640" s="17" t="s">
        <v>33</v>
      </c>
      <c r="C640" s="9">
        <v>2203</v>
      </c>
      <c r="D640" s="7" t="s">
        <v>29</v>
      </c>
      <c r="E640" s="10" t="s">
        <v>23</v>
      </c>
      <c r="F640" s="52" t="s">
        <v>24</v>
      </c>
      <c r="G640" s="53">
        <v>45070</v>
      </c>
      <c r="H640" s="19">
        <v>230062</v>
      </c>
      <c r="I640" s="54">
        <v>27.8</v>
      </c>
      <c r="J640" s="11">
        <v>1292.9000000000001</v>
      </c>
      <c r="K640" s="11">
        <v>224.8</v>
      </c>
      <c r="L640" s="7">
        <f t="shared" si="43"/>
        <v>0.82612731069688305</v>
      </c>
      <c r="M640" s="7">
        <f t="shared" si="42"/>
        <v>2919.6992751311441</v>
      </c>
      <c r="N640" s="11">
        <v>1292.9000000000001</v>
      </c>
      <c r="O640" s="11">
        <v>45.6</v>
      </c>
      <c r="P640" s="11">
        <v>224.8</v>
      </c>
      <c r="Q640" s="11">
        <f t="shared" si="41"/>
        <v>179.20000000000002</v>
      </c>
      <c r="R640" s="20"/>
    </row>
    <row r="641" spans="1:18" ht="15.75" customHeight="1" x14ac:dyDescent="0.15">
      <c r="A641" s="11">
        <v>2023</v>
      </c>
      <c r="B641" s="17" t="s">
        <v>33</v>
      </c>
      <c r="C641" s="9">
        <v>2204</v>
      </c>
      <c r="D641" s="7" t="s">
        <v>28</v>
      </c>
      <c r="E641" s="10" t="s">
        <v>23</v>
      </c>
      <c r="F641" s="52" t="s">
        <v>24</v>
      </c>
      <c r="G641" s="53">
        <v>45070</v>
      </c>
      <c r="H641" s="19">
        <v>230063</v>
      </c>
      <c r="I641" s="54">
        <v>26</v>
      </c>
      <c r="J641" s="11">
        <v>1301</v>
      </c>
      <c r="K641" s="11">
        <v>232.4</v>
      </c>
      <c r="L641" s="7">
        <f t="shared" si="43"/>
        <v>0.82136817832436582</v>
      </c>
      <c r="M641" s="7">
        <f t="shared" si="42"/>
        <v>2805.3957182207255</v>
      </c>
      <c r="N641" s="11">
        <v>1301</v>
      </c>
      <c r="O641" s="11">
        <v>45.6</v>
      </c>
      <c r="P641" s="11">
        <v>232.4</v>
      </c>
      <c r="Q641" s="11">
        <f t="shared" si="41"/>
        <v>186.8</v>
      </c>
      <c r="R641" s="20"/>
    </row>
    <row r="642" spans="1:18" ht="15.75" customHeight="1" x14ac:dyDescent="0.15">
      <c r="A642" s="11">
        <v>2023</v>
      </c>
      <c r="B642" s="17" t="s">
        <v>33</v>
      </c>
      <c r="C642" s="9">
        <v>2205</v>
      </c>
      <c r="D642" s="7" t="s">
        <v>31</v>
      </c>
      <c r="E642" s="10" t="s">
        <v>23</v>
      </c>
      <c r="F642" s="52" t="s">
        <v>24</v>
      </c>
      <c r="G642" s="53">
        <v>45070</v>
      </c>
      <c r="H642" s="19">
        <v>230064</v>
      </c>
      <c r="I642" s="54">
        <v>26.8</v>
      </c>
      <c r="J642" s="11">
        <v>1151.5</v>
      </c>
      <c r="K642" s="11">
        <v>225.5</v>
      </c>
      <c r="L642" s="7">
        <f t="shared" si="43"/>
        <v>0.80416847590099871</v>
      </c>
      <c r="M642" s="7">
        <f t="shared" si="42"/>
        <v>3170.1466471537387</v>
      </c>
      <c r="N642" s="11">
        <v>1151.5</v>
      </c>
      <c r="O642" s="11">
        <v>45.6</v>
      </c>
      <c r="P642" s="11">
        <v>225.5</v>
      </c>
      <c r="Q642" s="11">
        <f t="shared" si="41"/>
        <v>179.9</v>
      </c>
      <c r="R642" s="20"/>
    </row>
    <row r="643" spans="1:18" ht="15.75" customHeight="1" x14ac:dyDescent="0.15">
      <c r="A643" s="11">
        <v>2023</v>
      </c>
      <c r="B643" s="17" t="s">
        <v>33</v>
      </c>
      <c r="C643" s="9">
        <v>2206</v>
      </c>
      <c r="D643" s="7" t="s">
        <v>30</v>
      </c>
      <c r="E643" s="10" t="s">
        <v>23</v>
      </c>
      <c r="F643" s="52" t="s">
        <v>24</v>
      </c>
      <c r="G643" s="53">
        <v>45070</v>
      </c>
      <c r="H643" s="19">
        <v>230065</v>
      </c>
      <c r="I643" s="54">
        <v>28.4</v>
      </c>
      <c r="J643" s="11">
        <v>1084.5999999999999</v>
      </c>
      <c r="K643" s="11">
        <v>199</v>
      </c>
      <c r="L643" s="7">
        <f t="shared" si="43"/>
        <v>0.81652222017333576</v>
      </c>
      <c r="M643" s="7">
        <f t="shared" si="42"/>
        <v>3147.4857390260909</v>
      </c>
      <c r="N643" s="11">
        <v>1084.5999999999999</v>
      </c>
      <c r="O643" s="11">
        <v>45.6</v>
      </c>
      <c r="P643" s="11">
        <v>199</v>
      </c>
      <c r="Q643" s="11">
        <f t="shared" si="41"/>
        <v>153.4</v>
      </c>
      <c r="R643" s="20"/>
    </row>
    <row r="644" spans="1:18" ht="15.75" customHeight="1" x14ac:dyDescent="0.15">
      <c r="A644" s="11">
        <v>2023</v>
      </c>
      <c r="B644" s="17" t="s">
        <v>33</v>
      </c>
      <c r="C644" s="9">
        <v>2207</v>
      </c>
      <c r="D644" s="7" t="s">
        <v>22</v>
      </c>
      <c r="E644" s="16" t="s">
        <v>32</v>
      </c>
      <c r="F644" s="52" t="s">
        <v>24</v>
      </c>
      <c r="G644" s="53">
        <v>45070</v>
      </c>
      <c r="H644" s="19">
        <v>230066</v>
      </c>
      <c r="I644" s="54">
        <v>27.4</v>
      </c>
      <c r="J644" s="11">
        <v>1258.0999999999999</v>
      </c>
      <c r="K644" s="11">
        <v>225.2</v>
      </c>
      <c r="L644" s="7">
        <f t="shared" si="43"/>
        <v>0.82099992051506232</v>
      </c>
      <c r="M644" s="7">
        <f t="shared" si="42"/>
        <v>2962.5503581684065</v>
      </c>
      <c r="N644" s="11">
        <v>1258.0999999999999</v>
      </c>
      <c r="O644" s="11">
        <v>45.6</v>
      </c>
      <c r="P644" s="11">
        <v>225.2</v>
      </c>
      <c r="Q644" s="11">
        <f t="shared" si="41"/>
        <v>179.6</v>
      </c>
      <c r="R644" s="20"/>
    </row>
    <row r="645" spans="1:18" ht="15.75" customHeight="1" x14ac:dyDescent="0.15">
      <c r="A645" s="11">
        <v>2023</v>
      </c>
      <c r="B645" s="17" t="s">
        <v>33</v>
      </c>
      <c r="C645" s="9">
        <v>2208</v>
      </c>
      <c r="D645" s="7" t="s">
        <v>28</v>
      </c>
      <c r="E645" s="16" t="s">
        <v>32</v>
      </c>
      <c r="F645" s="52" t="s">
        <v>24</v>
      </c>
      <c r="G645" s="53">
        <v>45070</v>
      </c>
      <c r="H645" s="19">
        <v>230067</v>
      </c>
      <c r="I645" s="54">
        <v>28.4</v>
      </c>
      <c r="J645" s="11">
        <v>1186.5</v>
      </c>
      <c r="K645" s="11">
        <v>217.2</v>
      </c>
      <c r="L645" s="7">
        <f t="shared" si="43"/>
        <v>0.81694058154235139</v>
      </c>
      <c r="M645" s="7">
        <f t="shared" si="42"/>
        <v>3140.308922062316</v>
      </c>
      <c r="N645" s="11">
        <v>1186.5</v>
      </c>
      <c r="O645" s="11">
        <v>45.6</v>
      </c>
      <c r="P645" s="11">
        <v>217.2</v>
      </c>
      <c r="Q645" s="11">
        <f t="shared" si="41"/>
        <v>171.6</v>
      </c>
      <c r="R645" s="20"/>
    </row>
    <row r="646" spans="1:18" ht="15.75" customHeight="1" x14ac:dyDescent="0.15">
      <c r="A646" s="11">
        <v>2023</v>
      </c>
      <c r="B646" s="17" t="s">
        <v>33</v>
      </c>
      <c r="C646" s="9">
        <v>2209</v>
      </c>
      <c r="D646" s="7" t="s">
        <v>27</v>
      </c>
      <c r="E646" s="16" t="s">
        <v>32</v>
      </c>
      <c r="F646" s="52" t="s">
        <v>24</v>
      </c>
      <c r="G646" s="53">
        <v>45070</v>
      </c>
      <c r="H646" s="19">
        <v>230068</v>
      </c>
      <c r="I646" s="54">
        <v>27.8</v>
      </c>
      <c r="J646" s="11">
        <v>904.1</v>
      </c>
      <c r="K646" s="11">
        <v>192.9</v>
      </c>
      <c r="L646" s="7">
        <f t="shared" si="43"/>
        <v>0.78663864616745938</v>
      </c>
      <c r="M646" s="7">
        <f t="shared" si="42"/>
        <v>3582.7995335130609</v>
      </c>
      <c r="N646" s="11">
        <v>904.1</v>
      </c>
      <c r="O646" s="11">
        <v>45.6</v>
      </c>
      <c r="P646" s="11">
        <v>192.9</v>
      </c>
      <c r="Q646" s="11">
        <f t="shared" si="41"/>
        <v>147.30000000000001</v>
      </c>
      <c r="R646" s="20"/>
    </row>
    <row r="647" spans="1:18" ht="15.75" customHeight="1" x14ac:dyDescent="0.15">
      <c r="A647" s="11">
        <v>2023</v>
      </c>
      <c r="B647" s="17" t="s">
        <v>33</v>
      </c>
      <c r="C647" s="9">
        <v>2210</v>
      </c>
      <c r="D647" s="7" t="s">
        <v>29</v>
      </c>
      <c r="E647" s="16" t="s">
        <v>32</v>
      </c>
      <c r="F647" s="52" t="s">
        <v>24</v>
      </c>
      <c r="G647" s="53">
        <v>45070</v>
      </c>
      <c r="H647" s="19">
        <v>230069</v>
      </c>
      <c r="I647" s="54">
        <v>28.8</v>
      </c>
      <c r="J647" s="11">
        <v>883.2</v>
      </c>
      <c r="K647" s="11">
        <v>196.7</v>
      </c>
      <c r="L647" s="7">
        <f t="shared" si="43"/>
        <v>0.77728713768115942</v>
      </c>
      <c r="M647" s="7">
        <f t="shared" si="42"/>
        <v>3874.3579453959896</v>
      </c>
      <c r="N647" s="11">
        <v>883.2</v>
      </c>
      <c r="O647" s="11">
        <v>45.6</v>
      </c>
      <c r="P647" s="11">
        <v>196.7</v>
      </c>
      <c r="Q647" s="11">
        <f t="shared" si="41"/>
        <v>151.1</v>
      </c>
      <c r="R647" s="20"/>
    </row>
    <row r="648" spans="1:18" ht="15.75" customHeight="1" x14ac:dyDescent="0.15">
      <c r="A648" s="11">
        <v>2023</v>
      </c>
      <c r="B648" s="17" t="s">
        <v>33</v>
      </c>
      <c r="C648" s="9">
        <v>2211</v>
      </c>
      <c r="D648" s="7" t="s">
        <v>30</v>
      </c>
      <c r="E648" s="16" t="s">
        <v>32</v>
      </c>
      <c r="F648" s="52" t="s">
        <v>24</v>
      </c>
      <c r="G648" s="53">
        <v>45070</v>
      </c>
      <c r="H648" s="19">
        <v>230070</v>
      </c>
      <c r="I648" s="54">
        <v>28</v>
      </c>
      <c r="J648" s="11">
        <v>989.9</v>
      </c>
      <c r="K648" s="11">
        <v>200.8</v>
      </c>
      <c r="L648" s="7">
        <f t="shared" si="43"/>
        <v>0.79715122739670663</v>
      </c>
      <c r="M648" s="7">
        <f t="shared" si="42"/>
        <v>3430.7760547636635</v>
      </c>
      <c r="N648" s="11">
        <v>989.9</v>
      </c>
      <c r="O648" s="11">
        <v>45.6</v>
      </c>
      <c r="P648" s="11">
        <v>200.8</v>
      </c>
      <c r="Q648" s="11">
        <f t="shared" si="41"/>
        <v>155.20000000000002</v>
      </c>
      <c r="R648" s="20"/>
    </row>
    <row r="649" spans="1:18" ht="15.75" customHeight="1" x14ac:dyDescent="0.15">
      <c r="A649" s="11">
        <v>2023</v>
      </c>
      <c r="B649" s="17" t="s">
        <v>33</v>
      </c>
      <c r="C649" s="9">
        <v>2212</v>
      </c>
      <c r="D649" s="7" t="s">
        <v>31</v>
      </c>
      <c r="E649" s="16" t="s">
        <v>32</v>
      </c>
      <c r="F649" s="52" t="s">
        <v>24</v>
      </c>
      <c r="G649" s="53">
        <v>45070</v>
      </c>
      <c r="H649" s="19">
        <v>230071</v>
      </c>
      <c r="I649" s="54">
        <v>27</v>
      </c>
      <c r="J649" s="11">
        <v>728.6</v>
      </c>
      <c r="K649" s="11">
        <v>157.80000000000001</v>
      </c>
      <c r="L649" s="7">
        <f t="shared" si="43"/>
        <v>0.78342025802909676</v>
      </c>
      <c r="M649" s="7">
        <f t="shared" si="42"/>
        <v>3532.1858857584934</v>
      </c>
      <c r="N649" s="11">
        <v>728.6</v>
      </c>
      <c r="O649" s="11">
        <v>45.6</v>
      </c>
      <c r="P649" s="11">
        <v>157.80000000000001</v>
      </c>
      <c r="Q649" s="11">
        <f t="shared" si="41"/>
        <v>112.20000000000002</v>
      </c>
      <c r="R649" s="20"/>
    </row>
    <row r="650" spans="1:18" ht="15.75" customHeight="1" x14ac:dyDescent="0.15">
      <c r="A650" s="11">
        <v>2023</v>
      </c>
      <c r="B650" s="17" t="s">
        <v>33</v>
      </c>
      <c r="C650" s="9">
        <v>2301</v>
      </c>
      <c r="D650" s="7" t="s">
        <v>22</v>
      </c>
      <c r="E650" s="16" t="s">
        <v>32</v>
      </c>
      <c r="F650" s="52" t="s">
        <v>24</v>
      </c>
      <c r="G650" s="53">
        <v>45070</v>
      </c>
      <c r="H650" s="19">
        <v>230072</v>
      </c>
      <c r="I650" s="54">
        <v>29</v>
      </c>
      <c r="J650" s="11">
        <v>1442.8</v>
      </c>
      <c r="K650" s="11">
        <v>250.6</v>
      </c>
      <c r="L650" s="7">
        <f t="shared" si="43"/>
        <v>0.82630995286942066</v>
      </c>
      <c r="M650" s="7">
        <f t="shared" si="42"/>
        <v>3042.5301150929531</v>
      </c>
      <c r="N650" s="11">
        <v>1442.8</v>
      </c>
      <c r="O650" s="11">
        <v>45.6</v>
      </c>
      <c r="P650" s="11">
        <v>250.6</v>
      </c>
      <c r="Q650" s="11">
        <f t="shared" si="41"/>
        <v>205</v>
      </c>
      <c r="R650" s="20"/>
    </row>
    <row r="651" spans="1:18" ht="15.75" customHeight="1" x14ac:dyDescent="0.15">
      <c r="A651" s="11">
        <v>2023</v>
      </c>
      <c r="B651" s="17" t="s">
        <v>33</v>
      </c>
      <c r="C651" s="9">
        <v>2302</v>
      </c>
      <c r="D651" s="7" t="s">
        <v>28</v>
      </c>
      <c r="E651" s="16" t="s">
        <v>32</v>
      </c>
      <c r="F651" s="52" t="s">
        <v>24</v>
      </c>
      <c r="G651" s="53">
        <v>45070</v>
      </c>
      <c r="H651" s="19">
        <v>230073</v>
      </c>
      <c r="I651" s="54">
        <v>30.2</v>
      </c>
      <c r="J651" s="11">
        <v>1128.9000000000001</v>
      </c>
      <c r="K651" s="11">
        <v>216.1</v>
      </c>
      <c r="L651" s="7">
        <f t="shared" si="43"/>
        <v>0.80857471875276821</v>
      </c>
      <c r="M651" s="7">
        <f t="shared" si="42"/>
        <v>3491.9514063678866</v>
      </c>
      <c r="N651" s="11">
        <v>1128.9000000000001</v>
      </c>
      <c r="O651" s="11">
        <v>45.6</v>
      </c>
      <c r="P651" s="11">
        <v>216.1</v>
      </c>
      <c r="Q651" s="11">
        <f t="shared" si="41"/>
        <v>170.5</v>
      </c>
      <c r="R651" s="20"/>
    </row>
    <row r="652" spans="1:18" ht="15.75" customHeight="1" x14ac:dyDescent="0.15">
      <c r="A652" s="11">
        <v>2023</v>
      </c>
      <c r="B652" s="17" t="s">
        <v>33</v>
      </c>
      <c r="C652" s="9">
        <v>2303</v>
      </c>
      <c r="D652" s="7" t="s">
        <v>31</v>
      </c>
      <c r="E652" s="16" t="s">
        <v>32</v>
      </c>
      <c r="F652" s="52" t="s">
        <v>24</v>
      </c>
      <c r="G652" s="53">
        <v>45070</v>
      </c>
      <c r="H652" s="19">
        <v>230074</v>
      </c>
      <c r="I652" s="54">
        <v>28.2</v>
      </c>
      <c r="J652" s="11">
        <v>856.8</v>
      </c>
      <c r="K652" s="11">
        <v>192.7</v>
      </c>
      <c r="L652" s="7">
        <f t="shared" si="43"/>
        <v>0.77509337068160589</v>
      </c>
      <c r="M652" s="7">
        <f t="shared" si="42"/>
        <v>3831.0103018199438</v>
      </c>
      <c r="N652" s="11">
        <v>856.8</v>
      </c>
      <c r="O652" s="11">
        <v>45.6</v>
      </c>
      <c r="P652" s="11">
        <v>192.7</v>
      </c>
      <c r="Q652" s="11">
        <f t="shared" si="41"/>
        <v>147.1</v>
      </c>
      <c r="R652" s="20"/>
    </row>
    <row r="653" spans="1:18" ht="15.75" customHeight="1" x14ac:dyDescent="0.15">
      <c r="A653" s="11">
        <v>2023</v>
      </c>
      <c r="B653" s="17" t="s">
        <v>33</v>
      </c>
      <c r="C653" s="9">
        <v>2304</v>
      </c>
      <c r="D653" s="7" t="s">
        <v>30</v>
      </c>
      <c r="E653" s="16" t="s">
        <v>32</v>
      </c>
      <c r="F653" s="52" t="s">
        <v>24</v>
      </c>
      <c r="G653" s="53">
        <v>45070</v>
      </c>
      <c r="H653" s="19">
        <v>230075</v>
      </c>
      <c r="I653" s="54">
        <v>28.6</v>
      </c>
      <c r="J653" s="11">
        <v>966.3</v>
      </c>
      <c r="K653" s="11">
        <v>194.9</v>
      </c>
      <c r="L653" s="7">
        <f t="shared" si="43"/>
        <v>0.79830280451205626</v>
      </c>
      <c r="M653" s="7">
        <f t="shared" si="42"/>
        <v>3484.3987348968903</v>
      </c>
      <c r="N653" s="11">
        <v>966.3</v>
      </c>
      <c r="O653" s="11">
        <v>45.6</v>
      </c>
      <c r="P653" s="11">
        <v>194.9</v>
      </c>
      <c r="Q653" s="11">
        <f t="shared" si="41"/>
        <v>149.30000000000001</v>
      </c>
      <c r="R653" s="20"/>
    </row>
    <row r="654" spans="1:18" ht="15.75" customHeight="1" x14ac:dyDescent="0.15">
      <c r="A654" s="11">
        <v>2023</v>
      </c>
      <c r="B654" s="17" t="s">
        <v>33</v>
      </c>
      <c r="C654" s="9">
        <v>2305</v>
      </c>
      <c r="D654" s="7" t="s">
        <v>29</v>
      </c>
      <c r="E654" s="16" t="s">
        <v>32</v>
      </c>
      <c r="F654" s="52" t="s">
        <v>24</v>
      </c>
      <c r="G654" s="53">
        <v>45070</v>
      </c>
      <c r="H654" s="19">
        <v>230076</v>
      </c>
      <c r="I654" s="54">
        <v>28.8</v>
      </c>
      <c r="J654" s="11">
        <v>816.1</v>
      </c>
      <c r="K654" s="11">
        <v>164.8</v>
      </c>
      <c r="L654" s="7">
        <f t="shared" si="43"/>
        <v>0.79806396274966296</v>
      </c>
      <c r="M654" s="7">
        <f t="shared" si="42"/>
        <v>3512.9200991659045</v>
      </c>
      <c r="N654" s="11">
        <v>816.1</v>
      </c>
      <c r="O654" s="11">
        <v>45.6</v>
      </c>
      <c r="P654" s="11">
        <v>164.8</v>
      </c>
      <c r="Q654" s="11">
        <f t="shared" si="41"/>
        <v>119.20000000000002</v>
      </c>
      <c r="R654" s="20"/>
    </row>
    <row r="655" spans="1:18" ht="15.75" customHeight="1" x14ac:dyDescent="0.15">
      <c r="A655" s="11">
        <v>2023</v>
      </c>
      <c r="B655" s="17" t="s">
        <v>33</v>
      </c>
      <c r="C655" s="9">
        <v>2306</v>
      </c>
      <c r="D655" s="7" t="s">
        <v>27</v>
      </c>
      <c r="E655" s="16" t="s">
        <v>32</v>
      </c>
      <c r="F655" s="52" t="s">
        <v>24</v>
      </c>
      <c r="G655" s="53">
        <v>45070</v>
      </c>
      <c r="H655" s="19">
        <v>230077</v>
      </c>
      <c r="I655" s="54">
        <v>27.6</v>
      </c>
      <c r="J655" s="11">
        <v>976.6</v>
      </c>
      <c r="K655" s="11">
        <v>185.6</v>
      </c>
      <c r="L655" s="7">
        <f t="shared" si="43"/>
        <v>0.80995289780872415</v>
      </c>
      <c r="M655" s="7">
        <f t="shared" si="42"/>
        <v>3168.3437087786865</v>
      </c>
      <c r="N655" s="11">
        <v>976.6</v>
      </c>
      <c r="O655" s="11">
        <v>45.6</v>
      </c>
      <c r="P655" s="11">
        <v>185.6</v>
      </c>
      <c r="Q655" s="11">
        <f t="shared" si="41"/>
        <v>140</v>
      </c>
      <c r="R655" s="20"/>
    </row>
    <row r="656" spans="1:18" ht="15.75" customHeight="1" x14ac:dyDescent="0.15">
      <c r="A656" s="11">
        <v>2023</v>
      </c>
      <c r="B656" s="17" t="s">
        <v>33</v>
      </c>
      <c r="C656" s="9">
        <v>2307</v>
      </c>
      <c r="D656" s="7" t="s">
        <v>22</v>
      </c>
      <c r="E656" s="10" t="s">
        <v>23</v>
      </c>
      <c r="F656" s="52" t="s">
        <v>24</v>
      </c>
      <c r="G656" s="53">
        <v>45070</v>
      </c>
      <c r="H656" s="19">
        <v>230078</v>
      </c>
      <c r="I656" s="54">
        <v>36</v>
      </c>
      <c r="J656" s="11">
        <v>1067.4000000000001</v>
      </c>
      <c r="K656" s="11">
        <v>207.4</v>
      </c>
      <c r="L656" s="7">
        <f t="shared" si="43"/>
        <v>0.80569608394228975</v>
      </c>
      <c r="M656" s="7">
        <f t="shared" si="42"/>
        <v>4225.1877213203779</v>
      </c>
      <c r="N656" s="11">
        <v>1067.4000000000001</v>
      </c>
      <c r="O656" s="11">
        <v>45.6</v>
      </c>
      <c r="P656" s="11">
        <v>207.4</v>
      </c>
      <c r="Q656" s="11">
        <f t="shared" si="41"/>
        <v>161.80000000000001</v>
      </c>
      <c r="R656" s="20"/>
    </row>
    <row r="657" spans="1:18" ht="15.75" customHeight="1" x14ac:dyDescent="0.15">
      <c r="A657" s="11">
        <v>2023</v>
      </c>
      <c r="B657" s="17" t="s">
        <v>33</v>
      </c>
      <c r="C657" s="9">
        <v>2308</v>
      </c>
      <c r="D657" s="7" t="s">
        <v>29</v>
      </c>
      <c r="E657" s="10" t="s">
        <v>23</v>
      </c>
      <c r="F657" s="52" t="s">
        <v>24</v>
      </c>
      <c r="G657" s="53">
        <v>45070</v>
      </c>
      <c r="H657" s="19">
        <v>230079</v>
      </c>
      <c r="I657" s="54">
        <v>32.799999999999997</v>
      </c>
      <c r="J657" s="11">
        <v>1094.5</v>
      </c>
      <c r="K657" s="11">
        <v>205.7</v>
      </c>
      <c r="L657" s="7">
        <f t="shared" si="43"/>
        <v>0.81206030150753761</v>
      </c>
      <c r="M657" s="7">
        <f t="shared" si="42"/>
        <v>3723.5254296172234</v>
      </c>
      <c r="N657" s="11">
        <v>1094.5</v>
      </c>
      <c r="O657" s="11">
        <v>45.6</v>
      </c>
      <c r="P657" s="11">
        <v>205.7</v>
      </c>
      <c r="Q657" s="11">
        <f t="shared" si="41"/>
        <v>160.1</v>
      </c>
      <c r="R657" s="20"/>
    </row>
    <row r="658" spans="1:18" ht="15.75" customHeight="1" x14ac:dyDescent="0.15">
      <c r="A658" s="11">
        <v>2023</v>
      </c>
      <c r="B658" s="17" t="s">
        <v>33</v>
      </c>
      <c r="C658" s="9">
        <v>2309</v>
      </c>
      <c r="D658" s="7" t="s">
        <v>31</v>
      </c>
      <c r="E658" s="10" t="s">
        <v>23</v>
      </c>
      <c r="F658" s="52" t="s">
        <v>24</v>
      </c>
      <c r="G658" s="53">
        <v>45070</v>
      </c>
      <c r="H658" s="19">
        <v>230080</v>
      </c>
      <c r="I658" s="54">
        <v>36.4</v>
      </c>
      <c r="J658" s="11">
        <v>983.6</v>
      </c>
      <c r="K658" s="11">
        <v>186.9</v>
      </c>
      <c r="L658" s="7">
        <f t="shared" si="43"/>
        <v>0.80998373322488815</v>
      </c>
      <c r="M658" s="7">
        <f t="shared" si="42"/>
        <v>4177.8622794297862</v>
      </c>
      <c r="N658" s="11">
        <v>983.6</v>
      </c>
      <c r="O658" s="11">
        <v>45.6</v>
      </c>
      <c r="P658" s="11">
        <v>186.9</v>
      </c>
      <c r="Q658" s="11">
        <f t="shared" si="41"/>
        <v>141.30000000000001</v>
      </c>
      <c r="R658" s="20"/>
    </row>
    <row r="659" spans="1:18" ht="15.75" customHeight="1" x14ac:dyDescent="0.15">
      <c r="A659" s="11">
        <v>2023</v>
      </c>
      <c r="B659" s="17" t="s">
        <v>33</v>
      </c>
      <c r="C659" s="9">
        <v>2310</v>
      </c>
      <c r="D659" s="7" t="s">
        <v>27</v>
      </c>
      <c r="E659" s="10" t="s">
        <v>23</v>
      </c>
      <c r="F659" s="52" t="s">
        <v>24</v>
      </c>
      <c r="G659" s="53">
        <v>45070</v>
      </c>
      <c r="H659" s="19">
        <v>230081</v>
      </c>
      <c r="I659" s="54">
        <v>33.200000000000003</v>
      </c>
      <c r="J659" s="11">
        <v>1041.9000000000001</v>
      </c>
      <c r="K659" s="11">
        <v>197.5</v>
      </c>
      <c r="L659" s="7">
        <f t="shared" si="43"/>
        <v>0.81044246088876093</v>
      </c>
      <c r="M659" s="7">
        <f t="shared" si="42"/>
        <v>3801.3783794584883</v>
      </c>
      <c r="N659" s="11">
        <v>1041.9000000000001</v>
      </c>
      <c r="O659" s="11">
        <v>45.6</v>
      </c>
      <c r="P659" s="11">
        <v>197.5</v>
      </c>
      <c r="Q659" s="11">
        <f t="shared" si="41"/>
        <v>151.9</v>
      </c>
      <c r="R659" s="20"/>
    </row>
    <row r="660" spans="1:18" ht="15.75" customHeight="1" x14ac:dyDescent="0.15">
      <c r="A660" s="11">
        <v>2023</v>
      </c>
      <c r="B660" s="17" t="s">
        <v>33</v>
      </c>
      <c r="C660" s="9">
        <v>2311</v>
      </c>
      <c r="D660" s="7" t="s">
        <v>30</v>
      </c>
      <c r="E660" s="10" t="s">
        <v>23</v>
      </c>
      <c r="F660" s="52" t="s">
        <v>24</v>
      </c>
      <c r="G660" s="53">
        <v>45070</v>
      </c>
      <c r="H660" s="19">
        <v>230082</v>
      </c>
      <c r="I660" s="54">
        <v>31.6</v>
      </c>
      <c r="J660" s="11">
        <v>965.3</v>
      </c>
      <c r="K660" s="11">
        <v>182</v>
      </c>
      <c r="L660" s="7">
        <f t="shared" si="43"/>
        <v>0.81145757795503992</v>
      </c>
      <c r="M660" s="7">
        <f t="shared" si="42"/>
        <v>3598.8033749793476</v>
      </c>
      <c r="N660" s="11">
        <v>965.3</v>
      </c>
      <c r="O660" s="11">
        <v>45.6</v>
      </c>
      <c r="P660" s="11">
        <v>182</v>
      </c>
      <c r="Q660" s="11">
        <f t="shared" si="41"/>
        <v>136.4</v>
      </c>
      <c r="R660" s="20"/>
    </row>
    <row r="661" spans="1:18" ht="15.75" customHeight="1" x14ac:dyDescent="0.15">
      <c r="A661" s="11">
        <v>2023</v>
      </c>
      <c r="B661" s="17" t="s">
        <v>33</v>
      </c>
      <c r="C661" s="9">
        <v>2312</v>
      </c>
      <c r="D661" s="7" t="s">
        <v>28</v>
      </c>
      <c r="E661" s="10" t="s">
        <v>23</v>
      </c>
      <c r="F661" s="52" t="s">
        <v>24</v>
      </c>
      <c r="G661" s="53">
        <v>45070</v>
      </c>
      <c r="H661" s="19">
        <v>230083</v>
      </c>
      <c r="I661" s="54">
        <v>27.2</v>
      </c>
      <c r="J661" s="11">
        <v>949.2</v>
      </c>
      <c r="K661" s="11">
        <v>186.1</v>
      </c>
      <c r="L661" s="7">
        <f t="shared" si="43"/>
        <v>0.80394016013485037</v>
      </c>
      <c r="M661" s="7">
        <f t="shared" si="42"/>
        <v>3221.2134388791228</v>
      </c>
      <c r="N661" s="11">
        <v>949.2</v>
      </c>
      <c r="O661" s="11">
        <v>45.6</v>
      </c>
      <c r="P661" s="11">
        <v>186.1</v>
      </c>
      <c r="Q661" s="11">
        <f t="shared" si="41"/>
        <v>140.5</v>
      </c>
      <c r="R661" s="20"/>
    </row>
    <row r="662" spans="1:18" ht="15.75" customHeight="1" x14ac:dyDescent="0.15">
      <c r="A662" s="11">
        <v>2023</v>
      </c>
      <c r="B662" s="17" t="s">
        <v>33</v>
      </c>
      <c r="C662" s="9">
        <v>2401</v>
      </c>
      <c r="D662" s="7" t="s">
        <v>30</v>
      </c>
      <c r="E662" s="10" t="s">
        <v>23</v>
      </c>
      <c r="F662" s="52" t="s">
        <v>24</v>
      </c>
      <c r="G662" s="53">
        <v>45070</v>
      </c>
      <c r="H662" s="19">
        <v>230084</v>
      </c>
      <c r="I662" s="54">
        <v>32.6</v>
      </c>
      <c r="J662" s="11">
        <v>1027.5</v>
      </c>
      <c r="K662" s="11">
        <v>236.8</v>
      </c>
      <c r="L662" s="7">
        <f t="shared" si="43"/>
        <v>0.7695377128953772</v>
      </c>
      <c r="M662" s="7">
        <f t="shared" si="42"/>
        <v>4538.1560155215293</v>
      </c>
      <c r="N662" s="11">
        <v>1027.5</v>
      </c>
      <c r="O662" s="11">
        <v>45.6</v>
      </c>
      <c r="P662" s="11">
        <v>236.8</v>
      </c>
      <c r="Q662" s="11">
        <f t="shared" si="41"/>
        <v>191.20000000000002</v>
      </c>
      <c r="R662" s="20"/>
    </row>
    <row r="663" spans="1:18" ht="15.75" customHeight="1" x14ac:dyDescent="0.15">
      <c r="A663" s="11">
        <v>2023</v>
      </c>
      <c r="B663" s="17" t="s">
        <v>33</v>
      </c>
      <c r="C663" s="9">
        <v>2402</v>
      </c>
      <c r="D663" s="7" t="s">
        <v>27</v>
      </c>
      <c r="E663" s="10" t="s">
        <v>23</v>
      </c>
      <c r="F663" s="52" t="s">
        <v>24</v>
      </c>
      <c r="G663" s="53">
        <v>45070</v>
      </c>
      <c r="H663" s="19">
        <v>230085</v>
      </c>
      <c r="I663" s="54">
        <v>33.200000000000003</v>
      </c>
      <c r="J663" s="11">
        <v>816.2</v>
      </c>
      <c r="K663" s="11">
        <v>167.1</v>
      </c>
      <c r="L663" s="7">
        <f t="shared" si="43"/>
        <v>0.79527076696888011</v>
      </c>
      <c r="M663" s="7">
        <f t="shared" si="42"/>
        <v>4105.6308482191853</v>
      </c>
      <c r="N663" s="11">
        <v>816.2</v>
      </c>
      <c r="O663" s="11">
        <v>45.6</v>
      </c>
      <c r="P663" s="11">
        <v>167.1</v>
      </c>
      <c r="Q663" s="11">
        <f t="shared" si="41"/>
        <v>121.5</v>
      </c>
      <c r="R663" s="20"/>
    </row>
    <row r="664" spans="1:18" ht="15.75" customHeight="1" x14ac:dyDescent="0.15">
      <c r="A664" s="11">
        <v>2023</v>
      </c>
      <c r="B664" s="17" t="s">
        <v>33</v>
      </c>
      <c r="C664" s="9">
        <v>2403</v>
      </c>
      <c r="D664" s="7" t="s">
        <v>22</v>
      </c>
      <c r="E664" s="10" t="s">
        <v>23</v>
      </c>
      <c r="F664" s="52" t="s">
        <v>24</v>
      </c>
      <c r="G664" s="53">
        <v>45070</v>
      </c>
      <c r="H664" s="19">
        <v>230086</v>
      </c>
      <c r="I664" s="54">
        <v>32.200000000000003</v>
      </c>
      <c r="J664" s="11">
        <v>725.9</v>
      </c>
      <c r="K664" s="11">
        <v>191.4</v>
      </c>
      <c r="L664" s="7">
        <f t="shared" si="43"/>
        <v>0.73632731781237082</v>
      </c>
      <c r="M664" s="7">
        <f t="shared" si="42"/>
        <v>5128.412657594914</v>
      </c>
      <c r="N664" s="11">
        <v>725.9</v>
      </c>
      <c r="O664" s="11">
        <v>45.6</v>
      </c>
      <c r="P664" s="11">
        <v>191.4</v>
      </c>
      <c r="Q664" s="11">
        <f t="shared" si="41"/>
        <v>145.80000000000001</v>
      </c>
      <c r="R664" s="20"/>
    </row>
    <row r="665" spans="1:18" ht="15.75" customHeight="1" x14ac:dyDescent="0.15">
      <c r="A665" s="11">
        <v>2023</v>
      </c>
      <c r="B665" s="17" t="s">
        <v>33</v>
      </c>
      <c r="C665" s="9">
        <v>2404</v>
      </c>
      <c r="D665" s="7" t="s">
        <v>28</v>
      </c>
      <c r="E665" s="10" t="s">
        <v>23</v>
      </c>
      <c r="F665" s="52" t="s">
        <v>24</v>
      </c>
      <c r="G665" s="53">
        <v>45070</v>
      </c>
      <c r="H665" s="19">
        <v>230087</v>
      </c>
      <c r="I665" s="54">
        <v>29</v>
      </c>
      <c r="J665" s="11">
        <v>704.9</v>
      </c>
      <c r="K665" s="11">
        <v>169.1</v>
      </c>
      <c r="L665" s="7">
        <f t="shared" si="43"/>
        <v>0.76010781671159022</v>
      </c>
      <c r="M665" s="7">
        <f t="shared" si="42"/>
        <v>4202.193528577176</v>
      </c>
      <c r="N665" s="11">
        <v>704.9</v>
      </c>
      <c r="O665" s="11">
        <v>45.6</v>
      </c>
      <c r="P665" s="11">
        <v>169.1</v>
      </c>
      <c r="Q665" s="11">
        <f t="shared" si="41"/>
        <v>123.5</v>
      </c>
      <c r="R665" s="20"/>
    </row>
    <row r="666" spans="1:18" ht="15.75" customHeight="1" x14ac:dyDescent="0.15">
      <c r="A666" s="11">
        <v>2023</v>
      </c>
      <c r="B666" s="17" t="s">
        <v>33</v>
      </c>
      <c r="C666" s="9">
        <v>2405</v>
      </c>
      <c r="D666" s="7" t="s">
        <v>29</v>
      </c>
      <c r="E666" s="10" t="s">
        <v>23</v>
      </c>
      <c r="F666" s="52" t="s">
        <v>24</v>
      </c>
      <c r="G666" s="53">
        <v>45070</v>
      </c>
      <c r="H666" s="19">
        <v>230088</v>
      </c>
      <c r="I666" s="54">
        <v>29.2</v>
      </c>
      <c r="J666" s="11">
        <v>820.9</v>
      </c>
      <c r="K666" s="11">
        <v>163.30000000000001</v>
      </c>
      <c r="L666" s="7">
        <f t="shared" si="43"/>
        <v>0.80107199415275909</v>
      </c>
      <c r="M666" s="7">
        <f t="shared" si="42"/>
        <v>3508.6555518777891</v>
      </c>
      <c r="N666" s="11">
        <v>820.9</v>
      </c>
      <c r="O666" s="11">
        <v>45.6</v>
      </c>
      <c r="P666" s="11">
        <v>163.30000000000001</v>
      </c>
      <c r="Q666" s="11">
        <f t="shared" si="41"/>
        <v>117.70000000000002</v>
      </c>
      <c r="R666" s="20"/>
    </row>
    <row r="667" spans="1:18" ht="15.75" customHeight="1" x14ac:dyDescent="0.15">
      <c r="A667" s="11">
        <v>2023</v>
      </c>
      <c r="B667" s="17" t="s">
        <v>33</v>
      </c>
      <c r="C667" s="9">
        <v>2406</v>
      </c>
      <c r="D667" s="7" t="s">
        <v>31</v>
      </c>
      <c r="E667" s="10" t="s">
        <v>23</v>
      </c>
      <c r="F667" s="52" t="s">
        <v>24</v>
      </c>
      <c r="G667" s="53">
        <v>45070</v>
      </c>
      <c r="H667" s="19">
        <v>230089</v>
      </c>
      <c r="I667" s="54">
        <v>26.8</v>
      </c>
      <c r="J667" s="11">
        <v>576.20000000000005</v>
      </c>
      <c r="K667" s="11">
        <v>194.2</v>
      </c>
      <c r="L667" s="7">
        <f t="shared" si="43"/>
        <v>0.66296424852481783</v>
      </c>
      <c r="M667" s="7">
        <f t="shared" si="42"/>
        <v>5455.9793803669745</v>
      </c>
      <c r="N667" s="11">
        <v>576.20000000000005</v>
      </c>
      <c r="O667" s="11">
        <v>45.6</v>
      </c>
      <c r="P667" s="11">
        <v>194.2</v>
      </c>
      <c r="Q667" s="11">
        <f t="shared" si="41"/>
        <v>148.6</v>
      </c>
      <c r="R667" s="20"/>
    </row>
    <row r="668" spans="1:18" ht="15.75" customHeight="1" x14ac:dyDescent="0.15">
      <c r="A668" s="11">
        <v>2023</v>
      </c>
      <c r="B668" s="17" t="s">
        <v>33</v>
      </c>
      <c r="C668" s="9">
        <v>2407</v>
      </c>
      <c r="D668" s="7" t="s">
        <v>31</v>
      </c>
      <c r="E668" s="16" t="s">
        <v>32</v>
      </c>
      <c r="F668" s="52" t="s">
        <v>24</v>
      </c>
      <c r="G668" s="53">
        <v>45070</v>
      </c>
      <c r="H668" s="19">
        <v>230090</v>
      </c>
      <c r="I668" s="54">
        <v>32.200000000000003</v>
      </c>
      <c r="J668" s="11">
        <v>849.1</v>
      </c>
      <c r="K668" s="11">
        <v>200.6</v>
      </c>
      <c r="L668" s="7">
        <f t="shared" si="43"/>
        <v>0.76374985278530205</v>
      </c>
      <c r="M668" s="7">
        <f t="shared" si="42"/>
        <v>4595.0465375565673</v>
      </c>
      <c r="N668" s="11">
        <v>849.1</v>
      </c>
      <c r="O668" s="11">
        <v>45.6</v>
      </c>
      <c r="P668" s="11">
        <v>200.6</v>
      </c>
      <c r="Q668" s="11">
        <f t="shared" si="41"/>
        <v>155</v>
      </c>
      <c r="R668" s="20"/>
    </row>
    <row r="669" spans="1:18" ht="15.75" customHeight="1" x14ac:dyDescent="0.15">
      <c r="A669" s="11">
        <v>2023</v>
      </c>
      <c r="B669" s="17" t="s">
        <v>33</v>
      </c>
      <c r="C669" s="9">
        <v>2408</v>
      </c>
      <c r="D669" s="7" t="s">
        <v>27</v>
      </c>
      <c r="E669" s="16" t="s">
        <v>32</v>
      </c>
      <c r="F669" s="52" t="s">
        <v>24</v>
      </c>
      <c r="G669" s="53">
        <v>45070</v>
      </c>
      <c r="H669" s="19">
        <v>230091</v>
      </c>
      <c r="I669" s="54">
        <v>30</v>
      </c>
      <c r="J669" s="11">
        <v>1165.8</v>
      </c>
      <c r="K669" s="11">
        <v>224.1</v>
      </c>
      <c r="L669" s="7">
        <f t="shared" si="43"/>
        <v>0.80777148739063298</v>
      </c>
      <c r="M669" s="7">
        <f t="shared" si="42"/>
        <v>3483.3812910369793</v>
      </c>
      <c r="N669" s="11">
        <v>1165.8</v>
      </c>
      <c r="O669" s="11">
        <v>45.6</v>
      </c>
      <c r="P669" s="11">
        <v>224.1</v>
      </c>
      <c r="Q669" s="11">
        <f t="shared" si="41"/>
        <v>178.5</v>
      </c>
      <c r="R669" s="20"/>
    </row>
    <row r="670" spans="1:18" ht="15.75" customHeight="1" x14ac:dyDescent="0.15">
      <c r="A670" s="11">
        <v>2023</v>
      </c>
      <c r="B670" s="17" t="s">
        <v>33</v>
      </c>
      <c r="C670" s="9">
        <v>2409</v>
      </c>
      <c r="D670" s="7" t="s">
        <v>22</v>
      </c>
      <c r="E670" s="16" t="s">
        <v>32</v>
      </c>
      <c r="F670" s="52" t="s">
        <v>24</v>
      </c>
      <c r="G670" s="53">
        <v>45070</v>
      </c>
      <c r="H670" s="19">
        <v>230092</v>
      </c>
      <c r="I670" s="54">
        <v>32.799999999999997</v>
      </c>
      <c r="J670" s="11">
        <v>870.1</v>
      </c>
      <c r="K670" s="11">
        <v>180.5</v>
      </c>
      <c r="L670" s="7">
        <f t="shared" si="43"/>
        <v>0.79255258016319963</v>
      </c>
      <c r="M670" s="7">
        <f t="shared" si="42"/>
        <v>4110.019060724343</v>
      </c>
      <c r="N670" s="11">
        <v>870.1</v>
      </c>
      <c r="O670" s="11">
        <v>45.6</v>
      </c>
      <c r="P670" s="11">
        <v>180.5</v>
      </c>
      <c r="Q670" s="11">
        <f t="shared" si="41"/>
        <v>134.9</v>
      </c>
      <c r="R670" s="20"/>
    </row>
    <row r="671" spans="1:18" ht="15.75" customHeight="1" x14ac:dyDescent="0.15">
      <c r="A671" s="11">
        <v>2023</v>
      </c>
      <c r="B671" s="17" t="s">
        <v>33</v>
      </c>
      <c r="C671" s="9">
        <v>2410</v>
      </c>
      <c r="D671" s="7" t="s">
        <v>30</v>
      </c>
      <c r="E671" s="16" t="s">
        <v>32</v>
      </c>
      <c r="F671" s="52" t="s">
        <v>24</v>
      </c>
      <c r="G671" s="53">
        <v>45070</v>
      </c>
      <c r="H671" s="19">
        <v>230093</v>
      </c>
      <c r="I671" s="54">
        <v>29.8</v>
      </c>
      <c r="J671" s="11">
        <v>922.4</v>
      </c>
      <c r="K671" s="11">
        <v>178.8</v>
      </c>
      <c r="L671" s="7">
        <f t="shared" si="43"/>
        <v>0.80615784908933208</v>
      </c>
      <c r="M671" s="7">
        <f t="shared" si="42"/>
        <v>3489.2046206499822</v>
      </c>
      <c r="N671" s="11">
        <v>922.4</v>
      </c>
      <c r="O671" s="11">
        <v>45.6</v>
      </c>
      <c r="P671" s="11">
        <v>178.8</v>
      </c>
      <c r="Q671" s="11">
        <f t="shared" si="41"/>
        <v>133.20000000000002</v>
      </c>
      <c r="R671" s="20"/>
    </row>
    <row r="672" spans="1:18" ht="15.75" customHeight="1" x14ac:dyDescent="0.15">
      <c r="A672" s="11">
        <v>2023</v>
      </c>
      <c r="B672" s="17" t="s">
        <v>33</v>
      </c>
      <c r="C672" s="9">
        <v>2411</v>
      </c>
      <c r="D672" s="7" t="s">
        <v>29</v>
      </c>
      <c r="E672" s="16" t="s">
        <v>32</v>
      </c>
      <c r="F672" s="52" t="s">
        <v>24</v>
      </c>
      <c r="G672" s="53">
        <v>45070</v>
      </c>
      <c r="H672" s="19">
        <v>230094</v>
      </c>
      <c r="I672" s="54">
        <v>30.4</v>
      </c>
      <c r="J672" s="11">
        <v>1015.7</v>
      </c>
      <c r="K672" s="11">
        <v>196.4</v>
      </c>
      <c r="L672" s="7">
        <f t="shared" si="43"/>
        <v>0.80663581766269576</v>
      </c>
      <c r="M672" s="7">
        <f t="shared" si="42"/>
        <v>3550.6802893781978</v>
      </c>
      <c r="N672" s="11">
        <v>1015.7</v>
      </c>
      <c r="O672" s="11">
        <v>45.6</v>
      </c>
      <c r="P672" s="11">
        <v>196.4</v>
      </c>
      <c r="Q672" s="11">
        <f t="shared" si="41"/>
        <v>150.80000000000001</v>
      </c>
      <c r="R672" s="20"/>
    </row>
    <row r="673" spans="1:18" ht="15.75" customHeight="1" x14ac:dyDescent="0.15">
      <c r="A673" s="11">
        <v>2023</v>
      </c>
      <c r="B673" s="17" t="s">
        <v>33</v>
      </c>
      <c r="C673" s="9">
        <v>2412</v>
      </c>
      <c r="D673" s="7" t="s">
        <v>28</v>
      </c>
      <c r="E673" s="16" t="s">
        <v>32</v>
      </c>
      <c r="F673" s="52" t="s">
        <v>24</v>
      </c>
      <c r="G673" s="53">
        <v>45070</v>
      </c>
      <c r="H673" s="19">
        <v>230095</v>
      </c>
      <c r="I673" s="54">
        <v>27</v>
      </c>
      <c r="J673" s="11">
        <v>759.4</v>
      </c>
      <c r="K673" s="11">
        <v>169.6</v>
      </c>
      <c r="L673" s="7">
        <f t="shared" si="43"/>
        <v>0.77666578878061621</v>
      </c>
      <c r="M673" s="7">
        <f t="shared" si="42"/>
        <v>3642.3441153701888</v>
      </c>
      <c r="N673" s="11">
        <v>759.4</v>
      </c>
      <c r="O673" s="11">
        <v>45.6</v>
      </c>
      <c r="P673" s="11">
        <v>169.6</v>
      </c>
      <c r="Q673" s="11">
        <f t="shared" si="41"/>
        <v>124</v>
      </c>
      <c r="R673" s="20"/>
    </row>
    <row r="674" spans="1:18" ht="15.75" customHeight="1" x14ac:dyDescent="0.15">
      <c r="A674" s="11">
        <v>2023</v>
      </c>
      <c r="B674" s="8" t="s">
        <v>21</v>
      </c>
      <c r="C674" s="9">
        <v>1101</v>
      </c>
      <c r="D674" s="7" t="s">
        <v>22</v>
      </c>
      <c r="E674" s="10" t="s">
        <v>23</v>
      </c>
      <c r="F674" s="52" t="s">
        <v>72</v>
      </c>
      <c r="G674" s="53">
        <v>45118</v>
      </c>
      <c r="H674" s="19">
        <v>230096</v>
      </c>
      <c r="I674" s="54">
        <v>14.8</v>
      </c>
      <c r="J674" s="11">
        <v>501.9</v>
      </c>
      <c r="K674" s="11">
        <v>158.6</v>
      </c>
      <c r="L674" s="7">
        <f t="shared" si="43"/>
        <v>0.68400079697150817</v>
      </c>
      <c r="M674" s="7">
        <f t="shared" si="42"/>
        <v>2824.9427922491627</v>
      </c>
      <c r="N674" s="11">
        <v>501.9</v>
      </c>
      <c r="O674" s="11">
        <v>45.6</v>
      </c>
      <c r="P674" s="11">
        <v>158.6</v>
      </c>
      <c r="Q674" s="11">
        <f t="shared" si="41"/>
        <v>113</v>
      </c>
      <c r="R674" s="20" t="s">
        <v>73</v>
      </c>
    </row>
    <row r="675" spans="1:18" ht="15.75" customHeight="1" x14ac:dyDescent="0.15">
      <c r="A675" s="11">
        <v>2023</v>
      </c>
      <c r="B675" s="8" t="s">
        <v>21</v>
      </c>
      <c r="C675" s="9">
        <v>1102</v>
      </c>
      <c r="D675" s="7" t="s">
        <v>27</v>
      </c>
      <c r="E675" s="10" t="s">
        <v>23</v>
      </c>
      <c r="F675" s="52" t="s">
        <v>72</v>
      </c>
      <c r="G675" s="53">
        <v>45118</v>
      </c>
      <c r="H675" s="19">
        <v>230097</v>
      </c>
      <c r="I675" s="54">
        <v>14.4</v>
      </c>
      <c r="J675" s="11">
        <v>459.6</v>
      </c>
      <c r="K675" s="11">
        <v>150.4</v>
      </c>
      <c r="L675" s="7">
        <f t="shared" si="43"/>
        <v>0.67275892080069633</v>
      </c>
      <c r="M675" s="7">
        <f t="shared" si="42"/>
        <v>2846.3759615300073</v>
      </c>
      <c r="N675" s="11">
        <v>459.6</v>
      </c>
      <c r="O675" s="11">
        <v>45.6</v>
      </c>
      <c r="P675" s="11">
        <v>150.4</v>
      </c>
      <c r="Q675" s="11">
        <f t="shared" si="41"/>
        <v>104.80000000000001</v>
      </c>
      <c r="R675" s="20" t="s">
        <v>73</v>
      </c>
    </row>
    <row r="676" spans="1:18" ht="15.75" customHeight="1" x14ac:dyDescent="0.15">
      <c r="A676" s="11">
        <v>2023</v>
      </c>
      <c r="B676" s="8" t="s">
        <v>21</v>
      </c>
      <c r="C676" s="9">
        <v>1103</v>
      </c>
      <c r="D676" s="7" t="s">
        <v>28</v>
      </c>
      <c r="E676" s="10" t="s">
        <v>23</v>
      </c>
      <c r="F676" s="52" t="s">
        <v>72</v>
      </c>
      <c r="G676" s="53">
        <v>45118</v>
      </c>
      <c r="H676" s="19">
        <v>230098</v>
      </c>
      <c r="I676" s="54">
        <v>17.399999999999999</v>
      </c>
      <c r="J676" s="11">
        <v>810.7</v>
      </c>
      <c r="K676" s="11">
        <v>228.6</v>
      </c>
      <c r="L676" s="7">
        <f t="shared" si="43"/>
        <v>0.71802146293326752</v>
      </c>
      <c r="M676" s="7">
        <f t="shared" si="42"/>
        <v>2963.6523393550647</v>
      </c>
      <c r="N676" s="11">
        <v>810.7</v>
      </c>
      <c r="O676" s="11">
        <v>45.6</v>
      </c>
      <c r="P676" s="11">
        <v>228.6</v>
      </c>
      <c r="Q676" s="11">
        <f t="shared" si="41"/>
        <v>183</v>
      </c>
      <c r="R676" s="20" t="s">
        <v>73</v>
      </c>
    </row>
    <row r="677" spans="1:18" ht="15.75" customHeight="1" x14ac:dyDescent="0.15">
      <c r="A677" s="11">
        <v>2023</v>
      </c>
      <c r="B677" s="8" t="s">
        <v>21</v>
      </c>
      <c r="C677" s="9">
        <v>1104</v>
      </c>
      <c r="D677" s="7" t="s">
        <v>29</v>
      </c>
      <c r="E677" s="10" t="s">
        <v>23</v>
      </c>
      <c r="F677" s="52" t="s">
        <v>72</v>
      </c>
      <c r="G677" s="53">
        <v>45118</v>
      </c>
      <c r="H677" s="19">
        <v>230099</v>
      </c>
      <c r="I677" s="54">
        <v>27.4</v>
      </c>
      <c r="J677" s="11">
        <v>390.6</v>
      </c>
      <c r="K677" s="11">
        <v>129.80000000000001</v>
      </c>
      <c r="L677" s="7">
        <f t="shared" si="43"/>
        <v>0.66769073220686126</v>
      </c>
      <c r="M677" s="7">
        <f t="shared" si="42"/>
        <v>5499.9022523120484</v>
      </c>
      <c r="N677" s="11">
        <v>390.6</v>
      </c>
      <c r="O677" s="11">
        <v>45.6</v>
      </c>
      <c r="P677" s="11">
        <v>129.80000000000001</v>
      </c>
      <c r="Q677" s="11">
        <f t="shared" si="41"/>
        <v>84.200000000000017</v>
      </c>
      <c r="R677" s="20" t="s">
        <v>73</v>
      </c>
    </row>
    <row r="678" spans="1:18" ht="15.75" customHeight="1" x14ac:dyDescent="0.15">
      <c r="A678" s="11">
        <v>2023</v>
      </c>
      <c r="B678" s="8" t="s">
        <v>21</v>
      </c>
      <c r="C678" s="9">
        <v>1105</v>
      </c>
      <c r="D678" s="7" t="s">
        <v>30</v>
      </c>
      <c r="E678" s="10" t="s">
        <v>23</v>
      </c>
      <c r="F678" s="52" t="s">
        <v>72</v>
      </c>
      <c r="G678" s="53">
        <v>45118</v>
      </c>
      <c r="H678" s="19">
        <v>230100</v>
      </c>
      <c r="I678" s="54">
        <v>16.8</v>
      </c>
      <c r="J678" s="11">
        <v>554.79999999999995</v>
      </c>
      <c r="K678" s="11">
        <v>168</v>
      </c>
      <c r="L678" s="7">
        <f t="shared" si="43"/>
        <v>0.6971881759192502</v>
      </c>
      <c r="M678" s="7">
        <f t="shared" si="42"/>
        <v>3072.869138391849</v>
      </c>
      <c r="N678" s="11">
        <v>554.79999999999995</v>
      </c>
      <c r="O678" s="11">
        <v>45.6</v>
      </c>
      <c r="P678" s="11">
        <v>168</v>
      </c>
      <c r="Q678" s="11">
        <f t="shared" si="41"/>
        <v>122.4</v>
      </c>
      <c r="R678" s="20" t="s">
        <v>73</v>
      </c>
    </row>
    <row r="679" spans="1:18" ht="15.75" customHeight="1" x14ac:dyDescent="0.15">
      <c r="A679" s="11">
        <v>2023</v>
      </c>
      <c r="B679" s="8" t="s">
        <v>21</v>
      </c>
      <c r="C679" s="9">
        <v>1106</v>
      </c>
      <c r="D679" s="7" t="s">
        <v>31</v>
      </c>
      <c r="E679" s="10" t="s">
        <v>23</v>
      </c>
      <c r="F679" s="52" t="s">
        <v>72</v>
      </c>
      <c r="G679" s="53">
        <v>45118</v>
      </c>
      <c r="H679" s="19">
        <v>230101</v>
      </c>
      <c r="I679" s="54">
        <v>12.2</v>
      </c>
      <c r="J679" s="11">
        <v>635.70000000000005</v>
      </c>
      <c r="K679" s="11">
        <v>193.6</v>
      </c>
      <c r="L679" s="7">
        <f t="shared" si="43"/>
        <v>0.69545383042315556</v>
      </c>
      <c r="M679" s="7">
        <f t="shared" si="42"/>
        <v>2244.2690841436574</v>
      </c>
      <c r="N679" s="11">
        <v>635.70000000000005</v>
      </c>
      <c r="O679" s="11">
        <v>45.6</v>
      </c>
      <c r="P679" s="11">
        <v>193.6</v>
      </c>
      <c r="Q679" s="11">
        <f t="shared" si="41"/>
        <v>148</v>
      </c>
      <c r="R679" s="20" t="s">
        <v>73</v>
      </c>
    </row>
    <row r="680" spans="1:18" ht="15.75" customHeight="1" x14ac:dyDescent="0.15">
      <c r="A680" s="11">
        <v>2023</v>
      </c>
      <c r="B680" s="8" t="s">
        <v>21</v>
      </c>
      <c r="C680" s="9">
        <v>1107</v>
      </c>
      <c r="D680" s="7" t="s">
        <v>29</v>
      </c>
      <c r="E680" s="16" t="s">
        <v>32</v>
      </c>
      <c r="F680" s="52" t="s">
        <v>72</v>
      </c>
      <c r="G680" s="53">
        <v>45107</v>
      </c>
      <c r="H680" s="19">
        <v>230102</v>
      </c>
      <c r="I680" s="54">
        <v>11.6</v>
      </c>
      <c r="J680" s="11">
        <v>405.5</v>
      </c>
      <c r="K680" s="11">
        <v>140.4</v>
      </c>
      <c r="L680" s="7">
        <f t="shared" si="43"/>
        <v>0.65376078914919855</v>
      </c>
      <c r="M680" s="7">
        <f t="shared" si="42"/>
        <v>2426.0301460972232</v>
      </c>
      <c r="N680" s="11">
        <v>405.5</v>
      </c>
      <c r="O680" s="11">
        <v>45.6</v>
      </c>
      <c r="P680" s="11">
        <v>140.4</v>
      </c>
      <c r="Q680" s="11">
        <f t="shared" si="41"/>
        <v>94.800000000000011</v>
      </c>
      <c r="R680" s="20" t="s">
        <v>74</v>
      </c>
    </row>
    <row r="681" spans="1:18" ht="15.75" customHeight="1" x14ac:dyDescent="0.15">
      <c r="A681" s="11">
        <v>2023</v>
      </c>
      <c r="B681" s="8" t="s">
        <v>21</v>
      </c>
      <c r="C681" s="9">
        <v>1108</v>
      </c>
      <c r="D681" s="7" t="s">
        <v>28</v>
      </c>
      <c r="E681" s="16" t="s">
        <v>32</v>
      </c>
      <c r="F681" s="52" t="s">
        <v>72</v>
      </c>
      <c r="G681" s="53">
        <v>45107</v>
      </c>
      <c r="H681" s="19">
        <v>230103</v>
      </c>
      <c r="I681" s="54">
        <v>11.8</v>
      </c>
      <c r="J681" s="11">
        <v>463.2</v>
      </c>
      <c r="K681" s="11">
        <v>150.4</v>
      </c>
      <c r="L681" s="7">
        <f t="shared" si="43"/>
        <v>0.6753022452504317</v>
      </c>
      <c r="M681" s="7">
        <f t="shared" si="42"/>
        <v>2314.3191422961145</v>
      </c>
      <c r="N681" s="11">
        <v>463.2</v>
      </c>
      <c r="O681" s="11">
        <v>45.6</v>
      </c>
      <c r="P681" s="11">
        <v>150.4</v>
      </c>
      <c r="Q681" s="11">
        <f t="shared" si="41"/>
        <v>104.80000000000001</v>
      </c>
      <c r="R681" s="20" t="s">
        <v>74</v>
      </c>
    </row>
    <row r="682" spans="1:18" ht="15.75" customHeight="1" x14ac:dyDescent="0.15">
      <c r="A682" s="11">
        <v>2023</v>
      </c>
      <c r="B682" s="8" t="s">
        <v>21</v>
      </c>
      <c r="C682" s="9">
        <v>1109</v>
      </c>
      <c r="D682" s="7" t="s">
        <v>22</v>
      </c>
      <c r="E682" s="16" t="s">
        <v>32</v>
      </c>
      <c r="F682" s="52" t="s">
        <v>72</v>
      </c>
      <c r="G682" s="53">
        <v>45107</v>
      </c>
      <c r="H682" s="19">
        <v>230104</v>
      </c>
      <c r="I682" s="54">
        <v>16.8</v>
      </c>
      <c r="J682" s="11">
        <v>597.4</v>
      </c>
      <c r="K682" s="11">
        <v>185.6</v>
      </c>
      <c r="L682" s="7">
        <f t="shared" si="43"/>
        <v>0.68932038834951448</v>
      </c>
      <c r="M682" s="7">
        <f t="shared" si="42"/>
        <v>3152.7097512340242</v>
      </c>
      <c r="N682" s="11">
        <v>597.4</v>
      </c>
      <c r="O682" s="11">
        <v>45.6</v>
      </c>
      <c r="P682" s="11">
        <v>185.6</v>
      </c>
      <c r="Q682" s="11">
        <f t="shared" si="41"/>
        <v>140</v>
      </c>
      <c r="R682" s="20" t="s">
        <v>74</v>
      </c>
    </row>
    <row r="683" spans="1:18" ht="15.75" customHeight="1" x14ac:dyDescent="0.15">
      <c r="A683" s="11">
        <v>2023</v>
      </c>
      <c r="B683" s="8" t="s">
        <v>21</v>
      </c>
      <c r="C683" s="9">
        <v>1110</v>
      </c>
      <c r="D683" s="7" t="s">
        <v>27</v>
      </c>
      <c r="E683" s="16" t="s">
        <v>32</v>
      </c>
      <c r="F683" s="52" t="s">
        <v>72</v>
      </c>
      <c r="G683" s="53">
        <v>45107</v>
      </c>
      <c r="H683" s="19">
        <v>230105</v>
      </c>
      <c r="I683" s="54">
        <v>18.2</v>
      </c>
      <c r="J683" s="11">
        <v>570.20000000000005</v>
      </c>
      <c r="K683" s="11">
        <v>171.6</v>
      </c>
      <c r="L683" s="7">
        <f t="shared" si="43"/>
        <v>0.69905296387232552</v>
      </c>
      <c r="M683" s="7">
        <f t="shared" si="42"/>
        <v>3308.4411447575249</v>
      </c>
      <c r="N683" s="11">
        <v>570.20000000000005</v>
      </c>
      <c r="O683" s="11">
        <v>45.6</v>
      </c>
      <c r="P683" s="11">
        <v>171.6</v>
      </c>
      <c r="Q683" s="11">
        <f t="shared" si="41"/>
        <v>126</v>
      </c>
      <c r="R683" s="20" t="s">
        <v>74</v>
      </c>
    </row>
    <row r="684" spans="1:18" ht="15.75" customHeight="1" x14ac:dyDescent="0.15">
      <c r="A684" s="11">
        <v>2023</v>
      </c>
      <c r="B684" s="8" t="s">
        <v>21</v>
      </c>
      <c r="C684" s="9">
        <v>1111</v>
      </c>
      <c r="D684" s="7" t="s">
        <v>30</v>
      </c>
      <c r="E684" s="16" t="s">
        <v>32</v>
      </c>
      <c r="F684" s="52" t="s">
        <v>72</v>
      </c>
      <c r="G684" s="53">
        <v>45107</v>
      </c>
      <c r="H684" s="19">
        <v>230106</v>
      </c>
      <c r="I684" s="54">
        <v>16</v>
      </c>
      <c r="J684" s="11">
        <v>454.6</v>
      </c>
      <c r="K684" s="11">
        <v>150.19999999999999</v>
      </c>
      <c r="L684" s="7">
        <f t="shared" si="43"/>
        <v>0.66959964804223493</v>
      </c>
      <c r="M684" s="7">
        <f t="shared" si="42"/>
        <v>3193.1729278906282</v>
      </c>
      <c r="N684" s="11">
        <v>454.6</v>
      </c>
      <c r="O684" s="11">
        <v>45.6</v>
      </c>
      <c r="P684" s="11">
        <v>150.19999999999999</v>
      </c>
      <c r="Q684" s="11">
        <f t="shared" si="41"/>
        <v>104.6</v>
      </c>
      <c r="R684" s="20" t="s">
        <v>74</v>
      </c>
    </row>
    <row r="685" spans="1:18" ht="15.75" customHeight="1" x14ac:dyDescent="0.15">
      <c r="A685" s="11">
        <v>2023</v>
      </c>
      <c r="B685" s="8" t="s">
        <v>21</v>
      </c>
      <c r="C685" s="9">
        <v>1112</v>
      </c>
      <c r="D685" s="7" t="s">
        <v>31</v>
      </c>
      <c r="E685" s="16" t="s">
        <v>32</v>
      </c>
      <c r="F685" s="52" t="s">
        <v>72</v>
      </c>
      <c r="G685" s="53">
        <v>45107</v>
      </c>
      <c r="H685" s="19">
        <v>230107</v>
      </c>
      <c r="I685" s="54">
        <v>11.8</v>
      </c>
      <c r="J685" s="11">
        <v>570.79999999999995</v>
      </c>
      <c r="K685" s="11">
        <v>182.8</v>
      </c>
      <c r="L685" s="7">
        <f t="shared" si="43"/>
        <v>0.67974772249474413</v>
      </c>
      <c r="M685" s="7">
        <f t="shared" si="42"/>
        <v>2282.6335117900176</v>
      </c>
      <c r="N685" s="11">
        <v>570.79999999999995</v>
      </c>
      <c r="O685" s="11">
        <v>45.6</v>
      </c>
      <c r="P685" s="11">
        <v>182.8</v>
      </c>
      <c r="Q685" s="11">
        <f t="shared" si="41"/>
        <v>137.20000000000002</v>
      </c>
      <c r="R685" s="20" t="s">
        <v>74</v>
      </c>
    </row>
    <row r="686" spans="1:18" ht="15.75" customHeight="1" x14ac:dyDescent="0.15">
      <c r="A686" s="11">
        <v>2023</v>
      </c>
      <c r="B686" s="8" t="s">
        <v>21</v>
      </c>
      <c r="C686" s="9">
        <v>1201</v>
      </c>
      <c r="D686" s="7" t="s">
        <v>30</v>
      </c>
      <c r="E686" s="10" t="s">
        <v>23</v>
      </c>
      <c r="F686" s="52" t="s">
        <v>72</v>
      </c>
      <c r="G686" s="53">
        <v>45118</v>
      </c>
      <c r="H686" s="19">
        <v>230108</v>
      </c>
      <c r="I686" s="54">
        <v>17.2</v>
      </c>
      <c r="J686" s="11">
        <v>571.20000000000005</v>
      </c>
      <c r="K686" s="11">
        <v>172.8</v>
      </c>
      <c r="L686" s="7">
        <f t="shared" si="43"/>
        <v>0.69747899159663862</v>
      </c>
      <c r="M686" s="7">
        <f t="shared" si="42"/>
        <v>3143.0112893642308</v>
      </c>
      <c r="N686" s="11">
        <v>571.20000000000005</v>
      </c>
      <c r="O686" s="11">
        <v>45.6</v>
      </c>
      <c r="P686" s="11">
        <v>172.8</v>
      </c>
      <c r="Q686" s="11">
        <f t="shared" si="41"/>
        <v>127.20000000000002</v>
      </c>
      <c r="R686" s="20" t="s">
        <v>75</v>
      </c>
    </row>
    <row r="687" spans="1:18" ht="15.75" customHeight="1" x14ac:dyDescent="0.15">
      <c r="A687" s="11">
        <v>2023</v>
      </c>
      <c r="B687" s="8" t="s">
        <v>21</v>
      </c>
      <c r="C687" s="9">
        <v>1202</v>
      </c>
      <c r="D687" s="7" t="s">
        <v>29</v>
      </c>
      <c r="E687" s="10" t="s">
        <v>23</v>
      </c>
      <c r="F687" s="52" t="s">
        <v>72</v>
      </c>
      <c r="G687" s="53">
        <v>45118</v>
      </c>
      <c r="H687" s="19">
        <v>230109</v>
      </c>
      <c r="I687" s="54">
        <v>21.2</v>
      </c>
      <c r="J687" s="11">
        <v>849.3</v>
      </c>
      <c r="K687" s="11">
        <v>254.6</v>
      </c>
      <c r="L687" s="7">
        <f t="shared" si="43"/>
        <v>0.70022371364653235</v>
      </c>
      <c r="M687" s="7">
        <f t="shared" si="42"/>
        <v>3838.7965059493777</v>
      </c>
      <c r="N687" s="11">
        <v>849.3</v>
      </c>
      <c r="O687" s="11">
        <v>45.6</v>
      </c>
      <c r="P687" s="11">
        <v>254.6</v>
      </c>
      <c r="Q687" s="11">
        <f t="shared" si="41"/>
        <v>209</v>
      </c>
      <c r="R687" s="20" t="s">
        <v>76</v>
      </c>
    </row>
    <row r="688" spans="1:18" ht="15.75" customHeight="1" x14ac:dyDescent="0.15">
      <c r="A688" s="11">
        <v>2023</v>
      </c>
      <c r="B688" s="8" t="s">
        <v>21</v>
      </c>
      <c r="C688" s="9">
        <v>1203</v>
      </c>
      <c r="D688" s="7" t="s">
        <v>27</v>
      </c>
      <c r="E688" s="10" t="s">
        <v>23</v>
      </c>
      <c r="F688" s="52" t="s">
        <v>72</v>
      </c>
      <c r="G688" s="53">
        <v>45118</v>
      </c>
      <c r="H688" s="19">
        <v>230110</v>
      </c>
      <c r="I688" s="54">
        <v>24.8</v>
      </c>
      <c r="J688" s="11">
        <v>443</v>
      </c>
      <c r="K688" s="11">
        <v>144.4</v>
      </c>
      <c r="L688" s="7">
        <f t="shared" si="43"/>
        <v>0.67404063205417608</v>
      </c>
      <c r="M688" s="7">
        <f t="shared" si="42"/>
        <v>4882.8918186125093</v>
      </c>
      <c r="N688" s="11">
        <v>443</v>
      </c>
      <c r="O688" s="11">
        <v>45.6</v>
      </c>
      <c r="P688" s="11">
        <v>144.4</v>
      </c>
      <c r="Q688" s="11">
        <f t="shared" si="41"/>
        <v>98.800000000000011</v>
      </c>
      <c r="R688" s="20" t="s">
        <v>76</v>
      </c>
    </row>
    <row r="689" spans="1:18" ht="15.75" customHeight="1" x14ac:dyDescent="0.15">
      <c r="A689" s="11">
        <v>2023</v>
      </c>
      <c r="B689" s="8" t="s">
        <v>21</v>
      </c>
      <c r="C689" s="9">
        <v>1204</v>
      </c>
      <c r="D689" s="7" t="s">
        <v>22</v>
      </c>
      <c r="E689" s="10" t="s">
        <v>23</v>
      </c>
      <c r="F689" s="52" t="s">
        <v>72</v>
      </c>
      <c r="G689" s="53">
        <v>45118</v>
      </c>
      <c r="H689" s="19">
        <v>230111</v>
      </c>
      <c r="I689" s="54">
        <v>24.8</v>
      </c>
      <c r="J689" s="11">
        <v>450.3</v>
      </c>
      <c r="K689" s="11">
        <v>152</v>
      </c>
      <c r="L689" s="7">
        <f t="shared" si="43"/>
        <v>0.66244725738396626</v>
      </c>
      <c r="M689" s="7">
        <f t="shared" si="42"/>
        <v>5056.5612998243096</v>
      </c>
      <c r="N689" s="11">
        <v>450.3</v>
      </c>
      <c r="O689" s="11">
        <v>45.6</v>
      </c>
      <c r="P689" s="11">
        <v>152</v>
      </c>
      <c r="Q689" s="11">
        <f t="shared" si="41"/>
        <v>106.4</v>
      </c>
      <c r="R689" s="20" t="s">
        <v>76</v>
      </c>
    </row>
    <row r="690" spans="1:18" ht="15.75" customHeight="1" x14ac:dyDescent="0.15">
      <c r="A690" s="11">
        <v>2023</v>
      </c>
      <c r="B690" s="8" t="s">
        <v>21</v>
      </c>
      <c r="C690" s="9">
        <v>1205</v>
      </c>
      <c r="D690" s="7" t="s">
        <v>28</v>
      </c>
      <c r="E690" s="10" t="s">
        <v>23</v>
      </c>
      <c r="F690" s="52" t="s">
        <v>72</v>
      </c>
      <c r="G690" s="53">
        <v>45118</v>
      </c>
      <c r="H690" s="19">
        <v>230112</v>
      </c>
      <c r="I690" s="54">
        <v>17</v>
      </c>
      <c r="J690" s="11">
        <v>518.20000000000005</v>
      </c>
      <c r="K690" s="11">
        <v>166.4</v>
      </c>
      <c r="L690" s="7">
        <f t="shared" si="43"/>
        <v>0.67888846005403325</v>
      </c>
      <c r="M690" s="7">
        <f t="shared" si="42"/>
        <v>3297.363220090609</v>
      </c>
      <c r="N690" s="11">
        <v>518.20000000000005</v>
      </c>
      <c r="O690" s="11">
        <v>45.6</v>
      </c>
      <c r="P690" s="11">
        <v>166.4</v>
      </c>
      <c r="Q690" s="11">
        <f t="shared" si="41"/>
        <v>120.80000000000001</v>
      </c>
      <c r="R690" s="20" t="s">
        <v>76</v>
      </c>
    </row>
    <row r="691" spans="1:18" ht="15.75" customHeight="1" x14ac:dyDescent="0.15">
      <c r="A691" s="11">
        <v>2023</v>
      </c>
      <c r="B691" s="8" t="s">
        <v>21</v>
      </c>
      <c r="C691" s="9">
        <v>1206</v>
      </c>
      <c r="D691" s="7" t="s">
        <v>31</v>
      </c>
      <c r="E691" s="10" t="s">
        <v>23</v>
      </c>
      <c r="F691" s="52" t="s">
        <v>72</v>
      </c>
      <c r="G691" s="53">
        <v>45118</v>
      </c>
      <c r="H691" s="19">
        <v>230113</v>
      </c>
      <c r="I691" s="54">
        <v>12</v>
      </c>
      <c r="J691" s="11">
        <v>742.1</v>
      </c>
      <c r="K691" s="11">
        <v>209.6</v>
      </c>
      <c r="L691" s="7">
        <f t="shared" si="43"/>
        <v>0.71755828055518123</v>
      </c>
      <c r="M691" s="7">
        <f t="shared" si="42"/>
        <v>2047.25550433137</v>
      </c>
      <c r="N691" s="11">
        <v>742.1</v>
      </c>
      <c r="O691" s="11">
        <v>45.6</v>
      </c>
      <c r="P691" s="11">
        <v>209.6</v>
      </c>
      <c r="Q691" s="11">
        <f t="shared" si="41"/>
        <v>164</v>
      </c>
      <c r="R691" s="20" t="s">
        <v>75</v>
      </c>
    </row>
    <row r="692" spans="1:18" ht="15.75" customHeight="1" x14ac:dyDescent="0.15">
      <c r="A692" s="11">
        <v>2023</v>
      </c>
      <c r="B692" s="8" t="s">
        <v>21</v>
      </c>
      <c r="C692" s="9">
        <v>1207</v>
      </c>
      <c r="D692" s="7" t="s">
        <v>28</v>
      </c>
      <c r="E692" s="16" t="s">
        <v>32</v>
      </c>
      <c r="F692" s="52" t="s">
        <v>72</v>
      </c>
      <c r="G692" s="53">
        <v>45107</v>
      </c>
      <c r="H692" s="19">
        <v>230114</v>
      </c>
      <c r="I692" s="54">
        <v>11</v>
      </c>
      <c r="J692" s="11">
        <v>383.7</v>
      </c>
      <c r="K692" s="11">
        <v>130.80000000000001</v>
      </c>
      <c r="L692" s="7">
        <f t="shared" si="43"/>
        <v>0.65910867865519929</v>
      </c>
      <c r="M692" s="7">
        <f t="shared" si="42"/>
        <v>2265.0124035946296</v>
      </c>
      <c r="N692" s="11">
        <v>383.7</v>
      </c>
      <c r="O692" s="11">
        <v>45.6</v>
      </c>
      <c r="P692" s="11">
        <v>130.80000000000001</v>
      </c>
      <c r="Q692" s="11">
        <f t="shared" si="41"/>
        <v>85.200000000000017</v>
      </c>
      <c r="R692" s="20" t="s">
        <v>74</v>
      </c>
    </row>
    <row r="693" spans="1:18" ht="15.75" customHeight="1" x14ac:dyDescent="0.15">
      <c r="A693" s="11">
        <v>2023</v>
      </c>
      <c r="B693" s="8" t="s">
        <v>21</v>
      </c>
      <c r="C693" s="9">
        <v>1208</v>
      </c>
      <c r="D693" s="7" t="s">
        <v>30</v>
      </c>
      <c r="E693" s="16" t="s">
        <v>32</v>
      </c>
      <c r="F693" s="52" t="s">
        <v>72</v>
      </c>
      <c r="G693" s="53">
        <v>45107</v>
      </c>
      <c r="H693" s="19">
        <v>230115</v>
      </c>
      <c r="I693" s="54">
        <v>14.6</v>
      </c>
      <c r="J693" s="11">
        <v>295.2</v>
      </c>
      <c r="K693" s="11">
        <v>116</v>
      </c>
      <c r="L693" s="7">
        <f t="shared" si="43"/>
        <v>0.60704607046070458</v>
      </c>
      <c r="M693" s="7">
        <f t="shared" si="42"/>
        <v>3465.4245404968078</v>
      </c>
      <c r="N693" s="11">
        <v>295.2</v>
      </c>
      <c r="O693" s="11">
        <v>45.6</v>
      </c>
      <c r="P693" s="11">
        <v>116</v>
      </c>
      <c r="Q693" s="11">
        <f t="shared" si="41"/>
        <v>70.400000000000006</v>
      </c>
      <c r="R693" s="20" t="s">
        <v>74</v>
      </c>
    </row>
    <row r="694" spans="1:18" ht="15.75" customHeight="1" x14ac:dyDescent="0.15">
      <c r="A694" s="11">
        <v>2023</v>
      </c>
      <c r="B694" s="8" t="s">
        <v>21</v>
      </c>
      <c r="C694" s="9">
        <v>1209</v>
      </c>
      <c r="D694" s="7" t="s">
        <v>31</v>
      </c>
      <c r="E694" s="16" t="s">
        <v>32</v>
      </c>
      <c r="F694" s="52" t="s">
        <v>72</v>
      </c>
      <c r="G694" s="53">
        <v>45107</v>
      </c>
      <c r="H694" s="19">
        <v>230116</v>
      </c>
      <c r="I694" s="54">
        <v>13.8</v>
      </c>
      <c r="J694" s="11">
        <v>625.4</v>
      </c>
      <c r="K694" s="11">
        <v>193.6</v>
      </c>
      <c r="L694" s="7">
        <f t="shared" si="43"/>
        <v>0.69043811960345369</v>
      </c>
      <c r="M694" s="7">
        <f t="shared" si="42"/>
        <v>2580.4088168757185</v>
      </c>
      <c r="N694" s="11">
        <v>625.4</v>
      </c>
      <c r="O694" s="11">
        <v>45.6</v>
      </c>
      <c r="P694" s="11">
        <v>193.6</v>
      </c>
      <c r="Q694" s="11">
        <f t="shared" si="41"/>
        <v>148</v>
      </c>
      <c r="R694" s="20" t="s">
        <v>74</v>
      </c>
    </row>
    <row r="695" spans="1:18" ht="15.75" customHeight="1" x14ac:dyDescent="0.15">
      <c r="A695" s="11">
        <v>2023</v>
      </c>
      <c r="B695" s="8" t="s">
        <v>21</v>
      </c>
      <c r="C695" s="9">
        <v>1210</v>
      </c>
      <c r="D695" s="7" t="s">
        <v>22</v>
      </c>
      <c r="E695" s="16" t="s">
        <v>32</v>
      </c>
      <c r="F695" s="52" t="s">
        <v>72</v>
      </c>
      <c r="G695" s="53">
        <v>45107</v>
      </c>
      <c r="H695" s="19">
        <v>230117</v>
      </c>
      <c r="I695" s="54">
        <v>18.399999999999999</v>
      </c>
      <c r="J695" s="11">
        <v>365.3</v>
      </c>
      <c r="K695" s="11">
        <v>132.30000000000001</v>
      </c>
      <c r="L695" s="7">
        <f t="shared" si="43"/>
        <v>0.63783191897070901</v>
      </c>
      <c r="M695" s="7">
        <f t="shared" si="42"/>
        <v>4025.2230379347802</v>
      </c>
      <c r="N695" s="11">
        <v>365.3</v>
      </c>
      <c r="O695" s="11">
        <v>45.6</v>
      </c>
      <c r="P695" s="11">
        <v>132.30000000000001</v>
      </c>
      <c r="Q695" s="11">
        <f t="shared" si="41"/>
        <v>86.700000000000017</v>
      </c>
      <c r="R695" s="20" t="s">
        <v>74</v>
      </c>
    </row>
    <row r="696" spans="1:18" ht="15.75" customHeight="1" x14ac:dyDescent="0.15">
      <c r="A696" s="11">
        <v>2023</v>
      </c>
      <c r="B696" s="8" t="s">
        <v>21</v>
      </c>
      <c r="C696" s="9">
        <v>1211</v>
      </c>
      <c r="D696" s="7" t="s">
        <v>27</v>
      </c>
      <c r="E696" s="16" t="s">
        <v>32</v>
      </c>
      <c r="F696" s="52" t="s">
        <v>72</v>
      </c>
      <c r="G696" s="53">
        <v>45107</v>
      </c>
      <c r="H696" s="19">
        <v>230118</v>
      </c>
      <c r="I696" s="54">
        <v>14.8</v>
      </c>
      <c r="J696" s="11">
        <v>504.6</v>
      </c>
      <c r="K696" s="11">
        <v>144.19999999999999</v>
      </c>
      <c r="L696" s="7">
        <f t="shared" si="43"/>
        <v>0.71422909235037657</v>
      </c>
      <c r="M696" s="7">
        <f t="shared" si="42"/>
        <v>2554.7104488314681</v>
      </c>
      <c r="N696" s="11">
        <v>504.6</v>
      </c>
      <c r="O696" s="11">
        <v>45.6</v>
      </c>
      <c r="P696" s="11">
        <v>144.19999999999999</v>
      </c>
      <c r="Q696" s="11">
        <f t="shared" si="41"/>
        <v>98.6</v>
      </c>
      <c r="R696" s="20" t="s">
        <v>74</v>
      </c>
    </row>
    <row r="697" spans="1:18" ht="15.75" customHeight="1" x14ac:dyDescent="0.15">
      <c r="A697" s="11">
        <v>2023</v>
      </c>
      <c r="B697" s="8" t="s">
        <v>21</v>
      </c>
      <c r="C697" s="9">
        <v>1212</v>
      </c>
      <c r="D697" s="7" t="s">
        <v>29</v>
      </c>
      <c r="E697" s="16" t="s">
        <v>32</v>
      </c>
      <c r="F697" s="52" t="s">
        <v>72</v>
      </c>
      <c r="G697" s="53">
        <v>45107</v>
      </c>
      <c r="H697" s="19">
        <v>230119</v>
      </c>
      <c r="I697" s="54">
        <v>14.2</v>
      </c>
      <c r="J697" s="11">
        <v>686.2</v>
      </c>
      <c r="K697" s="11">
        <v>213.4</v>
      </c>
      <c r="L697" s="7">
        <f t="shared" si="43"/>
        <v>0.68901194986884295</v>
      </c>
      <c r="M697" s="7">
        <f t="shared" si="42"/>
        <v>2667.4359525171722</v>
      </c>
      <c r="N697" s="11">
        <v>686.2</v>
      </c>
      <c r="O697" s="11">
        <v>45.6</v>
      </c>
      <c r="P697" s="11">
        <v>213.4</v>
      </c>
      <c r="Q697" s="11">
        <f t="shared" si="41"/>
        <v>167.8</v>
      </c>
      <c r="R697" s="20" t="s">
        <v>74</v>
      </c>
    </row>
    <row r="698" spans="1:18" ht="15.75" customHeight="1" x14ac:dyDescent="0.15">
      <c r="A698" s="11">
        <v>2023</v>
      </c>
      <c r="B698" s="8" t="s">
        <v>21</v>
      </c>
      <c r="C698" s="9">
        <v>1301</v>
      </c>
      <c r="D698" s="7" t="s">
        <v>22</v>
      </c>
      <c r="E698" s="16" t="s">
        <v>32</v>
      </c>
      <c r="F698" s="52" t="s">
        <v>72</v>
      </c>
      <c r="G698" s="53">
        <v>45107</v>
      </c>
      <c r="H698" s="19">
        <v>230120</v>
      </c>
      <c r="I698" s="54">
        <v>19.8</v>
      </c>
      <c r="J698" s="11">
        <v>977.8</v>
      </c>
      <c r="K698" s="11">
        <v>276.5</v>
      </c>
      <c r="L698" s="7">
        <f t="shared" si="43"/>
        <v>0.71722233585600326</v>
      </c>
      <c r="M698" s="7">
        <f t="shared" si="42"/>
        <v>3381.9894434217408</v>
      </c>
      <c r="N698" s="11">
        <v>977.8</v>
      </c>
      <c r="O698" s="11">
        <v>45.6</v>
      </c>
      <c r="P698" s="11">
        <v>276.5</v>
      </c>
      <c r="Q698" s="11">
        <f t="shared" si="41"/>
        <v>230.9</v>
      </c>
      <c r="R698" s="20" t="s">
        <v>74</v>
      </c>
    </row>
    <row r="699" spans="1:18" ht="15.75" customHeight="1" x14ac:dyDescent="0.15">
      <c r="A699" s="11">
        <v>2023</v>
      </c>
      <c r="B699" s="8" t="s">
        <v>21</v>
      </c>
      <c r="C699" s="9">
        <v>1302</v>
      </c>
      <c r="D699" s="7" t="s">
        <v>27</v>
      </c>
      <c r="E699" s="16" t="s">
        <v>32</v>
      </c>
      <c r="F699" s="52" t="s">
        <v>72</v>
      </c>
      <c r="G699" s="53">
        <v>45107</v>
      </c>
      <c r="H699" s="19">
        <v>230121</v>
      </c>
      <c r="I699" s="54">
        <v>13</v>
      </c>
      <c r="J699" s="11">
        <v>335.4</v>
      </c>
      <c r="K699" s="11">
        <v>138.1</v>
      </c>
      <c r="L699" s="7">
        <f t="shared" si="43"/>
        <v>0.58825283243887894</v>
      </c>
      <c r="M699" s="7">
        <f t="shared" si="42"/>
        <v>3233.2249932572922</v>
      </c>
      <c r="N699" s="11">
        <v>335.4</v>
      </c>
      <c r="O699" s="11">
        <v>45.6</v>
      </c>
      <c r="P699" s="11">
        <v>138.1</v>
      </c>
      <c r="Q699" s="11">
        <f t="shared" si="41"/>
        <v>92.5</v>
      </c>
      <c r="R699" s="20" t="s">
        <v>74</v>
      </c>
    </row>
    <row r="700" spans="1:18" ht="15.75" customHeight="1" x14ac:dyDescent="0.15">
      <c r="A700" s="11">
        <v>2023</v>
      </c>
      <c r="B700" s="8" t="s">
        <v>21</v>
      </c>
      <c r="C700" s="9">
        <v>1303</v>
      </c>
      <c r="D700" s="7" t="s">
        <v>30</v>
      </c>
      <c r="E700" s="16" t="s">
        <v>32</v>
      </c>
      <c r="F700" s="52" t="s">
        <v>72</v>
      </c>
      <c r="G700" s="53">
        <v>45107</v>
      </c>
      <c r="H700" s="19">
        <v>230122</v>
      </c>
      <c r="I700" s="54">
        <v>14.6</v>
      </c>
      <c r="J700" s="11">
        <v>284.10000000000002</v>
      </c>
      <c r="K700" s="11">
        <v>126.2</v>
      </c>
      <c r="L700" s="7">
        <f t="shared" si="43"/>
        <v>0.55579021471312928</v>
      </c>
      <c r="M700" s="7">
        <f t="shared" si="42"/>
        <v>3917.4452151852115</v>
      </c>
      <c r="N700" s="11">
        <v>284.10000000000002</v>
      </c>
      <c r="O700" s="11">
        <v>45.6</v>
      </c>
      <c r="P700" s="11">
        <v>126.2</v>
      </c>
      <c r="Q700" s="11">
        <f t="shared" si="41"/>
        <v>80.599999999999994</v>
      </c>
      <c r="R700" s="20" t="s">
        <v>74</v>
      </c>
    </row>
    <row r="701" spans="1:18" ht="15.75" customHeight="1" x14ac:dyDescent="0.15">
      <c r="A701" s="11">
        <v>2023</v>
      </c>
      <c r="B701" s="8" t="s">
        <v>21</v>
      </c>
      <c r="C701" s="9">
        <v>1304</v>
      </c>
      <c r="D701" s="7" t="s">
        <v>31</v>
      </c>
      <c r="E701" s="16" t="s">
        <v>32</v>
      </c>
      <c r="F701" s="52" t="s">
        <v>72</v>
      </c>
      <c r="G701" s="53">
        <v>45107</v>
      </c>
      <c r="H701" s="19">
        <v>230123</v>
      </c>
      <c r="I701" s="54">
        <v>13.8</v>
      </c>
      <c r="J701" s="11">
        <v>488.4</v>
      </c>
      <c r="K701" s="11">
        <v>189.6</v>
      </c>
      <c r="L701" s="7">
        <f t="shared" si="43"/>
        <v>0.61179361179361169</v>
      </c>
      <c r="M701" s="7">
        <f t="shared" si="42"/>
        <v>3235.964278327916</v>
      </c>
      <c r="N701" s="11">
        <v>488.4</v>
      </c>
      <c r="O701" s="11">
        <v>45.6</v>
      </c>
      <c r="P701" s="11">
        <v>189.6</v>
      </c>
      <c r="Q701" s="11">
        <f t="shared" si="41"/>
        <v>144</v>
      </c>
      <c r="R701" s="20" t="s">
        <v>74</v>
      </c>
    </row>
    <row r="702" spans="1:18" ht="15.75" customHeight="1" x14ac:dyDescent="0.15">
      <c r="A702" s="11">
        <v>2023</v>
      </c>
      <c r="B702" s="8" t="s">
        <v>21</v>
      </c>
      <c r="C702" s="9">
        <v>1305</v>
      </c>
      <c r="D702" s="7" t="s">
        <v>28</v>
      </c>
      <c r="E702" s="16" t="s">
        <v>32</v>
      </c>
      <c r="F702" s="52" t="s">
        <v>72</v>
      </c>
      <c r="G702" s="53">
        <v>45107</v>
      </c>
      <c r="H702" s="19">
        <v>230124</v>
      </c>
      <c r="I702" s="54">
        <v>14</v>
      </c>
      <c r="J702" s="11">
        <v>457.3</v>
      </c>
      <c r="K702" s="11">
        <v>170.3</v>
      </c>
      <c r="L702" s="7">
        <f t="shared" si="43"/>
        <v>0.62759676361250816</v>
      </c>
      <c r="M702" s="7">
        <f t="shared" si="42"/>
        <v>3149.2231619595127</v>
      </c>
      <c r="N702" s="11">
        <v>457.3</v>
      </c>
      <c r="O702" s="11">
        <v>45.6</v>
      </c>
      <c r="P702" s="11">
        <v>170.3</v>
      </c>
      <c r="Q702" s="11">
        <f t="shared" si="41"/>
        <v>124.70000000000002</v>
      </c>
      <c r="R702" s="20" t="s">
        <v>74</v>
      </c>
    </row>
    <row r="703" spans="1:18" ht="15.75" customHeight="1" x14ac:dyDescent="0.15">
      <c r="A703" s="11">
        <v>2023</v>
      </c>
      <c r="B703" s="8" t="s">
        <v>21</v>
      </c>
      <c r="C703" s="9">
        <v>1306</v>
      </c>
      <c r="D703" s="7" t="s">
        <v>29</v>
      </c>
      <c r="E703" s="16" t="s">
        <v>32</v>
      </c>
      <c r="F703" s="52" t="s">
        <v>72</v>
      </c>
      <c r="G703" s="53">
        <v>45107</v>
      </c>
      <c r="H703" s="19">
        <v>230125</v>
      </c>
      <c r="I703" s="54">
        <v>23.6</v>
      </c>
      <c r="J703" s="11">
        <v>516.1</v>
      </c>
      <c r="K703" s="11">
        <v>169.3</v>
      </c>
      <c r="L703" s="7">
        <f t="shared" si="43"/>
        <v>0.67196279790738234</v>
      </c>
      <c r="M703" s="7">
        <f t="shared" si="42"/>
        <v>4676.2428448188311</v>
      </c>
      <c r="N703" s="11">
        <v>516.1</v>
      </c>
      <c r="O703" s="11">
        <v>45.6</v>
      </c>
      <c r="P703" s="11">
        <v>169.3</v>
      </c>
      <c r="Q703" s="11">
        <f t="shared" si="41"/>
        <v>123.70000000000002</v>
      </c>
      <c r="R703" s="20" t="s">
        <v>74</v>
      </c>
    </row>
    <row r="704" spans="1:18" ht="15.75" customHeight="1" x14ac:dyDescent="0.15">
      <c r="A704" s="11">
        <v>2023</v>
      </c>
      <c r="B704" s="8" t="s">
        <v>21</v>
      </c>
      <c r="C704" s="9">
        <v>1307</v>
      </c>
      <c r="D704" s="7" t="s">
        <v>27</v>
      </c>
      <c r="E704" s="10" t="s">
        <v>23</v>
      </c>
      <c r="F704" s="52" t="s">
        <v>72</v>
      </c>
      <c r="G704" s="53">
        <v>45118</v>
      </c>
      <c r="H704" s="19">
        <v>230126</v>
      </c>
      <c r="I704" s="54">
        <v>25.4</v>
      </c>
      <c r="J704" s="11">
        <v>697.4</v>
      </c>
      <c r="K704" s="11">
        <v>227</v>
      </c>
      <c r="L704" s="7">
        <f t="shared" si="43"/>
        <v>0.67450530542013187</v>
      </c>
      <c r="M704" s="7">
        <f t="shared" si="42"/>
        <v>4993.8970545399188</v>
      </c>
      <c r="N704" s="11">
        <v>697.4</v>
      </c>
      <c r="O704" s="11">
        <v>45.6</v>
      </c>
      <c r="P704" s="11">
        <v>227</v>
      </c>
      <c r="Q704" s="11">
        <f t="shared" ref="Q704:Q958" si="44">P704-O704</f>
        <v>181.4</v>
      </c>
      <c r="R704" s="20" t="s">
        <v>76</v>
      </c>
    </row>
    <row r="705" spans="1:18" ht="15.75" customHeight="1" x14ac:dyDescent="0.15">
      <c r="A705" s="11">
        <v>2023</v>
      </c>
      <c r="B705" s="8" t="s">
        <v>21</v>
      </c>
      <c r="C705" s="9">
        <v>1308</v>
      </c>
      <c r="D705" s="7" t="s">
        <v>22</v>
      </c>
      <c r="E705" s="10" t="s">
        <v>23</v>
      </c>
      <c r="F705" s="52" t="s">
        <v>72</v>
      </c>
      <c r="G705" s="53">
        <v>45118</v>
      </c>
      <c r="H705" s="19">
        <v>230127</v>
      </c>
      <c r="I705" s="54">
        <v>13.6</v>
      </c>
      <c r="J705" s="11">
        <v>705</v>
      </c>
      <c r="K705" s="11">
        <v>235.1</v>
      </c>
      <c r="L705" s="7">
        <f t="shared" si="43"/>
        <v>0.66652482269503543</v>
      </c>
      <c r="M705" s="7">
        <f t="shared" si="42"/>
        <v>2739.4562889732624</v>
      </c>
      <c r="N705" s="11">
        <v>705</v>
      </c>
      <c r="O705" s="11">
        <v>45.6</v>
      </c>
      <c r="P705" s="11">
        <v>235.1</v>
      </c>
      <c r="Q705" s="11">
        <f t="shared" si="44"/>
        <v>189.5</v>
      </c>
      <c r="R705" s="20" t="s">
        <v>75</v>
      </c>
    </row>
    <row r="706" spans="1:18" ht="15.75" customHeight="1" x14ac:dyDescent="0.15">
      <c r="A706" s="11">
        <v>2023</v>
      </c>
      <c r="B706" s="8" t="s">
        <v>21</v>
      </c>
      <c r="C706" s="9">
        <v>1309</v>
      </c>
      <c r="D706" s="7" t="s">
        <v>31</v>
      </c>
      <c r="E706" s="10" t="s">
        <v>23</v>
      </c>
      <c r="F706" s="52" t="s">
        <v>72</v>
      </c>
      <c r="G706" s="53">
        <v>45118</v>
      </c>
      <c r="H706" s="19">
        <v>230128</v>
      </c>
      <c r="I706" s="54">
        <v>16.8</v>
      </c>
      <c r="J706" s="11">
        <v>271.8</v>
      </c>
      <c r="K706" s="11">
        <v>119</v>
      </c>
      <c r="L706" s="7">
        <f t="shared" si="43"/>
        <v>0.562178072111847</v>
      </c>
      <c r="M706" s="7">
        <f t="shared" si="42"/>
        <v>4442.9225787430341</v>
      </c>
      <c r="N706" s="11">
        <v>271.8</v>
      </c>
      <c r="O706" s="11">
        <v>45.6</v>
      </c>
      <c r="P706" s="11">
        <v>119</v>
      </c>
      <c r="Q706" s="11">
        <f t="shared" si="44"/>
        <v>73.400000000000006</v>
      </c>
      <c r="R706" s="20" t="s">
        <v>75</v>
      </c>
    </row>
    <row r="707" spans="1:18" ht="15.75" customHeight="1" x14ac:dyDescent="0.15">
      <c r="A707" s="11">
        <v>2023</v>
      </c>
      <c r="B707" s="8" t="s">
        <v>21</v>
      </c>
      <c r="C707" s="9">
        <v>1310</v>
      </c>
      <c r="D707" s="7" t="s">
        <v>29</v>
      </c>
      <c r="E707" s="10" t="s">
        <v>23</v>
      </c>
      <c r="F707" s="52" t="s">
        <v>72</v>
      </c>
      <c r="G707" s="53">
        <v>45118</v>
      </c>
      <c r="H707" s="19">
        <v>230129</v>
      </c>
      <c r="I707" s="54">
        <v>25.6</v>
      </c>
      <c r="J707" s="11">
        <v>360.2</v>
      </c>
      <c r="K707" s="11">
        <v>144.30000000000001</v>
      </c>
      <c r="L707" s="7">
        <f t="shared" si="43"/>
        <v>0.59938922820655183</v>
      </c>
      <c r="M707" s="7">
        <f t="shared" si="42"/>
        <v>6194.7608156336655</v>
      </c>
      <c r="N707" s="11">
        <v>360.2</v>
      </c>
      <c r="O707" s="11">
        <v>45.6</v>
      </c>
      <c r="P707" s="11">
        <v>144.30000000000001</v>
      </c>
      <c r="Q707" s="11">
        <f t="shared" si="44"/>
        <v>98.700000000000017</v>
      </c>
      <c r="R707" s="20" t="s">
        <v>76</v>
      </c>
    </row>
    <row r="708" spans="1:18" ht="15.75" customHeight="1" x14ac:dyDescent="0.15">
      <c r="A708" s="11">
        <v>2023</v>
      </c>
      <c r="B708" s="8" t="s">
        <v>21</v>
      </c>
      <c r="C708" s="9">
        <v>1311</v>
      </c>
      <c r="D708" s="7" t="s">
        <v>30</v>
      </c>
      <c r="E708" s="10" t="s">
        <v>23</v>
      </c>
      <c r="F708" s="52" t="s">
        <v>72</v>
      </c>
      <c r="G708" s="53">
        <v>45118</v>
      </c>
      <c r="H708" s="19">
        <v>230130</v>
      </c>
      <c r="I708" s="54">
        <v>15.8</v>
      </c>
      <c r="J708" s="11">
        <v>645.79999999999995</v>
      </c>
      <c r="K708" s="11">
        <v>218.8</v>
      </c>
      <c r="L708" s="7">
        <f t="shared" si="43"/>
        <v>0.6611954165376277</v>
      </c>
      <c r="M708" s="7">
        <f t="shared" si="42"/>
        <v>3233.4661483560008</v>
      </c>
      <c r="N708" s="11">
        <v>645.79999999999995</v>
      </c>
      <c r="O708" s="11">
        <v>45.6</v>
      </c>
      <c r="P708" s="11">
        <v>218.8</v>
      </c>
      <c r="Q708" s="11">
        <f t="shared" si="44"/>
        <v>173.20000000000002</v>
      </c>
      <c r="R708" s="20" t="s">
        <v>75</v>
      </c>
    </row>
    <row r="709" spans="1:18" ht="15.75" customHeight="1" x14ac:dyDescent="0.15">
      <c r="A709" s="11">
        <v>2023</v>
      </c>
      <c r="B709" s="8" t="s">
        <v>21</v>
      </c>
      <c r="C709" s="9">
        <v>1312</v>
      </c>
      <c r="D709" s="7" t="s">
        <v>28</v>
      </c>
      <c r="E709" s="10" t="s">
        <v>23</v>
      </c>
      <c r="F709" s="52" t="s">
        <v>72</v>
      </c>
      <c r="G709" s="53">
        <v>45118</v>
      </c>
      <c r="H709" s="19">
        <v>230131</v>
      </c>
      <c r="I709" s="54">
        <v>25.8</v>
      </c>
      <c r="J709" s="11">
        <v>536.1</v>
      </c>
      <c r="K709" s="11">
        <v>179.4</v>
      </c>
      <c r="L709" s="7">
        <f t="shared" si="43"/>
        <v>0.66536094012311142</v>
      </c>
      <c r="M709" s="7">
        <f t="shared" si="42"/>
        <v>5215.0477843158296</v>
      </c>
      <c r="N709" s="11">
        <v>536.1</v>
      </c>
      <c r="O709" s="11">
        <v>45.6</v>
      </c>
      <c r="P709" s="11">
        <v>179.4</v>
      </c>
      <c r="Q709" s="11">
        <f t="shared" si="44"/>
        <v>133.80000000000001</v>
      </c>
      <c r="R709" s="20" t="s">
        <v>76</v>
      </c>
    </row>
    <row r="710" spans="1:18" ht="15.75" customHeight="1" x14ac:dyDescent="0.15">
      <c r="A710" s="11">
        <v>2023</v>
      </c>
      <c r="B710" s="8" t="s">
        <v>21</v>
      </c>
      <c r="C710" s="9">
        <v>1401</v>
      </c>
      <c r="D710" s="7" t="s">
        <v>22</v>
      </c>
      <c r="E710" s="10" t="s">
        <v>23</v>
      </c>
      <c r="F710" s="52" t="s">
        <v>72</v>
      </c>
      <c r="G710" s="53">
        <v>45118</v>
      </c>
      <c r="H710" s="19">
        <v>230132</v>
      </c>
      <c r="I710" s="54">
        <v>22.6</v>
      </c>
      <c r="J710" s="11">
        <v>546.6</v>
      </c>
      <c r="K710" s="11">
        <v>186</v>
      </c>
      <c r="L710" s="7">
        <f t="shared" si="43"/>
        <v>0.6597145993413831</v>
      </c>
      <c r="M710" s="7">
        <f t="shared" si="42"/>
        <v>4645.2994021197464</v>
      </c>
      <c r="N710" s="11">
        <v>546.6</v>
      </c>
      <c r="O710" s="11">
        <v>45.6</v>
      </c>
      <c r="P710" s="11">
        <v>186</v>
      </c>
      <c r="Q710" s="11">
        <f t="shared" si="44"/>
        <v>140.4</v>
      </c>
      <c r="R710" s="20" t="s">
        <v>76</v>
      </c>
    </row>
    <row r="711" spans="1:18" ht="15.75" customHeight="1" x14ac:dyDescent="0.15">
      <c r="A711" s="11">
        <v>2023</v>
      </c>
      <c r="B711" s="8" t="s">
        <v>21</v>
      </c>
      <c r="C711" s="9">
        <v>1402</v>
      </c>
      <c r="D711" s="7" t="s">
        <v>28</v>
      </c>
      <c r="E711" s="10" t="s">
        <v>23</v>
      </c>
      <c r="F711" s="52" t="s">
        <v>72</v>
      </c>
      <c r="G711" s="53">
        <v>45118</v>
      </c>
      <c r="H711" s="19">
        <v>230133</v>
      </c>
      <c r="I711" s="54">
        <v>12.6</v>
      </c>
      <c r="J711" s="11">
        <v>347.2</v>
      </c>
      <c r="K711" s="11">
        <v>134.69999999999999</v>
      </c>
      <c r="L711" s="7">
        <f t="shared" si="43"/>
        <v>0.61203917050691248</v>
      </c>
      <c r="M711" s="7">
        <f t="shared" si="42"/>
        <v>2952.7071725317687</v>
      </c>
      <c r="N711" s="11">
        <v>347.2</v>
      </c>
      <c r="O711" s="11">
        <v>45.6</v>
      </c>
      <c r="P711" s="11">
        <v>134.69999999999999</v>
      </c>
      <c r="Q711" s="11">
        <f t="shared" si="44"/>
        <v>89.1</v>
      </c>
      <c r="R711" s="20" t="s">
        <v>75</v>
      </c>
    </row>
    <row r="712" spans="1:18" ht="15.75" customHeight="1" x14ac:dyDescent="0.15">
      <c r="A712" s="11">
        <v>2023</v>
      </c>
      <c r="B712" s="8" t="s">
        <v>21</v>
      </c>
      <c r="C712" s="9">
        <v>1403</v>
      </c>
      <c r="D712" s="7" t="s">
        <v>29</v>
      </c>
      <c r="E712" s="10" t="s">
        <v>23</v>
      </c>
      <c r="F712" s="52" t="s">
        <v>72</v>
      </c>
      <c r="G712" s="53">
        <v>45118</v>
      </c>
      <c r="H712" s="19">
        <v>230134</v>
      </c>
      <c r="I712" s="54">
        <v>23</v>
      </c>
      <c r="J712" s="11">
        <v>397.8</v>
      </c>
      <c r="K712" s="11">
        <v>151.4</v>
      </c>
      <c r="L712" s="7">
        <f t="shared" si="43"/>
        <v>0.6194067370537959</v>
      </c>
      <c r="M712" s="7">
        <f t="shared" si="42"/>
        <v>5287.5061688896103</v>
      </c>
      <c r="N712" s="11">
        <v>397.8</v>
      </c>
      <c r="O712" s="11">
        <v>45.6</v>
      </c>
      <c r="P712" s="11">
        <v>151.4</v>
      </c>
      <c r="Q712" s="11">
        <f t="shared" si="44"/>
        <v>105.80000000000001</v>
      </c>
      <c r="R712" s="20" t="s">
        <v>76</v>
      </c>
    </row>
    <row r="713" spans="1:18" ht="15.75" customHeight="1" x14ac:dyDescent="0.15">
      <c r="A713" s="11">
        <v>2023</v>
      </c>
      <c r="B713" s="8" t="s">
        <v>21</v>
      </c>
      <c r="C713" s="9">
        <v>1404</v>
      </c>
      <c r="D713" s="7" t="s">
        <v>27</v>
      </c>
      <c r="E713" s="10" t="s">
        <v>23</v>
      </c>
      <c r="F713" s="52" t="s">
        <v>72</v>
      </c>
      <c r="G713" s="53">
        <v>45118</v>
      </c>
      <c r="H713" s="19">
        <v>230135</v>
      </c>
      <c r="I713" s="54">
        <v>21.4</v>
      </c>
      <c r="J713" s="11">
        <v>519.4</v>
      </c>
      <c r="K713" s="11">
        <v>185.1</v>
      </c>
      <c r="L713" s="7">
        <f t="shared" si="43"/>
        <v>0.64362726222564492</v>
      </c>
      <c r="M713" s="7">
        <f t="shared" si="42"/>
        <v>4606.5967990779309</v>
      </c>
      <c r="N713" s="11">
        <v>519.4</v>
      </c>
      <c r="O713" s="11">
        <v>45.6</v>
      </c>
      <c r="P713" s="11">
        <v>185.1</v>
      </c>
      <c r="Q713" s="11">
        <f t="shared" si="44"/>
        <v>139.5</v>
      </c>
      <c r="R713" s="20" t="s">
        <v>76</v>
      </c>
    </row>
    <row r="714" spans="1:18" ht="15.75" customHeight="1" x14ac:dyDescent="0.15">
      <c r="A714" s="11">
        <v>2023</v>
      </c>
      <c r="B714" s="8" t="s">
        <v>21</v>
      </c>
      <c r="C714" s="9">
        <v>1405</v>
      </c>
      <c r="D714" s="7" t="s">
        <v>31</v>
      </c>
      <c r="E714" s="10" t="s">
        <v>23</v>
      </c>
      <c r="F714" s="52" t="s">
        <v>72</v>
      </c>
      <c r="G714" s="53">
        <v>45118</v>
      </c>
      <c r="H714" s="19">
        <v>230136</v>
      </c>
      <c r="I714" s="54">
        <v>12</v>
      </c>
      <c r="J714" s="11">
        <v>535.9</v>
      </c>
      <c r="K714" s="11">
        <v>185.9</v>
      </c>
      <c r="L714" s="7">
        <f t="shared" si="43"/>
        <v>0.65310692293338313</v>
      </c>
      <c r="M714" s="7">
        <f t="shared" si="42"/>
        <v>2514.4258533584898</v>
      </c>
      <c r="N714" s="11">
        <v>535.9</v>
      </c>
      <c r="O714" s="11">
        <v>45.6</v>
      </c>
      <c r="P714" s="11">
        <v>185.9</v>
      </c>
      <c r="Q714" s="11">
        <f t="shared" si="44"/>
        <v>140.30000000000001</v>
      </c>
      <c r="R714" s="20" t="s">
        <v>75</v>
      </c>
    </row>
    <row r="715" spans="1:18" ht="15.75" customHeight="1" x14ac:dyDescent="0.15">
      <c r="A715" s="11">
        <v>2023</v>
      </c>
      <c r="B715" s="8" t="s">
        <v>21</v>
      </c>
      <c r="C715" s="9">
        <v>1406</v>
      </c>
      <c r="D715" s="7" t="s">
        <v>30</v>
      </c>
      <c r="E715" s="10" t="s">
        <v>23</v>
      </c>
      <c r="F715" s="52" t="s">
        <v>72</v>
      </c>
      <c r="G715" s="53">
        <v>45118</v>
      </c>
      <c r="H715" s="19">
        <v>230137</v>
      </c>
      <c r="I715" s="54">
        <v>26.8</v>
      </c>
      <c r="J715" s="11">
        <v>588.9</v>
      </c>
      <c r="K715" s="11">
        <v>195.6</v>
      </c>
      <c r="L715" s="7">
        <f t="shared" si="43"/>
        <v>0.66785532348446253</v>
      </c>
      <c r="M715" s="7">
        <f t="shared" si="42"/>
        <v>5376.8020111684582</v>
      </c>
      <c r="N715" s="11">
        <v>588.9</v>
      </c>
      <c r="O715" s="11">
        <v>45.6</v>
      </c>
      <c r="P715" s="11">
        <v>195.6</v>
      </c>
      <c r="Q715" s="11">
        <f t="shared" si="44"/>
        <v>150</v>
      </c>
      <c r="R715" s="20" t="s">
        <v>76</v>
      </c>
    </row>
    <row r="716" spans="1:18" ht="15.75" customHeight="1" x14ac:dyDescent="0.15">
      <c r="A716" s="11">
        <v>2023</v>
      </c>
      <c r="B716" s="8" t="s">
        <v>21</v>
      </c>
      <c r="C716" s="9">
        <v>1407</v>
      </c>
      <c r="D716" s="7" t="s">
        <v>27</v>
      </c>
      <c r="E716" s="16" t="s">
        <v>32</v>
      </c>
      <c r="F716" s="52" t="s">
        <v>72</v>
      </c>
      <c r="G716" s="53">
        <v>45107</v>
      </c>
      <c r="H716" s="19">
        <v>230138</v>
      </c>
      <c r="I716" s="54">
        <v>9.8000000000000007</v>
      </c>
      <c r="J716" s="11">
        <v>421.8</v>
      </c>
      <c r="K716" s="11">
        <v>155.6</v>
      </c>
      <c r="L716" s="7">
        <f t="shared" si="43"/>
        <v>0.63110478899952593</v>
      </c>
      <c r="M716" s="7">
        <f t="shared" si="42"/>
        <v>2183.6903133862193</v>
      </c>
      <c r="N716" s="11">
        <v>421.8</v>
      </c>
      <c r="O716" s="11">
        <v>45.6</v>
      </c>
      <c r="P716" s="11">
        <v>155.6</v>
      </c>
      <c r="Q716" s="11">
        <f t="shared" si="44"/>
        <v>110</v>
      </c>
      <c r="R716" s="20" t="s">
        <v>74</v>
      </c>
    </row>
    <row r="717" spans="1:18" ht="15.75" customHeight="1" x14ac:dyDescent="0.15">
      <c r="A717" s="11">
        <v>2023</v>
      </c>
      <c r="B717" s="8" t="s">
        <v>21</v>
      </c>
      <c r="C717" s="9">
        <v>1408</v>
      </c>
      <c r="D717" s="7" t="s">
        <v>22</v>
      </c>
      <c r="E717" s="16" t="s">
        <v>32</v>
      </c>
      <c r="F717" s="52" t="s">
        <v>72</v>
      </c>
      <c r="G717" s="53">
        <v>45107</v>
      </c>
      <c r="H717" s="19">
        <v>230139</v>
      </c>
      <c r="I717" s="54">
        <v>8.4</v>
      </c>
      <c r="J717" s="11">
        <v>367.3</v>
      </c>
      <c r="K717" s="11">
        <v>142.19999999999999</v>
      </c>
      <c r="L717" s="7">
        <f t="shared" si="43"/>
        <v>0.6128505309011707</v>
      </c>
      <c r="M717" s="7">
        <f t="shared" si="42"/>
        <v>1964.3546931333478</v>
      </c>
      <c r="N717" s="11">
        <v>367.3</v>
      </c>
      <c r="O717" s="11">
        <v>45.6</v>
      </c>
      <c r="P717" s="11">
        <v>142.19999999999999</v>
      </c>
      <c r="Q717" s="11">
        <f t="shared" si="44"/>
        <v>96.6</v>
      </c>
      <c r="R717" s="20" t="s">
        <v>74</v>
      </c>
    </row>
    <row r="718" spans="1:18" ht="15.75" customHeight="1" x14ac:dyDescent="0.15">
      <c r="A718" s="11">
        <v>2023</v>
      </c>
      <c r="B718" s="8" t="s">
        <v>21</v>
      </c>
      <c r="C718" s="9">
        <v>1409</v>
      </c>
      <c r="D718" s="7" t="s">
        <v>29</v>
      </c>
      <c r="E718" s="16" t="s">
        <v>32</v>
      </c>
      <c r="F718" s="52" t="s">
        <v>72</v>
      </c>
      <c r="G718" s="53">
        <v>45107</v>
      </c>
      <c r="H718" s="19">
        <v>230140</v>
      </c>
      <c r="I718" s="54">
        <v>18.600000000000001</v>
      </c>
      <c r="J718" s="11">
        <v>669.6</v>
      </c>
      <c r="K718" s="11">
        <v>236.2</v>
      </c>
      <c r="L718" s="7">
        <f t="shared" si="43"/>
        <v>0.64725209080047796</v>
      </c>
      <c r="M718" s="7">
        <f t="shared" si="42"/>
        <v>3963.139387704201</v>
      </c>
      <c r="N718" s="11">
        <v>669.6</v>
      </c>
      <c r="O718" s="11">
        <v>45.6</v>
      </c>
      <c r="P718" s="11">
        <v>236.2</v>
      </c>
      <c r="Q718" s="11">
        <f t="shared" si="44"/>
        <v>190.6</v>
      </c>
      <c r="R718" s="20" t="s">
        <v>74</v>
      </c>
    </row>
    <row r="719" spans="1:18" ht="15.75" customHeight="1" x14ac:dyDescent="0.15">
      <c r="A719" s="11">
        <v>2023</v>
      </c>
      <c r="B719" s="8" t="s">
        <v>21</v>
      </c>
      <c r="C719" s="9">
        <v>1410</v>
      </c>
      <c r="D719" s="7" t="s">
        <v>31</v>
      </c>
      <c r="E719" s="16" t="s">
        <v>32</v>
      </c>
      <c r="F719" s="52" t="s">
        <v>72</v>
      </c>
      <c r="G719" s="53">
        <v>45107</v>
      </c>
      <c r="H719" s="19">
        <v>230141</v>
      </c>
      <c r="I719" s="54">
        <v>12</v>
      </c>
      <c r="J719" s="11">
        <v>476.2</v>
      </c>
      <c r="K719" s="11">
        <v>165.5</v>
      </c>
      <c r="L719" s="7">
        <f t="shared" si="43"/>
        <v>0.65245695086098277</v>
      </c>
      <c r="M719" s="7">
        <f t="shared" si="42"/>
        <v>2519.1371223080587</v>
      </c>
      <c r="N719" s="11">
        <v>476.2</v>
      </c>
      <c r="O719" s="11">
        <v>45.6</v>
      </c>
      <c r="P719" s="11">
        <v>165.5</v>
      </c>
      <c r="Q719" s="11">
        <f t="shared" si="44"/>
        <v>119.9</v>
      </c>
      <c r="R719" s="20" t="s">
        <v>74</v>
      </c>
    </row>
    <row r="720" spans="1:18" ht="15.75" customHeight="1" x14ac:dyDescent="0.15">
      <c r="A720" s="11">
        <v>2023</v>
      </c>
      <c r="B720" s="8" t="s">
        <v>21</v>
      </c>
      <c r="C720" s="9">
        <v>1411</v>
      </c>
      <c r="D720" s="7" t="s">
        <v>30</v>
      </c>
      <c r="E720" s="16" t="s">
        <v>32</v>
      </c>
      <c r="F720" s="52" t="s">
        <v>72</v>
      </c>
      <c r="G720" s="53">
        <v>45107</v>
      </c>
      <c r="H720" s="19">
        <v>230142</v>
      </c>
      <c r="I720" s="54">
        <v>9</v>
      </c>
      <c r="J720" s="11">
        <v>710.2</v>
      </c>
      <c r="K720" s="11">
        <v>236.7</v>
      </c>
      <c r="L720" s="7">
        <f t="shared" si="43"/>
        <v>0.66671360180230921</v>
      </c>
      <c r="M720" s="7">
        <f t="shared" si="42"/>
        <v>1811.8492230101635</v>
      </c>
      <c r="N720" s="11">
        <v>710.2</v>
      </c>
      <c r="O720" s="11">
        <v>45.6</v>
      </c>
      <c r="P720" s="11">
        <v>236.7</v>
      </c>
      <c r="Q720" s="11">
        <f t="shared" si="44"/>
        <v>191.1</v>
      </c>
      <c r="R720" s="20" t="s">
        <v>74</v>
      </c>
    </row>
    <row r="721" spans="1:19" ht="15.75" customHeight="1" x14ac:dyDescent="0.15">
      <c r="A721" s="11">
        <v>2023</v>
      </c>
      <c r="B721" s="8" t="s">
        <v>21</v>
      </c>
      <c r="C721" s="9">
        <v>1412</v>
      </c>
      <c r="D721" s="7" t="s">
        <v>28</v>
      </c>
      <c r="E721" s="16" t="s">
        <v>32</v>
      </c>
      <c r="F721" s="52" t="s">
        <v>72</v>
      </c>
      <c r="G721" s="53">
        <v>45107</v>
      </c>
      <c r="H721" s="19">
        <v>230143</v>
      </c>
      <c r="I721" s="54">
        <v>7.2</v>
      </c>
      <c r="J721" s="11">
        <v>544.20000000000005</v>
      </c>
      <c r="K721" s="11">
        <v>197.6</v>
      </c>
      <c r="L721" s="7">
        <f t="shared" si="43"/>
        <v>0.63689819919147372</v>
      </c>
      <c r="M721" s="7">
        <f t="shared" si="42"/>
        <v>1579.1480701910689</v>
      </c>
      <c r="N721" s="11">
        <v>544.20000000000005</v>
      </c>
      <c r="O721" s="11">
        <v>45.6</v>
      </c>
      <c r="P721" s="11">
        <v>197.6</v>
      </c>
      <c r="Q721" s="11">
        <f t="shared" si="44"/>
        <v>152</v>
      </c>
      <c r="R721" s="20" t="s">
        <v>74</v>
      </c>
    </row>
    <row r="722" spans="1:19" ht="15.75" customHeight="1" x14ac:dyDescent="0.15">
      <c r="A722" s="11">
        <v>2023</v>
      </c>
      <c r="B722" s="17" t="s">
        <v>33</v>
      </c>
      <c r="C722" s="9">
        <v>2101</v>
      </c>
      <c r="D722" s="7" t="s">
        <v>31</v>
      </c>
      <c r="E722" s="10" t="s">
        <v>23</v>
      </c>
      <c r="F722" s="52" t="s">
        <v>72</v>
      </c>
      <c r="G722" s="53">
        <v>45118</v>
      </c>
      <c r="H722" s="19">
        <v>230144</v>
      </c>
      <c r="I722" s="54">
        <v>32</v>
      </c>
      <c r="J722" s="11">
        <v>197</v>
      </c>
      <c r="K722" s="11">
        <v>102.8</v>
      </c>
      <c r="L722" s="7">
        <f t="shared" si="43"/>
        <v>0.47817258883248731</v>
      </c>
      <c r="M722" s="7">
        <f t="shared" si="42"/>
        <v>10086.461182610083</v>
      </c>
      <c r="N722" s="11">
        <v>197</v>
      </c>
      <c r="O722" s="11">
        <v>45.6</v>
      </c>
      <c r="P722" s="11">
        <v>102.8</v>
      </c>
      <c r="Q722" s="11">
        <f t="shared" si="44"/>
        <v>57.199999999999996</v>
      </c>
      <c r="R722" s="20"/>
    </row>
    <row r="723" spans="1:19" ht="15.75" customHeight="1" x14ac:dyDescent="0.15">
      <c r="A723" s="11">
        <v>2023</v>
      </c>
      <c r="B723" s="17" t="s">
        <v>33</v>
      </c>
      <c r="C723" s="9">
        <v>2102</v>
      </c>
      <c r="D723" s="7" t="s">
        <v>30</v>
      </c>
      <c r="E723" s="10" t="s">
        <v>23</v>
      </c>
      <c r="F723" s="52" t="s">
        <v>72</v>
      </c>
      <c r="G723" s="53">
        <v>45118</v>
      </c>
      <c r="H723" s="19">
        <v>230145</v>
      </c>
      <c r="I723" s="54">
        <v>35.4</v>
      </c>
      <c r="J723" s="11">
        <v>266.2</v>
      </c>
      <c r="K723" s="11">
        <v>111.2</v>
      </c>
      <c r="L723" s="7">
        <f t="shared" si="43"/>
        <v>0.58226897069872274</v>
      </c>
      <c r="M723" s="7">
        <f t="shared" si="42"/>
        <v>8932.2722744601033</v>
      </c>
      <c r="N723" s="11">
        <v>266.2</v>
      </c>
      <c r="O723" s="11">
        <v>45.6</v>
      </c>
      <c r="P723" s="11">
        <v>111.2</v>
      </c>
      <c r="Q723" s="11">
        <f t="shared" si="44"/>
        <v>65.599999999999994</v>
      </c>
      <c r="R723" s="20"/>
    </row>
    <row r="724" spans="1:19" ht="15.75" customHeight="1" x14ac:dyDescent="0.15">
      <c r="A724" s="11">
        <v>2023</v>
      </c>
      <c r="B724" s="17" t="s">
        <v>33</v>
      </c>
      <c r="C724" s="9">
        <v>2103</v>
      </c>
      <c r="D724" s="7" t="s">
        <v>27</v>
      </c>
      <c r="E724" s="10" t="s">
        <v>23</v>
      </c>
      <c r="F724" s="52" t="s">
        <v>72</v>
      </c>
      <c r="G724" s="53">
        <v>45118</v>
      </c>
      <c r="H724" s="19">
        <v>230146</v>
      </c>
      <c r="I724" s="54">
        <v>34.4</v>
      </c>
      <c r="J724" s="11">
        <v>369.2</v>
      </c>
      <c r="K724" s="11">
        <v>108.2</v>
      </c>
      <c r="L724" s="7">
        <f t="shared" si="43"/>
        <v>0.7069339111592633</v>
      </c>
      <c r="M724" s="7">
        <f t="shared" si="42"/>
        <v>6089.5607258330238</v>
      </c>
      <c r="N724" s="11">
        <v>369.2</v>
      </c>
      <c r="O724" s="11">
        <v>45.6</v>
      </c>
      <c r="P724" s="11">
        <v>108.2</v>
      </c>
      <c r="Q724" s="11">
        <f t="shared" si="44"/>
        <v>62.6</v>
      </c>
      <c r="R724" s="20"/>
    </row>
    <row r="725" spans="1:19" ht="15.75" customHeight="1" x14ac:dyDescent="0.15">
      <c r="A725" s="11">
        <v>2023</v>
      </c>
      <c r="B725" s="17" t="s">
        <v>33</v>
      </c>
      <c r="C725" s="9">
        <v>2104</v>
      </c>
      <c r="D725" s="7" t="s">
        <v>28</v>
      </c>
      <c r="E725" s="10" t="s">
        <v>23</v>
      </c>
      <c r="F725" s="52" t="s">
        <v>72</v>
      </c>
      <c r="G725" s="53">
        <v>45118</v>
      </c>
      <c r="H725" s="19">
        <v>230147</v>
      </c>
      <c r="I725" s="54">
        <v>32.799999999999997</v>
      </c>
      <c r="J725" s="11">
        <v>434</v>
      </c>
      <c r="K725" s="11">
        <v>148.19999999999999</v>
      </c>
      <c r="L725" s="7">
        <f t="shared" si="43"/>
        <v>0.65852534562211984</v>
      </c>
      <c r="M725" s="7">
        <f t="shared" si="42"/>
        <v>6765.4123601607453</v>
      </c>
      <c r="N725" s="11">
        <v>434</v>
      </c>
      <c r="O725" s="11">
        <v>45.6</v>
      </c>
      <c r="P725" s="11">
        <v>148.19999999999999</v>
      </c>
      <c r="Q725" s="11">
        <f t="shared" si="44"/>
        <v>102.6</v>
      </c>
      <c r="R725" s="20"/>
    </row>
    <row r="726" spans="1:19" ht="15.75" customHeight="1" x14ac:dyDescent="0.15">
      <c r="A726" s="11">
        <v>2023</v>
      </c>
      <c r="B726" s="17" t="s">
        <v>33</v>
      </c>
      <c r="C726" s="9">
        <v>2105</v>
      </c>
      <c r="D726" s="7" t="s">
        <v>22</v>
      </c>
      <c r="E726" s="10" t="s">
        <v>23</v>
      </c>
      <c r="F726" s="52" t="s">
        <v>72</v>
      </c>
      <c r="G726" s="53">
        <v>45118</v>
      </c>
      <c r="H726" s="19">
        <v>230148</v>
      </c>
      <c r="I726" s="54">
        <v>30.2</v>
      </c>
      <c r="J726" s="11">
        <v>317</v>
      </c>
      <c r="K726" s="11">
        <v>122.8</v>
      </c>
      <c r="L726" s="7">
        <f t="shared" si="43"/>
        <v>0.61261829652996846</v>
      </c>
      <c r="M726" s="7">
        <f t="shared" si="42"/>
        <v>7066.5592100464846</v>
      </c>
      <c r="N726" s="11">
        <v>317</v>
      </c>
      <c r="O726" s="11">
        <v>45.6</v>
      </c>
      <c r="P726" s="11">
        <v>122.8</v>
      </c>
      <c r="Q726" s="11">
        <f t="shared" si="44"/>
        <v>77.199999999999989</v>
      </c>
      <c r="R726" s="20"/>
    </row>
    <row r="727" spans="1:19" ht="15.75" customHeight="1" x14ac:dyDescent="0.15">
      <c r="A727" s="11">
        <v>2023</v>
      </c>
      <c r="B727" s="17" t="s">
        <v>33</v>
      </c>
      <c r="C727" s="9">
        <v>2106</v>
      </c>
      <c r="D727" s="7" t="s">
        <v>29</v>
      </c>
      <c r="E727" s="10" t="s">
        <v>23</v>
      </c>
      <c r="F727" s="52" t="s">
        <v>72</v>
      </c>
      <c r="G727" s="53">
        <v>45118</v>
      </c>
      <c r="H727" s="19">
        <v>230149</v>
      </c>
      <c r="I727" s="54">
        <v>40.4</v>
      </c>
      <c r="J727" s="11">
        <v>446</v>
      </c>
      <c r="K727" s="11">
        <v>162</v>
      </c>
      <c r="L727" s="7">
        <f t="shared" si="43"/>
        <v>0.63677130044843044</v>
      </c>
      <c r="M727" s="7">
        <f t="shared" si="42"/>
        <v>8863.8719934773744</v>
      </c>
      <c r="N727" s="11">
        <v>446</v>
      </c>
      <c r="O727" s="11">
        <v>45.6</v>
      </c>
      <c r="P727" s="11">
        <v>162</v>
      </c>
      <c r="Q727" s="11">
        <f t="shared" si="44"/>
        <v>116.4</v>
      </c>
      <c r="R727" s="20"/>
    </row>
    <row r="728" spans="1:19" ht="15.75" customHeight="1" x14ac:dyDescent="0.15">
      <c r="A728" s="11">
        <v>2023</v>
      </c>
      <c r="B728" s="17" t="s">
        <v>33</v>
      </c>
      <c r="C728" s="9">
        <v>2107</v>
      </c>
      <c r="D728" s="7" t="s">
        <v>27</v>
      </c>
      <c r="E728" s="16" t="s">
        <v>32</v>
      </c>
      <c r="F728" s="52" t="s">
        <v>72</v>
      </c>
      <c r="G728" s="53">
        <v>45107</v>
      </c>
      <c r="H728" s="19">
        <v>230150</v>
      </c>
      <c r="I728" s="54">
        <v>28.4</v>
      </c>
      <c r="J728" s="11">
        <v>277.60000000000002</v>
      </c>
      <c r="K728" s="11">
        <v>111.6</v>
      </c>
      <c r="L728" s="7">
        <f t="shared" si="43"/>
        <v>0.59798270893371763</v>
      </c>
      <c r="M728" s="7">
        <f t="shared" ref="M728:M982" si="45">(I728-(I728*L728))*(107639/81)*(1/2.2)</f>
        <v>6896.4410386283571</v>
      </c>
      <c r="N728" s="11">
        <v>277.60000000000002</v>
      </c>
      <c r="O728" s="11">
        <v>45.6</v>
      </c>
      <c r="P728" s="11">
        <v>111.6</v>
      </c>
      <c r="Q728" s="11">
        <f t="shared" si="44"/>
        <v>66</v>
      </c>
      <c r="R728" s="20" t="s">
        <v>75</v>
      </c>
    </row>
    <row r="729" spans="1:19" ht="15.75" customHeight="1" x14ac:dyDescent="0.15">
      <c r="A729" s="11">
        <v>2023</v>
      </c>
      <c r="B729" s="17" t="s">
        <v>33</v>
      </c>
      <c r="C729" s="9">
        <v>2108</v>
      </c>
      <c r="D729" s="7" t="s">
        <v>31</v>
      </c>
      <c r="E729" s="16" t="s">
        <v>32</v>
      </c>
      <c r="F729" s="52" t="s">
        <v>72</v>
      </c>
      <c r="G729" s="53">
        <v>45107</v>
      </c>
      <c r="H729" s="19">
        <v>230151</v>
      </c>
      <c r="I729" s="54">
        <v>3.4</v>
      </c>
      <c r="J729" s="11">
        <v>372.3</v>
      </c>
      <c r="K729" s="11">
        <v>133.80000000000001</v>
      </c>
      <c r="L729" s="7">
        <f t="shared" si="43"/>
        <v>0.64061240934730057</v>
      </c>
      <c r="M729" s="7">
        <f t="shared" si="45"/>
        <v>738.08086957858643</v>
      </c>
      <c r="N729" s="11">
        <v>372.3</v>
      </c>
      <c r="O729" s="11">
        <v>45.6</v>
      </c>
      <c r="P729" s="11">
        <v>133.80000000000001</v>
      </c>
      <c r="Q729" s="11">
        <f t="shared" si="44"/>
        <v>88.200000000000017</v>
      </c>
      <c r="R729" s="20" t="s">
        <v>77</v>
      </c>
      <c r="S729" s="11" t="s">
        <v>78</v>
      </c>
    </row>
    <row r="730" spans="1:19" ht="15.75" customHeight="1" x14ac:dyDescent="0.15">
      <c r="A730" s="11">
        <v>2023</v>
      </c>
      <c r="B730" s="17" t="s">
        <v>33</v>
      </c>
      <c r="C730" s="9">
        <v>2109</v>
      </c>
      <c r="D730" s="7" t="s">
        <v>22</v>
      </c>
      <c r="E730" s="16" t="s">
        <v>32</v>
      </c>
      <c r="F730" s="52" t="s">
        <v>72</v>
      </c>
      <c r="G730" s="53">
        <v>45107</v>
      </c>
      <c r="H730" s="19">
        <v>230152</v>
      </c>
      <c r="I730" s="54">
        <v>2.6</v>
      </c>
      <c r="J730" s="11">
        <v>322.3</v>
      </c>
      <c r="K730" s="11">
        <v>125</v>
      </c>
      <c r="L730" s="7">
        <f t="shared" si="43"/>
        <v>0.61216258144585789</v>
      </c>
      <c r="M730" s="7">
        <f t="shared" si="45"/>
        <v>609.09496593124686</v>
      </c>
      <c r="N730" s="11">
        <v>322.3</v>
      </c>
      <c r="O730" s="11">
        <v>45.6</v>
      </c>
      <c r="P730" s="11">
        <v>125</v>
      </c>
      <c r="Q730" s="11">
        <f t="shared" si="44"/>
        <v>79.400000000000006</v>
      </c>
      <c r="R730" s="20" t="s">
        <v>77</v>
      </c>
      <c r="S730" s="11" t="s">
        <v>78</v>
      </c>
    </row>
    <row r="731" spans="1:19" ht="15.75" customHeight="1" x14ac:dyDescent="0.15">
      <c r="A731" s="11">
        <v>2023</v>
      </c>
      <c r="B731" s="17" t="s">
        <v>33</v>
      </c>
      <c r="C731" s="9">
        <v>2110</v>
      </c>
      <c r="D731" s="7" t="s">
        <v>28</v>
      </c>
      <c r="E731" s="16" t="s">
        <v>32</v>
      </c>
      <c r="F731" s="52" t="s">
        <v>72</v>
      </c>
      <c r="G731" s="53">
        <v>45107</v>
      </c>
      <c r="H731" s="19">
        <v>230153</v>
      </c>
      <c r="I731" s="54">
        <v>2.8</v>
      </c>
      <c r="J731" s="11">
        <v>320.60000000000002</v>
      </c>
      <c r="K731" s="11">
        <v>121.6</v>
      </c>
      <c r="L731" s="7">
        <f t="shared" si="43"/>
        <v>0.62071116656269498</v>
      </c>
      <c r="M731" s="7">
        <f t="shared" si="45"/>
        <v>641.49022490798313</v>
      </c>
      <c r="N731" s="11">
        <v>320.60000000000002</v>
      </c>
      <c r="O731" s="11">
        <v>45.6</v>
      </c>
      <c r="P731" s="11">
        <v>121.6</v>
      </c>
      <c r="Q731" s="11">
        <f t="shared" si="44"/>
        <v>76</v>
      </c>
      <c r="R731" s="20" t="s">
        <v>77</v>
      </c>
      <c r="S731" s="11" t="s">
        <v>78</v>
      </c>
    </row>
    <row r="732" spans="1:19" ht="15.75" customHeight="1" x14ac:dyDescent="0.15">
      <c r="A732" s="11">
        <v>2023</v>
      </c>
      <c r="B732" s="17" t="s">
        <v>33</v>
      </c>
      <c r="C732" s="9">
        <v>2111</v>
      </c>
      <c r="D732" s="7" t="s">
        <v>29</v>
      </c>
      <c r="E732" s="16" t="s">
        <v>32</v>
      </c>
      <c r="F732" s="52" t="s">
        <v>72</v>
      </c>
      <c r="G732" s="53">
        <v>45107</v>
      </c>
      <c r="H732" s="19">
        <v>230154</v>
      </c>
      <c r="I732" s="54">
        <v>3</v>
      </c>
      <c r="J732" s="11">
        <v>204.2</v>
      </c>
      <c r="K732" s="11">
        <v>92.6</v>
      </c>
      <c r="L732" s="7">
        <f t="shared" si="43"/>
        <v>0.54652301665034275</v>
      </c>
      <c r="M732" s="7">
        <f t="shared" si="45"/>
        <v>821.74762644400255</v>
      </c>
      <c r="N732" s="11">
        <v>204.2</v>
      </c>
      <c r="O732" s="11">
        <v>45.6</v>
      </c>
      <c r="P732" s="11">
        <v>92.6</v>
      </c>
      <c r="Q732" s="11">
        <f t="shared" si="44"/>
        <v>46.999999999999993</v>
      </c>
      <c r="R732" s="20" t="s">
        <v>77</v>
      </c>
      <c r="S732" s="11" t="s">
        <v>78</v>
      </c>
    </row>
    <row r="733" spans="1:19" ht="15.75" customHeight="1" x14ac:dyDescent="0.15">
      <c r="A733" s="11">
        <v>2023</v>
      </c>
      <c r="B733" s="17" t="s">
        <v>33</v>
      </c>
      <c r="C733" s="9">
        <v>2112</v>
      </c>
      <c r="D733" s="7" t="s">
        <v>30</v>
      </c>
      <c r="E733" s="16" t="s">
        <v>32</v>
      </c>
      <c r="F733" s="52" t="s">
        <v>72</v>
      </c>
      <c r="G733" s="53">
        <v>45107</v>
      </c>
      <c r="H733" s="19">
        <v>230155</v>
      </c>
      <c r="I733" s="54">
        <v>30.6</v>
      </c>
      <c r="J733" s="11">
        <v>554.29999999999995</v>
      </c>
      <c r="K733" s="11">
        <v>185.8</v>
      </c>
      <c r="L733" s="7">
        <f t="shared" si="43"/>
        <v>0.66480245354501166</v>
      </c>
      <c r="M733" s="7">
        <f t="shared" si="45"/>
        <v>6195.6119994824685</v>
      </c>
      <c r="N733" s="11">
        <v>554.29999999999995</v>
      </c>
      <c r="O733" s="11">
        <v>45.6</v>
      </c>
      <c r="P733" s="11">
        <v>185.8</v>
      </c>
      <c r="Q733" s="11">
        <f t="shared" si="44"/>
        <v>140.20000000000002</v>
      </c>
      <c r="R733" s="20" t="s">
        <v>75</v>
      </c>
    </row>
    <row r="734" spans="1:19" ht="15.75" customHeight="1" x14ac:dyDescent="0.15">
      <c r="A734" s="11">
        <v>2023</v>
      </c>
      <c r="B734" s="17" t="s">
        <v>33</v>
      </c>
      <c r="C734" s="9">
        <v>2201</v>
      </c>
      <c r="D734" s="7" t="s">
        <v>22</v>
      </c>
      <c r="E734" s="10" t="s">
        <v>23</v>
      </c>
      <c r="F734" s="52" t="s">
        <v>72</v>
      </c>
      <c r="G734" s="53">
        <v>45118</v>
      </c>
      <c r="H734" s="19">
        <v>230156</v>
      </c>
      <c r="I734" s="54">
        <v>36.4</v>
      </c>
      <c r="J734" s="11">
        <v>412.3</v>
      </c>
      <c r="K734" s="11">
        <v>145</v>
      </c>
      <c r="L734" s="7">
        <f t="shared" si="43"/>
        <v>0.64831433422265339</v>
      </c>
      <c r="M734" s="7">
        <f t="shared" si="45"/>
        <v>7732.4657630826287</v>
      </c>
      <c r="N734" s="11">
        <v>412.3</v>
      </c>
      <c r="O734" s="11">
        <v>45.6</v>
      </c>
      <c r="P734" s="11">
        <v>145</v>
      </c>
      <c r="Q734" s="11">
        <f t="shared" si="44"/>
        <v>99.4</v>
      </c>
      <c r="R734" s="20"/>
    </row>
    <row r="735" spans="1:19" ht="15.75" customHeight="1" x14ac:dyDescent="0.15">
      <c r="A735" s="11">
        <v>2023</v>
      </c>
      <c r="B735" s="17" t="s">
        <v>33</v>
      </c>
      <c r="C735" s="9">
        <v>2202</v>
      </c>
      <c r="D735" s="7" t="s">
        <v>27</v>
      </c>
      <c r="E735" s="10" t="s">
        <v>23</v>
      </c>
      <c r="F735" s="52" t="s">
        <v>72</v>
      </c>
      <c r="G735" s="53">
        <v>45118</v>
      </c>
      <c r="H735" s="19">
        <v>230157</v>
      </c>
      <c r="I735" s="54">
        <v>18.600000000000001</v>
      </c>
      <c r="J735" s="11">
        <v>321.39999999999998</v>
      </c>
      <c r="K735" s="11">
        <v>100</v>
      </c>
      <c r="L735" s="7">
        <f t="shared" si="43"/>
        <v>0.68886123210952077</v>
      </c>
      <c r="M735" s="7">
        <f t="shared" si="45"/>
        <v>3495.6587237234412</v>
      </c>
      <c r="N735" s="11">
        <v>321.39999999999998</v>
      </c>
      <c r="O735" s="11">
        <v>45.6</v>
      </c>
      <c r="P735" s="11">
        <v>100</v>
      </c>
      <c r="Q735" s="11">
        <f t="shared" si="44"/>
        <v>54.4</v>
      </c>
      <c r="R735" s="20"/>
    </row>
    <row r="736" spans="1:19" ht="15.75" customHeight="1" x14ac:dyDescent="0.15">
      <c r="A736" s="11">
        <v>2023</v>
      </c>
      <c r="B736" s="17" t="s">
        <v>33</v>
      </c>
      <c r="C736" s="9">
        <v>2203</v>
      </c>
      <c r="D736" s="7" t="s">
        <v>29</v>
      </c>
      <c r="E736" s="10" t="s">
        <v>23</v>
      </c>
      <c r="F736" s="52" t="s">
        <v>72</v>
      </c>
      <c r="G736" s="53">
        <v>45118</v>
      </c>
      <c r="H736" s="19">
        <v>230158</v>
      </c>
      <c r="I736" s="54">
        <v>24.6</v>
      </c>
      <c r="J736" s="11">
        <v>244.1</v>
      </c>
      <c r="K736" s="11">
        <v>98</v>
      </c>
      <c r="L736" s="7">
        <f t="shared" si="43"/>
        <v>0.59852519459238018</v>
      </c>
      <c r="M736" s="7">
        <f t="shared" si="45"/>
        <v>5965.6168678454615</v>
      </c>
      <c r="N736" s="11">
        <v>244.1</v>
      </c>
      <c r="O736" s="11">
        <v>45.6</v>
      </c>
      <c r="P736" s="11">
        <v>98</v>
      </c>
      <c r="Q736" s="11">
        <f t="shared" si="44"/>
        <v>52.4</v>
      </c>
      <c r="R736" s="20"/>
    </row>
    <row r="737" spans="1:19" ht="15.75" customHeight="1" x14ac:dyDescent="0.15">
      <c r="A737" s="11">
        <v>2023</v>
      </c>
      <c r="B737" s="17" t="s">
        <v>33</v>
      </c>
      <c r="C737" s="9">
        <v>2204</v>
      </c>
      <c r="D737" s="7" t="s">
        <v>28</v>
      </c>
      <c r="E737" s="10" t="s">
        <v>23</v>
      </c>
      <c r="F737" s="52" t="s">
        <v>72</v>
      </c>
      <c r="G737" s="53">
        <v>45118</v>
      </c>
      <c r="H737" s="19">
        <v>230159</v>
      </c>
      <c r="I737" s="54">
        <v>23.2</v>
      </c>
      <c r="J737" s="11">
        <v>405.9</v>
      </c>
      <c r="K737" s="11">
        <v>143.6</v>
      </c>
      <c r="L737" s="7">
        <f t="shared" si="43"/>
        <v>0.6462182803646217</v>
      </c>
      <c r="M737" s="7">
        <f t="shared" si="45"/>
        <v>4957.758047475385</v>
      </c>
      <c r="N737" s="11">
        <v>405.9</v>
      </c>
      <c r="O737" s="11">
        <v>45.6</v>
      </c>
      <c r="P737" s="11">
        <v>143.6</v>
      </c>
      <c r="Q737" s="11">
        <f t="shared" si="44"/>
        <v>98</v>
      </c>
      <c r="R737" s="20"/>
    </row>
    <row r="738" spans="1:19" ht="15.75" customHeight="1" x14ac:dyDescent="0.15">
      <c r="A738" s="11">
        <v>2023</v>
      </c>
      <c r="B738" s="17" t="s">
        <v>33</v>
      </c>
      <c r="C738" s="9">
        <v>2205</v>
      </c>
      <c r="D738" s="7" t="s">
        <v>31</v>
      </c>
      <c r="E738" s="10" t="s">
        <v>23</v>
      </c>
      <c r="F738" s="52" t="s">
        <v>72</v>
      </c>
      <c r="G738" s="53">
        <v>45118</v>
      </c>
      <c r="H738" s="19">
        <v>230160</v>
      </c>
      <c r="I738" s="54">
        <v>22</v>
      </c>
      <c r="J738" s="11">
        <v>262.39999999999998</v>
      </c>
      <c r="K738" s="11">
        <v>103</v>
      </c>
      <c r="L738" s="7">
        <f t="shared" si="43"/>
        <v>0.60746951219512191</v>
      </c>
      <c r="M738" s="7">
        <f t="shared" si="45"/>
        <v>5216.2455773863294</v>
      </c>
      <c r="N738" s="11">
        <v>262.39999999999998</v>
      </c>
      <c r="O738" s="11">
        <v>45.6</v>
      </c>
      <c r="P738" s="11">
        <v>103</v>
      </c>
      <c r="Q738" s="11">
        <f t="shared" si="44"/>
        <v>57.4</v>
      </c>
      <c r="R738" s="20"/>
    </row>
    <row r="739" spans="1:19" ht="15.75" customHeight="1" x14ac:dyDescent="0.15">
      <c r="A739" s="11">
        <v>2023</v>
      </c>
      <c r="B739" s="17" t="s">
        <v>33</v>
      </c>
      <c r="C739" s="9">
        <v>2206</v>
      </c>
      <c r="D739" s="7" t="s">
        <v>30</v>
      </c>
      <c r="E739" s="10" t="s">
        <v>23</v>
      </c>
      <c r="F739" s="52" t="s">
        <v>72</v>
      </c>
      <c r="G739" s="53">
        <v>45118</v>
      </c>
      <c r="H739" s="19">
        <v>230161</v>
      </c>
      <c r="I739" s="54">
        <v>33.6</v>
      </c>
      <c r="J739" s="11">
        <v>349.9</v>
      </c>
      <c r="K739" s="11">
        <v>125.8</v>
      </c>
      <c r="L739" s="7">
        <f t="shared" si="43"/>
        <v>0.64046870534438405</v>
      </c>
      <c r="M739" s="7">
        <f t="shared" si="45"/>
        <v>7296.8922068161864</v>
      </c>
      <c r="N739" s="11">
        <v>349.9</v>
      </c>
      <c r="O739" s="11">
        <v>45.6</v>
      </c>
      <c r="P739" s="11">
        <v>125.8</v>
      </c>
      <c r="Q739" s="11">
        <f t="shared" si="44"/>
        <v>80.199999999999989</v>
      </c>
      <c r="R739" s="20"/>
    </row>
    <row r="740" spans="1:19" ht="15.75" customHeight="1" x14ac:dyDescent="0.15">
      <c r="A740" s="11">
        <v>2023</v>
      </c>
      <c r="B740" s="17" t="s">
        <v>33</v>
      </c>
      <c r="C740" s="9">
        <v>2207</v>
      </c>
      <c r="D740" s="7" t="s">
        <v>22</v>
      </c>
      <c r="E740" s="16" t="s">
        <v>32</v>
      </c>
      <c r="F740" s="52" t="s">
        <v>72</v>
      </c>
      <c r="G740" s="53">
        <v>45107</v>
      </c>
      <c r="H740" s="19">
        <v>230162</v>
      </c>
      <c r="I740" s="54">
        <v>27.4</v>
      </c>
      <c r="J740" s="11">
        <v>401.7</v>
      </c>
      <c r="K740" s="11">
        <v>144.6</v>
      </c>
      <c r="L740" s="7">
        <f t="shared" si="43"/>
        <v>0.64002987303958181</v>
      </c>
      <c r="M740" s="7">
        <f t="shared" si="45"/>
        <v>5957.7047765850339</v>
      </c>
      <c r="N740" s="11">
        <v>401.7</v>
      </c>
      <c r="O740" s="11">
        <v>45.6</v>
      </c>
      <c r="P740" s="11">
        <v>144.6</v>
      </c>
      <c r="Q740" s="11">
        <f t="shared" si="44"/>
        <v>99</v>
      </c>
      <c r="R740" s="20" t="s">
        <v>75</v>
      </c>
    </row>
    <row r="741" spans="1:19" ht="15.75" customHeight="1" x14ac:dyDescent="0.15">
      <c r="A741" s="11">
        <v>2023</v>
      </c>
      <c r="B741" s="17" t="s">
        <v>33</v>
      </c>
      <c r="C741" s="9">
        <v>2208</v>
      </c>
      <c r="D741" s="7" t="s">
        <v>28</v>
      </c>
      <c r="E741" s="16" t="s">
        <v>32</v>
      </c>
      <c r="F741" s="52" t="s">
        <v>72</v>
      </c>
      <c r="G741" s="53">
        <v>45107</v>
      </c>
      <c r="H741" s="19">
        <v>230163</v>
      </c>
      <c r="I741" s="54">
        <v>14.2</v>
      </c>
      <c r="J741" s="11">
        <v>349.2</v>
      </c>
      <c r="K741" s="11">
        <v>127.8</v>
      </c>
      <c r="L741" s="7">
        <f t="shared" si="43"/>
        <v>0.634020618556701</v>
      </c>
      <c r="M741" s="7">
        <f t="shared" si="45"/>
        <v>3139.1127714718787</v>
      </c>
      <c r="N741" s="11">
        <v>349.2</v>
      </c>
      <c r="O741" s="11">
        <v>45.6</v>
      </c>
      <c r="P741" s="11">
        <v>127.8</v>
      </c>
      <c r="Q741" s="11">
        <f t="shared" si="44"/>
        <v>82.199999999999989</v>
      </c>
      <c r="R741" s="20" t="s">
        <v>75</v>
      </c>
      <c r="S741" s="11" t="s">
        <v>79</v>
      </c>
    </row>
    <row r="742" spans="1:19" ht="15.75" customHeight="1" x14ac:dyDescent="0.15">
      <c r="A742" s="11">
        <v>2023</v>
      </c>
      <c r="B742" s="17" t="s">
        <v>33</v>
      </c>
      <c r="C742" s="9">
        <v>2209</v>
      </c>
      <c r="D742" s="7" t="s">
        <v>27</v>
      </c>
      <c r="E742" s="16" t="s">
        <v>32</v>
      </c>
      <c r="F742" s="52" t="s">
        <v>72</v>
      </c>
      <c r="G742" s="53">
        <v>45107</v>
      </c>
      <c r="H742" s="19">
        <v>230164</v>
      </c>
      <c r="I742" s="54">
        <v>2</v>
      </c>
      <c r="J742" s="11">
        <v>430.6</v>
      </c>
      <c r="K742" s="11">
        <v>150.19999999999999</v>
      </c>
      <c r="L742" s="7">
        <f t="shared" si="43"/>
        <v>0.65118439386902005</v>
      </c>
      <c r="M742" s="7">
        <f t="shared" si="45"/>
        <v>421.39352444817672</v>
      </c>
      <c r="N742" s="11">
        <v>430.6</v>
      </c>
      <c r="O742" s="11">
        <v>45.6</v>
      </c>
      <c r="P742" s="11">
        <v>150.19999999999999</v>
      </c>
      <c r="Q742" s="11">
        <f t="shared" si="44"/>
        <v>104.6</v>
      </c>
      <c r="R742" s="20" t="s">
        <v>77</v>
      </c>
      <c r="S742" s="11" t="s">
        <v>78</v>
      </c>
    </row>
    <row r="743" spans="1:19" ht="15.75" customHeight="1" x14ac:dyDescent="0.15">
      <c r="A743" s="11">
        <v>2023</v>
      </c>
      <c r="B743" s="17" t="s">
        <v>33</v>
      </c>
      <c r="C743" s="9">
        <v>2210</v>
      </c>
      <c r="D743" s="7" t="s">
        <v>29</v>
      </c>
      <c r="E743" s="16" t="s">
        <v>32</v>
      </c>
      <c r="F743" s="52" t="s">
        <v>72</v>
      </c>
      <c r="G743" s="53">
        <v>45107</v>
      </c>
      <c r="H743" s="19">
        <v>230165</v>
      </c>
      <c r="I743" s="54">
        <v>2.2000000000000002</v>
      </c>
      <c r="J743" s="11">
        <v>385.5</v>
      </c>
      <c r="K743" s="11">
        <v>135</v>
      </c>
      <c r="L743" s="7">
        <f t="shared" si="43"/>
        <v>0.64980544747081714</v>
      </c>
      <c r="M743" s="7">
        <f t="shared" si="45"/>
        <v>465.36532641590998</v>
      </c>
      <c r="N743" s="11">
        <v>385.5</v>
      </c>
      <c r="O743" s="11">
        <v>45.6</v>
      </c>
      <c r="P743" s="11">
        <v>135</v>
      </c>
      <c r="Q743" s="11">
        <f t="shared" si="44"/>
        <v>89.4</v>
      </c>
      <c r="R743" s="20" t="s">
        <v>77</v>
      </c>
      <c r="S743" s="11" t="s">
        <v>78</v>
      </c>
    </row>
    <row r="744" spans="1:19" ht="15.75" customHeight="1" x14ac:dyDescent="0.15">
      <c r="A744" s="11">
        <v>2023</v>
      </c>
      <c r="B744" s="17" t="s">
        <v>33</v>
      </c>
      <c r="C744" s="9">
        <v>2211</v>
      </c>
      <c r="D744" s="7" t="s">
        <v>30</v>
      </c>
      <c r="E744" s="16" t="s">
        <v>32</v>
      </c>
      <c r="F744" s="52" t="s">
        <v>72</v>
      </c>
      <c r="G744" s="53">
        <v>45107</v>
      </c>
      <c r="H744" s="19">
        <v>230166</v>
      </c>
      <c r="I744" s="54">
        <v>10</v>
      </c>
      <c r="J744" s="11">
        <v>349.4</v>
      </c>
      <c r="K744" s="11">
        <v>132</v>
      </c>
      <c r="L744" s="7">
        <f t="shared" si="43"/>
        <v>0.62220950200343439</v>
      </c>
      <c r="M744" s="7">
        <f t="shared" si="45"/>
        <v>2281.9860501600633</v>
      </c>
      <c r="N744" s="11">
        <v>349.4</v>
      </c>
      <c r="O744" s="11">
        <v>45.6</v>
      </c>
      <c r="P744" s="11">
        <v>132</v>
      </c>
      <c r="Q744" s="11">
        <f t="shared" si="44"/>
        <v>86.4</v>
      </c>
      <c r="R744" s="20" t="s">
        <v>75</v>
      </c>
      <c r="S744" s="11" t="s">
        <v>80</v>
      </c>
    </row>
    <row r="745" spans="1:19" ht="15.75" customHeight="1" x14ac:dyDescent="0.15">
      <c r="A745" s="11">
        <v>2023</v>
      </c>
      <c r="B745" s="17" t="s">
        <v>33</v>
      </c>
      <c r="C745" s="9">
        <v>2212</v>
      </c>
      <c r="D745" s="7" t="s">
        <v>31</v>
      </c>
      <c r="E745" s="16" t="s">
        <v>32</v>
      </c>
      <c r="F745" s="52" t="s">
        <v>72</v>
      </c>
      <c r="G745" s="53">
        <v>45107</v>
      </c>
      <c r="H745" s="19">
        <v>230167</v>
      </c>
      <c r="I745" s="54">
        <v>20.8</v>
      </c>
      <c r="J745" s="11">
        <v>562</v>
      </c>
      <c r="K745" s="11">
        <v>175.2</v>
      </c>
      <c r="L745" s="7">
        <f t="shared" si="43"/>
        <v>0.6882562277580071</v>
      </c>
      <c r="M745" s="7">
        <f t="shared" si="45"/>
        <v>3916.7249625555673</v>
      </c>
      <c r="N745" s="11">
        <v>562</v>
      </c>
      <c r="O745" s="11">
        <v>45.6</v>
      </c>
      <c r="P745" s="11">
        <v>175.2</v>
      </c>
      <c r="Q745" s="11">
        <f t="shared" si="44"/>
        <v>129.6</v>
      </c>
      <c r="R745" s="20" t="s">
        <v>75</v>
      </c>
    </row>
    <row r="746" spans="1:19" ht="15.75" customHeight="1" x14ac:dyDescent="0.15">
      <c r="A746" s="11">
        <v>2023</v>
      </c>
      <c r="B746" s="17" t="s">
        <v>33</v>
      </c>
      <c r="C746" s="9">
        <v>2301</v>
      </c>
      <c r="D746" s="7" t="s">
        <v>22</v>
      </c>
      <c r="E746" s="16" t="s">
        <v>32</v>
      </c>
      <c r="F746" s="52" t="s">
        <v>72</v>
      </c>
      <c r="G746" s="53">
        <v>45107</v>
      </c>
      <c r="H746" s="19">
        <v>230168</v>
      </c>
      <c r="I746" s="54">
        <v>26</v>
      </c>
      <c r="J746" s="11">
        <v>391.3</v>
      </c>
      <c r="K746" s="11">
        <v>145.6</v>
      </c>
      <c r="L746" s="7">
        <f t="shared" si="43"/>
        <v>0.62790697674418605</v>
      </c>
      <c r="M746" s="7">
        <f t="shared" si="45"/>
        <v>5843.6854331427967</v>
      </c>
      <c r="N746" s="11">
        <v>391.3</v>
      </c>
      <c r="O746" s="11">
        <v>45.6</v>
      </c>
      <c r="P746" s="11">
        <v>145.6</v>
      </c>
      <c r="Q746" s="11">
        <f t="shared" si="44"/>
        <v>100</v>
      </c>
      <c r="R746" s="20" t="s">
        <v>75</v>
      </c>
    </row>
    <row r="747" spans="1:19" ht="15.75" customHeight="1" x14ac:dyDescent="0.15">
      <c r="A747" s="11">
        <v>2023</v>
      </c>
      <c r="B747" s="17" t="s">
        <v>33</v>
      </c>
      <c r="C747" s="9">
        <v>2302</v>
      </c>
      <c r="D747" s="7" t="s">
        <v>28</v>
      </c>
      <c r="E747" s="16" t="s">
        <v>32</v>
      </c>
      <c r="F747" s="52" t="s">
        <v>72</v>
      </c>
      <c r="G747" s="53">
        <v>45107</v>
      </c>
      <c r="H747" s="19">
        <v>230169</v>
      </c>
      <c r="I747" s="54">
        <v>13.2</v>
      </c>
      <c r="J747" s="11">
        <v>536.1</v>
      </c>
      <c r="K747" s="11">
        <v>188.2</v>
      </c>
      <c r="L747" s="7">
        <f t="shared" si="43"/>
        <v>0.64894609214698751</v>
      </c>
      <c r="M747" s="7">
        <f t="shared" si="45"/>
        <v>2799.0438212881786</v>
      </c>
      <c r="N747" s="11">
        <v>536.1</v>
      </c>
      <c r="O747" s="11">
        <v>45.6</v>
      </c>
      <c r="P747" s="11">
        <v>188.2</v>
      </c>
      <c r="Q747" s="11">
        <f t="shared" si="44"/>
        <v>142.6</v>
      </c>
      <c r="R747" s="20" t="s">
        <v>75</v>
      </c>
      <c r="S747" s="11" t="s">
        <v>81</v>
      </c>
    </row>
    <row r="748" spans="1:19" ht="15.75" customHeight="1" x14ac:dyDescent="0.15">
      <c r="A748" s="11">
        <v>2023</v>
      </c>
      <c r="B748" s="17" t="s">
        <v>33</v>
      </c>
      <c r="C748" s="9">
        <v>2303</v>
      </c>
      <c r="D748" s="7" t="s">
        <v>31</v>
      </c>
      <c r="E748" s="16" t="s">
        <v>32</v>
      </c>
      <c r="F748" s="52" t="s">
        <v>72</v>
      </c>
      <c r="G748" s="53">
        <v>45107</v>
      </c>
      <c r="H748" s="19">
        <v>230170</v>
      </c>
      <c r="I748" s="54">
        <v>2.2000000000000002</v>
      </c>
      <c r="J748" s="11">
        <v>328.4</v>
      </c>
      <c r="K748" s="11">
        <v>127.4</v>
      </c>
      <c r="L748" s="7">
        <f t="shared" si="43"/>
        <v>0.61205846528623631</v>
      </c>
      <c r="M748" s="7">
        <f t="shared" si="45"/>
        <v>515.52640561796056</v>
      </c>
      <c r="N748" s="11">
        <v>328.4</v>
      </c>
      <c r="O748" s="11">
        <v>45.6</v>
      </c>
      <c r="P748" s="11">
        <v>127.4</v>
      </c>
      <c r="Q748" s="11">
        <f t="shared" si="44"/>
        <v>81.800000000000011</v>
      </c>
      <c r="R748" s="20" t="s">
        <v>77</v>
      </c>
      <c r="S748" s="11" t="s">
        <v>78</v>
      </c>
    </row>
    <row r="749" spans="1:19" ht="15.75" customHeight="1" x14ac:dyDescent="0.15">
      <c r="A749" s="11">
        <v>2023</v>
      </c>
      <c r="B749" s="17" t="s">
        <v>33</v>
      </c>
      <c r="C749" s="9">
        <v>2304</v>
      </c>
      <c r="D749" s="7" t="s">
        <v>30</v>
      </c>
      <c r="E749" s="16" t="s">
        <v>32</v>
      </c>
      <c r="F749" s="52" t="s">
        <v>72</v>
      </c>
      <c r="G749" s="53">
        <v>45107</v>
      </c>
      <c r="H749" s="19">
        <v>230171</v>
      </c>
      <c r="I749" s="54">
        <v>1.6</v>
      </c>
      <c r="J749" s="11">
        <v>339.8</v>
      </c>
      <c r="K749" s="11">
        <v>133</v>
      </c>
      <c r="L749" s="7">
        <f t="shared" si="43"/>
        <v>0.60859329017068864</v>
      </c>
      <c r="M749" s="7">
        <f t="shared" si="45"/>
        <v>378.27723312518293</v>
      </c>
      <c r="N749" s="11">
        <v>339.8</v>
      </c>
      <c r="O749" s="11">
        <v>45.6</v>
      </c>
      <c r="P749" s="11">
        <v>133</v>
      </c>
      <c r="Q749" s="11">
        <f t="shared" si="44"/>
        <v>87.4</v>
      </c>
      <c r="R749" s="20" t="s">
        <v>77</v>
      </c>
      <c r="S749" s="11" t="s">
        <v>78</v>
      </c>
    </row>
    <row r="750" spans="1:19" ht="15.75" customHeight="1" x14ac:dyDescent="0.15">
      <c r="A750" s="11">
        <v>2023</v>
      </c>
      <c r="B750" s="17" t="s">
        <v>33</v>
      </c>
      <c r="C750" s="9">
        <v>2305</v>
      </c>
      <c r="D750" s="7" t="s">
        <v>29</v>
      </c>
      <c r="E750" s="16" t="s">
        <v>32</v>
      </c>
      <c r="F750" s="52" t="s">
        <v>72</v>
      </c>
      <c r="G750" s="53">
        <v>45107</v>
      </c>
      <c r="H750" s="19">
        <v>230172</v>
      </c>
      <c r="I750" s="54">
        <v>10.8</v>
      </c>
      <c r="J750" s="11">
        <v>592.4</v>
      </c>
      <c r="K750" s="11">
        <v>199.4</v>
      </c>
      <c r="L750" s="7">
        <f t="shared" si="43"/>
        <v>0.66340310600945307</v>
      </c>
      <c r="M750" s="7">
        <f t="shared" si="45"/>
        <v>2195.8153377120293</v>
      </c>
      <c r="N750" s="11">
        <v>592.4</v>
      </c>
      <c r="O750" s="11">
        <v>45.6</v>
      </c>
      <c r="P750" s="11">
        <v>199.4</v>
      </c>
      <c r="Q750" s="11">
        <f t="shared" si="44"/>
        <v>153.80000000000001</v>
      </c>
      <c r="R750" s="20" t="s">
        <v>75</v>
      </c>
      <c r="S750" s="11" t="s">
        <v>81</v>
      </c>
    </row>
    <row r="751" spans="1:19" ht="15.75" customHeight="1" x14ac:dyDescent="0.15">
      <c r="A751" s="11">
        <v>2023</v>
      </c>
      <c r="B751" s="17" t="s">
        <v>33</v>
      </c>
      <c r="C751" s="9">
        <v>2306</v>
      </c>
      <c r="D751" s="7" t="s">
        <v>27</v>
      </c>
      <c r="E751" s="16" t="s">
        <v>32</v>
      </c>
      <c r="F751" s="52" t="s">
        <v>72</v>
      </c>
      <c r="G751" s="53">
        <v>45107</v>
      </c>
      <c r="H751" s="19">
        <v>230173</v>
      </c>
      <c r="I751" s="54">
        <v>19.600000000000001</v>
      </c>
      <c r="J751" s="11">
        <v>226.4</v>
      </c>
      <c r="K751" s="11">
        <v>97.2</v>
      </c>
      <c r="L751" s="7">
        <f t="shared" si="43"/>
        <v>0.57067137809187274</v>
      </c>
      <c r="M751" s="7">
        <f t="shared" si="45"/>
        <v>5082.856729842596</v>
      </c>
      <c r="N751" s="11">
        <v>226.4</v>
      </c>
      <c r="O751" s="11">
        <v>45.6</v>
      </c>
      <c r="P751" s="11">
        <v>97.2</v>
      </c>
      <c r="Q751" s="11">
        <f t="shared" si="44"/>
        <v>51.6</v>
      </c>
      <c r="R751" s="20" t="s">
        <v>75</v>
      </c>
    </row>
    <row r="752" spans="1:19" ht="15.75" customHeight="1" x14ac:dyDescent="0.15">
      <c r="A752" s="11">
        <v>2023</v>
      </c>
      <c r="B752" s="17" t="s">
        <v>33</v>
      </c>
      <c r="C752" s="9">
        <v>2307</v>
      </c>
      <c r="D752" s="7" t="s">
        <v>22</v>
      </c>
      <c r="E752" s="10" t="s">
        <v>23</v>
      </c>
      <c r="F752" s="52" t="s">
        <v>72</v>
      </c>
      <c r="G752" s="53">
        <v>45118</v>
      </c>
      <c r="H752" s="19">
        <v>230174</v>
      </c>
      <c r="I752" s="54">
        <v>35.4</v>
      </c>
      <c r="J752" s="11">
        <v>352.6</v>
      </c>
      <c r="K752" s="11">
        <v>133.19999999999999</v>
      </c>
      <c r="L752" s="7">
        <f t="shared" si="43"/>
        <v>0.62223482699943289</v>
      </c>
      <c r="M752" s="7">
        <f t="shared" si="45"/>
        <v>8077.6890974406542</v>
      </c>
      <c r="N752" s="11">
        <v>352.6</v>
      </c>
      <c r="O752" s="11">
        <v>45.6</v>
      </c>
      <c r="P752" s="11">
        <v>133.19999999999999</v>
      </c>
      <c r="Q752" s="11">
        <f t="shared" si="44"/>
        <v>87.6</v>
      </c>
      <c r="R752" s="20"/>
    </row>
    <row r="753" spans="1:18" ht="15.75" customHeight="1" x14ac:dyDescent="0.15">
      <c r="A753" s="11">
        <v>2023</v>
      </c>
      <c r="B753" s="17" t="s">
        <v>33</v>
      </c>
      <c r="C753" s="9">
        <v>2308</v>
      </c>
      <c r="D753" s="7" t="s">
        <v>29</v>
      </c>
      <c r="E753" s="10" t="s">
        <v>23</v>
      </c>
      <c r="F753" s="52" t="s">
        <v>72</v>
      </c>
      <c r="G753" s="53">
        <v>45118</v>
      </c>
      <c r="H753" s="19">
        <v>230175</v>
      </c>
      <c r="I753" s="54">
        <v>28.4</v>
      </c>
      <c r="J753" s="11">
        <v>478</v>
      </c>
      <c r="K753" s="11">
        <v>178.8</v>
      </c>
      <c r="L753" s="7">
        <f t="shared" si="43"/>
        <v>0.6259414225941422</v>
      </c>
      <c r="M753" s="7">
        <f t="shared" si="45"/>
        <v>6416.8208218869304</v>
      </c>
      <c r="N753" s="11">
        <v>478</v>
      </c>
      <c r="O753" s="11">
        <v>45.6</v>
      </c>
      <c r="P753" s="11">
        <v>178.8</v>
      </c>
      <c r="Q753" s="11">
        <f t="shared" si="44"/>
        <v>133.20000000000002</v>
      </c>
      <c r="R753" s="20"/>
    </row>
    <row r="754" spans="1:18" ht="15.75" customHeight="1" x14ac:dyDescent="0.15">
      <c r="A754" s="11">
        <v>2023</v>
      </c>
      <c r="B754" s="17" t="s">
        <v>33</v>
      </c>
      <c r="C754" s="9">
        <v>2309</v>
      </c>
      <c r="D754" s="7" t="s">
        <v>31</v>
      </c>
      <c r="E754" s="10" t="s">
        <v>23</v>
      </c>
      <c r="F754" s="52" t="s">
        <v>72</v>
      </c>
      <c r="G754" s="53">
        <v>45118</v>
      </c>
      <c r="H754" s="19">
        <v>230176</v>
      </c>
      <c r="I754" s="54">
        <v>15.2</v>
      </c>
      <c r="J754" s="11">
        <v>387.3</v>
      </c>
      <c r="K754" s="11">
        <v>153.19999999999999</v>
      </c>
      <c r="L754" s="7">
        <f t="shared" si="43"/>
        <v>0.60444100180738447</v>
      </c>
      <c r="M754" s="7">
        <f t="shared" si="45"/>
        <v>3631.7572396078285</v>
      </c>
      <c r="N754" s="11">
        <v>387.3</v>
      </c>
      <c r="O754" s="11">
        <v>45.6</v>
      </c>
      <c r="P754" s="11">
        <v>153.19999999999999</v>
      </c>
      <c r="Q754" s="11">
        <f t="shared" si="44"/>
        <v>107.6</v>
      </c>
      <c r="R754" s="20"/>
    </row>
    <row r="755" spans="1:18" ht="15.75" customHeight="1" x14ac:dyDescent="0.15">
      <c r="A755" s="11">
        <v>2023</v>
      </c>
      <c r="B755" s="17" t="s">
        <v>33</v>
      </c>
      <c r="C755" s="9">
        <v>2310</v>
      </c>
      <c r="D755" s="7" t="s">
        <v>27</v>
      </c>
      <c r="E755" s="10" t="s">
        <v>23</v>
      </c>
      <c r="F755" s="52" t="s">
        <v>72</v>
      </c>
      <c r="G755" s="53">
        <v>45118</v>
      </c>
      <c r="H755" s="19">
        <v>230177</v>
      </c>
      <c r="I755" s="54">
        <v>19.2</v>
      </c>
      <c r="J755" s="11">
        <v>571.79999999999995</v>
      </c>
      <c r="K755" s="11">
        <v>205.8</v>
      </c>
      <c r="L755" s="7">
        <f t="shared" si="43"/>
        <v>0.64008394543546687</v>
      </c>
      <c r="M755" s="7">
        <f t="shared" si="45"/>
        <v>4174.1149303457805</v>
      </c>
      <c r="N755" s="11">
        <v>571.79999999999995</v>
      </c>
      <c r="O755" s="11">
        <v>45.6</v>
      </c>
      <c r="P755" s="11">
        <v>205.8</v>
      </c>
      <c r="Q755" s="11">
        <f t="shared" si="44"/>
        <v>160.20000000000002</v>
      </c>
      <c r="R755" s="20"/>
    </row>
    <row r="756" spans="1:18" ht="15.75" customHeight="1" x14ac:dyDescent="0.15">
      <c r="A756" s="11">
        <v>2023</v>
      </c>
      <c r="B756" s="17" t="s">
        <v>33</v>
      </c>
      <c r="C756" s="9">
        <v>2311</v>
      </c>
      <c r="D756" s="7" t="s">
        <v>30</v>
      </c>
      <c r="E756" s="10" t="s">
        <v>23</v>
      </c>
      <c r="F756" s="52" t="s">
        <v>72</v>
      </c>
      <c r="G756" s="53">
        <v>45118</v>
      </c>
      <c r="H756" s="19">
        <v>230178</v>
      </c>
      <c r="I756" s="54">
        <v>32</v>
      </c>
      <c r="J756" s="11">
        <v>733.2</v>
      </c>
      <c r="K756" s="11">
        <v>253</v>
      </c>
      <c r="L756" s="7">
        <f t="shared" si="43"/>
        <v>0.65493726132024011</v>
      </c>
      <c r="M756" s="7">
        <f t="shared" si="45"/>
        <v>6669.7567907969778</v>
      </c>
      <c r="N756" s="11">
        <v>733.2</v>
      </c>
      <c r="O756" s="11">
        <v>45.6</v>
      </c>
      <c r="P756" s="11">
        <v>253</v>
      </c>
      <c r="Q756" s="11">
        <f t="shared" si="44"/>
        <v>207.4</v>
      </c>
      <c r="R756" s="20"/>
    </row>
    <row r="757" spans="1:18" ht="15.75" customHeight="1" x14ac:dyDescent="0.15">
      <c r="A757" s="11">
        <v>2023</v>
      </c>
      <c r="B757" s="17" t="s">
        <v>33</v>
      </c>
      <c r="C757" s="9">
        <v>2312</v>
      </c>
      <c r="D757" s="7" t="s">
        <v>28</v>
      </c>
      <c r="E757" s="10" t="s">
        <v>23</v>
      </c>
      <c r="F757" s="52" t="s">
        <v>72</v>
      </c>
      <c r="G757" s="53">
        <v>45118</v>
      </c>
      <c r="H757" s="19">
        <v>230179</v>
      </c>
      <c r="I757" s="54">
        <v>31.8</v>
      </c>
      <c r="J757" s="11">
        <v>443.4</v>
      </c>
      <c r="K757" s="11">
        <v>154.19999999999999</v>
      </c>
      <c r="L757" s="7">
        <f t="shared" si="43"/>
        <v>0.65223274695534506</v>
      </c>
      <c r="M757" s="7">
        <f t="shared" si="45"/>
        <v>6680.0199514313163</v>
      </c>
      <c r="N757" s="11">
        <v>443.4</v>
      </c>
      <c r="O757" s="11">
        <v>45.6</v>
      </c>
      <c r="P757" s="11">
        <v>154.19999999999999</v>
      </c>
      <c r="Q757" s="11">
        <f t="shared" si="44"/>
        <v>108.6</v>
      </c>
      <c r="R757" s="20"/>
    </row>
    <row r="758" spans="1:18" ht="15.75" customHeight="1" x14ac:dyDescent="0.15">
      <c r="A758" s="11">
        <v>2023</v>
      </c>
      <c r="B758" s="17" t="s">
        <v>33</v>
      </c>
      <c r="C758" s="9">
        <v>2401</v>
      </c>
      <c r="D758" s="7" t="s">
        <v>30</v>
      </c>
      <c r="E758" s="10" t="s">
        <v>23</v>
      </c>
      <c r="F758" s="52" t="s">
        <v>72</v>
      </c>
      <c r="G758" s="53">
        <v>45118</v>
      </c>
      <c r="H758" s="19">
        <v>230180</v>
      </c>
      <c r="I758" s="54">
        <v>33.6</v>
      </c>
      <c r="J758" s="11">
        <v>468.3</v>
      </c>
      <c r="K758" s="11">
        <v>172.2</v>
      </c>
      <c r="L758" s="7">
        <f t="shared" si="43"/>
        <v>0.63228699551569512</v>
      </c>
      <c r="M758" s="7">
        <f t="shared" si="45"/>
        <v>7462.944663375155</v>
      </c>
      <c r="N758" s="11">
        <v>468.3</v>
      </c>
      <c r="O758" s="11">
        <v>45.6</v>
      </c>
      <c r="P758" s="11">
        <v>172.2</v>
      </c>
      <c r="Q758" s="11">
        <f t="shared" si="44"/>
        <v>126.6</v>
      </c>
      <c r="R758" s="20"/>
    </row>
    <row r="759" spans="1:18" ht="15.75" customHeight="1" x14ac:dyDescent="0.15">
      <c r="A759" s="11">
        <v>2023</v>
      </c>
      <c r="B759" s="17" t="s">
        <v>33</v>
      </c>
      <c r="C759" s="9">
        <v>2402</v>
      </c>
      <c r="D759" s="7" t="s">
        <v>27</v>
      </c>
      <c r="E759" s="10" t="s">
        <v>23</v>
      </c>
      <c r="F759" s="52" t="s">
        <v>72</v>
      </c>
      <c r="G759" s="53">
        <v>45118</v>
      </c>
      <c r="H759" s="19">
        <v>230181</v>
      </c>
      <c r="I759" s="54">
        <v>32.6</v>
      </c>
      <c r="J759" s="11">
        <v>700.8</v>
      </c>
      <c r="K759" s="11">
        <v>241.8</v>
      </c>
      <c r="L759" s="7">
        <f t="shared" si="43"/>
        <v>0.65496575342465746</v>
      </c>
      <c r="M759" s="7">
        <f t="shared" si="45"/>
        <v>6794.253677374968</v>
      </c>
      <c r="N759" s="11">
        <v>700.8</v>
      </c>
      <c r="O759" s="11">
        <v>45.6</v>
      </c>
      <c r="P759" s="11">
        <v>241.8</v>
      </c>
      <c r="Q759" s="11">
        <f t="shared" si="44"/>
        <v>196.20000000000002</v>
      </c>
      <c r="R759" s="20"/>
    </row>
    <row r="760" spans="1:18" ht="15.75" customHeight="1" x14ac:dyDescent="0.15">
      <c r="A760" s="11">
        <v>2023</v>
      </c>
      <c r="B760" s="17" t="s">
        <v>33</v>
      </c>
      <c r="C760" s="9">
        <v>2403</v>
      </c>
      <c r="D760" s="7" t="s">
        <v>22</v>
      </c>
      <c r="E760" s="10" t="s">
        <v>23</v>
      </c>
      <c r="F760" s="52" t="s">
        <v>72</v>
      </c>
      <c r="G760" s="53">
        <v>45118</v>
      </c>
      <c r="H760" s="19">
        <v>230182</v>
      </c>
      <c r="I760" s="54">
        <v>24</v>
      </c>
      <c r="J760" s="11">
        <v>631.4</v>
      </c>
      <c r="K760" s="11">
        <v>224.4</v>
      </c>
      <c r="L760" s="7">
        <f t="shared" si="43"/>
        <v>0.64459930313588854</v>
      </c>
      <c r="M760" s="7">
        <f t="shared" si="45"/>
        <v>5152.1852673072171</v>
      </c>
      <c r="N760" s="11">
        <v>631.4</v>
      </c>
      <c r="O760" s="11">
        <v>45.6</v>
      </c>
      <c r="P760" s="11">
        <v>224.4</v>
      </c>
      <c r="Q760" s="11">
        <f t="shared" si="44"/>
        <v>178.8</v>
      </c>
      <c r="R760" s="20"/>
    </row>
    <row r="761" spans="1:18" ht="15.75" customHeight="1" x14ac:dyDescent="0.15">
      <c r="A761" s="11">
        <v>2023</v>
      </c>
      <c r="B761" s="17" t="s">
        <v>33</v>
      </c>
      <c r="C761" s="9">
        <v>2404</v>
      </c>
      <c r="D761" s="7" t="s">
        <v>28</v>
      </c>
      <c r="E761" s="10" t="s">
        <v>23</v>
      </c>
      <c r="F761" s="52" t="s">
        <v>72</v>
      </c>
      <c r="G761" s="53">
        <v>45118</v>
      </c>
      <c r="H761" s="19">
        <v>230183</v>
      </c>
      <c r="I761" s="54">
        <v>26.2</v>
      </c>
      <c r="J761" s="11">
        <v>780</v>
      </c>
      <c r="K761" s="11">
        <v>286</v>
      </c>
      <c r="L761" s="7">
        <f t="shared" si="43"/>
        <v>0.6333333333333333</v>
      </c>
      <c r="M761" s="7">
        <f t="shared" si="45"/>
        <v>5802.7609053497927</v>
      </c>
      <c r="N761" s="11">
        <v>780</v>
      </c>
      <c r="O761" s="11">
        <v>45.6</v>
      </c>
      <c r="P761" s="11">
        <v>286</v>
      </c>
      <c r="Q761" s="11">
        <f t="shared" si="44"/>
        <v>240.4</v>
      </c>
      <c r="R761" s="20"/>
    </row>
    <row r="762" spans="1:18" ht="15.75" customHeight="1" x14ac:dyDescent="0.15">
      <c r="A762" s="11">
        <v>2023</v>
      </c>
      <c r="B762" s="17" t="s">
        <v>33</v>
      </c>
      <c r="C762" s="9">
        <v>2405</v>
      </c>
      <c r="D762" s="7" t="s">
        <v>29</v>
      </c>
      <c r="E762" s="10" t="s">
        <v>23</v>
      </c>
      <c r="F762" s="52" t="s">
        <v>72</v>
      </c>
      <c r="G762" s="53">
        <v>45118</v>
      </c>
      <c r="H762" s="19">
        <v>230184</v>
      </c>
      <c r="I762" s="54">
        <v>31.4</v>
      </c>
      <c r="J762" s="11">
        <v>802.4</v>
      </c>
      <c r="K762" s="11">
        <v>263.2</v>
      </c>
      <c r="L762" s="7">
        <f t="shared" si="43"/>
        <v>0.67198404785643073</v>
      </c>
      <c r="M762" s="7">
        <f t="shared" si="45"/>
        <v>6221.3776929592796</v>
      </c>
      <c r="N762" s="11">
        <v>802.4</v>
      </c>
      <c r="O762" s="11">
        <v>45.6</v>
      </c>
      <c r="P762" s="11">
        <v>263.2</v>
      </c>
      <c r="Q762" s="11">
        <f t="shared" si="44"/>
        <v>217.6</v>
      </c>
      <c r="R762" s="20"/>
    </row>
    <row r="763" spans="1:18" ht="15.75" customHeight="1" x14ac:dyDescent="0.15">
      <c r="A763" s="11">
        <v>2023</v>
      </c>
      <c r="B763" s="17" t="s">
        <v>33</v>
      </c>
      <c r="C763" s="9">
        <v>2406</v>
      </c>
      <c r="D763" s="7" t="s">
        <v>31</v>
      </c>
      <c r="E763" s="10" t="s">
        <v>23</v>
      </c>
      <c r="F763" s="52" t="s">
        <v>72</v>
      </c>
      <c r="G763" s="53">
        <v>45118</v>
      </c>
      <c r="H763" s="19">
        <v>230185</v>
      </c>
      <c r="I763" s="54">
        <v>29.2</v>
      </c>
      <c r="J763" s="11">
        <v>510.9</v>
      </c>
      <c r="K763" s="11">
        <v>187</v>
      </c>
      <c r="L763" s="7">
        <f t="shared" si="43"/>
        <v>0.63397925229986296</v>
      </c>
      <c r="M763" s="7">
        <f t="shared" si="45"/>
        <v>6455.8065771127694</v>
      </c>
      <c r="N763" s="11">
        <v>510.9</v>
      </c>
      <c r="O763" s="11">
        <v>45.6</v>
      </c>
      <c r="P763" s="11">
        <v>187</v>
      </c>
      <c r="Q763" s="11">
        <f t="shared" si="44"/>
        <v>141.4</v>
      </c>
      <c r="R763" s="20"/>
    </row>
    <row r="764" spans="1:18" ht="15.75" customHeight="1" x14ac:dyDescent="0.15">
      <c r="A764" s="11">
        <v>2023</v>
      </c>
      <c r="B764" s="17" t="s">
        <v>33</v>
      </c>
      <c r="C764" s="9">
        <v>2407</v>
      </c>
      <c r="D764" s="7" t="s">
        <v>31</v>
      </c>
      <c r="E764" s="16" t="s">
        <v>32</v>
      </c>
      <c r="F764" s="52" t="s">
        <v>72</v>
      </c>
      <c r="G764" s="53">
        <v>45107</v>
      </c>
      <c r="H764" s="19">
        <v>230186</v>
      </c>
      <c r="I764" s="54">
        <v>22.8</v>
      </c>
      <c r="J764" s="11">
        <v>432.3</v>
      </c>
      <c r="K764" s="11">
        <v>160</v>
      </c>
      <c r="L764" s="7">
        <f t="shared" si="43"/>
        <v>0.62988665278741618</v>
      </c>
      <c r="M764" s="7">
        <f t="shared" si="45"/>
        <v>5097.1985254659312</v>
      </c>
      <c r="N764" s="11">
        <v>432.3</v>
      </c>
      <c r="O764" s="11">
        <v>45.6</v>
      </c>
      <c r="P764" s="11">
        <v>160</v>
      </c>
      <c r="Q764" s="11">
        <f t="shared" si="44"/>
        <v>114.4</v>
      </c>
      <c r="R764" s="20" t="s">
        <v>75</v>
      </c>
    </row>
    <row r="765" spans="1:18" ht="15.75" customHeight="1" x14ac:dyDescent="0.15">
      <c r="A765" s="11">
        <v>2023</v>
      </c>
      <c r="B765" s="17" t="s">
        <v>33</v>
      </c>
      <c r="C765" s="9">
        <v>2408</v>
      </c>
      <c r="D765" s="7" t="s">
        <v>27</v>
      </c>
      <c r="E765" s="16" t="s">
        <v>32</v>
      </c>
      <c r="F765" s="52" t="s">
        <v>72</v>
      </c>
      <c r="G765" s="53">
        <v>45107</v>
      </c>
      <c r="H765" s="19">
        <v>230187</v>
      </c>
      <c r="I765" s="54">
        <v>14.6</v>
      </c>
      <c r="J765" s="11">
        <v>470.2</v>
      </c>
      <c r="K765" s="11">
        <v>164.6</v>
      </c>
      <c r="L765" s="7">
        <f t="shared" si="43"/>
        <v>0.64993619736282437</v>
      </c>
      <c r="M765" s="7">
        <f t="shared" si="45"/>
        <v>3087.1804585865257</v>
      </c>
      <c r="N765" s="11">
        <v>470.2</v>
      </c>
      <c r="O765" s="11">
        <v>45.6</v>
      </c>
      <c r="P765" s="11">
        <v>164.6</v>
      </c>
      <c r="Q765" s="11">
        <f t="shared" si="44"/>
        <v>119</v>
      </c>
      <c r="R765" s="20" t="s">
        <v>75</v>
      </c>
    </row>
    <row r="766" spans="1:18" ht="15.75" customHeight="1" x14ac:dyDescent="0.15">
      <c r="A766" s="11">
        <v>2023</v>
      </c>
      <c r="B766" s="17" t="s">
        <v>33</v>
      </c>
      <c r="C766" s="9">
        <v>2409</v>
      </c>
      <c r="D766" s="7" t="s">
        <v>22</v>
      </c>
      <c r="E766" s="16" t="s">
        <v>32</v>
      </c>
      <c r="F766" s="52" t="s">
        <v>72</v>
      </c>
      <c r="G766" s="53">
        <v>45107</v>
      </c>
      <c r="H766" s="19">
        <v>230188</v>
      </c>
      <c r="I766" s="54">
        <v>13</v>
      </c>
      <c r="J766" s="11">
        <v>411.2</v>
      </c>
      <c r="K766" s="11">
        <v>163.19999999999999</v>
      </c>
      <c r="L766" s="7">
        <f t="shared" si="43"/>
        <v>0.60311284046692604</v>
      </c>
      <c r="M766" s="7">
        <f t="shared" si="45"/>
        <v>3116.5374890277612</v>
      </c>
      <c r="N766" s="11">
        <v>411.2</v>
      </c>
      <c r="O766" s="11">
        <v>45.6</v>
      </c>
      <c r="P766" s="11">
        <v>163.19999999999999</v>
      </c>
      <c r="Q766" s="11">
        <f t="shared" si="44"/>
        <v>117.6</v>
      </c>
      <c r="R766" s="20" t="s">
        <v>75</v>
      </c>
    </row>
    <row r="767" spans="1:18" ht="15.75" customHeight="1" x14ac:dyDescent="0.15">
      <c r="A767" s="11">
        <v>2023</v>
      </c>
      <c r="B767" s="17" t="s">
        <v>33</v>
      </c>
      <c r="C767" s="9">
        <v>2410</v>
      </c>
      <c r="D767" s="7" t="s">
        <v>30</v>
      </c>
      <c r="E767" s="16" t="s">
        <v>32</v>
      </c>
      <c r="F767" s="52" t="s">
        <v>72</v>
      </c>
      <c r="G767" s="53">
        <v>45107</v>
      </c>
      <c r="H767" s="19">
        <v>230189</v>
      </c>
      <c r="I767" s="54">
        <v>21.2</v>
      </c>
      <c r="J767" s="11">
        <v>700.4</v>
      </c>
      <c r="K767" s="11">
        <v>235.6</v>
      </c>
      <c r="L767" s="7">
        <f t="shared" si="43"/>
        <v>0.66362078812107361</v>
      </c>
      <c r="M767" s="7">
        <f t="shared" si="45"/>
        <v>4307.51664496991</v>
      </c>
      <c r="N767" s="11">
        <v>700.4</v>
      </c>
      <c r="O767" s="11">
        <v>45.6</v>
      </c>
      <c r="P767" s="11">
        <v>235.6</v>
      </c>
      <c r="Q767" s="11">
        <f t="shared" si="44"/>
        <v>190</v>
      </c>
      <c r="R767" s="20" t="s">
        <v>75</v>
      </c>
    </row>
    <row r="768" spans="1:18" ht="15.75" customHeight="1" x14ac:dyDescent="0.15">
      <c r="A768" s="11">
        <v>2023</v>
      </c>
      <c r="B768" s="17" t="s">
        <v>33</v>
      </c>
      <c r="C768" s="9">
        <v>2411</v>
      </c>
      <c r="D768" s="7" t="s">
        <v>29</v>
      </c>
      <c r="E768" s="16" t="s">
        <v>32</v>
      </c>
      <c r="F768" s="52" t="s">
        <v>72</v>
      </c>
      <c r="G768" s="53">
        <v>45107</v>
      </c>
      <c r="H768" s="19">
        <v>230190</v>
      </c>
      <c r="I768" s="54">
        <v>24.8</v>
      </c>
      <c r="J768" s="11">
        <v>587</v>
      </c>
      <c r="K768" s="11">
        <v>205</v>
      </c>
      <c r="L768" s="7">
        <f t="shared" si="43"/>
        <v>0.65076660988074952</v>
      </c>
      <c r="M768" s="7">
        <f t="shared" si="45"/>
        <v>5231.5381335597131</v>
      </c>
      <c r="N768" s="11">
        <v>587</v>
      </c>
      <c r="O768" s="11">
        <v>45.6</v>
      </c>
      <c r="P768" s="11">
        <v>205</v>
      </c>
      <c r="Q768" s="11">
        <f t="shared" si="44"/>
        <v>159.4</v>
      </c>
      <c r="R768" s="20" t="s">
        <v>75</v>
      </c>
    </row>
    <row r="769" spans="1:18" ht="15.75" customHeight="1" x14ac:dyDescent="0.15">
      <c r="A769" s="11">
        <v>2023</v>
      </c>
      <c r="B769" s="17" t="s">
        <v>33</v>
      </c>
      <c r="C769" s="9">
        <v>2412</v>
      </c>
      <c r="D769" s="7" t="s">
        <v>28</v>
      </c>
      <c r="E769" s="16" t="s">
        <v>32</v>
      </c>
      <c r="F769" s="52" t="s">
        <v>72</v>
      </c>
      <c r="G769" s="53">
        <v>45107</v>
      </c>
      <c r="H769" s="19">
        <v>230191</v>
      </c>
      <c r="I769" s="54">
        <v>18.399999999999999</v>
      </c>
      <c r="J769" s="11">
        <v>337.1</v>
      </c>
      <c r="K769" s="11">
        <v>130.4</v>
      </c>
      <c r="L769" s="7">
        <f t="shared" si="43"/>
        <v>0.61317116582616438</v>
      </c>
      <c r="M769" s="7">
        <f t="shared" si="45"/>
        <v>4299.3085713924238</v>
      </c>
      <c r="N769" s="11">
        <v>337.1</v>
      </c>
      <c r="O769" s="11">
        <v>45.6</v>
      </c>
      <c r="P769" s="11">
        <v>130.4</v>
      </c>
      <c r="Q769" s="11">
        <f t="shared" si="44"/>
        <v>84.800000000000011</v>
      </c>
      <c r="R769" s="20" t="s">
        <v>75</v>
      </c>
    </row>
    <row r="770" spans="1:18" ht="15.75" customHeight="1" x14ac:dyDescent="0.15">
      <c r="A770" s="11">
        <v>2023</v>
      </c>
      <c r="B770" s="8" t="s">
        <v>21</v>
      </c>
      <c r="C770" s="9">
        <v>1101</v>
      </c>
      <c r="D770" s="7" t="s">
        <v>22</v>
      </c>
      <c r="E770" s="10" t="s">
        <v>23</v>
      </c>
      <c r="F770" s="52" t="s">
        <v>82</v>
      </c>
      <c r="G770" s="53">
        <v>45160</v>
      </c>
      <c r="H770" s="19">
        <v>230192</v>
      </c>
      <c r="I770" s="54">
        <v>14.2</v>
      </c>
      <c r="J770" s="11">
        <v>548.70000000000005</v>
      </c>
      <c r="K770" s="11">
        <v>163.1</v>
      </c>
      <c r="L770" s="7">
        <f t="shared" si="43"/>
        <v>0.70275195917623468</v>
      </c>
      <c r="M770" s="7">
        <f t="shared" si="45"/>
        <v>2549.5838524155761</v>
      </c>
      <c r="N770" s="11">
        <v>548.70000000000005</v>
      </c>
      <c r="O770" s="11">
        <v>45.6</v>
      </c>
      <c r="P770" s="11">
        <v>163.1</v>
      </c>
      <c r="Q770" s="11">
        <f t="shared" si="44"/>
        <v>117.5</v>
      </c>
      <c r="R770" s="20"/>
    </row>
    <row r="771" spans="1:18" ht="15.75" customHeight="1" x14ac:dyDescent="0.15">
      <c r="A771" s="11">
        <v>2023</v>
      </c>
      <c r="B771" s="8" t="s">
        <v>21</v>
      </c>
      <c r="C771" s="9">
        <v>1102</v>
      </c>
      <c r="D771" s="7" t="s">
        <v>27</v>
      </c>
      <c r="E771" s="10" t="s">
        <v>23</v>
      </c>
      <c r="F771" s="52" t="s">
        <v>82</v>
      </c>
      <c r="G771" s="53">
        <v>45160</v>
      </c>
      <c r="H771" s="19">
        <v>230193</v>
      </c>
      <c r="I771" s="54">
        <v>15.4</v>
      </c>
      <c r="J771" s="11">
        <v>514.79999999999995</v>
      </c>
      <c r="K771" s="11">
        <v>150.5</v>
      </c>
      <c r="L771" s="7">
        <f t="shared" si="43"/>
        <v>0.70765345765345766</v>
      </c>
      <c r="M771" s="7">
        <f t="shared" si="45"/>
        <v>2719.4472382898302</v>
      </c>
      <c r="N771" s="11">
        <v>514.79999999999995</v>
      </c>
      <c r="O771" s="11">
        <v>45.6</v>
      </c>
      <c r="P771" s="11">
        <v>150.5</v>
      </c>
      <c r="Q771" s="11">
        <f t="shared" si="44"/>
        <v>104.9</v>
      </c>
      <c r="R771" s="20"/>
    </row>
    <row r="772" spans="1:18" ht="15.75" customHeight="1" x14ac:dyDescent="0.15">
      <c r="A772" s="11">
        <v>2023</v>
      </c>
      <c r="B772" s="8" t="s">
        <v>21</v>
      </c>
      <c r="C772" s="9">
        <v>1103</v>
      </c>
      <c r="D772" s="7" t="s">
        <v>28</v>
      </c>
      <c r="E772" s="10" t="s">
        <v>23</v>
      </c>
      <c r="F772" s="52" t="s">
        <v>82</v>
      </c>
      <c r="G772" s="53">
        <v>45160</v>
      </c>
      <c r="H772" s="19">
        <v>230194</v>
      </c>
      <c r="I772" s="54">
        <v>16.2</v>
      </c>
      <c r="J772" s="11">
        <v>615.29999999999995</v>
      </c>
      <c r="K772" s="11">
        <v>175.2</v>
      </c>
      <c r="L772" s="7">
        <f t="shared" si="43"/>
        <v>0.71526084836665038</v>
      </c>
      <c r="M772" s="7">
        <f t="shared" si="45"/>
        <v>2786.2761402420097</v>
      </c>
      <c r="N772" s="11">
        <v>615.29999999999995</v>
      </c>
      <c r="O772" s="11">
        <v>45.6</v>
      </c>
      <c r="P772" s="11">
        <v>175.2</v>
      </c>
      <c r="Q772" s="11">
        <f t="shared" si="44"/>
        <v>129.6</v>
      </c>
      <c r="R772" s="20"/>
    </row>
    <row r="773" spans="1:18" ht="15.75" customHeight="1" x14ac:dyDescent="0.15">
      <c r="A773" s="11">
        <v>2023</v>
      </c>
      <c r="B773" s="8" t="s">
        <v>21</v>
      </c>
      <c r="C773" s="9">
        <v>1104</v>
      </c>
      <c r="D773" s="7" t="s">
        <v>29</v>
      </c>
      <c r="E773" s="10" t="s">
        <v>23</v>
      </c>
      <c r="F773" s="52" t="s">
        <v>82</v>
      </c>
      <c r="G773" s="53">
        <v>45160</v>
      </c>
      <c r="H773" s="19">
        <v>230195</v>
      </c>
      <c r="I773" s="54">
        <v>22</v>
      </c>
      <c r="J773" s="11">
        <v>695.7</v>
      </c>
      <c r="K773" s="11">
        <v>189</v>
      </c>
      <c r="L773" s="7">
        <f t="shared" si="43"/>
        <v>0.72833117723156537</v>
      </c>
      <c r="M773" s="7">
        <f t="shared" si="45"/>
        <v>3610.143260984139</v>
      </c>
      <c r="N773" s="11">
        <v>695.7</v>
      </c>
      <c r="O773" s="11">
        <v>45.6</v>
      </c>
      <c r="P773" s="11">
        <v>189</v>
      </c>
      <c r="Q773" s="11">
        <f t="shared" si="44"/>
        <v>143.4</v>
      </c>
      <c r="R773" s="20"/>
    </row>
    <row r="774" spans="1:18" ht="15.75" customHeight="1" x14ac:dyDescent="0.15">
      <c r="A774" s="11">
        <v>2023</v>
      </c>
      <c r="B774" s="8" t="s">
        <v>21</v>
      </c>
      <c r="C774" s="9">
        <v>1105</v>
      </c>
      <c r="D774" s="7" t="s">
        <v>30</v>
      </c>
      <c r="E774" s="10" t="s">
        <v>23</v>
      </c>
      <c r="F774" s="52" t="s">
        <v>82</v>
      </c>
      <c r="G774" s="53">
        <v>45160</v>
      </c>
      <c r="H774" s="19">
        <v>230196</v>
      </c>
      <c r="I774" s="54">
        <v>15.2</v>
      </c>
      <c r="J774" s="11">
        <v>647.29999999999995</v>
      </c>
      <c r="K774" s="11">
        <v>183.2</v>
      </c>
      <c r="L774" s="7">
        <f t="shared" si="43"/>
        <v>0.71697821720994903</v>
      </c>
      <c r="M774" s="7">
        <f t="shared" si="45"/>
        <v>2598.5160578093264</v>
      </c>
      <c r="N774" s="11">
        <v>647.29999999999995</v>
      </c>
      <c r="O774" s="11">
        <v>45.6</v>
      </c>
      <c r="P774" s="11">
        <v>183.2</v>
      </c>
      <c r="Q774" s="11">
        <f t="shared" si="44"/>
        <v>137.6</v>
      </c>
      <c r="R774" s="20"/>
    </row>
    <row r="775" spans="1:18" ht="15.75" customHeight="1" x14ac:dyDescent="0.15">
      <c r="A775" s="11">
        <v>2023</v>
      </c>
      <c r="B775" s="8" t="s">
        <v>21</v>
      </c>
      <c r="C775" s="9">
        <v>1106</v>
      </c>
      <c r="D775" s="7" t="s">
        <v>31</v>
      </c>
      <c r="E775" s="10" t="s">
        <v>23</v>
      </c>
      <c r="F775" s="52" t="s">
        <v>82</v>
      </c>
      <c r="G775" s="53">
        <v>45160</v>
      </c>
      <c r="H775" s="19">
        <v>230197</v>
      </c>
      <c r="I775" s="54">
        <v>11.8</v>
      </c>
      <c r="J775" s="11">
        <v>501.5</v>
      </c>
      <c r="K775" s="11">
        <v>152.80000000000001</v>
      </c>
      <c r="L775" s="7">
        <f t="shared" si="43"/>
        <v>0.69531405782652045</v>
      </c>
      <c r="M775" s="7">
        <f t="shared" si="45"/>
        <v>2171.682735855285</v>
      </c>
      <c r="N775" s="11">
        <v>501.5</v>
      </c>
      <c r="O775" s="11">
        <v>45.6</v>
      </c>
      <c r="P775" s="11">
        <v>152.80000000000001</v>
      </c>
      <c r="Q775" s="11">
        <f t="shared" si="44"/>
        <v>107.20000000000002</v>
      </c>
      <c r="R775" s="20"/>
    </row>
    <row r="776" spans="1:18" ht="15.75" customHeight="1" x14ac:dyDescent="0.15">
      <c r="A776" s="11">
        <v>2023</v>
      </c>
      <c r="B776" s="8" t="s">
        <v>21</v>
      </c>
      <c r="C776" s="9">
        <v>1107</v>
      </c>
      <c r="D776" s="7" t="s">
        <v>29</v>
      </c>
      <c r="E776" s="16" t="s">
        <v>32</v>
      </c>
      <c r="F776" s="52" t="s">
        <v>82</v>
      </c>
      <c r="G776" s="53">
        <v>45140</v>
      </c>
      <c r="H776" s="19">
        <v>230198</v>
      </c>
      <c r="I776" s="54">
        <v>18</v>
      </c>
      <c r="J776" s="11">
        <v>485.2</v>
      </c>
      <c r="K776" s="11">
        <v>148.80000000000001</v>
      </c>
      <c r="L776" s="7">
        <f t="shared" si="43"/>
        <v>0.69332234130255566</v>
      </c>
      <c r="M776" s="7">
        <f t="shared" si="45"/>
        <v>3334.391566114567</v>
      </c>
      <c r="N776" s="11">
        <v>485.2</v>
      </c>
      <c r="O776" s="11">
        <v>45.6</v>
      </c>
      <c r="P776" s="11">
        <v>148.80000000000001</v>
      </c>
      <c r="Q776" s="11">
        <f t="shared" si="44"/>
        <v>103.20000000000002</v>
      </c>
      <c r="R776" s="20"/>
    </row>
    <row r="777" spans="1:18" ht="15.75" customHeight="1" x14ac:dyDescent="0.15">
      <c r="A777" s="11">
        <v>2023</v>
      </c>
      <c r="B777" s="8" t="s">
        <v>21</v>
      </c>
      <c r="C777" s="9">
        <v>1108</v>
      </c>
      <c r="D777" s="7" t="s">
        <v>28</v>
      </c>
      <c r="E777" s="16" t="s">
        <v>32</v>
      </c>
      <c r="F777" s="52" t="s">
        <v>82</v>
      </c>
      <c r="G777" s="53">
        <v>45140</v>
      </c>
      <c r="H777" s="19">
        <v>230199</v>
      </c>
      <c r="I777" s="54">
        <v>16.8</v>
      </c>
      <c r="J777" s="11">
        <v>601.29999999999995</v>
      </c>
      <c r="K777" s="11">
        <v>170.6</v>
      </c>
      <c r="L777" s="7">
        <f t="shared" si="43"/>
        <v>0.71628139032097116</v>
      </c>
      <c r="M777" s="7">
        <f t="shared" si="45"/>
        <v>2879.1153130058838</v>
      </c>
      <c r="N777" s="11">
        <v>601.29999999999995</v>
      </c>
      <c r="O777" s="11">
        <v>45.6</v>
      </c>
      <c r="P777" s="11">
        <v>170.6</v>
      </c>
      <c r="Q777" s="11">
        <f t="shared" si="44"/>
        <v>125</v>
      </c>
      <c r="R777" s="20"/>
    </row>
    <row r="778" spans="1:18" ht="15.75" customHeight="1" x14ac:dyDescent="0.15">
      <c r="A778" s="11">
        <v>2023</v>
      </c>
      <c r="B778" s="8" t="s">
        <v>21</v>
      </c>
      <c r="C778" s="9">
        <v>1109</v>
      </c>
      <c r="D778" s="7" t="s">
        <v>22</v>
      </c>
      <c r="E778" s="16" t="s">
        <v>32</v>
      </c>
      <c r="F778" s="52" t="s">
        <v>82</v>
      </c>
      <c r="G778" s="53">
        <v>45140</v>
      </c>
      <c r="H778" s="19">
        <v>230200</v>
      </c>
      <c r="I778" s="54">
        <v>20.2</v>
      </c>
      <c r="J778" s="11">
        <v>662.3</v>
      </c>
      <c r="K778" s="11">
        <v>182</v>
      </c>
      <c r="L778" s="7">
        <f t="shared" si="43"/>
        <v>0.72520006039559115</v>
      </c>
      <c r="M778" s="7">
        <f t="shared" si="45"/>
        <v>3352.9722341267952</v>
      </c>
      <c r="N778" s="11">
        <v>662.3</v>
      </c>
      <c r="O778" s="11">
        <v>45.6</v>
      </c>
      <c r="P778" s="11">
        <v>182</v>
      </c>
      <c r="Q778" s="11">
        <f t="shared" si="44"/>
        <v>136.4</v>
      </c>
      <c r="R778" s="20"/>
    </row>
    <row r="779" spans="1:18" ht="15.75" customHeight="1" x14ac:dyDescent="0.15">
      <c r="A779" s="11">
        <v>2023</v>
      </c>
      <c r="B779" s="8" t="s">
        <v>21</v>
      </c>
      <c r="C779" s="9">
        <v>1110</v>
      </c>
      <c r="D779" s="7" t="s">
        <v>27</v>
      </c>
      <c r="E779" s="16" t="s">
        <v>32</v>
      </c>
      <c r="F779" s="52" t="s">
        <v>82</v>
      </c>
      <c r="G779" s="53">
        <v>45140</v>
      </c>
      <c r="H779" s="19">
        <v>230201</v>
      </c>
      <c r="I779" s="54">
        <v>23</v>
      </c>
      <c r="J779" s="11">
        <v>508.3</v>
      </c>
      <c r="K779" s="11">
        <v>148.80000000000001</v>
      </c>
      <c r="L779" s="7">
        <f t="shared" si="43"/>
        <v>0.70725949242573283</v>
      </c>
      <c r="M779" s="7">
        <f t="shared" si="45"/>
        <v>4066.9853893383306</v>
      </c>
      <c r="N779" s="11">
        <v>508.3</v>
      </c>
      <c r="O779" s="11">
        <v>45.6</v>
      </c>
      <c r="P779" s="11">
        <v>148.80000000000001</v>
      </c>
      <c r="Q779" s="11">
        <f t="shared" si="44"/>
        <v>103.20000000000002</v>
      </c>
      <c r="R779" s="20"/>
    </row>
    <row r="780" spans="1:18" ht="15.75" customHeight="1" x14ac:dyDescent="0.15">
      <c r="A780" s="11">
        <v>2023</v>
      </c>
      <c r="B780" s="8" t="s">
        <v>21</v>
      </c>
      <c r="C780" s="9">
        <v>1111</v>
      </c>
      <c r="D780" s="7" t="s">
        <v>30</v>
      </c>
      <c r="E780" s="16" t="s">
        <v>32</v>
      </c>
      <c r="F780" s="52" t="s">
        <v>82</v>
      </c>
      <c r="G780" s="53">
        <v>45140</v>
      </c>
      <c r="H780" s="19">
        <v>230202</v>
      </c>
      <c r="I780" s="54">
        <v>20.2</v>
      </c>
      <c r="J780" s="11">
        <v>538.79999999999995</v>
      </c>
      <c r="K780" s="11">
        <v>156.19999999999999</v>
      </c>
      <c r="L780" s="7">
        <f t="shared" si="43"/>
        <v>0.71009651076466218</v>
      </c>
      <c r="M780" s="7">
        <f t="shared" si="45"/>
        <v>3537.2582373266609</v>
      </c>
      <c r="N780" s="11">
        <v>538.79999999999995</v>
      </c>
      <c r="O780" s="11">
        <v>45.6</v>
      </c>
      <c r="P780" s="11">
        <v>156.19999999999999</v>
      </c>
      <c r="Q780" s="11">
        <f t="shared" si="44"/>
        <v>110.6</v>
      </c>
      <c r="R780" s="20"/>
    </row>
    <row r="781" spans="1:18" ht="15.75" customHeight="1" x14ac:dyDescent="0.15">
      <c r="A781" s="11">
        <v>2023</v>
      </c>
      <c r="B781" s="8" t="s">
        <v>21</v>
      </c>
      <c r="C781" s="9">
        <v>1112</v>
      </c>
      <c r="D781" s="7" t="s">
        <v>31</v>
      </c>
      <c r="E781" s="16" t="s">
        <v>32</v>
      </c>
      <c r="F781" s="52" t="s">
        <v>82</v>
      </c>
      <c r="G781" s="53">
        <v>45140</v>
      </c>
      <c r="H781" s="19">
        <v>230203</v>
      </c>
      <c r="I781" s="54">
        <v>15.8</v>
      </c>
      <c r="J781" s="11">
        <v>591.79999999999995</v>
      </c>
      <c r="K781" s="11">
        <v>172.7</v>
      </c>
      <c r="L781" s="7">
        <f t="shared" si="43"/>
        <v>0.70817843866171004</v>
      </c>
      <c r="M781" s="7">
        <f t="shared" si="45"/>
        <v>2785.0719441419565</v>
      </c>
      <c r="N781" s="11">
        <v>591.79999999999995</v>
      </c>
      <c r="O781" s="11">
        <v>45.6</v>
      </c>
      <c r="P781" s="11">
        <v>172.7</v>
      </c>
      <c r="Q781" s="11">
        <f t="shared" si="44"/>
        <v>127.1</v>
      </c>
      <c r="R781" s="20"/>
    </row>
    <row r="782" spans="1:18" ht="15.75" customHeight="1" x14ac:dyDescent="0.15">
      <c r="A782" s="11">
        <v>2023</v>
      </c>
      <c r="B782" s="8" t="s">
        <v>21</v>
      </c>
      <c r="C782" s="9">
        <v>1201</v>
      </c>
      <c r="D782" s="7" t="s">
        <v>30</v>
      </c>
      <c r="E782" s="10" t="s">
        <v>23</v>
      </c>
      <c r="F782" s="52" t="s">
        <v>82</v>
      </c>
      <c r="G782" s="53">
        <v>45160</v>
      </c>
      <c r="H782" s="19">
        <v>230204</v>
      </c>
      <c r="I782" s="54">
        <v>16</v>
      </c>
      <c r="J782" s="11">
        <v>730.6</v>
      </c>
      <c r="K782" s="11">
        <v>197.6</v>
      </c>
      <c r="L782" s="7">
        <f t="shared" si="43"/>
        <v>0.72953736654804269</v>
      </c>
      <c r="M782" s="7">
        <f t="shared" si="45"/>
        <v>2613.9014502478321</v>
      </c>
      <c r="N782" s="11">
        <v>730.6</v>
      </c>
      <c r="O782" s="11">
        <v>45.6</v>
      </c>
      <c r="P782" s="11">
        <v>197.6</v>
      </c>
      <c r="Q782" s="11">
        <f t="shared" si="44"/>
        <v>152</v>
      </c>
      <c r="R782" s="20"/>
    </row>
    <row r="783" spans="1:18" ht="15.75" customHeight="1" x14ac:dyDescent="0.15">
      <c r="A783" s="11">
        <v>2023</v>
      </c>
      <c r="B783" s="8" t="s">
        <v>21</v>
      </c>
      <c r="C783" s="9">
        <v>1202</v>
      </c>
      <c r="D783" s="7" t="s">
        <v>29</v>
      </c>
      <c r="E783" s="10" t="s">
        <v>23</v>
      </c>
      <c r="F783" s="52" t="s">
        <v>82</v>
      </c>
      <c r="G783" s="53">
        <v>45160</v>
      </c>
      <c r="H783" s="19">
        <v>230205</v>
      </c>
      <c r="I783" s="54">
        <v>19.8</v>
      </c>
      <c r="J783" s="11">
        <v>739.1</v>
      </c>
      <c r="K783" s="11">
        <v>205.3</v>
      </c>
      <c r="L783" s="7">
        <f t="shared" si="43"/>
        <v>0.72222973887160047</v>
      </c>
      <c r="M783" s="7">
        <f t="shared" si="45"/>
        <v>3322.1014597333101</v>
      </c>
      <c r="N783" s="11">
        <v>739.1</v>
      </c>
      <c r="O783" s="11">
        <v>45.6</v>
      </c>
      <c r="P783" s="11">
        <v>205.3</v>
      </c>
      <c r="Q783" s="11">
        <f t="shared" si="44"/>
        <v>159.70000000000002</v>
      </c>
      <c r="R783" s="20"/>
    </row>
    <row r="784" spans="1:18" ht="15.75" customHeight="1" x14ac:dyDescent="0.15">
      <c r="A784" s="11">
        <v>2023</v>
      </c>
      <c r="B784" s="8" t="s">
        <v>21</v>
      </c>
      <c r="C784" s="9">
        <v>1203</v>
      </c>
      <c r="D784" s="7" t="s">
        <v>27</v>
      </c>
      <c r="E784" s="10" t="s">
        <v>23</v>
      </c>
      <c r="F784" s="52" t="s">
        <v>82</v>
      </c>
      <c r="G784" s="53">
        <v>45160</v>
      </c>
      <c r="H784" s="19">
        <v>230206</v>
      </c>
      <c r="I784" s="54">
        <v>21</v>
      </c>
      <c r="J784" s="11">
        <v>641.79999999999995</v>
      </c>
      <c r="K784" s="11">
        <v>172.7</v>
      </c>
      <c r="L784" s="7">
        <f t="shared" si="43"/>
        <v>0.73091305702711129</v>
      </c>
      <c r="M784" s="7">
        <f t="shared" si="45"/>
        <v>3413.2953902796526</v>
      </c>
      <c r="N784" s="11">
        <v>641.79999999999995</v>
      </c>
      <c r="O784" s="11">
        <v>45.6</v>
      </c>
      <c r="P784" s="11">
        <v>172.7</v>
      </c>
      <c r="Q784" s="11">
        <f t="shared" si="44"/>
        <v>127.1</v>
      </c>
      <c r="R784" s="20"/>
    </row>
    <row r="785" spans="1:18" ht="15.75" customHeight="1" x14ac:dyDescent="0.15">
      <c r="A785" s="11">
        <v>2023</v>
      </c>
      <c r="B785" s="8" t="s">
        <v>21</v>
      </c>
      <c r="C785" s="9">
        <v>1204</v>
      </c>
      <c r="D785" s="7" t="s">
        <v>22</v>
      </c>
      <c r="E785" s="10" t="s">
        <v>23</v>
      </c>
      <c r="F785" s="52" t="s">
        <v>82</v>
      </c>
      <c r="G785" s="53">
        <v>45160</v>
      </c>
      <c r="H785" s="19">
        <v>230207</v>
      </c>
      <c r="I785" s="54">
        <v>20.6</v>
      </c>
      <c r="J785" s="11">
        <v>698.2</v>
      </c>
      <c r="K785" s="11">
        <v>190.8</v>
      </c>
      <c r="L785" s="7">
        <f t="shared" si="43"/>
        <v>0.72672586651389282</v>
      </c>
      <c r="M785" s="7">
        <f t="shared" si="45"/>
        <v>3400.3819402851204</v>
      </c>
      <c r="N785" s="11">
        <v>698.2</v>
      </c>
      <c r="O785" s="11">
        <v>45.6</v>
      </c>
      <c r="P785" s="11">
        <v>190.8</v>
      </c>
      <c r="Q785" s="11">
        <f t="shared" si="44"/>
        <v>145.20000000000002</v>
      </c>
      <c r="R785" s="20"/>
    </row>
    <row r="786" spans="1:18" ht="15.75" customHeight="1" x14ac:dyDescent="0.15">
      <c r="A786" s="11">
        <v>2023</v>
      </c>
      <c r="B786" s="8" t="s">
        <v>21</v>
      </c>
      <c r="C786" s="9">
        <v>1205</v>
      </c>
      <c r="D786" s="7" t="s">
        <v>28</v>
      </c>
      <c r="E786" s="10" t="s">
        <v>23</v>
      </c>
      <c r="F786" s="52" t="s">
        <v>82</v>
      </c>
      <c r="G786" s="53">
        <v>45160</v>
      </c>
      <c r="H786" s="19">
        <v>230208</v>
      </c>
      <c r="I786" s="54">
        <v>16.399999999999999</v>
      </c>
      <c r="J786" s="11">
        <v>593.5</v>
      </c>
      <c r="K786" s="11">
        <v>169.8</v>
      </c>
      <c r="L786" s="7">
        <f t="shared" si="43"/>
        <v>0.71390058972198822</v>
      </c>
      <c r="M786" s="7">
        <f t="shared" si="45"/>
        <v>2834.1495652963208</v>
      </c>
      <c r="N786" s="11">
        <v>593.5</v>
      </c>
      <c r="O786" s="11">
        <v>45.6</v>
      </c>
      <c r="P786" s="11">
        <v>169.8</v>
      </c>
      <c r="Q786" s="11">
        <f t="shared" si="44"/>
        <v>124.20000000000002</v>
      </c>
      <c r="R786" s="20"/>
    </row>
    <row r="787" spans="1:18" ht="15.75" customHeight="1" x14ac:dyDescent="0.15">
      <c r="A787" s="11">
        <v>2023</v>
      </c>
      <c r="B787" s="8" t="s">
        <v>21</v>
      </c>
      <c r="C787" s="9">
        <v>1206</v>
      </c>
      <c r="D787" s="7" t="s">
        <v>31</v>
      </c>
      <c r="E787" s="10" t="s">
        <v>23</v>
      </c>
      <c r="F787" s="52" t="s">
        <v>82</v>
      </c>
      <c r="G787" s="53">
        <v>45160</v>
      </c>
      <c r="H787" s="19">
        <v>230209</v>
      </c>
      <c r="I787" s="54">
        <v>12.6</v>
      </c>
      <c r="J787" s="11">
        <v>811</v>
      </c>
      <c r="K787" s="11">
        <v>216.2</v>
      </c>
      <c r="L787" s="7">
        <f t="shared" si="43"/>
        <v>0.7334155363748458</v>
      </c>
      <c r="M787" s="7">
        <f t="shared" si="45"/>
        <v>2028.9312682932912</v>
      </c>
      <c r="N787" s="11">
        <v>811</v>
      </c>
      <c r="O787" s="11">
        <v>45.6</v>
      </c>
      <c r="P787" s="11">
        <v>216.2</v>
      </c>
      <c r="Q787" s="11">
        <f t="shared" si="44"/>
        <v>170.6</v>
      </c>
      <c r="R787" s="20"/>
    </row>
    <row r="788" spans="1:18" ht="15.75" customHeight="1" x14ac:dyDescent="0.15">
      <c r="A788" s="11">
        <v>2023</v>
      </c>
      <c r="B788" s="8" t="s">
        <v>21</v>
      </c>
      <c r="C788" s="9">
        <v>1207</v>
      </c>
      <c r="D788" s="7" t="s">
        <v>28</v>
      </c>
      <c r="E788" s="16" t="s">
        <v>32</v>
      </c>
      <c r="F788" s="52" t="s">
        <v>82</v>
      </c>
      <c r="G788" s="53">
        <v>45140</v>
      </c>
      <c r="H788" s="19">
        <v>230210</v>
      </c>
      <c r="I788" s="54">
        <v>15</v>
      </c>
      <c r="J788" s="11">
        <v>520.20000000000005</v>
      </c>
      <c r="K788" s="11">
        <v>157.1</v>
      </c>
      <c r="L788" s="7">
        <f t="shared" si="43"/>
        <v>0.69800076893502494</v>
      </c>
      <c r="M788" s="7">
        <f t="shared" si="45"/>
        <v>2736.2706424749867</v>
      </c>
      <c r="N788" s="11">
        <v>520.20000000000005</v>
      </c>
      <c r="O788" s="11">
        <v>45.6</v>
      </c>
      <c r="P788" s="11">
        <v>157.1</v>
      </c>
      <c r="Q788" s="11">
        <f t="shared" si="44"/>
        <v>111.5</v>
      </c>
      <c r="R788" s="20"/>
    </row>
    <row r="789" spans="1:18" ht="15.75" customHeight="1" x14ac:dyDescent="0.15">
      <c r="A789" s="11">
        <v>2023</v>
      </c>
      <c r="B789" s="8" t="s">
        <v>21</v>
      </c>
      <c r="C789" s="9">
        <v>1208</v>
      </c>
      <c r="D789" s="7" t="s">
        <v>30</v>
      </c>
      <c r="E789" s="16" t="s">
        <v>32</v>
      </c>
      <c r="F789" s="52" t="s">
        <v>82</v>
      </c>
      <c r="G789" s="53">
        <v>45140</v>
      </c>
      <c r="H789" s="19">
        <v>230211</v>
      </c>
      <c r="I789" s="54">
        <v>18</v>
      </c>
      <c r="J789" s="11">
        <v>539.29999999999995</v>
      </c>
      <c r="K789" s="11">
        <v>163.4</v>
      </c>
      <c r="L789" s="7">
        <f t="shared" si="43"/>
        <v>0.69701464861857965</v>
      </c>
      <c r="M789" s="7">
        <f t="shared" si="45"/>
        <v>3294.2464886206772</v>
      </c>
      <c r="N789" s="11">
        <v>539.29999999999995</v>
      </c>
      <c r="O789" s="11">
        <v>45.6</v>
      </c>
      <c r="P789" s="11">
        <v>163.4</v>
      </c>
      <c r="Q789" s="11">
        <f t="shared" si="44"/>
        <v>117.80000000000001</v>
      </c>
      <c r="R789" s="20"/>
    </row>
    <row r="790" spans="1:18" ht="15.75" customHeight="1" x14ac:dyDescent="0.15">
      <c r="A790" s="11">
        <v>2023</v>
      </c>
      <c r="B790" s="8" t="s">
        <v>21</v>
      </c>
      <c r="C790" s="9">
        <v>1209</v>
      </c>
      <c r="D790" s="7" t="s">
        <v>31</v>
      </c>
      <c r="E790" s="16" t="s">
        <v>32</v>
      </c>
      <c r="F790" s="52" t="s">
        <v>82</v>
      </c>
      <c r="G790" s="53">
        <v>45140</v>
      </c>
      <c r="H790" s="19">
        <v>230212</v>
      </c>
      <c r="I790" s="54">
        <v>18.399999999999999</v>
      </c>
      <c r="J790" s="11">
        <v>808.9</v>
      </c>
      <c r="K790" s="11">
        <v>219.7</v>
      </c>
      <c r="L790" s="7">
        <f t="shared" si="43"/>
        <v>0.72839658795895668</v>
      </c>
      <c r="M790" s="7">
        <f t="shared" si="45"/>
        <v>3018.6655550158234</v>
      </c>
      <c r="N790" s="11">
        <v>808.9</v>
      </c>
      <c r="O790" s="11">
        <v>45.6</v>
      </c>
      <c r="P790" s="11">
        <v>219.7</v>
      </c>
      <c r="Q790" s="11">
        <f t="shared" si="44"/>
        <v>174.1</v>
      </c>
      <c r="R790" s="20"/>
    </row>
    <row r="791" spans="1:18" ht="15.75" customHeight="1" x14ac:dyDescent="0.15">
      <c r="A791" s="11">
        <v>2023</v>
      </c>
      <c r="B791" s="8" t="s">
        <v>21</v>
      </c>
      <c r="C791" s="9">
        <v>1210</v>
      </c>
      <c r="D791" s="7" t="s">
        <v>22</v>
      </c>
      <c r="E791" s="16" t="s">
        <v>32</v>
      </c>
      <c r="F791" s="52" t="s">
        <v>82</v>
      </c>
      <c r="G791" s="53">
        <v>45140</v>
      </c>
      <c r="H791" s="19">
        <v>230213</v>
      </c>
      <c r="I791" s="54">
        <v>21.4</v>
      </c>
      <c r="J791" s="11">
        <v>529.1</v>
      </c>
      <c r="K791" s="11">
        <v>162.4</v>
      </c>
      <c r="L791" s="7">
        <f t="shared" si="43"/>
        <v>0.69306369306369309</v>
      </c>
      <c r="M791" s="7">
        <f t="shared" si="45"/>
        <v>3967.5644604129443</v>
      </c>
      <c r="N791" s="11">
        <v>529.1</v>
      </c>
      <c r="O791" s="11">
        <v>45.6</v>
      </c>
      <c r="P791" s="11">
        <v>162.4</v>
      </c>
      <c r="Q791" s="11">
        <f t="shared" si="44"/>
        <v>116.80000000000001</v>
      </c>
      <c r="R791" s="20"/>
    </row>
    <row r="792" spans="1:18" ht="15.75" customHeight="1" x14ac:dyDescent="0.15">
      <c r="A792" s="11">
        <v>2023</v>
      </c>
      <c r="B792" s="8" t="s">
        <v>21</v>
      </c>
      <c r="C792" s="9">
        <v>1211</v>
      </c>
      <c r="D792" s="7" t="s">
        <v>27</v>
      </c>
      <c r="E792" s="16" t="s">
        <v>32</v>
      </c>
      <c r="F792" s="52" t="s">
        <v>82</v>
      </c>
      <c r="G792" s="53">
        <v>45140</v>
      </c>
      <c r="H792" s="19">
        <v>230214</v>
      </c>
      <c r="I792" s="54">
        <v>18.600000000000001</v>
      </c>
      <c r="J792" s="11">
        <v>318.5</v>
      </c>
      <c r="K792" s="11">
        <v>110.7</v>
      </c>
      <c r="L792" s="7">
        <f t="shared" si="43"/>
        <v>0.65243328100470965</v>
      </c>
      <c r="M792" s="7">
        <f t="shared" si="45"/>
        <v>3904.9284715284703</v>
      </c>
      <c r="N792" s="11">
        <v>318.5</v>
      </c>
      <c r="O792" s="11">
        <v>45.6</v>
      </c>
      <c r="P792" s="11">
        <v>110.7</v>
      </c>
      <c r="Q792" s="11">
        <f t="shared" si="44"/>
        <v>65.099999999999994</v>
      </c>
      <c r="R792" s="20"/>
    </row>
    <row r="793" spans="1:18" ht="15.75" customHeight="1" x14ac:dyDescent="0.15">
      <c r="A793" s="11">
        <v>2023</v>
      </c>
      <c r="B793" s="8" t="s">
        <v>21</v>
      </c>
      <c r="C793" s="9">
        <v>1212</v>
      </c>
      <c r="D793" s="7" t="s">
        <v>29</v>
      </c>
      <c r="E793" s="16" t="s">
        <v>32</v>
      </c>
      <c r="F793" s="52" t="s">
        <v>82</v>
      </c>
      <c r="G793" s="53">
        <v>45140</v>
      </c>
      <c r="H793" s="19">
        <v>230215</v>
      </c>
      <c r="I793" s="54">
        <v>18.600000000000001</v>
      </c>
      <c r="J793" s="11">
        <v>273</v>
      </c>
      <c r="K793" s="11">
        <v>100.3</v>
      </c>
      <c r="L793" s="7">
        <f t="shared" si="43"/>
        <v>0.63260073260073257</v>
      </c>
      <c r="M793" s="7">
        <f t="shared" si="45"/>
        <v>4127.7480877147545</v>
      </c>
      <c r="N793" s="11">
        <v>273</v>
      </c>
      <c r="O793" s="11">
        <v>45.6</v>
      </c>
      <c r="P793" s="11">
        <v>100.3</v>
      </c>
      <c r="Q793" s="11">
        <f t="shared" si="44"/>
        <v>54.699999999999996</v>
      </c>
      <c r="R793" s="20"/>
    </row>
    <row r="794" spans="1:18" ht="15.75" customHeight="1" x14ac:dyDescent="0.15">
      <c r="A794" s="11">
        <v>2023</v>
      </c>
      <c r="B794" s="8" t="s">
        <v>21</v>
      </c>
      <c r="C794" s="9">
        <v>1301</v>
      </c>
      <c r="D794" s="7" t="s">
        <v>22</v>
      </c>
      <c r="E794" s="16" t="s">
        <v>32</v>
      </c>
      <c r="F794" s="52" t="s">
        <v>82</v>
      </c>
      <c r="G794" s="53">
        <v>45140</v>
      </c>
      <c r="H794" s="19">
        <v>230216</v>
      </c>
      <c r="I794" s="54">
        <v>21.2</v>
      </c>
      <c r="J794" s="11">
        <v>440</v>
      </c>
      <c r="K794" s="11">
        <v>164.5</v>
      </c>
      <c r="L794" s="7">
        <f t="shared" si="43"/>
        <v>0.6261363636363636</v>
      </c>
      <c r="M794" s="7">
        <f t="shared" si="45"/>
        <v>4787.5248520559126</v>
      </c>
      <c r="N794" s="11">
        <v>440</v>
      </c>
      <c r="O794" s="11">
        <v>45.6</v>
      </c>
      <c r="P794" s="11">
        <v>164.5</v>
      </c>
      <c r="Q794" s="11">
        <f t="shared" si="44"/>
        <v>118.9</v>
      </c>
      <c r="R794" s="20"/>
    </row>
    <row r="795" spans="1:18" ht="15.75" customHeight="1" x14ac:dyDescent="0.15">
      <c r="A795" s="11">
        <v>2023</v>
      </c>
      <c r="B795" s="8" t="s">
        <v>21</v>
      </c>
      <c r="C795" s="9">
        <v>1302</v>
      </c>
      <c r="D795" s="7" t="s">
        <v>27</v>
      </c>
      <c r="E795" s="16" t="s">
        <v>32</v>
      </c>
      <c r="F795" s="52" t="s">
        <v>82</v>
      </c>
      <c r="G795" s="53">
        <v>45140</v>
      </c>
      <c r="H795" s="19">
        <v>230217</v>
      </c>
      <c r="I795" s="54">
        <v>18.399999999999999</v>
      </c>
      <c r="J795" s="11">
        <v>310</v>
      </c>
      <c r="K795" s="11">
        <v>129.30000000000001</v>
      </c>
      <c r="L795" s="7">
        <f t="shared" si="43"/>
        <v>0.5829032258064516</v>
      </c>
      <c r="M795" s="7">
        <f t="shared" si="45"/>
        <v>4635.7137265124356</v>
      </c>
      <c r="N795" s="11">
        <v>310</v>
      </c>
      <c r="O795" s="11">
        <v>45.6</v>
      </c>
      <c r="P795" s="11">
        <v>129.30000000000001</v>
      </c>
      <c r="Q795" s="11">
        <f t="shared" si="44"/>
        <v>83.700000000000017</v>
      </c>
      <c r="R795" s="20"/>
    </row>
    <row r="796" spans="1:18" ht="15.75" customHeight="1" x14ac:dyDescent="0.15">
      <c r="A796" s="11">
        <v>2023</v>
      </c>
      <c r="B796" s="8" t="s">
        <v>21</v>
      </c>
      <c r="C796" s="9">
        <v>1303</v>
      </c>
      <c r="D796" s="7" t="s">
        <v>30</v>
      </c>
      <c r="E796" s="16" t="s">
        <v>32</v>
      </c>
      <c r="F796" s="52" t="s">
        <v>82</v>
      </c>
      <c r="G796" s="53">
        <v>45140</v>
      </c>
      <c r="H796" s="19">
        <v>230218</v>
      </c>
      <c r="I796" s="54">
        <v>22</v>
      </c>
      <c r="J796" s="11">
        <v>415</v>
      </c>
      <c r="K796" s="11">
        <v>156.69999999999999</v>
      </c>
      <c r="L796" s="7">
        <f t="shared" si="43"/>
        <v>0.62240963855421694</v>
      </c>
      <c r="M796" s="7">
        <f t="shared" si="45"/>
        <v>5017.7097426743994</v>
      </c>
      <c r="N796" s="11">
        <v>415</v>
      </c>
      <c r="O796" s="11">
        <v>45.6</v>
      </c>
      <c r="P796" s="11">
        <v>156.69999999999999</v>
      </c>
      <c r="Q796" s="11">
        <f t="shared" si="44"/>
        <v>111.1</v>
      </c>
      <c r="R796" s="20"/>
    </row>
    <row r="797" spans="1:18" ht="15.75" customHeight="1" x14ac:dyDescent="0.15">
      <c r="A797" s="11">
        <v>2023</v>
      </c>
      <c r="B797" s="8" t="s">
        <v>21</v>
      </c>
      <c r="C797" s="9">
        <v>1304</v>
      </c>
      <c r="D797" s="7" t="s">
        <v>31</v>
      </c>
      <c r="E797" s="16" t="s">
        <v>32</v>
      </c>
      <c r="F797" s="52" t="s">
        <v>82</v>
      </c>
      <c r="G797" s="53">
        <v>45140</v>
      </c>
      <c r="H797" s="19">
        <v>230219</v>
      </c>
      <c r="I797" s="54">
        <v>21.2</v>
      </c>
      <c r="J797" s="11">
        <v>385</v>
      </c>
      <c r="K797" s="11">
        <v>145.30000000000001</v>
      </c>
      <c r="L797" s="7">
        <f t="shared" si="43"/>
        <v>0.62259740259740259</v>
      </c>
      <c r="M797" s="7">
        <f t="shared" si="45"/>
        <v>4832.8431506989082</v>
      </c>
      <c r="N797" s="11">
        <v>385</v>
      </c>
      <c r="O797" s="11">
        <v>45.6</v>
      </c>
      <c r="P797" s="11">
        <v>145.30000000000001</v>
      </c>
      <c r="Q797" s="11">
        <f t="shared" si="44"/>
        <v>99.700000000000017</v>
      </c>
      <c r="R797" s="20"/>
    </row>
    <row r="798" spans="1:18" ht="15.75" customHeight="1" x14ac:dyDescent="0.15">
      <c r="A798" s="11">
        <v>2023</v>
      </c>
      <c r="B798" s="8" t="s">
        <v>21</v>
      </c>
      <c r="C798" s="9">
        <v>1305</v>
      </c>
      <c r="D798" s="7" t="s">
        <v>28</v>
      </c>
      <c r="E798" s="16" t="s">
        <v>32</v>
      </c>
      <c r="F798" s="52" t="s">
        <v>82</v>
      </c>
      <c r="G798" s="53">
        <v>45140</v>
      </c>
      <c r="H798" s="19">
        <v>230220</v>
      </c>
      <c r="I798" s="54">
        <v>18.2</v>
      </c>
      <c r="J798" s="11">
        <v>440</v>
      </c>
      <c r="K798" s="11">
        <v>165.6</v>
      </c>
      <c r="L798" s="7">
        <f t="shared" si="43"/>
        <v>0.62363636363636354</v>
      </c>
      <c r="M798" s="7">
        <f t="shared" si="45"/>
        <v>4137.5285032139573</v>
      </c>
      <c r="N798" s="11">
        <v>440</v>
      </c>
      <c r="O798" s="11">
        <v>45.6</v>
      </c>
      <c r="P798" s="11">
        <v>165.6</v>
      </c>
      <c r="Q798" s="11">
        <f t="shared" si="44"/>
        <v>120</v>
      </c>
      <c r="R798" s="20"/>
    </row>
    <row r="799" spans="1:18" ht="15.75" customHeight="1" x14ac:dyDescent="0.15">
      <c r="A799" s="11">
        <v>2023</v>
      </c>
      <c r="B799" s="8" t="s">
        <v>21</v>
      </c>
      <c r="C799" s="9">
        <v>1306</v>
      </c>
      <c r="D799" s="7" t="s">
        <v>29</v>
      </c>
      <c r="E799" s="16" t="s">
        <v>32</v>
      </c>
      <c r="F799" s="52" t="s">
        <v>82</v>
      </c>
      <c r="G799" s="53">
        <v>45140</v>
      </c>
      <c r="H799" s="19">
        <v>230221</v>
      </c>
      <c r="I799" s="54">
        <v>26.2</v>
      </c>
      <c r="J799" s="11">
        <v>250</v>
      </c>
      <c r="K799" s="11">
        <v>118.5</v>
      </c>
      <c r="L799" s="7">
        <f t="shared" si="43"/>
        <v>0.52600000000000002</v>
      </c>
      <c r="M799" s="7">
        <f t="shared" si="45"/>
        <v>7501.3872794612789</v>
      </c>
      <c r="N799" s="11">
        <v>250</v>
      </c>
      <c r="O799" s="11">
        <v>45.6</v>
      </c>
      <c r="P799" s="11">
        <v>118.5</v>
      </c>
      <c r="Q799" s="11">
        <f t="shared" si="44"/>
        <v>72.900000000000006</v>
      </c>
      <c r="R799" s="20"/>
    </row>
    <row r="800" spans="1:18" ht="15.75" customHeight="1" x14ac:dyDescent="0.15">
      <c r="A800" s="11">
        <v>2023</v>
      </c>
      <c r="B800" s="8" t="s">
        <v>21</v>
      </c>
      <c r="C800" s="9">
        <v>1307</v>
      </c>
      <c r="D800" s="7" t="s">
        <v>27</v>
      </c>
      <c r="E800" s="10" t="s">
        <v>23</v>
      </c>
      <c r="F800" s="52" t="s">
        <v>82</v>
      </c>
      <c r="G800" s="53">
        <v>45160</v>
      </c>
      <c r="H800" s="19">
        <v>230222</v>
      </c>
      <c r="I800" s="54">
        <v>22.8</v>
      </c>
      <c r="J800" s="11">
        <v>200</v>
      </c>
      <c r="K800" s="11">
        <v>106.8</v>
      </c>
      <c r="L800" s="7">
        <f t="shared" si="43"/>
        <v>0.46600000000000003</v>
      </c>
      <c r="M800" s="7">
        <f t="shared" si="45"/>
        <v>7354.2444040404034</v>
      </c>
      <c r="N800" s="11">
        <v>200</v>
      </c>
      <c r="O800" s="11">
        <v>45.6</v>
      </c>
      <c r="P800" s="11">
        <v>106.8</v>
      </c>
      <c r="Q800" s="11">
        <f t="shared" si="44"/>
        <v>61.199999999999996</v>
      </c>
      <c r="R800" s="20"/>
    </row>
    <row r="801" spans="1:18" ht="15.75" customHeight="1" x14ac:dyDescent="0.15">
      <c r="A801" s="11">
        <v>2023</v>
      </c>
      <c r="B801" s="8" t="s">
        <v>21</v>
      </c>
      <c r="C801" s="9">
        <v>1308</v>
      </c>
      <c r="D801" s="7" t="s">
        <v>22</v>
      </c>
      <c r="E801" s="10" t="s">
        <v>23</v>
      </c>
      <c r="F801" s="52" t="s">
        <v>82</v>
      </c>
      <c r="G801" s="53">
        <v>45160</v>
      </c>
      <c r="H801" s="19">
        <v>230223</v>
      </c>
      <c r="I801" s="54">
        <v>16.399999999999999</v>
      </c>
      <c r="J801" s="11">
        <v>295</v>
      </c>
      <c r="K801" s="11">
        <v>133.9</v>
      </c>
      <c r="L801" s="7">
        <f t="shared" si="43"/>
        <v>0.54610169491525418</v>
      </c>
      <c r="M801" s="7">
        <f t="shared" si="45"/>
        <v>4496.3940428769811</v>
      </c>
      <c r="N801" s="11">
        <v>295</v>
      </c>
      <c r="O801" s="11">
        <v>45.6</v>
      </c>
      <c r="P801" s="11">
        <v>133.9</v>
      </c>
      <c r="Q801" s="11">
        <f t="shared" si="44"/>
        <v>88.300000000000011</v>
      </c>
      <c r="R801" s="20"/>
    </row>
    <row r="802" spans="1:18" ht="15.75" customHeight="1" x14ac:dyDescent="0.15">
      <c r="A802" s="11">
        <v>2023</v>
      </c>
      <c r="B802" s="8" t="s">
        <v>21</v>
      </c>
      <c r="C802" s="9">
        <v>1309</v>
      </c>
      <c r="D802" s="7" t="s">
        <v>31</v>
      </c>
      <c r="E802" s="10" t="s">
        <v>23</v>
      </c>
      <c r="F802" s="52" t="s">
        <v>82</v>
      </c>
      <c r="G802" s="53">
        <v>45160</v>
      </c>
      <c r="H802" s="19">
        <v>230224</v>
      </c>
      <c r="I802" s="54">
        <v>16.8</v>
      </c>
      <c r="J802" s="11">
        <v>385</v>
      </c>
      <c r="K802" s="11">
        <v>148.19999999999999</v>
      </c>
      <c r="L802" s="7">
        <f t="shared" si="43"/>
        <v>0.61506493506493509</v>
      </c>
      <c r="M802" s="7">
        <f t="shared" si="45"/>
        <v>3906.2380899908167</v>
      </c>
      <c r="N802" s="11">
        <v>385</v>
      </c>
      <c r="O802" s="11">
        <v>45.6</v>
      </c>
      <c r="P802" s="11">
        <v>148.19999999999999</v>
      </c>
      <c r="Q802" s="11">
        <f t="shared" si="44"/>
        <v>102.6</v>
      </c>
      <c r="R802" s="20"/>
    </row>
    <row r="803" spans="1:18" ht="15.75" customHeight="1" x14ac:dyDescent="0.15">
      <c r="A803" s="11">
        <v>2023</v>
      </c>
      <c r="B803" s="8" t="s">
        <v>21</v>
      </c>
      <c r="C803" s="9">
        <v>1310</v>
      </c>
      <c r="D803" s="7" t="s">
        <v>29</v>
      </c>
      <c r="E803" s="10" t="s">
        <v>23</v>
      </c>
      <c r="F803" s="52" t="s">
        <v>82</v>
      </c>
      <c r="G803" s="53">
        <v>45160</v>
      </c>
      <c r="H803" s="19">
        <v>230225</v>
      </c>
      <c r="I803" s="54">
        <v>21</v>
      </c>
      <c r="J803" s="11">
        <v>400</v>
      </c>
      <c r="K803" s="11">
        <v>153.80000000000001</v>
      </c>
      <c r="L803" s="7">
        <f t="shared" si="43"/>
        <v>0.61549999999999994</v>
      </c>
      <c r="M803" s="7">
        <f t="shared" si="45"/>
        <v>4877.2789309764303</v>
      </c>
      <c r="N803" s="11">
        <v>400</v>
      </c>
      <c r="O803" s="11">
        <v>45.6</v>
      </c>
      <c r="P803" s="11">
        <v>153.80000000000001</v>
      </c>
      <c r="Q803" s="11">
        <f t="shared" si="44"/>
        <v>108.20000000000002</v>
      </c>
      <c r="R803" s="20"/>
    </row>
    <row r="804" spans="1:18" ht="15.75" customHeight="1" x14ac:dyDescent="0.15">
      <c r="A804" s="11">
        <v>2023</v>
      </c>
      <c r="B804" s="8" t="s">
        <v>21</v>
      </c>
      <c r="C804" s="9">
        <v>1311</v>
      </c>
      <c r="D804" s="7" t="s">
        <v>30</v>
      </c>
      <c r="E804" s="10" t="s">
        <v>23</v>
      </c>
      <c r="F804" s="52" t="s">
        <v>82</v>
      </c>
      <c r="G804" s="53">
        <v>45160</v>
      </c>
      <c r="H804" s="19">
        <v>230226</v>
      </c>
      <c r="I804" s="54">
        <v>16.2</v>
      </c>
      <c r="J804" s="11">
        <v>325</v>
      </c>
      <c r="K804" s="11">
        <v>138.9</v>
      </c>
      <c r="L804" s="7">
        <f t="shared" si="43"/>
        <v>0.57261538461538464</v>
      </c>
      <c r="M804" s="7">
        <f t="shared" si="45"/>
        <v>4182.1138741258737</v>
      </c>
      <c r="N804" s="11">
        <v>325</v>
      </c>
      <c r="O804" s="11">
        <v>45.6</v>
      </c>
      <c r="P804" s="11">
        <v>138.9</v>
      </c>
      <c r="Q804" s="11">
        <f t="shared" si="44"/>
        <v>93.300000000000011</v>
      </c>
      <c r="R804" s="20"/>
    </row>
    <row r="805" spans="1:18" ht="15.75" customHeight="1" x14ac:dyDescent="0.15">
      <c r="A805" s="11">
        <v>2023</v>
      </c>
      <c r="B805" s="8" t="s">
        <v>21</v>
      </c>
      <c r="C805" s="9">
        <v>1312</v>
      </c>
      <c r="D805" s="7" t="s">
        <v>28</v>
      </c>
      <c r="E805" s="10" t="s">
        <v>23</v>
      </c>
      <c r="F805" s="52" t="s">
        <v>82</v>
      </c>
      <c r="G805" s="53">
        <v>45160</v>
      </c>
      <c r="H805" s="19">
        <v>230227</v>
      </c>
      <c r="I805" s="54">
        <v>21.6</v>
      </c>
      <c r="J805" s="11">
        <v>245</v>
      </c>
      <c r="K805" s="11">
        <v>110.3</v>
      </c>
      <c r="L805" s="7">
        <f t="shared" si="43"/>
        <v>0.54979591836734687</v>
      </c>
      <c r="M805" s="7">
        <f t="shared" si="45"/>
        <v>5873.8808658008666</v>
      </c>
      <c r="N805" s="11">
        <v>245</v>
      </c>
      <c r="O805" s="11">
        <v>45.6</v>
      </c>
      <c r="P805" s="11">
        <v>110.3</v>
      </c>
      <c r="Q805" s="11">
        <f t="shared" si="44"/>
        <v>64.699999999999989</v>
      </c>
      <c r="R805" s="20"/>
    </row>
    <row r="806" spans="1:18" ht="15.75" customHeight="1" x14ac:dyDescent="0.15">
      <c r="A806" s="11">
        <v>2023</v>
      </c>
      <c r="B806" s="8" t="s">
        <v>21</v>
      </c>
      <c r="C806" s="9">
        <v>1401</v>
      </c>
      <c r="D806" s="7" t="s">
        <v>22</v>
      </c>
      <c r="E806" s="10" t="s">
        <v>23</v>
      </c>
      <c r="F806" s="52" t="s">
        <v>82</v>
      </c>
      <c r="G806" s="53">
        <v>45160</v>
      </c>
      <c r="H806" s="19">
        <v>230228</v>
      </c>
      <c r="I806" s="54">
        <v>20.8</v>
      </c>
      <c r="J806" s="11">
        <v>380</v>
      </c>
      <c r="K806" s="11">
        <v>154</v>
      </c>
      <c r="L806" s="7">
        <f t="shared" si="43"/>
        <v>0.59473684210526312</v>
      </c>
      <c r="M806" s="7">
        <f t="shared" si="45"/>
        <v>5091.695386614686</v>
      </c>
      <c r="N806" s="11">
        <v>380</v>
      </c>
      <c r="O806" s="11">
        <v>45.6</v>
      </c>
      <c r="P806" s="11">
        <v>154</v>
      </c>
      <c r="Q806" s="11">
        <f t="shared" si="44"/>
        <v>108.4</v>
      </c>
      <c r="R806" s="20"/>
    </row>
    <row r="807" spans="1:18" ht="15.75" customHeight="1" x14ac:dyDescent="0.15">
      <c r="A807" s="11">
        <v>2023</v>
      </c>
      <c r="B807" s="8" t="s">
        <v>21</v>
      </c>
      <c r="C807" s="9">
        <v>1402</v>
      </c>
      <c r="D807" s="7" t="s">
        <v>28</v>
      </c>
      <c r="E807" s="10" t="s">
        <v>23</v>
      </c>
      <c r="F807" s="52" t="s">
        <v>82</v>
      </c>
      <c r="G807" s="53">
        <v>45160</v>
      </c>
      <c r="H807" s="19">
        <v>230229</v>
      </c>
      <c r="I807" s="54">
        <v>15.6</v>
      </c>
      <c r="J807" s="11">
        <v>530</v>
      </c>
      <c r="K807" s="11">
        <v>193.8</v>
      </c>
      <c r="L807" s="7">
        <f t="shared" si="43"/>
        <v>0.63433962264150945</v>
      </c>
      <c r="M807" s="7">
        <f t="shared" si="45"/>
        <v>3445.5968057937857</v>
      </c>
      <c r="N807" s="11">
        <v>530</v>
      </c>
      <c r="O807" s="11">
        <v>45.6</v>
      </c>
      <c r="P807" s="11">
        <v>193.8</v>
      </c>
      <c r="Q807" s="11">
        <f t="shared" si="44"/>
        <v>148.20000000000002</v>
      </c>
      <c r="R807" s="20"/>
    </row>
    <row r="808" spans="1:18" ht="15.75" customHeight="1" x14ac:dyDescent="0.15">
      <c r="A808" s="11">
        <v>2023</v>
      </c>
      <c r="B808" s="8" t="s">
        <v>21</v>
      </c>
      <c r="C808" s="9">
        <v>1403</v>
      </c>
      <c r="D808" s="7" t="s">
        <v>29</v>
      </c>
      <c r="E808" s="10" t="s">
        <v>23</v>
      </c>
      <c r="F808" s="52" t="s">
        <v>82</v>
      </c>
      <c r="G808" s="53">
        <v>45160</v>
      </c>
      <c r="H808" s="19">
        <v>230230</v>
      </c>
      <c r="I808" s="54">
        <v>20.8</v>
      </c>
      <c r="J808" s="11">
        <v>375</v>
      </c>
      <c r="K808" s="11">
        <v>138.5</v>
      </c>
      <c r="L808" s="7">
        <f t="shared" si="43"/>
        <v>0.63066666666666671</v>
      </c>
      <c r="M808" s="7">
        <f t="shared" si="45"/>
        <v>4640.2758129442573</v>
      </c>
      <c r="N808" s="11">
        <v>375</v>
      </c>
      <c r="O808" s="11">
        <v>45.6</v>
      </c>
      <c r="P808" s="11">
        <v>138.5</v>
      </c>
      <c r="Q808" s="11">
        <f t="shared" si="44"/>
        <v>92.9</v>
      </c>
      <c r="R808" s="20"/>
    </row>
    <row r="809" spans="1:18" ht="15.75" customHeight="1" x14ac:dyDescent="0.15">
      <c r="A809" s="11">
        <v>2023</v>
      </c>
      <c r="B809" s="8" t="s">
        <v>21</v>
      </c>
      <c r="C809" s="9">
        <v>1404</v>
      </c>
      <c r="D809" s="7" t="s">
        <v>27</v>
      </c>
      <c r="E809" s="10" t="s">
        <v>23</v>
      </c>
      <c r="F809" s="52" t="s">
        <v>82</v>
      </c>
      <c r="G809" s="53">
        <v>45160</v>
      </c>
      <c r="H809" s="19">
        <v>230231</v>
      </c>
      <c r="I809" s="54">
        <v>18</v>
      </c>
      <c r="J809" s="11">
        <v>420</v>
      </c>
      <c r="K809" s="11">
        <v>146.4</v>
      </c>
      <c r="L809" s="7">
        <f t="shared" si="43"/>
        <v>0.65142857142857147</v>
      </c>
      <c r="M809" s="7">
        <f t="shared" si="45"/>
        <v>3789.8868686868682</v>
      </c>
      <c r="N809" s="11">
        <v>420</v>
      </c>
      <c r="O809" s="11">
        <v>45.6</v>
      </c>
      <c r="P809" s="11">
        <v>146.4</v>
      </c>
      <c r="Q809" s="11">
        <f t="shared" si="44"/>
        <v>100.80000000000001</v>
      </c>
      <c r="R809" s="20"/>
    </row>
    <row r="810" spans="1:18" ht="15.75" customHeight="1" x14ac:dyDescent="0.15">
      <c r="A810" s="11">
        <v>2023</v>
      </c>
      <c r="B810" s="8" t="s">
        <v>21</v>
      </c>
      <c r="C810" s="9">
        <v>1405</v>
      </c>
      <c r="D810" s="7" t="s">
        <v>31</v>
      </c>
      <c r="E810" s="10" t="s">
        <v>23</v>
      </c>
      <c r="F810" s="52" t="s">
        <v>82</v>
      </c>
      <c r="G810" s="53">
        <v>45160</v>
      </c>
      <c r="H810" s="19">
        <v>230232</v>
      </c>
      <c r="I810" s="54">
        <v>12.2</v>
      </c>
      <c r="J810" s="11">
        <v>435</v>
      </c>
      <c r="K810" s="11">
        <v>143</v>
      </c>
      <c r="L810" s="7">
        <f t="shared" si="43"/>
        <v>0.671264367816092</v>
      </c>
      <c r="M810" s="7">
        <f t="shared" si="45"/>
        <v>2422.5266638285789</v>
      </c>
      <c r="N810" s="11">
        <v>435</v>
      </c>
      <c r="O810" s="11">
        <v>45.6</v>
      </c>
      <c r="P810" s="11">
        <v>143</v>
      </c>
      <c r="Q810" s="11">
        <f t="shared" si="44"/>
        <v>97.4</v>
      </c>
      <c r="R810" s="20"/>
    </row>
    <row r="811" spans="1:18" ht="15.75" customHeight="1" x14ac:dyDescent="0.15">
      <c r="A811" s="11">
        <v>2023</v>
      </c>
      <c r="B811" s="8" t="s">
        <v>21</v>
      </c>
      <c r="C811" s="9">
        <v>1406</v>
      </c>
      <c r="D811" s="7" t="s">
        <v>30</v>
      </c>
      <c r="E811" s="10" t="s">
        <v>23</v>
      </c>
      <c r="F811" s="52" t="s">
        <v>82</v>
      </c>
      <c r="G811" s="53">
        <v>45160</v>
      </c>
      <c r="H811" s="19">
        <v>230233</v>
      </c>
      <c r="I811" s="54">
        <v>21.8</v>
      </c>
      <c r="J811" s="11">
        <v>440</v>
      </c>
      <c r="K811" s="11">
        <v>156</v>
      </c>
      <c r="L811" s="7">
        <f t="shared" si="43"/>
        <v>0.6454545454545455</v>
      </c>
      <c r="M811" s="7">
        <f t="shared" si="45"/>
        <v>4668.6398224670947</v>
      </c>
      <c r="N811" s="11">
        <v>440</v>
      </c>
      <c r="O811" s="11">
        <v>45.6</v>
      </c>
      <c r="P811" s="11">
        <v>156</v>
      </c>
      <c r="Q811" s="11">
        <f t="shared" si="44"/>
        <v>110.4</v>
      </c>
      <c r="R811" s="20"/>
    </row>
    <row r="812" spans="1:18" ht="15.75" customHeight="1" x14ac:dyDescent="0.15">
      <c r="A812" s="11">
        <v>2023</v>
      </c>
      <c r="B812" s="8" t="s">
        <v>21</v>
      </c>
      <c r="C812" s="9">
        <v>1407</v>
      </c>
      <c r="D812" s="7" t="s">
        <v>27</v>
      </c>
      <c r="E812" s="16" t="s">
        <v>32</v>
      </c>
      <c r="F812" s="52" t="s">
        <v>82</v>
      </c>
      <c r="G812" s="53">
        <v>45140</v>
      </c>
      <c r="H812" s="19">
        <v>230234</v>
      </c>
      <c r="I812" s="54">
        <v>13.6</v>
      </c>
      <c r="J812" s="11">
        <v>305</v>
      </c>
      <c r="K812" s="11">
        <v>125</v>
      </c>
      <c r="L812" s="7">
        <f t="shared" si="43"/>
        <v>0.5901639344262295</v>
      </c>
      <c r="M812" s="7">
        <f t="shared" si="45"/>
        <v>3366.7513017239789</v>
      </c>
      <c r="N812" s="11">
        <v>305</v>
      </c>
      <c r="O812" s="11">
        <v>45.6</v>
      </c>
      <c r="P812" s="11">
        <v>125</v>
      </c>
      <c r="Q812" s="11">
        <f t="shared" si="44"/>
        <v>79.400000000000006</v>
      </c>
      <c r="R812" s="20"/>
    </row>
    <row r="813" spans="1:18" ht="15.75" customHeight="1" x14ac:dyDescent="0.15">
      <c r="A813" s="11">
        <v>2023</v>
      </c>
      <c r="B813" s="8" t="s">
        <v>21</v>
      </c>
      <c r="C813" s="9">
        <v>1408</v>
      </c>
      <c r="D813" s="7" t="s">
        <v>22</v>
      </c>
      <c r="E813" s="16" t="s">
        <v>32</v>
      </c>
      <c r="F813" s="52" t="s">
        <v>82</v>
      </c>
      <c r="G813" s="53">
        <v>45140</v>
      </c>
      <c r="H813" s="19">
        <v>230235</v>
      </c>
      <c r="I813" s="54">
        <v>12.2</v>
      </c>
      <c r="J813" s="11">
        <v>400</v>
      </c>
      <c r="K813" s="11">
        <v>148.80000000000001</v>
      </c>
      <c r="L813" s="7">
        <f t="shared" si="43"/>
        <v>0.628</v>
      </c>
      <c r="M813" s="7">
        <f t="shared" si="45"/>
        <v>2741.3515016835008</v>
      </c>
      <c r="N813" s="11">
        <v>400</v>
      </c>
      <c r="O813" s="11">
        <v>45.6</v>
      </c>
      <c r="P813" s="11">
        <v>148.80000000000001</v>
      </c>
      <c r="Q813" s="11">
        <f t="shared" si="44"/>
        <v>103.20000000000002</v>
      </c>
      <c r="R813" s="20"/>
    </row>
    <row r="814" spans="1:18" ht="15.75" customHeight="1" x14ac:dyDescent="0.15">
      <c r="A814" s="11">
        <v>2023</v>
      </c>
      <c r="B814" s="8" t="s">
        <v>21</v>
      </c>
      <c r="C814" s="9">
        <v>1409</v>
      </c>
      <c r="D814" s="7" t="s">
        <v>29</v>
      </c>
      <c r="E814" s="16" t="s">
        <v>32</v>
      </c>
      <c r="F814" s="52" t="s">
        <v>82</v>
      </c>
      <c r="G814" s="53">
        <v>45140</v>
      </c>
      <c r="H814" s="19">
        <v>230236</v>
      </c>
      <c r="I814" s="54">
        <v>20.6</v>
      </c>
      <c r="J814" s="11">
        <v>425</v>
      </c>
      <c r="K814" s="11">
        <v>160.4</v>
      </c>
      <c r="L814" s="7">
        <f t="shared" si="43"/>
        <v>0.62258823529411766</v>
      </c>
      <c r="M814" s="7">
        <f t="shared" si="45"/>
        <v>4696.178640786954</v>
      </c>
      <c r="N814" s="11">
        <v>425</v>
      </c>
      <c r="O814" s="11">
        <v>45.6</v>
      </c>
      <c r="P814" s="11">
        <v>160.4</v>
      </c>
      <c r="Q814" s="11">
        <f t="shared" si="44"/>
        <v>114.80000000000001</v>
      </c>
      <c r="R814" s="20"/>
    </row>
    <row r="815" spans="1:18" ht="15.75" customHeight="1" x14ac:dyDescent="0.15">
      <c r="A815" s="11">
        <v>2023</v>
      </c>
      <c r="B815" s="8" t="s">
        <v>21</v>
      </c>
      <c r="C815" s="9">
        <v>1410</v>
      </c>
      <c r="D815" s="7" t="s">
        <v>31</v>
      </c>
      <c r="E815" s="16" t="s">
        <v>32</v>
      </c>
      <c r="F815" s="52" t="s">
        <v>82</v>
      </c>
      <c r="G815" s="53">
        <v>45140</v>
      </c>
      <c r="H815" s="19">
        <v>230237</v>
      </c>
      <c r="I815" s="54">
        <v>15.6</v>
      </c>
      <c r="J815" s="11">
        <v>440</v>
      </c>
      <c r="K815" s="11">
        <v>157.9</v>
      </c>
      <c r="L815" s="7">
        <f t="shared" si="43"/>
        <v>0.64113636363636373</v>
      </c>
      <c r="M815" s="7">
        <f t="shared" si="45"/>
        <v>3381.551504438321</v>
      </c>
      <c r="N815" s="11">
        <v>440</v>
      </c>
      <c r="O815" s="11">
        <v>45.6</v>
      </c>
      <c r="P815" s="11">
        <v>157.9</v>
      </c>
      <c r="Q815" s="11">
        <f t="shared" si="44"/>
        <v>112.30000000000001</v>
      </c>
      <c r="R815" s="20"/>
    </row>
    <row r="816" spans="1:18" ht="15.75" customHeight="1" x14ac:dyDescent="0.15">
      <c r="A816" s="11">
        <v>2023</v>
      </c>
      <c r="B816" s="8" t="s">
        <v>21</v>
      </c>
      <c r="C816" s="9">
        <v>1411</v>
      </c>
      <c r="D816" s="7" t="s">
        <v>30</v>
      </c>
      <c r="E816" s="16" t="s">
        <v>32</v>
      </c>
      <c r="F816" s="52" t="s">
        <v>82</v>
      </c>
      <c r="G816" s="53">
        <v>45140</v>
      </c>
      <c r="H816" s="19">
        <v>230238</v>
      </c>
      <c r="I816" s="54">
        <v>10.6</v>
      </c>
      <c r="J816" s="11">
        <v>500</v>
      </c>
      <c r="K816" s="11">
        <v>169.7</v>
      </c>
      <c r="L816" s="7">
        <f t="shared" si="43"/>
        <v>0.66060000000000008</v>
      </c>
      <c r="M816" s="7">
        <f t="shared" si="45"/>
        <v>2173.0997304152629</v>
      </c>
      <c r="N816" s="11">
        <v>500</v>
      </c>
      <c r="O816" s="11">
        <v>45.6</v>
      </c>
      <c r="P816" s="11">
        <v>169.7</v>
      </c>
      <c r="Q816" s="11">
        <f t="shared" si="44"/>
        <v>124.1</v>
      </c>
      <c r="R816" s="20"/>
    </row>
    <row r="817" spans="1:18" ht="15.75" customHeight="1" x14ac:dyDescent="0.15">
      <c r="A817" s="11">
        <v>2023</v>
      </c>
      <c r="B817" s="8" t="s">
        <v>21</v>
      </c>
      <c r="C817" s="9">
        <v>1412</v>
      </c>
      <c r="D817" s="7" t="s">
        <v>28</v>
      </c>
      <c r="E817" s="16" t="s">
        <v>32</v>
      </c>
      <c r="F817" s="52" t="s">
        <v>82</v>
      </c>
      <c r="G817" s="53">
        <v>45140</v>
      </c>
      <c r="H817" s="19">
        <v>230239</v>
      </c>
      <c r="I817" s="54">
        <v>11</v>
      </c>
      <c r="J817" s="11">
        <v>260</v>
      </c>
      <c r="K817" s="11">
        <v>112.9</v>
      </c>
      <c r="L817" s="7">
        <f t="shared" si="43"/>
        <v>0.5657692307692308</v>
      </c>
      <c r="M817" s="7">
        <f t="shared" si="45"/>
        <v>2885.1954178537508</v>
      </c>
      <c r="N817" s="11">
        <v>260</v>
      </c>
      <c r="O817" s="11">
        <v>45.6</v>
      </c>
      <c r="P817" s="11">
        <v>112.9</v>
      </c>
      <c r="Q817" s="11">
        <f t="shared" si="44"/>
        <v>67.300000000000011</v>
      </c>
      <c r="R817" s="20"/>
    </row>
    <row r="818" spans="1:18" ht="15.75" customHeight="1" x14ac:dyDescent="0.15">
      <c r="A818" s="11">
        <v>2023</v>
      </c>
      <c r="B818" s="17" t="s">
        <v>33</v>
      </c>
      <c r="C818" s="9">
        <v>2101</v>
      </c>
      <c r="D818" s="7" t="s">
        <v>31</v>
      </c>
      <c r="E818" s="10" t="s">
        <v>23</v>
      </c>
      <c r="F818" s="52" t="s">
        <v>82</v>
      </c>
      <c r="G818" s="53">
        <v>45160</v>
      </c>
      <c r="H818" s="19">
        <v>230240</v>
      </c>
      <c r="I818" s="54">
        <v>29.6</v>
      </c>
      <c r="J818" s="11">
        <v>638.4</v>
      </c>
      <c r="K818" s="11">
        <v>204.5</v>
      </c>
      <c r="L818" s="7">
        <f t="shared" si="43"/>
        <v>0.6796679197994987</v>
      </c>
      <c r="M818" s="7">
        <f t="shared" si="45"/>
        <v>5727.3549579616829</v>
      </c>
      <c r="N818" s="11">
        <v>638.4</v>
      </c>
      <c r="O818" s="11">
        <v>45.6</v>
      </c>
      <c r="P818" s="11">
        <v>204.5</v>
      </c>
      <c r="Q818" s="11">
        <f t="shared" si="44"/>
        <v>158.9</v>
      </c>
      <c r="R818" s="20"/>
    </row>
    <row r="819" spans="1:18" ht="15.75" customHeight="1" x14ac:dyDescent="0.15">
      <c r="A819" s="11">
        <v>2023</v>
      </c>
      <c r="B819" s="17" t="s">
        <v>33</v>
      </c>
      <c r="C819" s="9">
        <v>2102</v>
      </c>
      <c r="D819" s="7" t="s">
        <v>30</v>
      </c>
      <c r="E819" s="10" t="s">
        <v>23</v>
      </c>
      <c r="F819" s="52" t="s">
        <v>82</v>
      </c>
      <c r="G819" s="53">
        <v>45160</v>
      </c>
      <c r="H819" s="19">
        <v>230241</v>
      </c>
      <c r="I819" s="54">
        <v>33.4</v>
      </c>
      <c r="J819" s="11">
        <v>332.9</v>
      </c>
      <c r="K819" s="11">
        <v>121.5</v>
      </c>
      <c r="L819" s="7">
        <f t="shared" si="43"/>
        <v>0.63502553319315103</v>
      </c>
      <c r="M819" s="7">
        <f t="shared" si="45"/>
        <v>7363.2730276632365</v>
      </c>
      <c r="N819" s="11">
        <v>332.9</v>
      </c>
      <c r="O819" s="11">
        <v>45.6</v>
      </c>
      <c r="P819" s="11">
        <v>121.5</v>
      </c>
      <c r="Q819" s="11">
        <f t="shared" si="44"/>
        <v>75.900000000000006</v>
      </c>
      <c r="R819" s="20"/>
    </row>
    <row r="820" spans="1:18" ht="15.75" customHeight="1" x14ac:dyDescent="0.15">
      <c r="A820" s="11">
        <v>2023</v>
      </c>
      <c r="B820" s="17" t="s">
        <v>33</v>
      </c>
      <c r="C820" s="9">
        <v>2103</v>
      </c>
      <c r="D820" s="7" t="s">
        <v>27</v>
      </c>
      <c r="E820" s="10" t="s">
        <v>23</v>
      </c>
      <c r="F820" s="52" t="s">
        <v>82</v>
      </c>
      <c r="G820" s="53">
        <v>45160</v>
      </c>
      <c r="H820" s="19">
        <v>230242</v>
      </c>
      <c r="I820" s="54">
        <v>30.8</v>
      </c>
      <c r="J820" s="11">
        <v>536.5</v>
      </c>
      <c r="K820" s="11">
        <v>174.9</v>
      </c>
      <c r="L820" s="7">
        <f t="shared" si="43"/>
        <v>0.67399813606710157</v>
      </c>
      <c r="M820" s="7">
        <f t="shared" si="45"/>
        <v>6065.027220323771</v>
      </c>
      <c r="N820" s="11">
        <v>536.5</v>
      </c>
      <c r="O820" s="11">
        <v>45.6</v>
      </c>
      <c r="P820" s="11">
        <v>174.9</v>
      </c>
      <c r="Q820" s="11">
        <f t="shared" si="44"/>
        <v>129.30000000000001</v>
      </c>
      <c r="R820" s="20"/>
    </row>
    <row r="821" spans="1:18" ht="15.75" customHeight="1" x14ac:dyDescent="0.15">
      <c r="A821" s="11">
        <v>2023</v>
      </c>
      <c r="B821" s="17" t="s">
        <v>33</v>
      </c>
      <c r="C821" s="9">
        <v>2104</v>
      </c>
      <c r="D821" s="7" t="s">
        <v>28</v>
      </c>
      <c r="E821" s="10" t="s">
        <v>23</v>
      </c>
      <c r="F821" s="52" t="s">
        <v>82</v>
      </c>
      <c r="G821" s="53">
        <v>45160</v>
      </c>
      <c r="H821" s="19">
        <v>230243</v>
      </c>
      <c r="I821" s="54">
        <v>30.6</v>
      </c>
      <c r="J821" s="11">
        <v>600</v>
      </c>
      <c r="K821" s="11">
        <v>186</v>
      </c>
      <c r="L821" s="7">
        <f t="shared" si="43"/>
        <v>0.69</v>
      </c>
      <c r="M821" s="7">
        <f t="shared" si="45"/>
        <v>5729.8740404040409</v>
      </c>
      <c r="N821" s="11">
        <v>600</v>
      </c>
      <c r="O821" s="11">
        <v>45.6</v>
      </c>
      <c r="P821" s="11">
        <v>186</v>
      </c>
      <c r="Q821" s="11">
        <f t="shared" si="44"/>
        <v>140.4</v>
      </c>
      <c r="R821" s="20"/>
    </row>
    <row r="822" spans="1:18" ht="15.75" customHeight="1" x14ac:dyDescent="0.15">
      <c r="A822" s="11">
        <v>2023</v>
      </c>
      <c r="B822" s="17" t="s">
        <v>33</v>
      </c>
      <c r="C822" s="9">
        <v>2105</v>
      </c>
      <c r="D822" s="7" t="s">
        <v>22</v>
      </c>
      <c r="E822" s="10" t="s">
        <v>23</v>
      </c>
      <c r="F822" s="52" t="s">
        <v>82</v>
      </c>
      <c r="G822" s="53">
        <v>45160</v>
      </c>
      <c r="H822" s="19">
        <v>230244</v>
      </c>
      <c r="I822" s="54">
        <v>29.2</v>
      </c>
      <c r="J822" s="11">
        <v>553.9</v>
      </c>
      <c r="K822" s="11">
        <v>179.1</v>
      </c>
      <c r="L822" s="7">
        <f t="shared" si="43"/>
        <v>0.67665643617981575</v>
      </c>
      <c r="M822" s="7">
        <f t="shared" si="45"/>
        <v>5703.0742631222884</v>
      </c>
      <c r="N822" s="11">
        <v>553.9</v>
      </c>
      <c r="O822" s="11">
        <v>45.6</v>
      </c>
      <c r="P822" s="11">
        <v>179.1</v>
      </c>
      <c r="Q822" s="11">
        <f t="shared" si="44"/>
        <v>133.5</v>
      </c>
      <c r="R822" s="20"/>
    </row>
    <row r="823" spans="1:18" ht="15.75" customHeight="1" x14ac:dyDescent="0.15">
      <c r="A823" s="11">
        <v>2023</v>
      </c>
      <c r="B823" s="17" t="s">
        <v>33</v>
      </c>
      <c r="C823" s="9">
        <v>2106</v>
      </c>
      <c r="D823" s="7" t="s">
        <v>29</v>
      </c>
      <c r="E823" s="10" t="s">
        <v>23</v>
      </c>
      <c r="F823" s="52" t="s">
        <v>82</v>
      </c>
      <c r="G823" s="53">
        <v>45160</v>
      </c>
      <c r="H823" s="19">
        <v>230245</v>
      </c>
      <c r="I823" s="54">
        <v>35.200000000000003</v>
      </c>
      <c r="J823" s="11">
        <v>440.4</v>
      </c>
      <c r="K823" s="11">
        <v>163.69999999999999</v>
      </c>
      <c r="L823" s="7">
        <f t="shared" si="43"/>
        <v>0.62829246139872841</v>
      </c>
      <c r="M823" s="7">
        <f t="shared" si="45"/>
        <v>7903.2548637041509</v>
      </c>
      <c r="N823" s="11">
        <v>440.4</v>
      </c>
      <c r="O823" s="11">
        <v>45.6</v>
      </c>
      <c r="P823" s="11">
        <v>163.69999999999999</v>
      </c>
      <c r="Q823" s="11">
        <f t="shared" si="44"/>
        <v>118.1</v>
      </c>
      <c r="R823" s="20"/>
    </row>
    <row r="824" spans="1:18" ht="15.75" customHeight="1" x14ac:dyDescent="0.15">
      <c r="A824" s="11">
        <v>2023</v>
      </c>
      <c r="B824" s="17" t="s">
        <v>33</v>
      </c>
      <c r="C824" s="9">
        <v>2107</v>
      </c>
      <c r="D824" s="7" t="s">
        <v>27</v>
      </c>
      <c r="E824" s="16" t="s">
        <v>32</v>
      </c>
      <c r="F824" s="52" t="s">
        <v>82</v>
      </c>
      <c r="G824" s="53">
        <v>45140</v>
      </c>
      <c r="H824" s="19">
        <v>230246</v>
      </c>
      <c r="I824" s="54">
        <v>15.4</v>
      </c>
      <c r="J824" s="11">
        <v>437.2</v>
      </c>
      <c r="K824" s="11">
        <v>151.19999999999999</v>
      </c>
      <c r="L824" s="7">
        <f t="shared" si="43"/>
        <v>0.65416285452881973</v>
      </c>
      <c r="M824" s="7">
        <f t="shared" si="45"/>
        <v>3217.0240927111927</v>
      </c>
      <c r="N824" s="11">
        <v>437.2</v>
      </c>
      <c r="O824" s="11">
        <v>45.6</v>
      </c>
      <c r="P824" s="11">
        <v>151.19999999999999</v>
      </c>
      <c r="Q824" s="11">
        <f t="shared" si="44"/>
        <v>105.6</v>
      </c>
      <c r="R824" s="20"/>
    </row>
    <row r="825" spans="1:18" ht="15.75" customHeight="1" x14ac:dyDescent="0.15">
      <c r="A825" s="11">
        <v>2023</v>
      </c>
      <c r="B825" s="17" t="s">
        <v>33</v>
      </c>
      <c r="C825" s="9">
        <v>2108</v>
      </c>
      <c r="D825" s="7" t="s">
        <v>31</v>
      </c>
      <c r="E825" s="16" t="s">
        <v>32</v>
      </c>
      <c r="F825" s="52" t="s">
        <v>82</v>
      </c>
      <c r="G825" s="53">
        <v>45140</v>
      </c>
      <c r="H825" s="19">
        <v>230247</v>
      </c>
      <c r="I825" s="54">
        <v>7.4</v>
      </c>
      <c r="J825" s="11">
        <v>530.1</v>
      </c>
      <c r="K825" s="11">
        <v>170.8</v>
      </c>
      <c r="L825" s="7">
        <f t="shared" si="43"/>
        <v>0.67779664214299185</v>
      </c>
      <c r="M825" s="7">
        <f t="shared" si="45"/>
        <v>1440.2030838896837</v>
      </c>
      <c r="N825" s="11">
        <v>530.1</v>
      </c>
      <c r="O825" s="11">
        <v>45.6</v>
      </c>
      <c r="P825" s="11">
        <v>170.8</v>
      </c>
      <c r="Q825" s="11">
        <f t="shared" si="44"/>
        <v>125.20000000000002</v>
      </c>
      <c r="R825" s="20"/>
    </row>
    <row r="826" spans="1:18" ht="15.75" customHeight="1" x14ac:dyDescent="0.15">
      <c r="A826" s="11">
        <v>2023</v>
      </c>
      <c r="B826" s="17" t="s">
        <v>33</v>
      </c>
      <c r="C826" s="9">
        <v>2109</v>
      </c>
      <c r="D826" s="7" t="s">
        <v>22</v>
      </c>
      <c r="E826" s="16" t="s">
        <v>32</v>
      </c>
      <c r="F826" s="52" t="s">
        <v>82</v>
      </c>
      <c r="G826" s="53">
        <v>45140</v>
      </c>
      <c r="H826" s="19">
        <v>230248</v>
      </c>
      <c r="I826" s="54">
        <v>8.4</v>
      </c>
      <c r="J826" s="11">
        <v>589.5</v>
      </c>
      <c r="K826" s="11">
        <v>188.8</v>
      </c>
      <c r="L826" s="7">
        <f t="shared" si="43"/>
        <v>0.67972858354537746</v>
      </c>
      <c r="M826" s="7">
        <f t="shared" si="45"/>
        <v>1625.0226597327528</v>
      </c>
      <c r="N826" s="11">
        <v>589.5</v>
      </c>
      <c r="O826" s="11">
        <v>45.6</v>
      </c>
      <c r="P826" s="11">
        <v>188.8</v>
      </c>
      <c r="Q826" s="11">
        <f t="shared" si="44"/>
        <v>143.20000000000002</v>
      </c>
      <c r="R826" s="20"/>
    </row>
    <row r="827" spans="1:18" ht="15.75" customHeight="1" x14ac:dyDescent="0.15">
      <c r="A827" s="11">
        <v>2023</v>
      </c>
      <c r="B827" s="17" t="s">
        <v>33</v>
      </c>
      <c r="C827" s="9">
        <v>2110</v>
      </c>
      <c r="D827" s="7" t="s">
        <v>28</v>
      </c>
      <c r="E827" s="16" t="s">
        <v>32</v>
      </c>
      <c r="F827" s="52" t="s">
        <v>82</v>
      </c>
      <c r="G827" s="53">
        <v>45140</v>
      </c>
      <c r="H827" s="19">
        <v>230249</v>
      </c>
      <c r="I827" s="54">
        <v>8.6</v>
      </c>
      <c r="J827" s="11">
        <v>580.1</v>
      </c>
      <c r="K827" s="11">
        <v>180.1</v>
      </c>
      <c r="L827" s="7">
        <f t="shared" si="43"/>
        <v>0.68953628684709534</v>
      </c>
      <c r="M827" s="7">
        <f t="shared" si="45"/>
        <v>1612.7656068045078</v>
      </c>
      <c r="N827" s="11">
        <v>580.1</v>
      </c>
      <c r="O827" s="11">
        <v>45.6</v>
      </c>
      <c r="P827" s="11">
        <v>180.1</v>
      </c>
      <c r="Q827" s="11">
        <f t="shared" si="44"/>
        <v>134.5</v>
      </c>
      <c r="R827" s="20"/>
    </row>
    <row r="828" spans="1:18" ht="15.75" customHeight="1" x14ac:dyDescent="0.15">
      <c r="A828" s="11">
        <v>2023</v>
      </c>
      <c r="B828" s="17" t="s">
        <v>33</v>
      </c>
      <c r="C828" s="9">
        <v>2111</v>
      </c>
      <c r="D828" s="7" t="s">
        <v>29</v>
      </c>
      <c r="E828" s="16" t="s">
        <v>32</v>
      </c>
      <c r="F828" s="52" t="s">
        <v>82</v>
      </c>
      <c r="G828" s="53">
        <v>45140</v>
      </c>
      <c r="H828" s="19">
        <v>230250</v>
      </c>
      <c r="I828" s="54">
        <v>6.2</v>
      </c>
      <c r="J828" s="11">
        <v>480.1</v>
      </c>
      <c r="K828" s="11">
        <v>162.5</v>
      </c>
      <c r="L828" s="7">
        <f t="shared" si="43"/>
        <v>0.66152884815663404</v>
      </c>
      <c r="M828" s="7">
        <f t="shared" si="45"/>
        <v>1267.5797819431091</v>
      </c>
      <c r="N828" s="11">
        <v>480.1</v>
      </c>
      <c r="O828" s="11">
        <v>45.6</v>
      </c>
      <c r="P828" s="11">
        <v>162.5</v>
      </c>
      <c r="Q828" s="11">
        <f t="shared" si="44"/>
        <v>116.9</v>
      </c>
      <c r="R828" s="20"/>
    </row>
    <row r="829" spans="1:18" ht="15.75" customHeight="1" x14ac:dyDescent="0.15">
      <c r="A829" s="11">
        <v>2023</v>
      </c>
      <c r="B829" s="17" t="s">
        <v>33</v>
      </c>
      <c r="C829" s="9">
        <v>2112</v>
      </c>
      <c r="D829" s="7" t="s">
        <v>30</v>
      </c>
      <c r="E829" s="16" t="s">
        <v>32</v>
      </c>
      <c r="F829" s="52" t="s">
        <v>82</v>
      </c>
      <c r="G829" s="53">
        <v>45140</v>
      </c>
      <c r="H829" s="19">
        <v>230251</v>
      </c>
      <c r="I829" s="54">
        <v>14</v>
      </c>
      <c r="J829" s="11">
        <v>422</v>
      </c>
      <c r="K829" s="11">
        <v>147.6</v>
      </c>
      <c r="L829" s="7">
        <f t="shared" si="43"/>
        <v>0.65023696682464449</v>
      </c>
      <c r="M829" s="7">
        <f t="shared" si="45"/>
        <v>2957.7665757097043</v>
      </c>
      <c r="N829" s="11">
        <v>422</v>
      </c>
      <c r="O829" s="11">
        <v>45.6</v>
      </c>
      <c r="P829" s="11">
        <v>147.6</v>
      </c>
      <c r="Q829" s="11">
        <f t="shared" si="44"/>
        <v>102</v>
      </c>
      <c r="R829" s="20"/>
    </row>
    <row r="830" spans="1:18" ht="15.75" customHeight="1" x14ac:dyDescent="0.15">
      <c r="A830" s="11">
        <v>2023</v>
      </c>
      <c r="B830" s="17" t="s">
        <v>33</v>
      </c>
      <c r="C830" s="9">
        <v>2201</v>
      </c>
      <c r="D830" s="7" t="s">
        <v>22</v>
      </c>
      <c r="E830" s="10" t="s">
        <v>23</v>
      </c>
      <c r="F830" s="52" t="s">
        <v>82</v>
      </c>
      <c r="G830" s="53">
        <v>45160</v>
      </c>
      <c r="H830" s="19">
        <v>230252</v>
      </c>
      <c r="I830" s="54">
        <v>30.6</v>
      </c>
      <c r="J830" s="11">
        <v>484.5</v>
      </c>
      <c r="K830" s="11">
        <v>155.19999999999999</v>
      </c>
      <c r="L830" s="7">
        <f t="shared" si="43"/>
        <v>0.67966976264189893</v>
      </c>
      <c r="M830" s="7">
        <f t="shared" si="45"/>
        <v>5920.8126174020908</v>
      </c>
      <c r="N830" s="11">
        <v>484.5</v>
      </c>
      <c r="O830" s="11">
        <v>45.6</v>
      </c>
      <c r="P830" s="11">
        <v>155.19999999999999</v>
      </c>
      <c r="Q830" s="11">
        <f t="shared" si="44"/>
        <v>109.6</v>
      </c>
      <c r="R830" s="20"/>
    </row>
    <row r="831" spans="1:18" ht="15.75" customHeight="1" x14ac:dyDescent="0.15">
      <c r="A831" s="11">
        <v>2023</v>
      </c>
      <c r="B831" s="17" t="s">
        <v>33</v>
      </c>
      <c r="C831" s="9">
        <v>2202</v>
      </c>
      <c r="D831" s="7" t="s">
        <v>27</v>
      </c>
      <c r="E831" s="10" t="s">
        <v>23</v>
      </c>
      <c r="F831" s="52" t="s">
        <v>82</v>
      </c>
      <c r="G831" s="53">
        <v>45160</v>
      </c>
      <c r="H831" s="19">
        <v>230253</v>
      </c>
      <c r="I831" s="54">
        <v>27.6</v>
      </c>
      <c r="J831" s="11">
        <v>386.4</v>
      </c>
      <c r="K831" s="11">
        <v>135.6</v>
      </c>
      <c r="L831" s="7">
        <f t="shared" si="43"/>
        <v>0.64906832298136641</v>
      </c>
      <c r="M831" s="7">
        <f t="shared" si="45"/>
        <v>5850.5084175084176</v>
      </c>
      <c r="N831" s="11">
        <v>386.4</v>
      </c>
      <c r="O831" s="11">
        <v>45.6</v>
      </c>
      <c r="P831" s="11">
        <v>135.6</v>
      </c>
      <c r="Q831" s="11">
        <f t="shared" si="44"/>
        <v>90</v>
      </c>
      <c r="R831" s="20"/>
    </row>
    <row r="832" spans="1:18" ht="15.75" customHeight="1" x14ac:dyDescent="0.15">
      <c r="A832" s="11">
        <v>2023</v>
      </c>
      <c r="B832" s="17" t="s">
        <v>33</v>
      </c>
      <c r="C832" s="9">
        <v>2203</v>
      </c>
      <c r="D832" s="7" t="s">
        <v>29</v>
      </c>
      <c r="E832" s="10" t="s">
        <v>23</v>
      </c>
      <c r="F832" s="52" t="s">
        <v>82</v>
      </c>
      <c r="G832" s="53">
        <v>45160</v>
      </c>
      <c r="H832" s="19">
        <v>230254</v>
      </c>
      <c r="I832" s="54">
        <v>31.2</v>
      </c>
      <c r="J832" s="11">
        <v>460.8</v>
      </c>
      <c r="K832" s="11">
        <v>153.19999999999999</v>
      </c>
      <c r="L832" s="7">
        <f t="shared" si="43"/>
        <v>0.66753472222222221</v>
      </c>
      <c r="M832" s="7">
        <f t="shared" si="45"/>
        <v>6265.602565001871</v>
      </c>
      <c r="N832" s="11">
        <v>460.8</v>
      </c>
      <c r="O832" s="11">
        <v>45.6</v>
      </c>
      <c r="P832" s="11">
        <v>153.19999999999999</v>
      </c>
      <c r="Q832" s="11">
        <f t="shared" si="44"/>
        <v>107.6</v>
      </c>
      <c r="R832" s="20"/>
    </row>
    <row r="833" spans="1:18" ht="15.75" customHeight="1" x14ac:dyDescent="0.15">
      <c r="A833" s="11">
        <v>2023</v>
      </c>
      <c r="B833" s="17" t="s">
        <v>33</v>
      </c>
      <c r="C833" s="9">
        <v>2204</v>
      </c>
      <c r="D833" s="7" t="s">
        <v>28</v>
      </c>
      <c r="E833" s="10" t="s">
        <v>23</v>
      </c>
      <c r="F833" s="52" t="s">
        <v>82</v>
      </c>
      <c r="G833" s="53">
        <v>45160</v>
      </c>
      <c r="H833" s="19">
        <v>230255</v>
      </c>
      <c r="I833" s="54">
        <v>29.4</v>
      </c>
      <c r="J833" s="11">
        <v>574.29999999999995</v>
      </c>
      <c r="K833" s="11">
        <v>178.8</v>
      </c>
      <c r="L833" s="7">
        <f t="shared" si="43"/>
        <v>0.68866446108305757</v>
      </c>
      <c r="M833" s="7">
        <f t="shared" si="45"/>
        <v>5528.8904296315068</v>
      </c>
      <c r="N833" s="11">
        <v>574.29999999999995</v>
      </c>
      <c r="O833" s="11">
        <v>45.6</v>
      </c>
      <c r="P833" s="11">
        <v>178.8</v>
      </c>
      <c r="Q833" s="11">
        <f t="shared" si="44"/>
        <v>133.20000000000002</v>
      </c>
      <c r="R833" s="20"/>
    </row>
    <row r="834" spans="1:18" ht="15.75" customHeight="1" x14ac:dyDescent="0.15">
      <c r="A834" s="11">
        <v>2023</v>
      </c>
      <c r="B834" s="17" t="s">
        <v>33</v>
      </c>
      <c r="C834" s="9">
        <v>2205</v>
      </c>
      <c r="D834" s="7" t="s">
        <v>31</v>
      </c>
      <c r="E834" s="10" t="s">
        <v>23</v>
      </c>
      <c r="F834" s="52" t="s">
        <v>82</v>
      </c>
      <c r="G834" s="53">
        <v>45160</v>
      </c>
      <c r="H834" s="19">
        <v>230256</v>
      </c>
      <c r="I834" s="54">
        <v>26.2</v>
      </c>
      <c r="J834" s="11">
        <v>515.20000000000005</v>
      </c>
      <c r="K834" s="11">
        <v>170.6</v>
      </c>
      <c r="L834" s="7">
        <f t="shared" si="43"/>
        <v>0.66886645962732916</v>
      </c>
      <c r="M834" s="7">
        <f t="shared" si="45"/>
        <v>5240.4238977943678</v>
      </c>
      <c r="N834" s="11">
        <v>515.20000000000005</v>
      </c>
      <c r="O834" s="11">
        <v>45.6</v>
      </c>
      <c r="P834" s="11">
        <v>170.6</v>
      </c>
      <c r="Q834" s="11">
        <f t="shared" si="44"/>
        <v>125</v>
      </c>
      <c r="R834" s="20"/>
    </row>
    <row r="835" spans="1:18" ht="15.75" customHeight="1" x14ac:dyDescent="0.15">
      <c r="A835" s="11">
        <v>2023</v>
      </c>
      <c r="B835" s="17" t="s">
        <v>33</v>
      </c>
      <c r="C835" s="9">
        <v>2206</v>
      </c>
      <c r="D835" s="7" t="s">
        <v>30</v>
      </c>
      <c r="E835" s="10" t="s">
        <v>23</v>
      </c>
      <c r="F835" s="52" t="s">
        <v>82</v>
      </c>
      <c r="G835" s="53">
        <v>45160</v>
      </c>
      <c r="H835" s="19">
        <v>230257</v>
      </c>
      <c r="I835" s="54">
        <v>32.799999999999997</v>
      </c>
      <c r="J835" s="11">
        <v>737.3</v>
      </c>
      <c r="K835" s="11">
        <v>214.7</v>
      </c>
      <c r="L835" s="7">
        <f t="shared" si="43"/>
        <v>0.70880238708802379</v>
      </c>
      <c r="M835" s="7">
        <f t="shared" si="45"/>
        <v>5769.3064606308417</v>
      </c>
      <c r="N835" s="11">
        <v>737.3</v>
      </c>
      <c r="O835" s="11">
        <v>45.6</v>
      </c>
      <c r="P835" s="11">
        <v>214.7</v>
      </c>
      <c r="Q835" s="11">
        <f t="shared" si="44"/>
        <v>169.1</v>
      </c>
      <c r="R835" s="20"/>
    </row>
    <row r="836" spans="1:18" ht="15.75" customHeight="1" x14ac:dyDescent="0.15">
      <c r="A836" s="11">
        <v>2023</v>
      </c>
      <c r="B836" s="17" t="s">
        <v>33</v>
      </c>
      <c r="C836" s="9">
        <v>2207</v>
      </c>
      <c r="D836" s="7" t="s">
        <v>22</v>
      </c>
      <c r="E836" s="16" t="s">
        <v>32</v>
      </c>
      <c r="F836" s="52" t="s">
        <v>82</v>
      </c>
      <c r="G836" s="53">
        <v>45140</v>
      </c>
      <c r="H836" s="19">
        <v>230258</v>
      </c>
      <c r="I836" s="54">
        <v>15</v>
      </c>
      <c r="J836" s="11">
        <v>437.3</v>
      </c>
      <c r="K836" s="11">
        <v>145.6</v>
      </c>
      <c r="L836" s="7">
        <f t="shared" si="43"/>
        <v>0.66704779327692665</v>
      </c>
      <c r="M836" s="7">
        <f t="shared" si="45"/>
        <v>3016.7207558472132</v>
      </c>
      <c r="N836" s="11">
        <v>437.3</v>
      </c>
      <c r="O836" s="11">
        <v>45.6</v>
      </c>
      <c r="P836" s="11">
        <v>145.6</v>
      </c>
      <c r="Q836" s="11">
        <f t="shared" si="44"/>
        <v>100</v>
      </c>
      <c r="R836" s="20"/>
    </row>
    <row r="837" spans="1:18" ht="15.75" customHeight="1" x14ac:dyDescent="0.15">
      <c r="A837" s="11">
        <v>2023</v>
      </c>
      <c r="B837" s="17" t="s">
        <v>33</v>
      </c>
      <c r="C837" s="9">
        <v>2208</v>
      </c>
      <c r="D837" s="7" t="s">
        <v>28</v>
      </c>
      <c r="E837" s="16" t="s">
        <v>32</v>
      </c>
      <c r="F837" s="52" t="s">
        <v>82</v>
      </c>
      <c r="G837" s="53">
        <v>45140</v>
      </c>
      <c r="H837" s="19">
        <v>230259</v>
      </c>
      <c r="I837" s="54">
        <v>10</v>
      </c>
      <c r="J837" s="11">
        <v>389.5</v>
      </c>
      <c r="K837" s="11">
        <v>135.9</v>
      </c>
      <c r="L837" s="7">
        <f t="shared" si="43"/>
        <v>0.65109114249037225</v>
      </c>
      <c r="M837" s="7">
        <f t="shared" si="45"/>
        <v>2107.5308930122787</v>
      </c>
      <c r="N837" s="11">
        <v>389.5</v>
      </c>
      <c r="O837" s="11">
        <v>45.6</v>
      </c>
      <c r="P837" s="11">
        <v>135.9</v>
      </c>
      <c r="Q837" s="11">
        <f t="shared" si="44"/>
        <v>90.300000000000011</v>
      </c>
      <c r="R837" s="20"/>
    </row>
    <row r="838" spans="1:18" ht="15.75" customHeight="1" x14ac:dyDescent="0.15">
      <c r="A838" s="11">
        <v>2023</v>
      </c>
      <c r="B838" s="17" t="s">
        <v>33</v>
      </c>
      <c r="C838" s="9">
        <v>2209</v>
      </c>
      <c r="D838" s="7" t="s">
        <v>27</v>
      </c>
      <c r="E838" s="16" t="s">
        <v>32</v>
      </c>
      <c r="F838" s="52" t="s">
        <v>82</v>
      </c>
      <c r="G838" s="53">
        <v>45140</v>
      </c>
      <c r="H838" s="19">
        <v>230260</v>
      </c>
      <c r="I838" s="54">
        <v>6</v>
      </c>
      <c r="J838" s="11">
        <v>376.1</v>
      </c>
      <c r="K838" s="11">
        <v>129.19999999999999</v>
      </c>
      <c r="L838" s="7">
        <f t="shared" si="43"/>
        <v>0.65647434193033771</v>
      </c>
      <c r="M838" s="7">
        <f t="shared" si="45"/>
        <v>1245.008697271393</v>
      </c>
      <c r="N838" s="11">
        <v>376.1</v>
      </c>
      <c r="O838" s="11">
        <v>45.6</v>
      </c>
      <c r="P838" s="11">
        <v>129.19999999999999</v>
      </c>
      <c r="Q838" s="11">
        <f t="shared" si="44"/>
        <v>83.6</v>
      </c>
      <c r="R838" s="20"/>
    </row>
    <row r="839" spans="1:18" ht="15.75" customHeight="1" x14ac:dyDescent="0.15">
      <c r="A839" s="11">
        <v>2023</v>
      </c>
      <c r="B839" s="17" t="s">
        <v>33</v>
      </c>
      <c r="C839" s="9">
        <v>2210</v>
      </c>
      <c r="D839" s="7" t="s">
        <v>29</v>
      </c>
      <c r="E839" s="16" t="s">
        <v>32</v>
      </c>
      <c r="F839" s="52" t="s">
        <v>82</v>
      </c>
      <c r="G839" s="53">
        <v>45140</v>
      </c>
      <c r="H839" s="19">
        <v>230261</v>
      </c>
      <c r="I839" s="54">
        <v>6.6</v>
      </c>
      <c r="J839" s="11">
        <v>641.79999999999995</v>
      </c>
      <c r="K839" s="11">
        <v>205.5</v>
      </c>
      <c r="L839" s="7">
        <f t="shared" si="43"/>
        <v>0.67980679339358052</v>
      </c>
      <c r="M839" s="7">
        <f t="shared" si="45"/>
        <v>1276.4917246632735</v>
      </c>
      <c r="N839" s="11">
        <v>641.79999999999995</v>
      </c>
      <c r="O839" s="11">
        <v>45.6</v>
      </c>
      <c r="P839" s="11">
        <v>205.5</v>
      </c>
      <c r="Q839" s="11">
        <f t="shared" si="44"/>
        <v>159.9</v>
      </c>
      <c r="R839" s="20"/>
    </row>
    <row r="840" spans="1:18" ht="15.75" customHeight="1" x14ac:dyDescent="0.15">
      <c r="A840" s="11">
        <v>2023</v>
      </c>
      <c r="B840" s="17" t="s">
        <v>33</v>
      </c>
      <c r="C840" s="9">
        <v>2211</v>
      </c>
      <c r="D840" s="7" t="s">
        <v>30</v>
      </c>
      <c r="E840" s="16" t="s">
        <v>32</v>
      </c>
      <c r="F840" s="52" t="s">
        <v>82</v>
      </c>
      <c r="G840" s="53">
        <v>45140</v>
      </c>
      <c r="H840" s="19">
        <v>230262</v>
      </c>
      <c r="I840" s="54">
        <v>9.1999999999999993</v>
      </c>
      <c r="J840" s="11">
        <v>482.9</v>
      </c>
      <c r="K840" s="11">
        <v>155</v>
      </c>
      <c r="L840" s="7">
        <f t="shared" si="43"/>
        <v>0.67902257196106852</v>
      </c>
      <c r="M840" s="7">
        <f t="shared" si="45"/>
        <v>1783.7101137232285</v>
      </c>
      <c r="N840" s="11">
        <v>482.9</v>
      </c>
      <c r="O840" s="11">
        <v>45.6</v>
      </c>
      <c r="P840" s="11">
        <v>155</v>
      </c>
      <c r="Q840" s="11">
        <f t="shared" si="44"/>
        <v>109.4</v>
      </c>
      <c r="R840" s="20"/>
    </row>
    <row r="841" spans="1:18" ht="15.75" customHeight="1" x14ac:dyDescent="0.15">
      <c r="A841" s="11">
        <v>2023</v>
      </c>
      <c r="B841" s="17" t="s">
        <v>33</v>
      </c>
      <c r="C841" s="9">
        <v>2212</v>
      </c>
      <c r="D841" s="7" t="s">
        <v>31</v>
      </c>
      <c r="E841" s="16" t="s">
        <v>32</v>
      </c>
      <c r="F841" s="52" t="s">
        <v>82</v>
      </c>
      <c r="G841" s="53">
        <v>45140</v>
      </c>
      <c r="H841" s="19">
        <v>230263</v>
      </c>
      <c r="I841" s="54">
        <v>12.6</v>
      </c>
      <c r="J841" s="11">
        <v>530.20000000000005</v>
      </c>
      <c r="K841" s="11">
        <v>166</v>
      </c>
      <c r="L841" s="7">
        <f t="shared" si="43"/>
        <v>0.68691059977367031</v>
      </c>
      <c r="M841" s="7">
        <f t="shared" si="45"/>
        <v>2382.8728248154875</v>
      </c>
      <c r="N841" s="11">
        <v>530.20000000000005</v>
      </c>
      <c r="O841" s="11">
        <v>45.6</v>
      </c>
      <c r="P841" s="11">
        <v>166</v>
      </c>
      <c r="Q841" s="11">
        <f t="shared" si="44"/>
        <v>120.4</v>
      </c>
      <c r="R841" s="20"/>
    </row>
    <row r="842" spans="1:18" ht="15.75" customHeight="1" x14ac:dyDescent="0.15">
      <c r="A842" s="11">
        <v>2023</v>
      </c>
      <c r="B842" s="17" t="s">
        <v>33</v>
      </c>
      <c r="C842" s="9">
        <v>2301</v>
      </c>
      <c r="D842" s="7" t="s">
        <v>22</v>
      </c>
      <c r="E842" s="16" t="s">
        <v>32</v>
      </c>
      <c r="F842" s="52" t="s">
        <v>82</v>
      </c>
      <c r="G842" s="53">
        <v>45140</v>
      </c>
      <c r="H842" s="19">
        <v>230264</v>
      </c>
      <c r="I842" s="54">
        <v>14.4</v>
      </c>
      <c r="J842" s="11">
        <v>593.9</v>
      </c>
      <c r="K842" s="11">
        <v>173.5</v>
      </c>
      <c r="L842" s="7">
        <f t="shared" si="43"/>
        <v>0.70786327664589999</v>
      </c>
      <c r="M842" s="7">
        <f t="shared" si="45"/>
        <v>2541.0347284938971</v>
      </c>
      <c r="N842" s="11">
        <v>593.9</v>
      </c>
      <c r="O842" s="11">
        <v>45.6</v>
      </c>
      <c r="P842" s="11">
        <v>173.5</v>
      </c>
      <c r="Q842" s="11">
        <f t="shared" si="44"/>
        <v>127.9</v>
      </c>
      <c r="R842" s="20" t="s">
        <v>83</v>
      </c>
    </row>
    <row r="843" spans="1:18" ht="15.75" customHeight="1" x14ac:dyDescent="0.15">
      <c r="A843" s="11">
        <v>2023</v>
      </c>
      <c r="B843" s="17" t="s">
        <v>33</v>
      </c>
      <c r="C843" s="9">
        <v>2302</v>
      </c>
      <c r="D843" s="7" t="s">
        <v>28</v>
      </c>
      <c r="E843" s="16" t="s">
        <v>32</v>
      </c>
      <c r="F843" s="52" t="s">
        <v>82</v>
      </c>
      <c r="G843" s="53">
        <v>45140</v>
      </c>
      <c r="H843" s="19">
        <v>230265</v>
      </c>
      <c r="I843" s="54">
        <v>10.6</v>
      </c>
      <c r="J843" s="11">
        <v>744.3</v>
      </c>
      <c r="K843" s="11">
        <v>203</v>
      </c>
      <c r="L843" s="7">
        <f t="shared" si="43"/>
        <v>0.72726051323391105</v>
      </c>
      <c r="M843" s="7">
        <f t="shared" si="45"/>
        <v>1746.2878761490429</v>
      </c>
      <c r="N843" s="11">
        <v>744.3</v>
      </c>
      <c r="O843" s="11">
        <v>45.6</v>
      </c>
      <c r="P843" s="11">
        <v>203</v>
      </c>
      <c r="Q843" s="11">
        <f t="shared" si="44"/>
        <v>157.4</v>
      </c>
      <c r="R843" s="20" t="s">
        <v>83</v>
      </c>
    </row>
    <row r="844" spans="1:18" ht="15.75" customHeight="1" x14ac:dyDescent="0.15">
      <c r="A844" s="11">
        <v>2023</v>
      </c>
      <c r="B844" s="17" t="s">
        <v>33</v>
      </c>
      <c r="C844" s="9">
        <v>2303</v>
      </c>
      <c r="D844" s="7" t="s">
        <v>31</v>
      </c>
      <c r="E844" s="16" t="s">
        <v>32</v>
      </c>
      <c r="F844" s="52" t="s">
        <v>82</v>
      </c>
      <c r="G844" s="53">
        <v>45140</v>
      </c>
      <c r="H844" s="19">
        <v>230266</v>
      </c>
      <c r="I844" s="54">
        <v>7.2</v>
      </c>
      <c r="J844" s="11">
        <v>828.2</v>
      </c>
      <c r="K844" s="11">
        <v>225.2</v>
      </c>
      <c r="L844" s="7">
        <f t="shared" si="43"/>
        <v>0.72808500362231343</v>
      </c>
      <c r="M844" s="7">
        <f t="shared" si="45"/>
        <v>1182.5720523271839</v>
      </c>
      <c r="N844" s="11">
        <v>828.2</v>
      </c>
      <c r="O844" s="11">
        <v>45.6</v>
      </c>
      <c r="P844" s="11">
        <v>225.2</v>
      </c>
      <c r="Q844" s="11">
        <f t="shared" si="44"/>
        <v>179.6</v>
      </c>
      <c r="R844" s="20" t="s">
        <v>83</v>
      </c>
    </row>
    <row r="845" spans="1:18" ht="15.75" customHeight="1" x14ac:dyDescent="0.15">
      <c r="A845" s="11">
        <v>2023</v>
      </c>
      <c r="B845" s="17" t="s">
        <v>33</v>
      </c>
      <c r="C845" s="9">
        <v>2304</v>
      </c>
      <c r="D845" s="7" t="s">
        <v>30</v>
      </c>
      <c r="E845" s="16" t="s">
        <v>32</v>
      </c>
      <c r="F845" s="52" t="s">
        <v>82</v>
      </c>
      <c r="G845" s="53">
        <v>45140</v>
      </c>
      <c r="H845" s="19">
        <v>230267</v>
      </c>
      <c r="I845" s="54">
        <v>10.6</v>
      </c>
      <c r="J845" s="11">
        <v>551.20000000000005</v>
      </c>
      <c r="K845" s="11">
        <v>162.5</v>
      </c>
      <c r="L845" s="7">
        <f t="shared" si="43"/>
        <v>0.70518867924528306</v>
      </c>
      <c r="M845" s="7">
        <f t="shared" si="45"/>
        <v>1887.6087261503922</v>
      </c>
      <c r="N845" s="11">
        <v>551.20000000000005</v>
      </c>
      <c r="O845" s="11">
        <v>45.6</v>
      </c>
      <c r="P845" s="11">
        <v>162.5</v>
      </c>
      <c r="Q845" s="11">
        <f t="shared" si="44"/>
        <v>116.9</v>
      </c>
      <c r="R845" s="20" t="s">
        <v>83</v>
      </c>
    </row>
    <row r="846" spans="1:18" ht="15.75" customHeight="1" x14ac:dyDescent="0.15">
      <c r="A846" s="11">
        <v>2023</v>
      </c>
      <c r="B846" s="17" t="s">
        <v>33</v>
      </c>
      <c r="C846" s="9">
        <v>2305</v>
      </c>
      <c r="D846" s="7" t="s">
        <v>29</v>
      </c>
      <c r="E846" s="16" t="s">
        <v>32</v>
      </c>
      <c r="F846" s="52" t="s">
        <v>82</v>
      </c>
      <c r="G846" s="53">
        <v>45140</v>
      </c>
      <c r="H846" s="19">
        <v>230268</v>
      </c>
      <c r="I846" s="54">
        <v>10.199999999999999</v>
      </c>
      <c r="J846" s="11">
        <v>754.3</v>
      </c>
      <c r="K846" s="11">
        <v>191.9</v>
      </c>
      <c r="L846" s="7">
        <f t="shared" si="43"/>
        <v>0.74559193954659952</v>
      </c>
      <c r="M846" s="7">
        <f t="shared" si="45"/>
        <v>1567.4474637220226</v>
      </c>
      <c r="N846" s="11">
        <v>754.3</v>
      </c>
      <c r="O846" s="11">
        <v>45.6</v>
      </c>
      <c r="P846" s="11">
        <v>191.9</v>
      </c>
      <c r="Q846" s="11">
        <f t="shared" si="44"/>
        <v>146.30000000000001</v>
      </c>
      <c r="R846" s="20" t="s">
        <v>83</v>
      </c>
    </row>
    <row r="847" spans="1:18" ht="15.75" customHeight="1" x14ac:dyDescent="0.15">
      <c r="A847" s="11">
        <v>2023</v>
      </c>
      <c r="B847" s="17" t="s">
        <v>33</v>
      </c>
      <c r="C847" s="9">
        <v>2306</v>
      </c>
      <c r="D847" s="7" t="s">
        <v>27</v>
      </c>
      <c r="E847" s="16" t="s">
        <v>32</v>
      </c>
      <c r="F847" s="52" t="s">
        <v>82</v>
      </c>
      <c r="G847" s="53">
        <v>45140</v>
      </c>
      <c r="H847" s="19">
        <v>230269</v>
      </c>
      <c r="I847" s="54">
        <v>8.4</v>
      </c>
      <c r="J847" s="11">
        <v>386.4</v>
      </c>
      <c r="K847" s="11">
        <v>120.6</v>
      </c>
      <c r="L847" s="7">
        <f t="shared" si="43"/>
        <v>0.68788819875776386</v>
      </c>
      <c r="M847" s="7">
        <f t="shared" si="45"/>
        <v>1583.6216512955648</v>
      </c>
      <c r="N847" s="11">
        <v>386.4</v>
      </c>
      <c r="O847" s="11">
        <v>45.6</v>
      </c>
      <c r="P847" s="11">
        <v>120.6</v>
      </c>
      <c r="Q847" s="11">
        <f t="shared" si="44"/>
        <v>75</v>
      </c>
      <c r="R847" s="20" t="s">
        <v>83</v>
      </c>
    </row>
    <row r="848" spans="1:18" ht="15.75" customHeight="1" x14ac:dyDescent="0.15">
      <c r="A848" s="11">
        <v>2023</v>
      </c>
      <c r="B848" s="17" t="s">
        <v>33</v>
      </c>
      <c r="C848" s="9">
        <v>2307</v>
      </c>
      <c r="D848" s="7" t="s">
        <v>22</v>
      </c>
      <c r="E848" s="10" t="s">
        <v>23</v>
      </c>
      <c r="F848" s="52" t="s">
        <v>82</v>
      </c>
      <c r="G848" s="53">
        <v>45160</v>
      </c>
      <c r="H848" s="19">
        <v>230270</v>
      </c>
      <c r="I848" s="54">
        <v>33.6</v>
      </c>
      <c r="J848" s="11">
        <v>545.29999999999995</v>
      </c>
      <c r="K848" s="11">
        <v>158</v>
      </c>
      <c r="L848" s="7">
        <f t="shared" si="43"/>
        <v>0.7102512378507243</v>
      </c>
      <c r="M848" s="7">
        <f t="shared" si="45"/>
        <v>5880.6160016943086</v>
      </c>
      <c r="N848" s="11">
        <v>545.29999999999995</v>
      </c>
      <c r="O848" s="11">
        <v>45.6</v>
      </c>
      <c r="P848" s="11">
        <v>158</v>
      </c>
      <c r="Q848" s="11">
        <f t="shared" si="44"/>
        <v>112.4</v>
      </c>
      <c r="R848" s="20" t="s">
        <v>83</v>
      </c>
    </row>
    <row r="849" spans="1:18" ht="15.75" customHeight="1" x14ac:dyDescent="0.15">
      <c r="A849" s="11">
        <v>2023</v>
      </c>
      <c r="B849" s="17" t="s">
        <v>33</v>
      </c>
      <c r="C849" s="9">
        <v>2308</v>
      </c>
      <c r="D849" s="7" t="s">
        <v>29</v>
      </c>
      <c r="E849" s="10" t="s">
        <v>23</v>
      </c>
      <c r="F849" s="52" t="s">
        <v>82</v>
      </c>
      <c r="G849" s="53">
        <v>45160</v>
      </c>
      <c r="H849" s="19">
        <v>230271</v>
      </c>
      <c r="I849" s="54">
        <v>30</v>
      </c>
      <c r="J849" s="11">
        <v>481.5</v>
      </c>
      <c r="K849" s="11">
        <v>134.69999999999999</v>
      </c>
      <c r="L849" s="7">
        <f t="shared" ref="L849:L1103" si="46">(J849-K849)/J849</f>
        <v>0.72024922118380064</v>
      </c>
      <c r="M849" s="7">
        <f t="shared" si="45"/>
        <v>5069.3761079119331</v>
      </c>
      <c r="N849" s="11">
        <v>481.5</v>
      </c>
      <c r="O849" s="11">
        <v>45.6</v>
      </c>
      <c r="P849" s="11">
        <v>134.69999999999999</v>
      </c>
      <c r="Q849" s="11">
        <f t="shared" si="44"/>
        <v>89.1</v>
      </c>
      <c r="R849" s="20" t="s">
        <v>83</v>
      </c>
    </row>
    <row r="850" spans="1:18" ht="15.75" customHeight="1" x14ac:dyDescent="0.15">
      <c r="A850" s="11">
        <v>2023</v>
      </c>
      <c r="B850" s="17" t="s">
        <v>33</v>
      </c>
      <c r="C850" s="9">
        <v>2309</v>
      </c>
      <c r="D850" s="7" t="s">
        <v>31</v>
      </c>
      <c r="E850" s="10" t="s">
        <v>23</v>
      </c>
      <c r="F850" s="52" t="s">
        <v>82</v>
      </c>
      <c r="G850" s="53">
        <v>45160</v>
      </c>
      <c r="H850" s="19">
        <v>230272</v>
      </c>
      <c r="I850" s="54">
        <v>27.6</v>
      </c>
      <c r="J850" s="11">
        <v>490.1</v>
      </c>
      <c r="K850" s="11">
        <v>137.6</v>
      </c>
      <c r="L850" s="7">
        <f t="shared" si="46"/>
        <v>0.71924097123036113</v>
      </c>
      <c r="M850" s="7">
        <f t="shared" si="45"/>
        <v>4680.6349174943343</v>
      </c>
      <c r="N850" s="11">
        <v>490.1</v>
      </c>
      <c r="O850" s="11">
        <v>45.6</v>
      </c>
      <c r="P850" s="11">
        <v>137.6</v>
      </c>
      <c r="Q850" s="11">
        <f t="shared" si="44"/>
        <v>92</v>
      </c>
      <c r="R850" s="20" t="s">
        <v>83</v>
      </c>
    </row>
    <row r="851" spans="1:18" ht="15.75" customHeight="1" x14ac:dyDescent="0.15">
      <c r="A851" s="11">
        <v>2023</v>
      </c>
      <c r="B851" s="17" t="s">
        <v>33</v>
      </c>
      <c r="C851" s="9">
        <v>2310</v>
      </c>
      <c r="D851" s="7" t="s">
        <v>27</v>
      </c>
      <c r="E851" s="10" t="s">
        <v>23</v>
      </c>
      <c r="F851" s="52" t="s">
        <v>82</v>
      </c>
      <c r="G851" s="53">
        <v>45160</v>
      </c>
      <c r="H851" s="19">
        <v>230273</v>
      </c>
      <c r="I851" s="54">
        <v>28.6</v>
      </c>
      <c r="J851" s="11">
        <v>813.1</v>
      </c>
      <c r="K851" s="11">
        <v>204.9</v>
      </c>
      <c r="L851" s="7">
        <f t="shared" si="46"/>
        <v>0.74800147583323084</v>
      </c>
      <c r="M851" s="7">
        <f t="shared" si="45"/>
        <v>4353.3740599534485</v>
      </c>
      <c r="N851" s="11">
        <v>813.1</v>
      </c>
      <c r="O851" s="11">
        <v>45.6</v>
      </c>
      <c r="P851" s="11">
        <v>204.9</v>
      </c>
      <c r="Q851" s="11">
        <f t="shared" si="44"/>
        <v>159.30000000000001</v>
      </c>
      <c r="R851" s="20" t="s">
        <v>83</v>
      </c>
    </row>
    <row r="852" spans="1:18" ht="15.75" customHeight="1" x14ac:dyDescent="0.15">
      <c r="A852" s="11">
        <v>2023</v>
      </c>
      <c r="B852" s="17" t="s">
        <v>33</v>
      </c>
      <c r="C852" s="9">
        <v>2311</v>
      </c>
      <c r="D852" s="7" t="s">
        <v>30</v>
      </c>
      <c r="E852" s="10" t="s">
        <v>23</v>
      </c>
      <c r="F852" s="52" t="s">
        <v>82</v>
      </c>
      <c r="G852" s="53">
        <v>45160</v>
      </c>
      <c r="H852" s="19">
        <v>230274</v>
      </c>
      <c r="I852" s="54">
        <v>29.2</v>
      </c>
      <c r="J852" s="11">
        <v>474.2</v>
      </c>
      <c r="K852" s="11">
        <v>134.9</v>
      </c>
      <c r="L852" s="7">
        <f t="shared" si="46"/>
        <v>0.71552087726697589</v>
      </c>
      <c r="M852" s="7">
        <f t="shared" si="45"/>
        <v>5017.5904047267759</v>
      </c>
      <c r="N852" s="11">
        <v>474.2</v>
      </c>
      <c r="O852" s="11">
        <v>45.6</v>
      </c>
      <c r="P852" s="11">
        <v>134.9</v>
      </c>
      <c r="Q852" s="11">
        <f t="shared" si="44"/>
        <v>89.300000000000011</v>
      </c>
      <c r="R852" s="20" t="s">
        <v>83</v>
      </c>
    </row>
    <row r="853" spans="1:18" ht="15.75" customHeight="1" x14ac:dyDescent="0.15">
      <c r="A853" s="11">
        <v>2023</v>
      </c>
      <c r="B853" s="17" t="s">
        <v>33</v>
      </c>
      <c r="C853" s="9">
        <v>2312</v>
      </c>
      <c r="D853" s="7" t="s">
        <v>28</v>
      </c>
      <c r="E853" s="10" t="s">
        <v>23</v>
      </c>
      <c r="F853" s="52" t="s">
        <v>82</v>
      </c>
      <c r="G853" s="53">
        <v>45160</v>
      </c>
      <c r="H853" s="19">
        <v>230275</v>
      </c>
      <c r="I853" s="54">
        <v>30</v>
      </c>
      <c r="J853" s="11">
        <v>983.4</v>
      </c>
      <c r="K853" s="11">
        <v>257.8</v>
      </c>
      <c r="L853" s="7">
        <f t="shared" si="46"/>
        <v>0.73784828147244252</v>
      </c>
      <c r="M853" s="7">
        <f t="shared" si="45"/>
        <v>4750.462766092216</v>
      </c>
      <c r="N853" s="11">
        <v>983.4</v>
      </c>
      <c r="O853" s="11">
        <v>45.6</v>
      </c>
      <c r="P853" s="11">
        <v>257.8</v>
      </c>
      <c r="Q853" s="11">
        <f t="shared" si="44"/>
        <v>212.20000000000002</v>
      </c>
      <c r="R853" s="20" t="s">
        <v>83</v>
      </c>
    </row>
    <row r="854" spans="1:18" ht="15.75" customHeight="1" x14ac:dyDescent="0.15">
      <c r="A854" s="11">
        <v>2023</v>
      </c>
      <c r="B854" s="17" t="s">
        <v>33</v>
      </c>
      <c r="C854" s="9">
        <v>2401</v>
      </c>
      <c r="D854" s="7" t="s">
        <v>30</v>
      </c>
      <c r="E854" s="10" t="s">
        <v>23</v>
      </c>
      <c r="F854" s="52" t="s">
        <v>82</v>
      </c>
      <c r="G854" s="53">
        <v>45160</v>
      </c>
      <c r="H854" s="19">
        <v>230276</v>
      </c>
      <c r="I854" s="54">
        <v>32.4</v>
      </c>
      <c r="J854" s="11">
        <v>664.2</v>
      </c>
      <c r="K854" s="11">
        <v>179.8</v>
      </c>
      <c r="L854" s="7">
        <f t="shared" si="46"/>
        <v>0.72929840409515201</v>
      </c>
      <c r="M854" s="7">
        <f t="shared" si="45"/>
        <v>5297.827105745806</v>
      </c>
      <c r="N854" s="11">
        <v>664.2</v>
      </c>
      <c r="O854" s="11">
        <v>45.6</v>
      </c>
      <c r="P854" s="11">
        <v>179.8</v>
      </c>
      <c r="Q854" s="11">
        <f t="shared" si="44"/>
        <v>134.20000000000002</v>
      </c>
      <c r="R854" s="20" t="s">
        <v>83</v>
      </c>
    </row>
    <row r="855" spans="1:18" ht="15.75" customHeight="1" x14ac:dyDescent="0.15">
      <c r="A855" s="11">
        <v>2023</v>
      </c>
      <c r="B855" s="17" t="s">
        <v>33</v>
      </c>
      <c r="C855" s="9">
        <v>2402</v>
      </c>
      <c r="D855" s="7" t="s">
        <v>27</v>
      </c>
      <c r="E855" s="10" t="s">
        <v>23</v>
      </c>
      <c r="F855" s="52" t="s">
        <v>82</v>
      </c>
      <c r="G855" s="53">
        <v>45160</v>
      </c>
      <c r="H855" s="19">
        <v>230277</v>
      </c>
      <c r="I855" s="54">
        <v>28.8</v>
      </c>
      <c r="J855" s="11">
        <v>860.1</v>
      </c>
      <c r="K855" s="11">
        <v>217.2</v>
      </c>
      <c r="L855" s="7">
        <f t="shared" si="46"/>
        <v>0.74747122427624701</v>
      </c>
      <c r="M855" s="7">
        <f t="shared" si="45"/>
        <v>4393.0415984046949</v>
      </c>
      <c r="N855" s="11">
        <v>860.1</v>
      </c>
      <c r="O855" s="11">
        <v>45.6</v>
      </c>
      <c r="P855" s="11">
        <v>217.2</v>
      </c>
      <c r="Q855" s="11">
        <f t="shared" si="44"/>
        <v>171.6</v>
      </c>
      <c r="R855" s="20" t="s">
        <v>83</v>
      </c>
    </row>
    <row r="856" spans="1:18" ht="15.75" customHeight="1" x14ac:dyDescent="0.15">
      <c r="A856" s="11">
        <v>2023</v>
      </c>
      <c r="B856" s="17" t="s">
        <v>33</v>
      </c>
      <c r="C856" s="9">
        <v>2403</v>
      </c>
      <c r="D856" s="7" t="s">
        <v>22</v>
      </c>
      <c r="E856" s="10" t="s">
        <v>23</v>
      </c>
      <c r="F856" s="52" t="s">
        <v>82</v>
      </c>
      <c r="G856" s="53">
        <v>45160</v>
      </c>
      <c r="H856" s="19">
        <v>230278</v>
      </c>
      <c r="I856" s="54">
        <v>27.4</v>
      </c>
      <c r="J856" s="11">
        <v>324</v>
      </c>
      <c r="K856" s="11">
        <v>103</v>
      </c>
      <c r="L856" s="7">
        <f t="shared" si="46"/>
        <v>0.6820987654320988</v>
      </c>
      <c r="M856" s="7">
        <f t="shared" si="45"/>
        <v>5261.4413303127276</v>
      </c>
      <c r="N856" s="11">
        <v>324</v>
      </c>
      <c r="O856" s="11">
        <v>45.6</v>
      </c>
      <c r="P856" s="11">
        <v>103</v>
      </c>
      <c r="Q856" s="11">
        <f t="shared" si="44"/>
        <v>57.4</v>
      </c>
      <c r="R856" s="20" t="s">
        <v>83</v>
      </c>
    </row>
    <row r="857" spans="1:18" ht="15.75" customHeight="1" x14ac:dyDescent="0.15">
      <c r="A857" s="11">
        <v>2023</v>
      </c>
      <c r="B857" s="17" t="s">
        <v>33</v>
      </c>
      <c r="C857" s="9">
        <v>2404</v>
      </c>
      <c r="D857" s="7" t="s">
        <v>28</v>
      </c>
      <c r="E857" s="10" t="s">
        <v>23</v>
      </c>
      <c r="F857" s="52" t="s">
        <v>82</v>
      </c>
      <c r="G857" s="53">
        <v>45160</v>
      </c>
      <c r="H857" s="19">
        <v>230279</v>
      </c>
      <c r="I857" s="54">
        <v>28.8</v>
      </c>
      <c r="J857" s="11">
        <v>400.3</v>
      </c>
      <c r="K857" s="11">
        <v>122.7</v>
      </c>
      <c r="L857" s="7">
        <f t="shared" si="46"/>
        <v>0.69347989008243816</v>
      </c>
      <c r="M857" s="7">
        <f t="shared" si="45"/>
        <v>5332.2857553804342</v>
      </c>
      <c r="N857" s="11">
        <v>400.3</v>
      </c>
      <c r="O857" s="11">
        <v>45.6</v>
      </c>
      <c r="P857" s="11">
        <v>122.7</v>
      </c>
      <c r="Q857" s="11">
        <f t="shared" si="44"/>
        <v>77.099999999999994</v>
      </c>
      <c r="R857" s="20" t="s">
        <v>83</v>
      </c>
    </row>
    <row r="858" spans="1:18" ht="15.75" customHeight="1" x14ac:dyDescent="0.15">
      <c r="A858" s="11">
        <v>2023</v>
      </c>
      <c r="B858" s="17" t="s">
        <v>33</v>
      </c>
      <c r="C858" s="9">
        <v>2405</v>
      </c>
      <c r="D858" s="7" t="s">
        <v>29</v>
      </c>
      <c r="E858" s="10" t="s">
        <v>23</v>
      </c>
      <c r="F858" s="52" t="s">
        <v>82</v>
      </c>
      <c r="G858" s="53">
        <v>45160</v>
      </c>
      <c r="H858" s="19">
        <v>230280</v>
      </c>
      <c r="I858" s="54">
        <v>28.4</v>
      </c>
      <c r="J858" s="11">
        <v>1002.5</v>
      </c>
      <c r="K858" s="11">
        <v>233</v>
      </c>
      <c r="L858" s="7">
        <f t="shared" si="46"/>
        <v>0.76758104738154609</v>
      </c>
      <c r="M858" s="7">
        <f t="shared" si="45"/>
        <v>3987.0513995594624</v>
      </c>
      <c r="N858" s="11">
        <v>1002.5</v>
      </c>
      <c r="O858" s="11">
        <v>45.6</v>
      </c>
      <c r="P858" s="11">
        <v>233</v>
      </c>
      <c r="Q858" s="11">
        <f t="shared" si="44"/>
        <v>187.4</v>
      </c>
      <c r="R858" s="20" t="s">
        <v>83</v>
      </c>
    </row>
    <row r="859" spans="1:18" ht="15.75" customHeight="1" x14ac:dyDescent="0.15">
      <c r="A859" s="11">
        <v>2023</v>
      </c>
      <c r="B859" s="17" t="s">
        <v>33</v>
      </c>
      <c r="C859" s="9">
        <v>2406</v>
      </c>
      <c r="D859" s="7" t="s">
        <v>31</v>
      </c>
      <c r="E859" s="10" t="s">
        <v>23</v>
      </c>
      <c r="F859" s="52" t="s">
        <v>82</v>
      </c>
      <c r="G859" s="53">
        <v>45160</v>
      </c>
      <c r="H859" s="19">
        <v>230281</v>
      </c>
      <c r="I859" s="54">
        <v>32.4</v>
      </c>
      <c r="J859" s="11">
        <v>695.3</v>
      </c>
      <c r="K859" s="11">
        <v>191.6</v>
      </c>
      <c r="L859" s="7">
        <f t="shared" si="46"/>
        <v>0.72443549546958141</v>
      </c>
      <c r="M859" s="7">
        <f t="shared" si="45"/>
        <v>5392.9977642090407</v>
      </c>
      <c r="N859" s="11">
        <v>695.3</v>
      </c>
      <c r="O859" s="11">
        <v>45.6</v>
      </c>
      <c r="P859" s="11">
        <v>191.6</v>
      </c>
      <c r="Q859" s="11">
        <f t="shared" si="44"/>
        <v>146</v>
      </c>
      <c r="R859" s="20" t="s">
        <v>83</v>
      </c>
    </row>
    <row r="860" spans="1:18" ht="15.75" customHeight="1" x14ac:dyDescent="0.15">
      <c r="A860" s="11">
        <v>2023</v>
      </c>
      <c r="B860" s="17" t="s">
        <v>33</v>
      </c>
      <c r="C860" s="9">
        <v>2407</v>
      </c>
      <c r="D860" s="7" t="s">
        <v>31</v>
      </c>
      <c r="E860" s="16" t="s">
        <v>32</v>
      </c>
      <c r="F860" s="52" t="s">
        <v>82</v>
      </c>
      <c r="G860" s="53">
        <v>45140</v>
      </c>
      <c r="H860" s="19">
        <v>230282</v>
      </c>
      <c r="I860" s="54">
        <v>11.6</v>
      </c>
      <c r="J860" s="11">
        <v>683.1</v>
      </c>
      <c r="K860" s="11">
        <v>181.5</v>
      </c>
      <c r="L860" s="7">
        <f t="shared" si="46"/>
        <v>0.7342995169082126</v>
      </c>
      <c r="M860" s="7">
        <f t="shared" si="45"/>
        <v>1861.7110991829184</v>
      </c>
      <c r="N860" s="11">
        <v>683.1</v>
      </c>
      <c r="O860" s="11">
        <v>45.6</v>
      </c>
      <c r="P860" s="11">
        <v>181.5</v>
      </c>
      <c r="Q860" s="11">
        <f t="shared" si="44"/>
        <v>135.9</v>
      </c>
      <c r="R860" s="20" t="s">
        <v>83</v>
      </c>
    </row>
    <row r="861" spans="1:18" ht="15.75" customHeight="1" x14ac:dyDescent="0.15">
      <c r="A861" s="11">
        <v>2023</v>
      </c>
      <c r="B861" s="17" t="s">
        <v>33</v>
      </c>
      <c r="C861" s="9">
        <v>2408</v>
      </c>
      <c r="D861" s="7" t="s">
        <v>27</v>
      </c>
      <c r="E861" s="16" t="s">
        <v>32</v>
      </c>
      <c r="F861" s="52" t="s">
        <v>82</v>
      </c>
      <c r="G861" s="53">
        <v>45140</v>
      </c>
      <c r="H861" s="19">
        <v>230283</v>
      </c>
      <c r="I861" s="54">
        <v>8</v>
      </c>
      <c r="J861" s="11">
        <v>592.20000000000005</v>
      </c>
      <c r="K861" s="11">
        <v>159</v>
      </c>
      <c r="L861" s="7">
        <f t="shared" si="46"/>
        <v>0.73150962512664641</v>
      </c>
      <c r="M861" s="7">
        <f t="shared" si="45"/>
        <v>1297.4202227157307</v>
      </c>
      <c r="N861" s="11">
        <v>592.20000000000005</v>
      </c>
      <c r="O861" s="11">
        <v>45.6</v>
      </c>
      <c r="P861" s="11">
        <v>159</v>
      </c>
      <c r="Q861" s="11">
        <f t="shared" si="44"/>
        <v>113.4</v>
      </c>
      <c r="R861" s="20" t="s">
        <v>83</v>
      </c>
    </row>
    <row r="862" spans="1:18" ht="15.75" customHeight="1" x14ac:dyDescent="0.15">
      <c r="A862" s="11">
        <v>2023</v>
      </c>
      <c r="B862" s="17" t="s">
        <v>33</v>
      </c>
      <c r="C862" s="9">
        <v>2409</v>
      </c>
      <c r="D862" s="7" t="s">
        <v>22</v>
      </c>
      <c r="E862" s="16" t="s">
        <v>32</v>
      </c>
      <c r="F862" s="52" t="s">
        <v>82</v>
      </c>
      <c r="G862" s="53">
        <v>45140</v>
      </c>
      <c r="H862" s="19">
        <v>230284</v>
      </c>
      <c r="I862" s="54">
        <v>9</v>
      </c>
      <c r="J862" s="11">
        <v>355.6</v>
      </c>
      <c r="K862" s="11">
        <v>110.2</v>
      </c>
      <c r="L862" s="7">
        <f t="shared" si="46"/>
        <v>0.69010123734533191</v>
      </c>
      <c r="M862" s="7">
        <f t="shared" si="45"/>
        <v>1684.7067127972632</v>
      </c>
      <c r="N862" s="11">
        <v>355.6</v>
      </c>
      <c r="O862" s="11">
        <v>45.6</v>
      </c>
      <c r="P862" s="11">
        <v>110.2</v>
      </c>
      <c r="Q862" s="11">
        <f t="shared" si="44"/>
        <v>64.599999999999994</v>
      </c>
      <c r="R862" s="20" t="s">
        <v>83</v>
      </c>
    </row>
    <row r="863" spans="1:18" ht="15.75" customHeight="1" x14ac:dyDescent="0.15">
      <c r="A863" s="11">
        <v>2023</v>
      </c>
      <c r="B863" s="17" t="s">
        <v>33</v>
      </c>
      <c r="C863" s="9">
        <v>2410</v>
      </c>
      <c r="D863" s="7" t="s">
        <v>30</v>
      </c>
      <c r="E863" s="16" t="s">
        <v>32</v>
      </c>
      <c r="F863" s="52" t="s">
        <v>82</v>
      </c>
      <c r="G863" s="53">
        <v>45140</v>
      </c>
      <c r="H863" s="19">
        <v>230285</v>
      </c>
      <c r="I863" s="54">
        <v>17</v>
      </c>
      <c r="J863" s="11">
        <v>551.9</v>
      </c>
      <c r="K863" s="11">
        <v>157.9</v>
      </c>
      <c r="L863" s="7">
        <f t="shared" si="46"/>
        <v>0.71389744518934595</v>
      </c>
      <c r="M863" s="7">
        <f t="shared" si="45"/>
        <v>2937.8702539477431</v>
      </c>
      <c r="N863" s="11">
        <v>551.9</v>
      </c>
      <c r="O863" s="11">
        <v>45.6</v>
      </c>
      <c r="P863" s="11">
        <v>157.9</v>
      </c>
      <c r="Q863" s="11">
        <f t="shared" si="44"/>
        <v>112.30000000000001</v>
      </c>
      <c r="R863" s="20" t="s">
        <v>83</v>
      </c>
    </row>
    <row r="864" spans="1:18" ht="15.75" customHeight="1" x14ac:dyDescent="0.15">
      <c r="A864" s="11">
        <v>2023</v>
      </c>
      <c r="B864" s="17" t="s">
        <v>33</v>
      </c>
      <c r="C864" s="9">
        <v>2411</v>
      </c>
      <c r="D864" s="7" t="s">
        <v>29</v>
      </c>
      <c r="E864" s="16" t="s">
        <v>32</v>
      </c>
      <c r="F864" s="52" t="s">
        <v>82</v>
      </c>
      <c r="G864" s="53">
        <v>45140</v>
      </c>
      <c r="H864" s="19">
        <v>230286</v>
      </c>
      <c r="I864" s="54">
        <v>18.2</v>
      </c>
      <c r="J864" s="11">
        <v>883.8</v>
      </c>
      <c r="K864" s="11">
        <v>219.9</v>
      </c>
      <c r="L864" s="7">
        <f t="shared" si="46"/>
        <v>0.7511880515953836</v>
      </c>
      <c r="M864" s="7">
        <f t="shared" si="45"/>
        <v>2735.2975393979004</v>
      </c>
      <c r="N864" s="11">
        <v>883.8</v>
      </c>
      <c r="O864" s="11">
        <v>45.6</v>
      </c>
      <c r="P864" s="11">
        <v>219.9</v>
      </c>
      <c r="Q864" s="11">
        <f t="shared" si="44"/>
        <v>174.3</v>
      </c>
      <c r="R864" s="20" t="s">
        <v>83</v>
      </c>
    </row>
    <row r="865" spans="1:18" ht="15.75" customHeight="1" x14ac:dyDescent="0.15">
      <c r="A865" s="11">
        <v>2023</v>
      </c>
      <c r="B865" s="17" t="s">
        <v>33</v>
      </c>
      <c r="C865" s="9">
        <v>2412</v>
      </c>
      <c r="D865" s="7" t="s">
        <v>28</v>
      </c>
      <c r="E865" s="16" t="s">
        <v>32</v>
      </c>
      <c r="F865" s="52" t="s">
        <v>82</v>
      </c>
      <c r="G865" s="53">
        <v>45140</v>
      </c>
      <c r="H865" s="19">
        <v>230287</v>
      </c>
      <c r="I865" s="54">
        <v>13.4</v>
      </c>
      <c r="J865" s="11">
        <v>414.3</v>
      </c>
      <c r="K865" s="11">
        <v>121.5</v>
      </c>
      <c r="L865" s="7">
        <f t="shared" si="46"/>
        <v>0.7067342505430847</v>
      </c>
      <c r="M865" s="7">
        <f t="shared" si="45"/>
        <v>2373.712395497334</v>
      </c>
      <c r="N865" s="11">
        <v>414.3</v>
      </c>
      <c r="O865" s="11">
        <v>45.6</v>
      </c>
      <c r="P865" s="11">
        <v>121.5</v>
      </c>
      <c r="Q865" s="11">
        <f t="shared" si="44"/>
        <v>75.900000000000006</v>
      </c>
      <c r="R865" s="20" t="s">
        <v>83</v>
      </c>
    </row>
    <row r="866" spans="1:18" ht="15.75" customHeight="1" x14ac:dyDescent="0.15">
      <c r="A866" s="11">
        <v>2023</v>
      </c>
      <c r="B866" s="8" t="s">
        <v>21</v>
      </c>
      <c r="C866" s="41">
        <v>1107</v>
      </c>
      <c r="D866" s="7" t="s">
        <v>29</v>
      </c>
      <c r="E866" s="16" t="s">
        <v>32</v>
      </c>
      <c r="F866" s="52" t="s">
        <v>84</v>
      </c>
      <c r="G866" s="53">
        <v>45175</v>
      </c>
      <c r="H866" s="19">
        <v>230288</v>
      </c>
      <c r="I866" s="54">
        <v>12.8</v>
      </c>
      <c r="J866" s="11">
        <v>509.2</v>
      </c>
      <c r="K866" s="11">
        <v>170.4</v>
      </c>
      <c r="L866" s="7">
        <f t="shared" si="46"/>
        <v>0.6653574234092694</v>
      </c>
      <c r="M866" s="7">
        <f t="shared" si="45"/>
        <v>2587.3377186370112</v>
      </c>
      <c r="N866" s="11">
        <v>509.2</v>
      </c>
      <c r="O866" s="11">
        <v>45.6</v>
      </c>
      <c r="P866" s="11">
        <v>170.4</v>
      </c>
      <c r="Q866" s="11">
        <f t="shared" si="44"/>
        <v>124.80000000000001</v>
      </c>
      <c r="R866" s="20"/>
    </row>
    <row r="867" spans="1:18" ht="15.75" customHeight="1" x14ac:dyDescent="0.15">
      <c r="A867" s="11">
        <v>2023</v>
      </c>
      <c r="B867" s="8" t="s">
        <v>21</v>
      </c>
      <c r="C867" s="41">
        <v>1108</v>
      </c>
      <c r="D867" s="7" t="s">
        <v>28</v>
      </c>
      <c r="E867" s="16" t="s">
        <v>32</v>
      </c>
      <c r="F867" s="52" t="s">
        <v>84</v>
      </c>
      <c r="G867" s="53">
        <v>45175</v>
      </c>
      <c r="H867" s="19">
        <v>230289</v>
      </c>
      <c r="I867" s="54">
        <v>11.8</v>
      </c>
      <c r="J867" s="11">
        <v>520.6</v>
      </c>
      <c r="K867" s="11">
        <v>167.5</v>
      </c>
      <c r="L867" s="7">
        <f t="shared" si="46"/>
        <v>0.67825585862466387</v>
      </c>
      <c r="M867" s="7">
        <f t="shared" si="45"/>
        <v>2293.2669364494823</v>
      </c>
      <c r="N867" s="11">
        <v>520.6</v>
      </c>
      <c r="O867" s="11">
        <v>45.6</v>
      </c>
      <c r="P867" s="11">
        <v>167.5</v>
      </c>
      <c r="Q867" s="11">
        <f t="shared" si="44"/>
        <v>121.9</v>
      </c>
      <c r="R867" s="20"/>
    </row>
    <row r="868" spans="1:18" ht="15.75" customHeight="1" x14ac:dyDescent="0.15">
      <c r="A868" s="11">
        <v>2023</v>
      </c>
      <c r="B868" s="8" t="s">
        <v>21</v>
      </c>
      <c r="C868" s="41">
        <v>1109</v>
      </c>
      <c r="D868" s="7" t="s">
        <v>22</v>
      </c>
      <c r="E868" s="16" t="s">
        <v>32</v>
      </c>
      <c r="F868" s="52" t="s">
        <v>84</v>
      </c>
      <c r="G868" s="53">
        <v>45175</v>
      </c>
      <c r="H868" s="19">
        <v>230290</v>
      </c>
      <c r="I868" s="54">
        <v>13</v>
      </c>
      <c r="J868" s="11">
        <v>567.20000000000005</v>
      </c>
      <c r="K868" s="11">
        <v>180.6</v>
      </c>
      <c r="L868" s="7">
        <f t="shared" si="46"/>
        <v>0.68159379407616361</v>
      </c>
      <c r="M868" s="7">
        <f t="shared" si="45"/>
        <v>2500.2695442910535</v>
      </c>
      <c r="N868" s="11">
        <v>567.20000000000005</v>
      </c>
      <c r="O868" s="11">
        <v>45.6</v>
      </c>
      <c r="P868" s="11">
        <v>180.6</v>
      </c>
      <c r="Q868" s="11">
        <f t="shared" si="44"/>
        <v>135</v>
      </c>
      <c r="R868" s="20"/>
    </row>
    <row r="869" spans="1:18" ht="15.75" customHeight="1" x14ac:dyDescent="0.15">
      <c r="A869" s="11">
        <v>2023</v>
      </c>
      <c r="B869" s="8" t="s">
        <v>21</v>
      </c>
      <c r="C869" s="41">
        <v>1110</v>
      </c>
      <c r="D869" s="7" t="s">
        <v>27</v>
      </c>
      <c r="E869" s="16" t="s">
        <v>32</v>
      </c>
      <c r="F869" s="52" t="s">
        <v>84</v>
      </c>
      <c r="G869" s="53">
        <v>45175</v>
      </c>
      <c r="H869" s="19">
        <v>230291</v>
      </c>
      <c r="I869" s="54">
        <v>14.2</v>
      </c>
      <c r="J869" s="11">
        <v>260.60000000000002</v>
      </c>
      <c r="K869" s="11">
        <v>104.9</v>
      </c>
      <c r="L869" s="7">
        <f t="shared" si="46"/>
        <v>0.59746738296239443</v>
      </c>
      <c r="M869" s="7">
        <f t="shared" si="45"/>
        <v>3452.6406217026583</v>
      </c>
      <c r="N869" s="11">
        <v>260.60000000000002</v>
      </c>
      <c r="O869" s="11">
        <v>45.6</v>
      </c>
      <c r="P869" s="11">
        <v>104.9</v>
      </c>
      <c r="Q869" s="11">
        <f t="shared" si="44"/>
        <v>59.300000000000004</v>
      </c>
      <c r="R869" s="20"/>
    </row>
    <row r="870" spans="1:18" ht="15.75" customHeight="1" x14ac:dyDescent="0.15">
      <c r="A870" s="11">
        <v>2023</v>
      </c>
      <c r="B870" s="8" t="s">
        <v>21</v>
      </c>
      <c r="C870" s="41">
        <v>1111</v>
      </c>
      <c r="D870" s="7" t="s">
        <v>30</v>
      </c>
      <c r="E870" s="16" t="s">
        <v>32</v>
      </c>
      <c r="F870" s="52" t="s">
        <v>84</v>
      </c>
      <c r="G870" s="53">
        <v>45175</v>
      </c>
      <c r="H870" s="19">
        <v>230292</v>
      </c>
      <c r="I870" s="54">
        <v>11.8</v>
      </c>
      <c r="J870" s="11">
        <v>236.5</v>
      </c>
      <c r="K870" s="11">
        <v>99.9</v>
      </c>
      <c r="L870" s="7">
        <f t="shared" si="46"/>
        <v>0.57758985200845658</v>
      </c>
      <c r="M870" s="7">
        <f t="shared" si="45"/>
        <v>3010.7750272278818</v>
      </c>
      <c r="N870" s="11">
        <v>236.5</v>
      </c>
      <c r="O870" s="11">
        <v>45.6</v>
      </c>
      <c r="P870" s="11">
        <v>99.9</v>
      </c>
      <c r="Q870" s="11">
        <f t="shared" si="44"/>
        <v>54.300000000000004</v>
      </c>
      <c r="R870" s="20"/>
    </row>
    <row r="871" spans="1:18" ht="15.75" customHeight="1" x14ac:dyDescent="0.15">
      <c r="A871" s="11">
        <v>2023</v>
      </c>
      <c r="B871" s="8" t="s">
        <v>21</v>
      </c>
      <c r="C871" s="41">
        <v>1112</v>
      </c>
      <c r="D871" s="7" t="s">
        <v>31</v>
      </c>
      <c r="E871" s="16" t="s">
        <v>32</v>
      </c>
      <c r="F871" s="52" t="s">
        <v>84</v>
      </c>
      <c r="G871" s="53">
        <v>45175</v>
      </c>
      <c r="H871" s="19">
        <v>230293</v>
      </c>
      <c r="I871" s="54">
        <v>9.6</v>
      </c>
      <c r="J871" s="11">
        <v>196.9</v>
      </c>
      <c r="K871" s="11">
        <v>88.9</v>
      </c>
      <c r="L871" s="7">
        <f t="shared" si="46"/>
        <v>0.54850177755205687</v>
      </c>
      <c r="M871" s="7">
        <f t="shared" si="45"/>
        <v>2618.1180964888426</v>
      </c>
      <c r="N871" s="11">
        <v>196.9</v>
      </c>
      <c r="O871" s="11">
        <v>45.6</v>
      </c>
      <c r="P871" s="11">
        <v>88.9</v>
      </c>
      <c r="Q871" s="11">
        <f t="shared" si="44"/>
        <v>43.300000000000004</v>
      </c>
      <c r="R871" s="20"/>
    </row>
    <row r="872" spans="1:18" ht="15.75" customHeight="1" x14ac:dyDescent="0.15">
      <c r="A872" s="11">
        <v>2023</v>
      </c>
      <c r="B872" s="8" t="s">
        <v>21</v>
      </c>
      <c r="C872" s="41">
        <v>1207</v>
      </c>
      <c r="D872" s="7" t="s">
        <v>28</v>
      </c>
      <c r="E872" s="16" t="s">
        <v>32</v>
      </c>
      <c r="F872" s="52" t="s">
        <v>84</v>
      </c>
      <c r="G872" s="53">
        <v>45175</v>
      </c>
      <c r="H872" s="19">
        <v>230294</v>
      </c>
      <c r="I872" s="54">
        <v>9.8000000000000007</v>
      </c>
      <c r="J872" s="11">
        <v>371.1</v>
      </c>
      <c r="K872" s="11">
        <v>131.69999999999999</v>
      </c>
      <c r="L872" s="7">
        <f t="shared" si="46"/>
        <v>0.6451091350040421</v>
      </c>
      <c r="M872" s="7">
        <f t="shared" si="45"/>
        <v>2100.7910135215438</v>
      </c>
      <c r="N872" s="11">
        <v>371.1</v>
      </c>
      <c r="O872" s="11">
        <v>45.6</v>
      </c>
      <c r="P872" s="11">
        <v>131.69999999999999</v>
      </c>
      <c r="Q872" s="11">
        <f t="shared" si="44"/>
        <v>86.1</v>
      </c>
      <c r="R872" s="20"/>
    </row>
    <row r="873" spans="1:18" ht="15.75" customHeight="1" x14ac:dyDescent="0.15">
      <c r="A873" s="11">
        <v>2023</v>
      </c>
      <c r="B873" s="8" t="s">
        <v>21</v>
      </c>
      <c r="C873" s="41">
        <v>1208</v>
      </c>
      <c r="D873" s="7" t="s">
        <v>30</v>
      </c>
      <c r="E873" s="16" t="s">
        <v>32</v>
      </c>
      <c r="F873" s="52" t="s">
        <v>84</v>
      </c>
      <c r="G873" s="53">
        <v>45175</v>
      </c>
      <c r="H873" s="19">
        <v>230295</v>
      </c>
      <c r="I873" s="54">
        <v>12.4</v>
      </c>
      <c r="J873" s="11">
        <v>460.1</v>
      </c>
      <c r="K873" s="11">
        <v>156.80000000000001</v>
      </c>
      <c r="L873" s="7">
        <f t="shared" si="46"/>
        <v>0.65920452075635727</v>
      </c>
      <c r="M873" s="7">
        <f t="shared" si="45"/>
        <v>2552.5688491571277</v>
      </c>
      <c r="N873" s="11">
        <v>460.1</v>
      </c>
      <c r="O873" s="11">
        <v>45.6</v>
      </c>
      <c r="P873" s="11">
        <v>156.80000000000001</v>
      </c>
      <c r="Q873" s="11">
        <f t="shared" si="44"/>
        <v>111.20000000000002</v>
      </c>
      <c r="R873" s="20"/>
    </row>
    <row r="874" spans="1:18" ht="15.75" customHeight="1" x14ac:dyDescent="0.15">
      <c r="A874" s="11">
        <v>2023</v>
      </c>
      <c r="B874" s="8" t="s">
        <v>21</v>
      </c>
      <c r="C874" s="41">
        <v>1209</v>
      </c>
      <c r="D874" s="7" t="s">
        <v>31</v>
      </c>
      <c r="E874" s="16" t="s">
        <v>32</v>
      </c>
      <c r="F874" s="52" t="s">
        <v>84</v>
      </c>
      <c r="G874" s="53">
        <v>45175</v>
      </c>
      <c r="H874" s="19">
        <v>230296</v>
      </c>
      <c r="I874" s="54">
        <v>12</v>
      </c>
      <c r="J874" s="11">
        <v>512.4</v>
      </c>
      <c r="K874" s="11">
        <v>166.8</v>
      </c>
      <c r="L874" s="7">
        <f t="shared" si="46"/>
        <v>0.67447306791569084</v>
      </c>
      <c r="M874" s="7">
        <f t="shared" si="45"/>
        <v>2359.5551139813429</v>
      </c>
      <c r="N874" s="11">
        <v>512.4</v>
      </c>
      <c r="O874" s="11">
        <v>45.6</v>
      </c>
      <c r="P874" s="11">
        <v>166.8</v>
      </c>
      <c r="Q874" s="11">
        <f t="shared" si="44"/>
        <v>121.20000000000002</v>
      </c>
      <c r="R874" s="20"/>
    </row>
    <row r="875" spans="1:18" ht="15.75" customHeight="1" x14ac:dyDescent="0.15">
      <c r="A875" s="11">
        <v>2023</v>
      </c>
      <c r="B875" s="8" t="s">
        <v>21</v>
      </c>
      <c r="C875" s="41">
        <v>1210</v>
      </c>
      <c r="D875" s="7" t="s">
        <v>22</v>
      </c>
      <c r="E875" s="16" t="s">
        <v>32</v>
      </c>
      <c r="F875" s="52" t="s">
        <v>84</v>
      </c>
      <c r="G875" s="53">
        <v>45175</v>
      </c>
      <c r="H875" s="19">
        <v>230297</v>
      </c>
      <c r="I875" s="54">
        <v>14.4</v>
      </c>
      <c r="J875" s="11">
        <v>281.89999999999998</v>
      </c>
      <c r="K875" s="11">
        <v>107.7</v>
      </c>
      <c r="L875" s="7">
        <f t="shared" si="46"/>
        <v>0.61794962752749205</v>
      </c>
      <c r="M875" s="7">
        <f t="shared" si="45"/>
        <v>3323.112730712588</v>
      </c>
      <c r="N875" s="11">
        <v>281.89999999999998</v>
      </c>
      <c r="O875" s="11">
        <v>45.6</v>
      </c>
      <c r="P875" s="11">
        <v>107.7</v>
      </c>
      <c r="Q875" s="11">
        <f t="shared" si="44"/>
        <v>62.1</v>
      </c>
      <c r="R875" s="20"/>
    </row>
    <row r="876" spans="1:18" ht="15.75" customHeight="1" x14ac:dyDescent="0.15">
      <c r="A876" s="11">
        <v>2023</v>
      </c>
      <c r="B876" s="8" t="s">
        <v>21</v>
      </c>
      <c r="C876" s="41">
        <v>1211</v>
      </c>
      <c r="D876" s="7" t="s">
        <v>27</v>
      </c>
      <c r="E876" s="16" t="s">
        <v>32</v>
      </c>
      <c r="F876" s="52" t="s">
        <v>84</v>
      </c>
      <c r="G876" s="53">
        <v>45175</v>
      </c>
      <c r="H876" s="19">
        <v>230298</v>
      </c>
      <c r="I876" s="54">
        <v>13.6</v>
      </c>
      <c r="J876" s="11">
        <v>211.1</v>
      </c>
      <c r="K876" s="11">
        <v>89.5</v>
      </c>
      <c r="L876" s="7">
        <f t="shared" si="46"/>
        <v>0.57603031738512556</v>
      </c>
      <c r="M876" s="7">
        <f t="shared" si="45"/>
        <v>3482.8571732377186</v>
      </c>
      <c r="N876" s="11">
        <v>211.1</v>
      </c>
      <c r="O876" s="11">
        <v>45.6</v>
      </c>
      <c r="P876" s="11">
        <v>89.5</v>
      </c>
      <c r="Q876" s="11">
        <f t="shared" si="44"/>
        <v>43.9</v>
      </c>
      <c r="R876" s="20"/>
    </row>
    <row r="877" spans="1:18" ht="15.75" customHeight="1" x14ac:dyDescent="0.15">
      <c r="A877" s="11">
        <v>2023</v>
      </c>
      <c r="B877" s="8" t="s">
        <v>21</v>
      </c>
      <c r="C877" s="41">
        <v>1212</v>
      </c>
      <c r="D877" s="7" t="s">
        <v>29</v>
      </c>
      <c r="E877" s="16" t="s">
        <v>32</v>
      </c>
      <c r="F877" s="52" t="s">
        <v>84</v>
      </c>
      <c r="G877" s="53">
        <v>45175</v>
      </c>
      <c r="H877" s="19">
        <v>230299</v>
      </c>
      <c r="I877" s="54">
        <v>12.6</v>
      </c>
      <c r="J877" s="11">
        <v>296.7</v>
      </c>
      <c r="K877" s="11">
        <v>112.5</v>
      </c>
      <c r="L877" s="7">
        <f t="shared" si="46"/>
        <v>0.62082912032355919</v>
      </c>
      <c r="M877" s="7">
        <f t="shared" si="45"/>
        <v>2885.8082850752203</v>
      </c>
      <c r="N877" s="11">
        <v>296.7</v>
      </c>
      <c r="O877" s="11">
        <v>45.6</v>
      </c>
      <c r="P877" s="11">
        <v>112.5</v>
      </c>
      <c r="Q877" s="11">
        <f t="shared" si="44"/>
        <v>66.900000000000006</v>
      </c>
      <c r="R877" s="20"/>
    </row>
    <row r="878" spans="1:18" ht="15.75" customHeight="1" x14ac:dyDescent="0.15">
      <c r="A878" s="11">
        <v>2023</v>
      </c>
      <c r="B878" s="8" t="s">
        <v>21</v>
      </c>
      <c r="C878" s="41">
        <v>1301</v>
      </c>
      <c r="D878" s="7" t="s">
        <v>22</v>
      </c>
      <c r="E878" s="16" t="s">
        <v>32</v>
      </c>
      <c r="F878" s="52" t="s">
        <v>84</v>
      </c>
      <c r="G878" s="53">
        <v>45175</v>
      </c>
      <c r="H878" s="19">
        <v>230300</v>
      </c>
      <c r="I878" s="54">
        <v>13.6</v>
      </c>
      <c r="J878" s="11">
        <v>650.29999999999995</v>
      </c>
      <c r="K878" s="11">
        <v>204.2</v>
      </c>
      <c r="L878" s="7">
        <f t="shared" si="46"/>
        <v>0.68599108103952022</v>
      </c>
      <c r="M878" s="7">
        <f t="shared" si="45"/>
        <v>2579.5434454580486</v>
      </c>
      <c r="N878" s="11">
        <v>650.29999999999995</v>
      </c>
      <c r="O878" s="11">
        <v>45.6</v>
      </c>
      <c r="P878" s="11">
        <v>204.2</v>
      </c>
      <c r="Q878" s="11">
        <f t="shared" si="44"/>
        <v>158.6</v>
      </c>
      <c r="R878" s="20"/>
    </row>
    <row r="879" spans="1:18" ht="15.75" customHeight="1" x14ac:dyDescent="0.15">
      <c r="A879" s="11">
        <v>2023</v>
      </c>
      <c r="B879" s="8" t="s">
        <v>21</v>
      </c>
      <c r="C879" s="41">
        <v>1302</v>
      </c>
      <c r="D879" s="7" t="s">
        <v>27</v>
      </c>
      <c r="E879" s="16" t="s">
        <v>32</v>
      </c>
      <c r="F879" s="52" t="s">
        <v>84</v>
      </c>
      <c r="G879" s="53">
        <v>45175</v>
      </c>
      <c r="H879" s="19">
        <v>230301</v>
      </c>
      <c r="I879" s="54">
        <v>12.4</v>
      </c>
      <c r="J879" s="11">
        <v>491.7</v>
      </c>
      <c r="K879" s="11">
        <v>161</v>
      </c>
      <c r="L879" s="7">
        <f t="shared" si="46"/>
        <v>0.672564571893431</v>
      </c>
      <c r="M879" s="7">
        <f t="shared" si="45"/>
        <v>2452.5016462959652</v>
      </c>
      <c r="N879" s="11">
        <v>491.7</v>
      </c>
      <c r="O879" s="11">
        <v>45.6</v>
      </c>
      <c r="P879" s="11">
        <v>161</v>
      </c>
      <c r="Q879" s="11">
        <f t="shared" si="44"/>
        <v>115.4</v>
      </c>
      <c r="R879" s="20"/>
    </row>
    <row r="880" spans="1:18" ht="15.75" customHeight="1" x14ac:dyDescent="0.15">
      <c r="A880" s="11">
        <v>2023</v>
      </c>
      <c r="B880" s="8" t="s">
        <v>21</v>
      </c>
      <c r="C880" s="41">
        <v>1303</v>
      </c>
      <c r="D880" s="7" t="s">
        <v>30</v>
      </c>
      <c r="E880" s="16" t="s">
        <v>32</v>
      </c>
      <c r="F880" s="52" t="s">
        <v>84</v>
      </c>
      <c r="G880" s="53">
        <v>45175</v>
      </c>
      <c r="H880" s="19">
        <v>230302</v>
      </c>
      <c r="I880" s="54">
        <v>14.6</v>
      </c>
      <c r="J880" s="11">
        <v>596.20000000000005</v>
      </c>
      <c r="K880" s="11">
        <v>184.7</v>
      </c>
      <c r="L880" s="7">
        <f t="shared" si="46"/>
        <v>0.69020462931902049</v>
      </c>
      <c r="M880" s="7">
        <f t="shared" si="45"/>
        <v>2732.0568631260226</v>
      </c>
      <c r="N880" s="11">
        <v>596.20000000000005</v>
      </c>
      <c r="O880" s="11">
        <v>45.6</v>
      </c>
      <c r="P880" s="11">
        <v>184.7</v>
      </c>
      <c r="Q880" s="11">
        <f t="shared" si="44"/>
        <v>139.1</v>
      </c>
      <c r="R880" s="20"/>
    </row>
    <row r="881" spans="1:18" ht="15.75" customHeight="1" x14ac:dyDescent="0.15">
      <c r="A881" s="11">
        <v>2023</v>
      </c>
      <c r="B881" s="8" t="s">
        <v>21</v>
      </c>
      <c r="C881" s="41">
        <v>1304</v>
      </c>
      <c r="D881" s="7" t="s">
        <v>31</v>
      </c>
      <c r="E881" s="16" t="s">
        <v>32</v>
      </c>
      <c r="F881" s="52" t="s">
        <v>84</v>
      </c>
      <c r="G881" s="53">
        <v>45175</v>
      </c>
      <c r="H881" s="19">
        <v>230303</v>
      </c>
      <c r="I881" s="54">
        <v>12.8</v>
      </c>
      <c r="J881" s="11">
        <v>653.20000000000005</v>
      </c>
      <c r="K881" s="11">
        <v>205</v>
      </c>
      <c r="L881" s="7">
        <f t="shared" si="46"/>
        <v>0.68616044090630746</v>
      </c>
      <c r="M881" s="7">
        <f t="shared" si="45"/>
        <v>2426.4961653000018</v>
      </c>
      <c r="N881" s="11">
        <v>653.20000000000005</v>
      </c>
      <c r="O881" s="11">
        <v>45.6</v>
      </c>
      <c r="P881" s="11">
        <v>205</v>
      </c>
      <c r="Q881" s="11">
        <f t="shared" si="44"/>
        <v>159.4</v>
      </c>
      <c r="R881" s="20"/>
    </row>
    <row r="882" spans="1:18" ht="15.75" customHeight="1" x14ac:dyDescent="0.15">
      <c r="A882" s="11">
        <v>2023</v>
      </c>
      <c r="B882" s="8" t="s">
        <v>21</v>
      </c>
      <c r="C882" s="41">
        <v>1305</v>
      </c>
      <c r="D882" s="7" t="s">
        <v>28</v>
      </c>
      <c r="E882" s="16" t="s">
        <v>32</v>
      </c>
      <c r="F882" s="52" t="s">
        <v>84</v>
      </c>
      <c r="G882" s="53">
        <v>45175</v>
      </c>
      <c r="H882" s="19">
        <v>230304</v>
      </c>
      <c r="I882" s="54">
        <v>13.2</v>
      </c>
      <c r="J882" s="11">
        <v>247.7</v>
      </c>
      <c r="K882" s="11">
        <v>99.4</v>
      </c>
      <c r="L882" s="7">
        <f t="shared" si="46"/>
        <v>0.59870811465482432</v>
      </c>
      <c r="M882" s="7">
        <f t="shared" si="45"/>
        <v>3199.6042404940267</v>
      </c>
      <c r="N882" s="11">
        <v>247.7</v>
      </c>
      <c r="O882" s="11">
        <v>45.6</v>
      </c>
      <c r="P882" s="11">
        <v>99.4</v>
      </c>
      <c r="Q882" s="11">
        <f t="shared" si="44"/>
        <v>53.800000000000004</v>
      </c>
      <c r="R882" s="20"/>
    </row>
    <row r="883" spans="1:18" ht="15.75" customHeight="1" x14ac:dyDescent="0.15">
      <c r="A883" s="11">
        <v>2023</v>
      </c>
      <c r="B883" s="8" t="s">
        <v>21</v>
      </c>
      <c r="C883" s="41">
        <v>1306</v>
      </c>
      <c r="D883" s="7" t="s">
        <v>29</v>
      </c>
      <c r="E883" s="16" t="s">
        <v>32</v>
      </c>
      <c r="F883" s="52" t="s">
        <v>84</v>
      </c>
      <c r="G883" s="53">
        <v>45175</v>
      </c>
      <c r="H883" s="19">
        <v>230305</v>
      </c>
      <c r="I883" s="54">
        <v>18</v>
      </c>
      <c r="J883" s="11">
        <v>354.6</v>
      </c>
      <c r="K883" s="11">
        <v>124.9</v>
      </c>
      <c r="L883" s="7">
        <f t="shared" si="46"/>
        <v>0.64777213761985342</v>
      </c>
      <c r="M883" s="7">
        <f t="shared" si="45"/>
        <v>3829.6419069430908</v>
      </c>
      <c r="N883" s="11">
        <v>354.6</v>
      </c>
      <c r="O883" s="11">
        <v>45.6</v>
      </c>
      <c r="P883" s="11">
        <v>124.9</v>
      </c>
      <c r="Q883" s="11">
        <f t="shared" si="44"/>
        <v>79.300000000000011</v>
      </c>
      <c r="R883" s="20"/>
    </row>
    <row r="884" spans="1:18" ht="15.75" customHeight="1" x14ac:dyDescent="0.15">
      <c r="A884" s="11">
        <v>2023</v>
      </c>
      <c r="B884" s="8" t="s">
        <v>21</v>
      </c>
      <c r="C884" s="41">
        <v>1407</v>
      </c>
      <c r="D884" s="7" t="s">
        <v>27</v>
      </c>
      <c r="E884" s="16" t="s">
        <v>32</v>
      </c>
      <c r="F884" s="52" t="s">
        <v>84</v>
      </c>
      <c r="G884" s="53">
        <v>45175</v>
      </c>
      <c r="H884" s="19">
        <v>230306</v>
      </c>
      <c r="I884" s="54">
        <v>7.8</v>
      </c>
      <c r="J884" s="11">
        <v>507.8</v>
      </c>
      <c r="K884" s="11">
        <v>173.2</v>
      </c>
      <c r="L884" s="7">
        <f t="shared" si="46"/>
        <v>0.65892083497439935</v>
      </c>
      <c r="M884" s="7">
        <f t="shared" si="45"/>
        <v>1606.9847244931921</v>
      </c>
      <c r="N884" s="11">
        <v>507.8</v>
      </c>
      <c r="O884" s="11">
        <v>45.6</v>
      </c>
      <c r="P884" s="11">
        <v>173.2</v>
      </c>
      <c r="Q884" s="11">
        <f t="shared" si="44"/>
        <v>127.6</v>
      </c>
      <c r="R884" s="20"/>
    </row>
    <row r="885" spans="1:18" ht="15.75" customHeight="1" x14ac:dyDescent="0.15">
      <c r="A885" s="11">
        <v>2023</v>
      </c>
      <c r="B885" s="8" t="s">
        <v>21</v>
      </c>
      <c r="C885" s="41">
        <v>1408</v>
      </c>
      <c r="D885" s="7" t="s">
        <v>22</v>
      </c>
      <c r="E885" s="16" t="s">
        <v>32</v>
      </c>
      <c r="F885" s="52" t="s">
        <v>84</v>
      </c>
      <c r="G885" s="53">
        <v>45175</v>
      </c>
      <c r="H885" s="19">
        <v>230307</v>
      </c>
      <c r="I885" s="54">
        <v>7.6</v>
      </c>
      <c r="J885" s="11">
        <v>491.3</v>
      </c>
      <c r="K885" s="11">
        <v>168.8</v>
      </c>
      <c r="L885" s="7">
        <f t="shared" si="46"/>
        <v>0.65642173824547123</v>
      </c>
      <c r="M885" s="7">
        <f t="shared" si="45"/>
        <v>1577.252502408347</v>
      </c>
      <c r="N885" s="11">
        <v>491.3</v>
      </c>
      <c r="O885" s="11">
        <v>45.6</v>
      </c>
      <c r="P885" s="11">
        <v>168.8</v>
      </c>
      <c r="Q885" s="11">
        <f t="shared" si="44"/>
        <v>123.20000000000002</v>
      </c>
      <c r="R885" s="20"/>
    </row>
    <row r="886" spans="1:18" ht="15.75" customHeight="1" x14ac:dyDescent="0.15">
      <c r="A886" s="11">
        <v>2023</v>
      </c>
      <c r="B886" s="8" t="s">
        <v>21</v>
      </c>
      <c r="C886" s="41">
        <v>1409</v>
      </c>
      <c r="D886" s="7" t="s">
        <v>29</v>
      </c>
      <c r="E886" s="16" t="s">
        <v>32</v>
      </c>
      <c r="F886" s="52" t="s">
        <v>84</v>
      </c>
      <c r="G886" s="53">
        <v>45175</v>
      </c>
      <c r="H886" s="19">
        <v>230308</v>
      </c>
      <c r="I886" s="54">
        <v>14.4</v>
      </c>
      <c r="J886" s="11">
        <v>605</v>
      </c>
      <c r="K886" s="11">
        <v>191.7</v>
      </c>
      <c r="L886" s="7">
        <f t="shared" si="46"/>
        <v>0.68314049586776859</v>
      </c>
      <c r="M886" s="7">
        <f t="shared" si="45"/>
        <v>2756.0759729526676</v>
      </c>
      <c r="N886" s="11">
        <v>605</v>
      </c>
      <c r="O886" s="11">
        <v>45.6</v>
      </c>
      <c r="P886" s="11">
        <v>191.7</v>
      </c>
      <c r="Q886" s="11">
        <f t="shared" si="44"/>
        <v>146.1</v>
      </c>
      <c r="R886" s="20"/>
    </row>
    <row r="887" spans="1:18" ht="15.75" customHeight="1" x14ac:dyDescent="0.15">
      <c r="A887" s="11">
        <v>2023</v>
      </c>
      <c r="B887" s="8" t="s">
        <v>21</v>
      </c>
      <c r="C887" s="41">
        <v>1410</v>
      </c>
      <c r="D887" s="7" t="s">
        <v>31</v>
      </c>
      <c r="E887" s="16" t="s">
        <v>32</v>
      </c>
      <c r="F887" s="52" t="s">
        <v>84</v>
      </c>
      <c r="G887" s="53">
        <v>45175</v>
      </c>
      <c r="H887" s="19">
        <v>230309</v>
      </c>
      <c r="I887" s="54">
        <v>10.4</v>
      </c>
      <c r="J887" s="11">
        <v>242</v>
      </c>
      <c r="K887" s="11">
        <v>101.4</v>
      </c>
      <c r="L887" s="7">
        <f t="shared" si="46"/>
        <v>0.58099173553719008</v>
      </c>
      <c r="M887" s="7">
        <f t="shared" si="45"/>
        <v>2632.1939282633498</v>
      </c>
      <c r="N887" s="11">
        <v>242</v>
      </c>
      <c r="O887" s="11">
        <v>45.6</v>
      </c>
      <c r="P887" s="11">
        <v>101.4</v>
      </c>
      <c r="Q887" s="11">
        <f t="shared" si="44"/>
        <v>55.800000000000004</v>
      </c>
      <c r="R887" s="20"/>
    </row>
    <row r="888" spans="1:18" ht="15.75" customHeight="1" x14ac:dyDescent="0.15">
      <c r="A888" s="11">
        <v>2023</v>
      </c>
      <c r="B888" s="8" t="s">
        <v>21</v>
      </c>
      <c r="C888" s="41">
        <v>1411</v>
      </c>
      <c r="D888" s="7" t="s">
        <v>30</v>
      </c>
      <c r="E888" s="16" t="s">
        <v>32</v>
      </c>
      <c r="F888" s="52" t="s">
        <v>84</v>
      </c>
      <c r="G888" s="53">
        <v>45175</v>
      </c>
      <c r="H888" s="19">
        <v>230310</v>
      </c>
      <c r="I888" s="54">
        <v>7</v>
      </c>
      <c r="J888" s="11">
        <v>228.7</v>
      </c>
      <c r="K888" s="11">
        <v>98.5</v>
      </c>
      <c r="L888" s="7">
        <f t="shared" si="46"/>
        <v>0.56930476606908609</v>
      </c>
      <c r="M888" s="7">
        <f t="shared" si="45"/>
        <v>1821.0843434098063</v>
      </c>
      <c r="N888" s="11">
        <v>228.7</v>
      </c>
      <c r="O888" s="11">
        <v>45.6</v>
      </c>
      <c r="P888" s="11">
        <v>98.5</v>
      </c>
      <c r="Q888" s="11">
        <f t="shared" si="44"/>
        <v>52.9</v>
      </c>
      <c r="R888" s="20"/>
    </row>
    <row r="889" spans="1:18" ht="15.75" customHeight="1" x14ac:dyDescent="0.15">
      <c r="A889" s="11">
        <v>2023</v>
      </c>
      <c r="B889" s="8" t="s">
        <v>21</v>
      </c>
      <c r="C889" s="41">
        <v>1412</v>
      </c>
      <c r="D889" s="7" t="s">
        <v>28</v>
      </c>
      <c r="E889" s="16" t="s">
        <v>32</v>
      </c>
      <c r="F889" s="52" t="s">
        <v>84</v>
      </c>
      <c r="G889" s="53">
        <v>45175</v>
      </c>
      <c r="H889" s="19">
        <v>230311</v>
      </c>
      <c r="I889" s="54">
        <v>7</v>
      </c>
      <c r="J889" s="11">
        <v>175.6</v>
      </c>
      <c r="K889" s="11">
        <v>81.7</v>
      </c>
      <c r="L889" s="7">
        <f t="shared" si="46"/>
        <v>0.53473804100227784</v>
      </c>
      <c r="M889" s="7">
        <f t="shared" si="45"/>
        <v>1967.2408755998354</v>
      </c>
      <c r="N889" s="11">
        <v>175.6</v>
      </c>
      <c r="O889" s="11">
        <v>45.6</v>
      </c>
      <c r="P889" s="11">
        <v>81.7</v>
      </c>
      <c r="Q889" s="11">
        <f t="shared" si="44"/>
        <v>36.1</v>
      </c>
      <c r="R889" s="20"/>
    </row>
    <row r="890" spans="1:18" ht="15.75" customHeight="1" x14ac:dyDescent="0.15">
      <c r="A890" s="11">
        <v>2023</v>
      </c>
      <c r="B890" s="17" t="s">
        <v>33</v>
      </c>
      <c r="C890" s="41">
        <v>2107</v>
      </c>
      <c r="D890" s="7" t="s">
        <v>27</v>
      </c>
      <c r="E890" s="16" t="s">
        <v>32</v>
      </c>
      <c r="F890" s="52" t="s">
        <v>84</v>
      </c>
      <c r="G890" s="53">
        <v>45175</v>
      </c>
      <c r="H890" s="19">
        <v>230312</v>
      </c>
      <c r="I890" s="54">
        <v>21.6</v>
      </c>
      <c r="J890" s="11">
        <v>605.79999999999995</v>
      </c>
      <c r="K890" s="11">
        <v>198.6</v>
      </c>
      <c r="L890" s="7">
        <f t="shared" si="46"/>
        <v>0.67216903268405404</v>
      </c>
      <c r="M890" s="7">
        <f t="shared" si="45"/>
        <v>4277.2603019298313</v>
      </c>
      <c r="N890" s="11">
        <v>605.79999999999995</v>
      </c>
      <c r="O890" s="11">
        <v>45.6</v>
      </c>
      <c r="P890" s="11">
        <v>198.6</v>
      </c>
      <c r="Q890" s="11">
        <f t="shared" si="44"/>
        <v>153</v>
      </c>
      <c r="R890" s="20"/>
    </row>
    <row r="891" spans="1:18" ht="15.75" customHeight="1" x14ac:dyDescent="0.15">
      <c r="A891" s="11">
        <v>2023</v>
      </c>
      <c r="B891" s="17" t="s">
        <v>33</v>
      </c>
      <c r="C891" s="41">
        <v>2108</v>
      </c>
      <c r="D891" s="7" t="s">
        <v>31</v>
      </c>
      <c r="E891" s="16" t="s">
        <v>32</v>
      </c>
      <c r="F891" s="52" t="s">
        <v>84</v>
      </c>
      <c r="G891" s="53">
        <v>45175</v>
      </c>
      <c r="H891" s="19">
        <v>230313</v>
      </c>
      <c r="I891" s="54">
        <v>8.4</v>
      </c>
      <c r="J891" s="11">
        <v>580</v>
      </c>
      <c r="K891" s="11">
        <v>235.5</v>
      </c>
      <c r="L891" s="7">
        <f t="shared" si="46"/>
        <v>0.59396551724137936</v>
      </c>
      <c r="M891" s="7">
        <f t="shared" si="45"/>
        <v>2060.1752176941832</v>
      </c>
      <c r="N891" s="11">
        <v>580</v>
      </c>
      <c r="O891" s="11">
        <v>45.6</v>
      </c>
      <c r="P891" s="11">
        <v>235.5</v>
      </c>
      <c r="Q891" s="11">
        <f t="shared" si="44"/>
        <v>189.9</v>
      </c>
      <c r="R891" s="20"/>
    </row>
    <row r="892" spans="1:18" ht="15.75" customHeight="1" x14ac:dyDescent="0.15">
      <c r="A892" s="11">
        <v>2023</v>
      </c>
      <c r="B892" s="17" t="s">
        <v>33</v>
      </c>
      <c r="C892" s="41">
        <v>2109</v>
      </c>
      <c r="D892" s="7" t="s">
        <v>22</v>
      </c>
      <c r="E892" s="16" t="s">
        <v>32</v>
      </c>
      <c r="F892" s="52" t="s">
        <v>84</v>
      </c>
      <c r="G892" s="53">
        <v>45175</v>
      </c>
      <c r="H892" s="19">
        <v>230314</v>
      </c>
      <c r="I892" s="54">
        <v>11.6</v>
      </c>
      <c r="J892" s="11">
        <v>581.9</v>
      </c>
      <c r="K892" s="11">
        <v>235.1</v>
      </c>
      <c r="L892" s="7">
        <f t="shared" si="46"/>
        <v>0.59597869049664887</v>
      </c>
      <c r="M892" s="7">
        <f t="shared" si="45"/>
        <v>2830.8979624585972</v>
      </c>
      <c r="N892" s="11">
        <v>581.9</v>
      </c>
      <c r="O892" s="11">
        <v>45.6</v>
      </c>
      <c r="P892" s="11">
        <v>235.1</v>
      </c>
      <c r="Q892" s="11">
        <f t="shared" si="44"/>
        <v>189.5</v>
      </c>
      <c r="R892" s="20"/>
    </row>
    <row r="893" spans="1:18" ht="15.75" customHeight="1" x14ac:dyDescent="0.15">
      <c r="A893" s="11">
        <v>2023</v>
      </c>
      <c r="B893" s="17" t="s">
        <v>33</v>
      </c>
      <c r="C893" s="41">
        <v>2110</v>
      </c>
      <c r="D893" s="7" t="s">
        <v>28</v>
      </c>
      <c r="E893" s="16" t="s">
        <v>32</v>
      </c>
      <c r="F893" s="52" t="s">
        <v>84</v>
      </c>
      <c r="G893" s="53">
        <v>45175</v>
      </c>
      <c r="H893" s="19">
        <v>230315</v>
      </c>
      <c r="I893" s="54">
        <v>10.6</v>
      </c>
      <c r="J893" s="11">
        <v>394.1</v>
      </c>
      <c r="K893" s="11">
        <v>172.5</v>
      </c>
      <c r="L893" s="7">
        <f t="shared" si="46"/>
        <v>0.56229383405227107</v>
      </c>
      <c r="M893" s="7">
        <f t="shared" si="45"/>
        <v>2802.5313825047388</v>
      </c>
      <c r="N893" s="11">
        <v>394.1</v>
      </c>
      <c r="O893" s="11">
        <v>45.6</v>
      </c>
      <c r="P893" s="11">
        <v>172.5</v>
      </c>
      <c r="Q893" s="11">
        <f t="shared" si="44"/>
        <v>126.9</v>
      </c>
      <c r="R893" s="20"/>
    </row>
    <row r="894" spans="1:18" ht="15.75" customHeight="1" x14ac:dyDescent="0.15">
      <c r="A894" s="11">
        <v>2023</v>
      </c>
      <c r="B894" s="17" t="s">
        <v>33</v>
      </c>
      <c r="C894" s="41">
        <v>2111</v>
      </c>
      <c r="D894" s="7" t="s">
        <v>29</v>
      </c>
      <c r="E894" s="16" t="s">
        <v>32</v>
      </c>
      <c r="F894" s="52" t="s">
        <v>84</v>
      </c>
      <c r="G894" s="53">
        <v>45175</v>
      </c>
      <c r="H894" s="19">
        <v>230316</v>
      </c>
      <c r="I894" s="54">
        <v>7.6</v>
      </c>
      <c r="J894" s="11">
        <v>367.7</v>
      </c>
      <c r="K894" s="11">
        <v>163.80000000000001</v>
      </c>
      <c r="L894" s="7">
        <f t="shared" si="46"/>
        <v>0.55452814794669558</v>
      </c>
      <c r="M894" s="7">
        <f t="shared" si="45"/>
        <v>2045.0117822225518</v>
      </c>
      <c r="N894" s="11">
        <v>367.7</v>
      </c>
      <c r="O894" s="11">
        <v>45.6</v>
      </c>
      <c r="P894" s="11">
        <v>163.80000000000001</v>
      </c>
      <c r="Q894" s="11">
        <f t="shared" si="44"/>
        <v>118.20000000000002</v>
      </c>
      <c r="R894" s="20"/>
    </row>
    <row r="895" spans="1:18" ht="15.75" customHeight="1" x14ac:dyDescent="0.15">
      <c r="A895" s="11">
        <v>2023</v>
      </c>
      <c r="B895" s="17" t="s">
        <v>33</v>
      </c>
      <c r="C895" s="41">
        <v>2112</v>
      </c>
      <c r="D895" s="7" t="s">
        <v>30</v>
      </c>
      <c r="E895" s="16" t="s">
        <v>32</v>
      </c>
      <c r="F895" s="52" t="s">
        <v>84</v>
      </c>
      <c r="G895" s="53">
        <v>45175</v>
      </c>
      <c r="H895" s="19">
        <v>230317</v>
      </c>
      <c r="I895" s="54">
        <v>21.6</v>
      </c>
      <c r="J895" s="11">
        <v>366.5</v>
      </c>
      <c r="K895" s="11">
        <v>133.19999999999999</v>
      </c>
      <c r="L895" s="7">
        <f t="shared" si="46"/>
        <v>0.63656207366984996</v>
      </c>
      <c r="M895" s="7">
        <f t="shared" si="45"/>
        <v>4741.8296911819416</v>
      </c>
      <c r="N895" s="11">
        <v>366.5</v>
      </c>
      <c r="O895" s="11">
        <v>45.6</v>
      </c>
      <c r="P895" s="11">
        <v>133.19999999999999</v>
      </c>
      <c r="Q895" s="11">
        <f t="shared" si="44"/>
        <v>87.6</v>
      </c>
      <c r="R895" s="20"/>
    </row>
    <row r="896" spans="1:18" ht="15.75" customHeight="1" x14ac:dyDescent="0.15">
      <c r="A896" s="11">
        <v>2023</v>
      </c>
      <c r="B896" s="17" t="s">
        <v>33</v>
      </c>
      <c r="C896" s="41">
        <v>2207</v>
      </c>
      <c r="D896" s="7" t="s">
        <v>22</v>
      </c>
      <c r="E896" s="16" t="s">
        <v>32</v>
      </c>
      <c r="F896" s="52" t="s">
        <v>84</v>
      </c>
      <c r="G896" s="53">
        <v>45175</v>
      </c>
      <c r="H896" s="19">
        <v>230318</v>
      </c>
      <c r="I896" s="54">
        <v>18.2</v>
      </c>
      <c r="J896" s="11">
        <v>785.5</v>
      </c>
      <c r="K896" s="11">
        <v>270.5</v>
      </c>
      <c r="L896" s="7">
        <f t="shared" si="46"/>
        <v>0.65563335455124128</v>
      </c>
      <c r="M896" s="7">
        <f t="shared" si="45"/>
        <v>3785.7717203151101</v>
      </c>
      <c r="N896" s="11">
        <v>785.5</v>
      </c>
      <c r="O896" s="11">
        <v>45.6</v>
      </c>
      <c r="P896" s="11">
        <v>270.5</v>
      </c>
      <c r="Q896" s="11">
        <f t="shared" si="44"/>
        <v>224.9</v>
      </c>
      <c r="R896" s="20"/>
    </row>
    <row r="897" spans="1:18" ht="15.75" customHeight="1" x14ac:dyDescent="0.15">
      <c r="A897" s="11">
        <v>2023</v>
      </c>
      <c r="B897" s="17" t="s">
        <v>33</v>
      </c>
      <c r="C897" s="41">
        <v>2208</v>
      </c>
      <c r="D897" s="7" t="s">
        <v>28</v>
      </c>
      <c r="E897" s="16" t="s">
        <v>32</v>
      </c>
      <c r="F897" s="52" t="s">
        <v>84</v>
      </c>
      <c r="G897" s="53">
        <v>45175</v>
      </c>
      <c r="H897" s="19">
        <v>230319</v>
      </c>
      <c r="I897" s="54">
        <v>10.8</v>
      </c>
      <c r="J897" s="11">
        <v>564.70000000000005</v>
      </c>
      <c r="K897" s="11">
        <v>218.7</v>
      </c>
      <c r="L897" s="7">
        <f t="shared" si="46"/>
        <v>0.6127147157782894</v>
      </c>
      <c r="M897" s="7">
        <f t="shared" si="45"/>
        <v>2526.4848914145882</v>
      </c>
      <c r="N897" s="11">
        <v>564.70000000000005</v>
      </c>
      <c r="O897" s="11">
        <v>45.6</v>
      </c>
      <c r="P897" s="11">
        <v>218.7</v>
      </c>
      <c r="Q897" s="11">
        <f t="shared" si="44"/>
        <v>173.1</v>
      </c>
      <c r="R897" s="20"/>
    </row>
    <row r="898" spans="1:18" ht="15.75" customHeight="1" x14ac:dyDescent="0.15">
      <c r="A898" s="11">
        <v>2023</v>
      </c>
      <c r="B898" s="17" t="s">
        <v>33</v>
      </c>
      <c r="C898" s="41">
        <v>2209</v>
      </c>
      <c r="D898" s="7" t="s">
        <v>27</v>
      </c>
      <c r="E898" s="16" t="s">
        <v>32</v>
      </c>
      <c r="F898" s="52" t="s">
        <v>84</v>
      </c>
      <c r="G898" s="53">
        <v>45175</v>
      </c>
      <c r="H898" s="19">
        <v>230320</v>
      </c>
      <c r="I898" s="54">
        <v>9.8000000000000007</v>
      </c>
      <c r="J898" s="11">
        <v>581.29999999999995</v>
      </c>
      <c r="K898" s="11">
        <v>232.2</v>
      </c>
      <c r="L898" s="7">
        <f t="shared" si="46"/>
        <v>0.60055049028040597</v>
      </c>
      <c r="M898" s="7">
        <f t="shared" si="45"/>
        <v>2364.5577363172406</v>
      </c>
      <c r="N898" s="11">
        <v>581.29999999999995</v>
      </c>
      <c r="O898" s="11">
        <v>45.6</v>
      </c>
      <c r="P898" s="11">
        <v>232.2</v>
      </c>
      <c r="Q898" s="11">
        <f t="shared" si="44"/>
        <v>186.6</v>
      </c>
      <c r="R898" s="20"/>
    </row>
    <row r="899" spans="1:18" ht="15.75" customHeight="1" x14ac:dyDescent="0.15">
      <c r="A899" s="11">
        <v>2023</v>
      </c>
      <c r="B899" s="17" t="s">
        <v>33</v>
      </c>
      <c r="C899" s="41">
        <v>2210</v>
      </c>
      <c r="D899" s="7" t="s">
        <v>29</v>
      </c>
      <c r="E899" s="16" t="s">
        <v>32</v>
      </c>
      <c r="F899" s="52" t="s">
        <v>84</v>
      </c>
      <c r="G899" s="53">
        <v>45175</v>
      </c>
      <c r="H899" s="19">
        <v>230321</v>
      </c>
      <c r="I899" s="54">
        <v>7.6</v>
      </c>
      <c r="J899" s="11">
        <v>444.3</v>
      </c>
      <c r="K899" s="11">
        <v>205.3</v>
      </c>
      <c r="L899" s="7">
        <f t="shared" si="46"/>
        <v>0.53792482556830967</v>
      </c>
      <c r="M899" s="7">
        <f t="shared" si="45"/>
        <v>2121.2320635519673</v>
      </c>
      <c r="N899" s="11">
        <v>444.3</v>
      </c>
      <c r="O899" s="11">
        <v>45.6</v>
      </c>
      <c r="P899" s="11">
        <v>205.3</v>
      </c>
      <c r="Q899" s="11">
        <f t="shared" si="44"/>
        <v>159.70000000000002</v>
      </c>
      <c r="R899" s="20"/>
    </row>
    <row r="900" spans="1:18" ht="15.75" customHeight="1" x14ac:dyDescent="0.15">
      <c r="A900" s="11">
        <v>2023</v>
      </c>
      <c r="B900" s="17" t="s">
        <v>33</v>
      </c>
      <c r="C900" s="41">
        <v>2211</v>
      </c>
      <c r="D900" s="7" t="s">
        <v>30</v>
      </c>
      <c r="E900" s="16" t="s">
        <v>32</v>
      </c>
      <c r="F900" s="52" t="s">
        <v>84</v>
      </c>
      <c r="G900" s="53">
        <v>45175</v>
      </c>
      <c r="H900" s="19">
        <v>230322</v>
      </c>
      <c r="I900" s="54">
        <v>9.1999999999999993</v>
      </c>
      <c r="J900" s="11">
        <v>516.6</v>
      </c>
      <c r="K900" s="11">
        <v>216.9</v>
      </c>
      <c r="L900" s="7">
        <f t="shared" si="46"/>
        <v>0.58013937282229966</v>
      </c>
      <c r="M900" s="7">
        <f t="shared" si="45"/>
        <v>2333.2159261996653</v>
      </c>
      <c r="N900" s="11">
        <v>516.6</v>
      </c>
      <c r="O900" s="11">
        <v>45.6</v>
      </c>
      <c r="P900" s="11">
        <v>216.9</v>
      </c>
      <c r="Q900" s="11">
        <f t="shared" si="44"/>
        <v>171.3</v>
      </c>
      <c r="R900" s="20"/>
    </row>
    <row r="901" spans="1:18" ht="15.75" customHeight="1" x14ac:dyDescent="0.15">
      <c r="A901" s="11">
        <v>2023</v>
      </c>
      <c r="B901" s="17" t="s">
        <v>33</v>
      </c>
      <c r="C901" s="41">
        <v>2212</v>
      </c>
      <c r="D901" s="7" t="s">
        <v>31</v>
      </c>
      <c r="E901" s="16" t="s">
        <v>32</v>
      </c>
      <c r="F901" s="52" t="s">
        <v>84</v>
      </c>
      <c r="G901" s="53">
        <v>45175</v>
      </c>
      <c r="H901" s="19">
        <v>230323</v>
      </c>
      <c r="I901" s="54">
        <v>13.8</v>
      </c>
      <c r="J901" s="11">
        <v>576.4</v>
      </c>
      <c r="K901" s="11">
        <v>227.2</v>
      </c>
      <c r="L901" s="7">
        <f t="shared" si="46"/>
        <v>0.60582928521859825</v>
      </c>
      <c r="M901" s="7">
        <f t="shared" si="45"/>
        <v>3285.6809968759994</v>
      </c>
      <c r="N901" s="11">
        <v>576.4</v>
      </c>
      <c r="O901" s="11">
        <v>45.6</v>
      </c>
      <c r="P901" s="11">
        <v>227.2</v>
      </c>
      <c r="Q901" s="11">
        <f t="shared" si="44"/>
        <v>181.6</v>
      </c>
      <c r="R901" s="20"/>
    </row>
    <row r="902" spans="1:18" ht="15.75" customHeight="1" x14ac:dyDescent="0.15">
      <c r="A902" s="11">
        <v>2023</v>
      </c>
      <c r="B902" s="17" t="s">
        <v>33</v>
      </c>
      <c r="C902" s="41">
        <v>2301</v>
      </c>
      <c r="D902" s="7" t="s">
        <v>22</v>
      </c>
      <c r="E902" s="16" t="s">
        <v>32</v>
      </c>
      <c r="F902" s="52" t="s">
        <v>84</v>
      </c>
      <c r="G902" s="53">
        <v>45175</v>
      </c>
      <c r="H902" s="19">
        <v>230324</v>
      </c>
      <c r="I902" s="54">
        <v>15.8</v>
      </c>
      <c r="J902" s="11">
        <v>518.20000000000005</v>
      </c>
      <c r="K902" s="11">
        <v>189.6</v>
      </c>
      <c r="L902" s="7">
        <f t="shared" si="46"/>
        <v>0.63411810111925893</v>
      </c>
      <c r="M902" s="7">
        <f t="shared" si="45"/>
        <v>3491.8852697826069</v>
      </c>
      <c r="N902" s="11">
        <v>518.20000000000005</v>
      </c>
      <c r="O902" s="11">
        <v>45.6</v>
      </c>
      <c r="P902" s="11">
        <v>189.6</v>
      </c>
      <c r="Q902" s="11">
        <f t="shared" si="44"/>
        <v>144</v>
      </c>
      <c r="R902" s="20"/>
    </row>
    <row r="903" spans="1:18" ht="15.75" customHeight="1" x14ac:dyDescent="0.15">
      <c r="A903" s="11">
        <v>2023</v>
      </c>
      <c r="B903" s="17" t="s">
        <v>33</v>
      </c>
      <c r="C903" s="41">
        <v>2302</v>
      </c>
      <c r="D903" s="7" t="s">
        <v>28</v>
      </c>
      <c r="E903" s="16" t="s">
        <v>32</v>
      </c>
      <c r="F903" s="52" t="s">
        <v>84</v>
      </c>
      <c r="G903" s="53">
        <v>45175</v>
      </c>
      <c r="H903" s="19">
        <v>230325</v>
      </c>
      <c r="I903" s="54">
        <v>12.6</v>
      </c>
      <c r="J903" s="11">
        <v>507.4</v>
      </c>
      <c r="K903" s="11">
        <v>182</v>
      </c>
      <c r="L903" s="7">
        <f t="shared" si="46"/>
        <v>0.64130863224280643</v>
      </c>
      <c r="M903" s="7">
        <f t="shared" si="45"/>
        <v>2729.9420296779381</v>
      </c>
      <c r="N903" s="11">
        <v>507.4</v>
      </c>
      <c r="O903" s="11">
        <v>45.6</v>
      </c>
      <c r="P903" s="11">
        <v>182</v>
      </c>
      <c r="Q903" s="11">
        <f t="shared" si="44"/>
        <v>136.4</v>
      </c>
      <c r="R903" s="20"/>
    </row>
    <row r="904" spans="1:18" ht="15.75" customHeight="1" x14ac:dyDescent="0.15">
      <c r="A904" s="11">
        <v>2023</v>
      </c>
      <c r="B904" s="17" t="s">
        <v>33</v>
      </c>
      <c r="C904" s="41">
        <v>2303</v>
      </c>
      <c r="D904" s="7" t="s">
        <v>31</v>
      </c>
      <c r="E904" s="16" t="s">
        <v>32</v>
      </c>
      <c r="F904" s="52" t="s">
        <v>84</v>
      </c>
      <c r="G904" s="53">
        <v>45175</v>
      </c>
      <c r="H904" s="19">
        <v>230326</v>
      </c>
      <c r="I904" s="54">
        <v>9.8000000000000007</v>
      </c>
      <c r="J904" s="11">
        <v>346.3</v>
      </c>
      <c r="K904" s="11">
        <v>151.9</v>
      </c>
      <c r="L904" s="7">
        <f t="shared" si="46"/>
        <v>0.56136298007507945</v>
      </c>
      <c r="M904" s="7">
        <f t="shared" si="45"/>
        <v>2596.529808302163</v>
      </c>
      <c r="N904" s="11">
        <v>346.3</v>
      </c>
      <c r="O904" s="11">
        <v>45.6</v>
      </c>
      <c r="P904" s="11">
        <v>151.9</v>
      </c>
      <c r="Q904" s="11">
        <f t="shared" si="44"/>
        <v>106.30000000000001</v>
      </c>
      <c r="R904" s="20"/>
    </row>
    <row r="905" spans="1:18" ht="15.75" customHeight="1" x14ac:dyDescent="0.15">
      <c r="A905" s="11">
        <v>2023</v>
      </c>
      <c r="B905" s="17" t="s">
        <v>33</v>
      </c>
      <c r="C905" s="41">
        <v>2304</v>
      </c>
      <c r="D905" s="7" t="s">
        <v>30</v>
      </c>
      <c r="E905" s="16" t="s">
        <v>32</v>
      </c>
      <c r="F905" s="52" t="s">
        <v>84</v>
      </c>
      <c r="G905" s="53">
        <v>45175</v>
      </c>
      <c r="H905" s="19">
        <v>230327</v>
      </c>
      <c r="I905" s="54">
        <v>11</v>
      </c>
      <c r="J905" s="11">
        <v>659.3</v>
      </c>
      <c r="K905" s="11">
        <v>269.7</v>
      </c>
      <c r="L905" s="7">
        <f t="shared" si="46"/>
        <v>0.59092977400273017</v>
      </c>
      <c r="M905" s="7">
        <f t="shared" si="45"/>
        <v>2718.0191392666743</v>
      </c>
      <c r="N905" s="11">
        <v>659.3</v>
      </c>
      <c r="O905" s="11">
        <v>45.6</v>
      </c>
      <c r="P905" s="11">
        <v>269.7</v>
      </c>
      <c r="Q905" s="11">
        <f t="shared" si="44"/>
        <v>224.1</v>
      </c>
      <c r="R905" s="20"/>
    </row>
    <row r="906" spans="1:18" ht="15.75" customHeight="1" x14ac:dyDescent="0.15">
      <c r="A906" s="11">
        <v>2023</v>
      </c>
      <c r="B906" s="17" t="s">
        <v>33</v>
      </c>
      <c r="C906" s="41">
        <v>2305</v>
      </c>
      <c r="D906" s="7" t="s">
        <v>29</v>
      </c>
      <c r="E906" s="16" t="s">
        <v>32</v>
      </c>
      <c r="F906" s="52" t="s">
        <v>84</v>
      </c>
      <c r="G906" s="53">
        <v>45175</v>
      </c>
      <c r="H906" s="19">
        <v>230328</v>
      </c>
      <c r="I906" s="54">
        <v>12.6</v>
      </c>
      <c r="J906" s="11">
        <v>651.5</v>
      </c>
      <c r="K906" s="11">
        <v>243.2</v>
      </c>
      <c r="L906" s="7">
        <f t="shared" si="46"/>
        <v>0.62670759785111285</v>
      </c>
      <c r="M906" s="7">
        <f t="shared" si="45"/>
        <v>2841.0681426699839</v>
      </c>
      <c r="N906" s="11">
        <v>651.5</v>
      </c>
      <c r="O906" s="11">
        <v>45.6</v>
      </c>
      <c r="P906" s="11">
        <v>243.2</v>
      </c>
      <c r="Q906" s="11">
        <f t="shared" si="44"/>
        <v>197.6</v>
      </c>
      <c r="R906" s="20"/>
    </row>
    <row r="907" spans="1:18" ht="15.75" customHeight="1" x14ac:dyDescent="0.15">
      <c r="A907" s="11">
        <v>2023</v>
      </c>
      <c r="B907" s="17" t="s">
        <v>33</v>
      </c>
      <c r="C907" s="41">
        <v>2306</v>
      </c>
      <c r="D907" s="7" t="s">
        <v>27</v>
      </c>
      <c r="E907" s="16" t="s">
        <v>32</v>
      </c>
      <c r="F907" s="52" t="s">
        <v>84</v>
      </c>
      <c r="G907" s="53">
        <v>45175</v>
      </c>
      <c r="H907" s="19">
        <v>230329</v>
      </c>
      <c r="I907" s="54">
        <v>16</v>
      </c>
      <c r="J907" s="11">
        <v>487.3</v>
      </c>
      <c r="K907" s="11">
        <v>188.1</v>
      </c>
      <c r="L907" s="7">
        <f t="shared" si="46"/>
        <v>0.61399548532731385</v>
      </c>
      <c r="M907" s="7">
        <f t="shared" si="45"/>
        <v>3730.5625099756012</v>
      </c>
      <c r="N907" s="11">
        <v>487.3</v>
      </c>
      <c r="O907" s="11">
        <v>45.6</v>
      </c>
      <c r="P907" s="11">
        <v>188.1</v>
      </c>
      <c r="Q907" s="11">
        <f t="shared" si="44"/>
        <v>142.5</v>
      </c>
      <c r="R907" s="20"/>
    </row>
    <row r="908" spans="1:18" ht="15.75" customHeight="1" x14ac:dyDescent="0.15">
      <c r="A908" s="11">
        <v>2023</v>
      </c>
      <c r="B908" s="17" t="s">
        <v>33</v>
      </c>
      <c r="C908" s="41">
        <v>2407</v>
      </c>
      <c r="D908" s="7" t="s">
        <v>31</v>
      </c>
      <c r="E908" s="16" t="s">
        <v>32</v>
      </c>
      <c r="F908" s="52" t="s">
        <v>84</v>
      </c>
      <c r="G908" s="53">
        <v>45175</v>
      </c>
      <c r="H908" s="19">
        <v>230330</v>
      </c>
      <c r="I908" s="54">
        <v>14.8</v>
      </c>
      <c r="J908" s="11">
        <v>677.1</v>
      </c>
      <c r="K908" s="11">
        <v>232.9</v>
      </c>
      <c r="L908" s="7">
        <f t="shared" si="46"/>
        <v>0.65603308226259049</v>
      </c>
      <c r="M908" s="7">
        <f t="shared" si="45"/>
        <v>3074.9661889079007</v>
      </c>
      <c r="N908" s="11">
        <v>677.1</v>
      </c>
      <c r="O908" s="11">
        <v>45.6</v>
      </c>
      <c r="P908" s="11">
        <v>232.9</v>
      </c>
      <c r="Q908" s="11">
        <f t="shared" si="44"/>
        <v>187.3</v>
      </c>
      <c r="R908" s="20"/>
    </row>
    <row r="909" spans="1:18" ht="15.75" customHeight="1" x14ac:dyDescent="0.15">
      <c r="A909" s="11">
        <v>2023</v>
      </c>
      <c r="B909" s="17" t="s">
        <v>33</v>
      </c>
      <c r="C909" s="41">
        <v>2408</v>
      </c>
      <c r="D909" s="7" t="s">
        <v>27</v>
      </c>
      <c r="E909" s="16" t="s">
        <v>32</v>
      </c>
      <c r="F909" s="52" t="s">
        <v>84</v>
      </c>
      <c r="G909" s="53">
        <v>45175</v>
      </c>
      <c r="H909" s="19">
        <v>230331</v>
      </c>
      <c r="I909" s="54">
        <v>11.8</v>
      </c>
      <c r="J909" s="11">
        <v>522.6</v>
      </c>
      <c r="K909" s="11">
        <v>203.7</v>
      </c>
      <c r="L909" s="7">
        <f t="shared" si="46"/>
        <v>0.61021814006888642</v>
      </c>
      <c r="M909" s="7">
        <f t="shared" si="45"/>
        <v>2778.213297021754</v>
      </c>
      <c r="N909" s="11">
        <v>522.6</v>
      </c>
      <c r="O909" s="11">
        <v>45.6</v>
      </c>
      <c r="P909" s="11">
        <v>203.7</v>
      </c>
      <c r="Q909" s="11">
        <f t="shared" si="44"/>
        <v>158.1</v>
      </c>
      <c r="R909" s="20"/>
    </row>
    <row r="910" spans="1:18" ht="15.75" customHeight="1" x14ac:dyDescent="0.15">
      <c r="A910" s="11">
        <v>2023</v>
      </c>
      <c r="B910" s="17" t="s">
        <v>33</v>
      </c>
      <c r="C910" s="41">
        <v>2409</v>
      </c>
      <c r="D910" s="7" t="s">
        <v>22</v>
      </c>
      <c r="E910" s="16" t="s">
        <v>32</v>
      </c>
      <c r="F910" s="52" t="s">
        <v>84</v>
      </c>
      <c r="G910" s="53">
        <v>45175</v>
      </c>
      <c r="H910" s="19">
        <v>230332</v>
      </c>
      <c r="I910" s="54">
        <v>12</v>
      </c>
      <c r="J910" s="11">
        <v>454.8</v>
      </c>
      <c r="K910" s="11">
        <v>178.9</v>
      </c>
      <c r="L910" s="7">
        <f t="shared" si="46"/>
        <v>0.60664028144239224</v>
      </c>
      <c r="M910" s="7">
        <f t="shared" si="45"/>
        <v>2851.2354710991472</v>
      </c>
      <c r="N910" s="11">
        <v>454.8</v>
      </c>
      <c r="O910" s="11">
        <v>45.6</v>
      </c>
      <c r="P910" s="11">
        <v>178.9</v>
      </c>
      <c r="Q910" s="11">
        <f t="shared" si="44"/>
        <v>133.30000000000001</v>
      </c>
      <c r="R910" s="20"/>
    </row>
    <row r="911" spans="1:18" ht="15.75" customHeight="1" x14ac:dyDescent="0.15">
      <c r="A911" s="11">
        <v>2023</v>
      </c>
      <c r="B911" s="17" t="s">
        <v>33</v>
      </c>
      <c r="C911" s="41">
        <v>2410</v>
      </c>
      <c r="D911" s="7" t="s">
        <v>30</v>
      </c>
      <c r="E911" s="16" t="s">
        <v>32</v>
      </c>
      <c r="F911" s="52" t="s">
        <v>84</v>
      </c>
      <c r="G911" s="53">
        <v>45175</v>
      </c>
      <c r="H911" s="19">
        <v>230333</v>
      </c>
      <c r="I911" s="54">
        <v>18</v>
      </c>
      <c r="J911" s="11">
        <v>651.70000000000005</v>
      </c>
      <c r="K911" s="11">
        <v>208.1</v>
      </c>
      <c r="L911" s="7">
        <f t="shared" si="46"/>
        <v>0.68068129507442077</v>
      </c>
      <c r="M911" s="7">
        <f t="shared" si="45"/>
        <v>3471.8329373216584</v>
      </c>
      <c r="N911" s="11">
        <v>651.70000000000005</v>
      </c>
      <c r="O911" s="11">
        <v>45.6</v>
      </c>
      <c r="P911" s="11">
        <v>208.1</v>
      </c>
      <c r="Q911" s="11">
        <f t="shared" si="44"/>
        <v>162.5</v>
      </c>
      <c r="R911" s="20"/>
    </row>
    <row r="912" spans="1:18" ht="15.75" customHeight="1" x14ac:dyDescent="0.15">
      <c r="A912" s="11">
        <v>2023</v>
      </c>
      <c r="B912" s="17" t="s">
        <v>33</v>
      </c>
      <c r="C912" s="41">
        <v>2411</v>
      </c>
      <c r="D912" s="7" t="s">
        <v>29</v>
      </c>
      <c r="E912" s="16" t="s">
        <v>32</v>
      </c>
      <c r="F912" s="52" t="s">
        <v>84</v>
      </c>
      <c r="G912" s="53">
        <v>45175</v>
      </c>
      <c r="H912" s="19">
        <v>230334</v>
      </c>
      <c r="I912" s="54">
        <v>21</v>
      </c>
      <c r="J912" s="11">
        <v>636.5</v>
      </c>
      <c r="K912" s="11">
        <v>206.2</v>
      </c>
      <c r="L912" s="7">
        <f t="shared" si="46"/>
        <v>0.67604084838963086</v>
      </c>
      <c r="M912" s="7">
        <f t="shared" si="45"/>
        <v>4109.3345764531923</v>
      </c>
      <c r="N912" s="11">
        <v>636.5</v>
      </c>
      <c r="O912" s="11">
        <v>45.6</v>
      </c>
      <c r="P912" s="11">
        <v>206.2</v>
      </c>
      <c r="Q912" s="11">
        <f t="shared" si="44"/>
        <v>160.6</v>
      </c>
      <c r="R912" s="20"/>
    </row>
    <row r="913" spans="1:18" ht="15.75" customHeight="1" x14ac:dyDescent="0.15">
      <c r="A913" s="11">
        <v>2023</v>
      </c>
      <c r="B913" s="17" t="s">
        <v>33</v>
      </c>
      <c r="C913" s="41">
        <v>2412</v>
      </c>
      <c r="D913" s="7" t="s">
        <v>28</v>
      </c>
      <c r="E913" s="16" t="s">
        <v>32</v>
      </c>
      <c r="F913" s="52" t="s">
        <v>84</v>
      </c>
      <c r="G913" s="53">
        <v>45175</v>
      </c>
      <c r="H913" s="19">
        <v>230335</v>
      </c>
      <c r="I913" s="54">
        <v>15.8</v>
      </c>
      <c r="J913" s="11">
        <v>477.7</v>
      </c>
      <c r="K913" s="11">
        <v>168.9</v>
      </c>
      <c r="L913" s="7">
        <f t="shared" si="46"/>
        <v>0.64643081431860994</v>
      </c>
      <c r="M913" s="7">
        <f t="shared" si="45"/>
        <v>3374.3758166410462</v>
      </c>
      <c r="N913" s="11">
        <v>477.7</v>
      </c>
      <c r="O913" s="11">
        <v>45.6</v>
      </c>
      <c r="P913" s="11">
        <v>168.9</v>
      </c>
      <c r="Q913" s="11">
        <f t="shared" si="44"/>
        <v>123.30000000000001</v>
      </c>
      <c r="R913" s="20"/>
    </row>
    <row r="914" spans="1:18" ht="15.75" customHeight="1" x14ac:dyDescent="0.15">
      <c r="A914" s="11">
        <v>2023</v>
      </c>
      <c r="B914" s="8" t="s">
        <v>21</v>
      </c>
      <c r="C914" s="9">
        <v>1101</v>
      </c>
      <c r="D914" s="7" t="s">
        <v>22</v>
      </c>
      <c r="E914" s="10" t="s">
        <v>23</v>
      </c>
      <c r="F914" s="52" t="s">
        <v>84</v>
      </c>
      <c r="G914" s="53">
        <v>45230</v>
      </c>
      <c r="H914" s="19">
        <v>230336</v>
      </c>
      <c r="I914" s="54">
        <v>2</v>
      </c>
      <c r="J914" s="11">
        <v>162.4</v>
      </c>
      <c r="K914" s="11">
        <v>118.9</v>
      </c>
      <c r="L914" s="7">
        <f t="shared" si="46"/>
        <v>0.26785714285714285</v>
      </c>
      <c r="M914" s="7">
        <f t="shared" si="45"/>
        <v>884.47951739618395</v>
      </c>
      <c r="N914" s="11">
        <v>162.4</v>
      </c>
      <c r="O914" s="11">
        <v>45.6</v>
      </c>
      <c r="P914" s="11">
        <v>118.9</v>
      </c>
      <c r="Q914" s="11">
        <f t="shared" si="44"/>
        <v>73.300000000000011</v>
      </c>
      <c r="R914" s="20"/>
    </row>
    <row r="915" spans="1:18" ht="15.75" customHeight="1" x14ac:dyDescent="0.15">
      <c r="A915" s="11">
        <v>2023</v>
      </c>
      <c r="B915" s="8" t="s">
        <v>21</v>
      </c>
      <c r="C915" s="9">
        <v>1102</v>
      </c>
      <c r="D915" s="7" t="s">
        <v>27</v>
      </c>
      <c r="E915" s="10" t="s">
        <v>23</v>
      </c>
      <c r="F915" s="52" t="s">
        <v>84</v>
      </c>
      <c r="G915" s="53">
        <v>45230</v>
      </c>
      <c r="H915" s="19">
        <v>230337</v>
      </c>
      <c r="I915" s="54">
        <v>2.8</v>
      </c>
      <c r="J915" s="11">
        <v>199.3</v>
      </c>
      <c r="K915" s="11">
        <v>125.8</v>
      </c>
      <c r="L915" s="7">
        <f t="shared" si="46"/>
        <v>0.36879076768690422</v>
      </c>
      <c r="M915" s="7">
        <f t="shared" si="45"/>
        <v>1067.5625452270372</v>
      </c>
      <c r="N915" s="11">
        <v>199.3</v>
      </c>
      <c r="O915" s="11">
        <v>45.6</v>
      </c>
      <c r="P915" s="11">
        <v>125.8</v>
      </c>
      <c r="Q915" s="11">
        <f t="shared" si="44"/>
        <v>80.199999999999989</v>
      </c>
      <c r="R915" s="20"/>
    </row>
    <row r="916" spans="1:18" ht="15.75" customHeight="1" x14ac:dyDescent="0.15">
      <c r="A916" s="11">
        <v>2023</v>
      </c>
      <c r="B916" s="8" t="s">
        <v>21</v>
      </c>
      <c r="C916" s="9">
        <v>1103</v>
      </c>
      <c r="D916" s="7" t="s">
        <v>28</v>
      </c>
      <c r="E916" s="10" t="s">
        <v>23</v>
      </c>
      <c r="F916" s="52" t="s">
        <v>84</v>
      </c>
      <c r="G916" s="53">
        <v>45230</v>
      </c>
      <c r="H916" s="19">
        <v>230338</v>
      </c>
      <c r="I916" s="54">
        <v>2.6</v>
      </c>
      <c r="J916" s="11">
        <v>224.6</v>
      </c>
      <c r="K916" s="11">
        <v>147</v>
      </c>
      <c r="L916" s="7">
        <f t="shared" si="46"/>
        <v>0.34550311665182543</v>
      </c>
      <c r="M916" s="7">
        <f t="shared" si="45"/>
        <v>1027.8811115008798</v>
      </c>
      <c r="N916" s="11">
        <v>224.6</v>
      </c>
      <c r="O916" s="11">
        <v>45.6</v>
      </c>
      <c r="P916" s="11">
        <v>147</v>
      </c>
      <c r="Q916" s="11">
        <f t="shared" si="44"/>
        <v>101.4</v>
      </c>
      <c r="R916" s="20"/>
    </row>
    <row r="917" spans="1:18" ht="15.75" customHeight="1" x14ac:dyDescent="0.15">
      <c r="A917" s="11">
        <v>2023</v>
      </c>
      <c r="B917" s="8" t="s">
        <v>21</v>
      </c>
      <c r="C917" s="9">
        <v>1104</v>
      </c>
      <c r="D917" s="7" t="s">
        <v>29</v>
      </c>
      <c r="E917" s="10" t="s">
        <v>23</v>
      </c>
      <c r="F917" s="52" t="s">
        <v>84</v>
      </c>
      <c r="G917" s="53">
        <v>45230</v>
      </c>
      <c r="H917" s="19">
        <v>230339</v>
      </c>
      <c r="I917" s="54">
        <v>4</v>
      </c>
      <c r="J917" s="11">
        <v>391.9</v>
      </c>
      <c r="K917" s="11">
        <v>218.5</v>
      </c>
      <c r="L917" s="7">
        <f t="shared" si="46"/>
        <v>0.44245981117632044</v>
      </c>
      <c r="M917" s="7">
        <f t="shared" si="45"/>
        <v>1347.0946887719872</v>
      </c>
      <c r="N917" s="11">
        <v>391.9</v>
      </c>
      <c r="O917" s="11">
        <v>45.6</v>
      </c>
      <c r="P917" s="11">
        <v>218.5</v>
      </c>
      <c r="Q917" s="11">
        <f t="shared" si="44"/>
        <v>172.9</v>
      </c>
      <c r="R917" s="20"/>
    </row>
    <row r="918" spans="1:18" ht="15.75" customHeight="1" x14ac:dyDescent="0.15">
      <c r="A918" s="11">
        <v>2023</v>
      </c>
      <c r="B918" s="8" t="s">
        <v>21</v>
      </c>
      <c r="C918" s="9">
        <v>1105</v>
      </c>
      <c r="D918" s="7" t="s">
        <v>30</v>
      </c>
      <c r="E918" s="10" t="s">
        <v>23</v>
      </c>
      <c r="F918" s="52" t="s">
        <v>84</v>
      </c>
      <c r="G918" s="53">
        <v>45230</v>
      </c>
      <c r="H918" s="19">
        <v>230340</v>
      </c>
      <c r="I918" s="54">
        <v>2.6</v>
      </c>
      <c r="J918" s="11">
        <v>257.89999999999998</v>
      </c>
      <c r="K918" s="11">
        <v>173.2</v>
      </c>
      <c r="L918" s="7">
        <f t="shared" si="46"/>
        <v>0.32842186894145015</v>
      </c>
      <c r="M918" s="7">
        <f t="shared" si="45"/>
        <v>1054.7070480776051</v>
      </c>
      <c r="N918" s="11">
        <v>257.89999999999998</v>
      </c>
      <c r="O918" s="11">
        <v>45.6</v>
      </c>
      <c r="P918" s="11">
        <v>173.2</v>
      </c>
      <c r="Q918" s="11">
        <f t="shared" si="44"/>
        <v>127.6</v>
      </c>
      <c r="R918" s="20"/>
    </row>
    <row r="919" spans="1:18" ht="15.75" customHeight="1" x14ac:dyDescent="0.15">
      <c r="A919" s="11">
        <v>2023</v>
      </c>
      <c r="B919" s="8" t="s">
        <v>21</v>
      </c>
      <c r="C919" s="9">
        <v>1106</v>
      </c>
      <c r="D919" s="7" t="s">
        <v>31</v>
      </c>
      <c r="E919" s="10" t="s">
        <v>23</v>
      </c>
      <c r="F919" s="52" t="s">
        <v>84</v>
      </c>
      <c r="G919" s="53">
        <v>45230</v>
      </c>
      <c r="H919" s="19">
        <v>230341</v>
      </c>
      <c r="I919" s="54">
        <v>1.4</v>
      </c>
      <c r="J919" s="11">
        <v>131.6</v>
      </c>
      <c r="K919" s="11">
        <v>95.7</v>
      </c>
      <c r="L919" s="7">
        <f t="shared" si="46"/>
        <v>0.27279635258358659</v>
      </c>
      <c r="M919" s="7">
        <f t="shared" si="45"/>
        <v>614.95882584712365</v>
      </c>
      <c r="N919" s="11">
        <v>131.6</v>
      </c>
      <c r="O919" s="11">
        <v>45.6</v>
      </c>
      <c r="P919" s="11">
        <v>95.7</v>
      </c>
      <c r="Q919" s="11">
        <f t="shared" si="44"/>
        <v>50.1</v>
      </c>
      <c r="R919" s="20"/>
    </row>
    <row r="920" spans="1:18" ht="15.75" customHeight="1" x14ac:dyDescent="0.15">
      <c r="A920" s="11">
        <v>2023</v>
      </c>
      <c r="B920" s="8" t="s">
        <v>21</v>
      </c>
      <c r="C920" s="9">
        <v>1107</v>
      </c>
      <c r="D920" s="7" t="s">
        <v>29</v>
      </c>
      <c r="E920" s="16" t="s">
        <v>32</v>
      </c>
      <c r="F920" s="52" t="s">
        <v>85</v>
      </c>
      <c r="G920" s="53">
        <v>45230</v>
      </c>
      <c r="H920" s="19">
        <v>230342</v>
      </c>
      <c r="I920" s="54">
        <v>4.2</v>
      </c>
      <c r="J920" s="11">
        <v>175.8</v>
      </c>
      <c r="K920" s="11">
        <v>113.3</v>
      </c>
      <c r="L920" s="7">
        <f t="shared" si="46"/>
        <v>0.3555176336746303</v>
      </c>
      <c r="M920" s="7">
        <f t="shared" si="45"/>
        <v>1635.0170437787044</v>
      </c>
      <c r="N920" s="11">
        <v>175.8</v>
      </c>
      <c r="O920" s="11">
        <v>45.6</v>
      </c>
      <c r="P920" s="11">
        <v>113.3</v>
      </c>
      <c r="Q920" s="11">
        <f t="shared" si="44"/>
        <v>67.699999999999989</v>
      </c>
      <c r="R920" s="20"/>
    </row>
    <row r="921" spans="1:18" ht="15.75" customHeight="1" x14ac:dyDescent="0.15">
      <c r="A921" s="11">
        <v>2023</v>
      </c>
      <c r="B921" s="8" t="s">
        <v>21</v>
      </c>
      <c r="C921" s="9">
        <v>1108</v>
      </c>
      <c r="D921" s="7" t="s">
        <v>28</v>
      </c>
      <c r="E921" s="16" t="s">
        <v>32</v>
      </c>
      <c r="F921" s="52" t="s">
        <v>85</v>
      </c>
      <c r="G921" s="53">
        <v>45230</v>
      </c>
      <c r="H921" s="19">
        <v>230343</v>
      </c>
      <c r="I921" s="54">
        <v>4.2</v>
      </c>
      <c r="J921" s="11">
        <v>221.1</v>
      </c>
      <c r="K921" s="11">
        <v>137.6</v>
      </c>
      <c r="L921" s="7">
        <f t="shared" si="46"/>
        <v>0.37765716870194482</v>
      </c>
      <c r="M921" s="7">
        <f t="shared" si="45"/>
        <v>1578.8502361166313</v>
      </c>
      <c r="N921" s="11">
        <v>221.1</v>
      </c>
      <c r="O921" s="11">
        <v>45.6</v>
      </c>
      <c r="P921" s="11">
        <v>137.6</v>
      </c>
      <c r="Q921" s="11">
        <f t="shared" si="44"/>
        <v>92</v>
      </c>
      <c r="R921" s="20"/>
    </row>
    <row r="922" spans="1:18" ht="15.75" customHeight="1" x14ac:dyDescent="0.15">
      <c r="A922" s="11">
        <v>2023</v>
      </c>
      <c r="B922" s="8" t="s">
        <v>21</v>
      </c>
      <c r="C922" s="9">
        <v>1109</v>
      </c>
      <c r="D922" s="7" t="s">
        <v>22</v>
      </c>
      <c r="E922" s="16" t="s">
        <v>32</v>
      </c>
      <c r="F922" s="52" t="s">
        <v>85</v>
      </c>
      <c r="G922" s="53">
        <v>45230</v>
      </c>
      <c r="H922" s="19">
        <v>230344</v>
      </c>
      <c r="I922" s="54">
        <v>4</v>
      </c>
      <c r="J922" s="11">
        <v>231.5</v>
      </c>
      <c r="K922" s="11">
        <v>130.69999999999999</v>
      </c>
      <c r="L922" s="7">
        <f t="shared" si="46"/>
        <v>0.43542116630669553</v>
      </c>
      <c r="M922" s="7">
        <f t="shared" si="45"/>
        <v>1364.1010343414946</v>
      </c>
      <c r="N922" s="11">
        <v>231.5</v>
      </c>
      <c r="O922" s="11">
        <v>45.6</v>
      </c>
      <c r="P922" s="11">
        <v>130.69999999999999</v>
      </c>
      <c r="Q922" s="11">
        <f t="shared" si="44"/>
        <v>85.1</v>
      </c>
      <c r="R922" s="20"/>
    </row>
    <row r="923" spans="1:18" ht="15.75" customHeight="1" x14ac:dyDescent="0.15">
      <c r="A923" s="11">
        <v>2023</v>
      </c>
      <c r="B923" s="8" t="s">
        <v>21</v>
      </c>
      <c r="C923" s="9">
        <v>1110</v>
      </c>
      <c r="D923" s="7" t="s">
        <v>27</v>
      </c>
      <c r="E923" s="16" t="s">
        <v>32</v>
      </c>
      <c r="F923" s="52" t="s">
        <v>85</v>
      </c>
      <c r="G923" s="53">
        <v>45230</v>
      </c>
      <c r="H923" s="19">
        <v>230345</v>
      </c>
      <c r="I923" s="54">
        <v>5</v>
      </c>
      <c r="J923" s="11">
        <v>262.8</v>
      </c>
      <c r="K923" s="11">
        <v>173</v>
      </c>
      <c r="L923" s="7">
        <f t="shared" si="46"/>
        <v>0.34170471841704719</v>
      </c>
      <c r="M923" s="7">
        <f t="shared" si="45"/>
        <v>1988.1662686393784</v>
      </c>
      <c r="N923" s="11">
        <v>262.8</v>
      </c>
      <c r="O923" s="11">
        <v>45.6</v>
      </c>
      <c r="P923" s="11">
        <v>173</v>
      </c>
      <c r="Q923" s="11">
        <f t="shared" si="44"/>
        <v>127.4</v>
      </c>
      <c r="R923" s="20"/>
    </row>
    <row r="924" spans="1:18" ht="15.75" customHeight="1" x14ac:dyDescent="0.15">
      <c r="A924" s="11">
        <v>2023</v>
      </c>
      <c r="B924" s="8" t="s">
        <v>21</v>
      </c>
      <c r="C924" s="9">
        <v>1111</v>
      </c>
      <c r="D924" s="7" t="s">
        <v>30</v>
      </c>
      <c r="E924" s="16" t="s">
        <v>32</v>
      </c>
      <c r="F924" s="52" t="s">
        <v>85</v>
      </c>
      <c r="G924" s="53">
        <v>45230</v>
      </c>
      <c r="H924" s="19">
        <v>230346</v>
      </c>
      <c r="I924" s="54">
        <v>5.4</v>
      </c>
      <c r="J924" s="11">
        <v>271.39999999999998</v>
      </c>
      <c r="K924" s="11">
        <v>174.5</v>
      </c>
      <c r="L924" s="7">
        <f t="shared" si="46"/>
        <v>0.35703758290346349</v>
      </c>
      <c r="M924" s="7">
        <f t="shared" si="45"/>
        <v>2097.2070186016394</v>
      </c>
      <c r="N924" s="11">
        <v>271.39999999999998</v>
      </c>
      <c r="O924" s="11">
        <v>45.6</v>
      </c>
      <c r="P924" s="11">
        <v>174.5</v>
      </c>
      <c r="Q924" s="11">
        <f t="shared" si="44"/>
        <v>128.9</v>
      </c>
      <c r="R924" s="20"/>
    </row>
    <row r="925" spans="1:18" ht="15.75" customHeight="1" x14ac:dyDescent="0.15">
      <c r="A925" s="11">
        <v>2023</v>
      </c>
      <c r="B925" s="8" t="s">
        <v>21</v>
      </c>
      <c r="C925" s="9">
        <v>1112</v>
      </c>
      <c r="D925" s="7" t="s">
        <v>31</v>
      </c>
      <c r="E925" s="16" t="s">
        <v>32</v>
      </c>
      <c r="F925" s="52" t="s">
        <v>85</v>
      </c>
      <c r="G925" s="53">
        <v>45230</v>
      </c>
      <c r="H925" s="19">
        <v>230347</v>
      </c>
      <c r="I925" s="54">
        <v>2.6</v>
      </c>
      <c r="J925" s="11">
        <v>110.7</v>
      </c>
      <c r="K925" s="11">
        <v>79.099999999999994</v>
      </c>
      <c r="L925" s="7">
        <f t="shared" si="46"/>
        <v>0.28545618789521238</v>
      </c>
      <c r="M925" s="7">
        <f t="shared" si="45"/>
        <v>1122.1842402748755</v>
      </c>
      <c r="N925" s="11">
        <v>110.7</v>
      </c>
      <c r="O925" s="11">
        <v>45.6</v>
      </c>
      <c r="P925" s="11">
        <v>79.099999999999994</v>
      </c>
      <c r="Q925" s="11">
        <f t="shared" si="44"/>
        <v>33.499999999999993</v>
      </c>
      <c r="R925" s="20"/>
    </row>
    <row r="926" spans="1:18" ht="15.75" customHeight="1" x14ac:dyDescent="0.15">
      <c r="A926" s="11">
        <v>2023</v>
      </c>
      <c r="B926" s="8" t="s">
        <v>21</v>
      </c>
      <c r="C926" s="9">
        <v>1201</v>
      </c>
      <c r="D926" s="7" t="s">
        <v>30</v>
      </c>
      <c r="E926" s="10" t="s">
        <v>23</v>
      </c>
      <c r="F926" s="52" t="s">
        <v>84</v>
      </c>
      <c r="G926" s="53">
        <v>45230</v>
      </c>
      <c r="H926" s="19">
        <v>230348</v>
      </c>
      <c r="I926" s="54">
        <v>2.4</v>
      </c>
      <c r="J926" s="11">
        <v>229.3</v>
      </c>
      <c r="K926" s="11">
        <v>145.30000000000001</v>
      </c>
      <c r="L926" s="7">
        <f t="shared" si="46"/>
        <v>0.36633231574356734</v>
      </c>
      <c r="M926" s="7">
        <f t="shared" si="45"/>
        <v>918.61758741654069</v>
      </c>
      <c r="N926" s="11">
        <v>229.3</v>
      </c>
      <c r="O926" s="11">
        <v>45.6</v>
      </c>
      <c r="P926" s="11">
        <v>145.30000000000001</v>
      </c>
      <c r="Q926" s="11">
        <f t="shared" si="44"/>
        <v>99.700000000000017</v>
      </c>
      <c r="R926" s="20"/>
    </row>
    <row r="927" spans="1:18" ht="15.75" customHeight="1" x14ac:dyDescent="0.15">
      <c r="A927" s="11">
        <v>2023</v>
      </c>
      <c r="B927" s="8" t="s">
        <v>21</v>
      </c>
      <c r="C927" s="9">
        <v>1202</v>
      </c>
      <c r="D927" s="7" t="s">
        <v>29</v>
      </c>
      <c r="E927" s="10" t="s">
        <v>23</v>
      </c>
      <c r="F927" s="52" t="s">
        <v>84</v>
      </c>
      <c r="G927" s="53">
        <v>45230</v>
      </c>
      <c r="H927" s="19">
        <v>230349</v>
      </c>
      <c r="I927" s="54">
        <v>3.8</v>
      </c>
      <c r="J927" s="11">
        <v>144</v>
      </c>
      <c r="K927" s="11">
        <v>109</v>
      </c>
      <c r="L927" s="7">
        <f t="shared" si="46"/>
        <v>0.24305555555555555</v>
      </c>
      <c r="M927" s="7">
        <f t="shared" si="45"/>
        <v>1737.4389652699833</v>
      </c>
      <c r="N927" s="11">
        <v>144</v>
      </c>
      <c r="O927" s="11">
        <v>45.6</v>
      </c>
      <c r="P927" s="11">
        <v>109</v>
      </c>
      <c r="Q927" s="11">
        <f t="shared" si="44"/>
        <v>63.4</v>
      </c>
      <c r="R927" s="20"/>
    </row>
    <row r="928" spans="1:18" ht="15.75" customHeight="1" x14ac:dyDescent="0.15">
      <c r="A928" s="11">
        <v>2023</v>
      </c>
      <c r="B928" s="8" t="s">
        <v>21</v>
      </c>
      <c r="C928" s="9">
        <v>1203</v>
      </c>
      <c r="D928" s="7" t="s">
        <v>27</v>
      </c>
      <c r="E928" s="10" t="s">
        <v>23</v>
      </c>
      <c r="F928" s="52" t="s">
        <v>84</v>
      </c>
      <c r="G928" s="53">
        <v>45230</v>
      </c>
      <c r="H928" s="19">
        <v>230350</v>
      </c>
      <c r="I928" s="54">
        <v>3.8</v>
      </c>
      <c r="J928" s="11">
        <v>128.5</v>
      </c>
      <c r="K928" s="11">
        <v>92.1</v>
      </c>
      <c r="L928" s="7">
        <f t="shared" si="46"/>
        <v>0.28326848249027242</v>
      </c>
      <c r="M928" s="7">
        <f t="shared" si="45"/>
        <v>1645.1369387781833</v>
      </c>
      <c r="N928" s="11">
        <v>128.5</v>
      </c>
      <c r="O928" s="11">
        <v>45.6</v>
      </c>
      <c r="P928" s="11">
        <v>92.1</v>
      </c>
      <c r="Q928" s="11">
        <f t="shared" si="44"/>
        <v>46.499999999999993</v>
      </c>
      <c r="R928" s="20"/>
    </row>
    <row r="929" spans="1:18" ht="15.75" customHeight="1" x14ac:dyDescent="0.15">
      <c r="A929" s="11">
        <v>2023</v>
      </c>
      <c r="B929" s="8" t="s">
        <v>21</v>
      </c>
      <c r="C929" s="9">
        <v>1204</v>
      </c>
      <c r="D929" s="7" t="s">
        <v>22</v>
      </c>
      <c r="E929" s="10" t="s">
        <v>23</v>
      </c>
      <c r="F929" s="52" t="s">
        <v>84</v>
      </c>
      <c r="G929" s="53">
        <v>45230</v>
      </c>
      <c r="H929" s="19">
        <v>230351</v>
      </c>
      <c r="I929" s="54">
        <v>2.6</v>
      </c>
      <c r="J929" s="11">
        <v>347.5</v>
      </c>
      <c r="K929" s="11">
        <v>220</v>
      </c>
      <c r="L929" s="7">
        <f t="shared" si="46"/>
        <v>0.36690647482014388</v>
      </c>
      <c r="M929" s="7">
        <f t="shared" si="45"/>
        <v>994.26734168220969</v>
      </c>
      <c r="N929" s="11">
        <v>347.5</v>
      </c>
      <c r="O929" s="11">
        <v>45.6</v>
      </c>
      <c r="P929" s="11">
        <v>220</v>
      </c>
      <c r="Q929" s="11">
        <f t="shared" si="44"/>
        <v>174.4</v>
      </c>
      <c r="R929" s="20"/>
    </row>
    <row r="930" spans="1:18" ht="15.75" customHeight="1" x14ac:dyDescent="0.15">
      <c r="A930" s="11">
        <v>2023</v>
      </c>
      <c r="B930" s="8" t="s">
        <v>21</v>
      </c>
      <c r="C930" s="9">
        <v>1205</v>
      </c>
      <c r="D930" s="7" t="s">
        <v>28</v>
      </c>
      <c r="E930" s="10" t="s">
        <v>23</v>
      </c>
      <c r="F930" s="52" t="s">
        <v>84</v>
      </c>
      <c r="G930" s="53">
        <v>45230</v>
      </c>
      <c r="H930" s="19">
        <v>230352</v>
      </c>
      <c r="I930" s="54">
        <v>3</v>
      </c>
      <c r="J930" s="11">
        <v>283.2</v>
      </c>
      <c r="K930" s="11">
        <v>187.5</v>
      </c>
      <c r="L930" s="7">
        <f t="shared" si="46"/>
        <v>0.33792372881355931</v>
      </c>
      <c r="M930" s="7">
        <f t="shared" si="45"/>
        <v>1199.7513089938936</v>
      </c>
      <c r="N930" s="11">
        <v>283.2</v>
      </c>
      <c r="O930" s="11">
        <v>45.6</v>
      </c>
      <c r="P930" s="11">
        <v>187.5</v>
      </c>
      <c r="Q930" s="11">
        <f t="shared" si="44"/>
        <v>141.9</v>
      </c>
      <c r="R930" s="20"/>
    </row>
    <row r="931" spans="1:18" ht="15.75" customHeight="1" x14ac:dyDescent="0.15">
      <c r="A931" s="11">
        <v>2023</v>
      </c>
      <c r="B931" s="8" t="s">
        <v>21</v>
      </c>
      <c r="C931" s="9">
        <v>1206</v>
      </c>
      <c r="D931" s="7" t="s">
        <v>31</v>
      </c>
      <c r="E931" s="10" t="s">
        <v>23</v>
      </c>
      <c r="F931" s="52" t="s">
        <v>84</v>
      </c>
      <c r="G931" s="53">
        <v>45230</v>
      </c>
      <c r="H931" s="19">
        <v>230353</v>
      </c>
      <c r="I931" s="54">
        <v>2</v>
      </c>
      <c r="J931" s="11">
        <v>254.9</v>
      </c>
      <c r="K931" s="11">
        <v>149.4</v>
      </c>
      <c r="L931" s="7">
        <f t="shared" si="46"/>
        <v>0.41388779913691642</v>
      </c>
      <c r="M931" s="7">
        <f t="shared" si="45"/>
        <v>708.06432310551565</v>
      </c>
      <c r="N931" s="11">
        <v>254.9</v>
      </c>
      <c r="O931" s="11">
        <v>45.6</v>
      </c>
      <c r="P931" s="11">
        <v>149.4</v>
      </c>
      <c r="Q931" s="11">
        <f t="shared" si="44"/>
        <v>103.80000000000001</v>
      </c>
      <c r="R931" s="20"/>
    </row>
    <row r="932" spans="1:18" ht="15.75" customHeight="1" x14ac:dyDescent="0.15">
      <c r="A932" s="11">
        <v>2023</v>
      </c>
      <c r="B932" s="8" t="s">
        <v>21</v>
      </c>
      <c r="C932" s="9">
        <v>1207</v>
      </c>
      <c r="D932" s="7" t="s">
        <v>28</v>
      </c>
      <c r="E932" s="16" t="s">
        <v>32</v>
      </c>
      <c r="F932" s="52" t="s">
        <v>85</v>
      </c>
      <c r="G932" s="53">
        <v>45230</v>
      </c>
      <c r="H932" s="19">
        <v>230354</v>
      </c>
      <c r="I932" s="54">
        <v>3.8</v>
      </c>
      <c r="J932" s="11">
        <v>272.3</v>
      </c>
      <c r="K932" s="11">
        <v>181.1</v>
      </c>
      <c r="L932" s="7">
        <f t="shared" si="46"/>
        <v>0.3349247153874404</v>
      </c>
      <c r="M932" s="7">
        <f t="shared" si="45"/>
        <v>1526.5687235104538</v>
      </c>
      <c r="N932" s="11">
        <v>272.3</v>
      </c>
      <c r="O932" s="11">
        <v>45.6</v>
      </c>
      <c r="P932" s="11">
        <v>181.1</v>
      </c>
      <c r="Q932" s="11">
        <f t="shared" si="44"/>
        <v>135.5</v>
      </c>
      <c r="R932" s="20"/>
    </row>
    <row r="933" spans="1:18" ht="15.75" customHeight="1" x14ac:dyDescent="0.15">
      <c r="A933" s="11">
        <v>2023</v>
      </c>
      <c r="B933" s="8" t="s">
        <v>21</v>
      </c>
      <c r="C933" s="9">
        <v>1208</v>
      </c>
      <c r="D933" s="7" t="s">
        <v>30</v>
      </c>
      <c r="E933" s="16" t="s">
        <v>32</v>
      </c>
      <c r="F933" s="52" t="s">
        <v>85</v>
      </c>
      <c r="G933" s="53">
        <v>45230</v>
      </c>
      <c r="H933" s="19">
        <v>230355</v>
      </c>
      <c r="I933" s="54">
        <v>5</v>
      </c>
      <c r="J933" s="11">
        <v>240.8</v>
      </c>
      <c r="K933" s="11">
        <v>163.4</v>
      </c>
      <c r="L933" s="7">
        <f t="shared" si="46"/>
        <v>0.32142857142857145</v>
      </c>
      <c r="M933" s="7">
        <f t="shared" si="45"/>
        <v>2049.4037598204263</v>
      </c>
      <c r="N933" s="11">
        <v>240.8</v>
      </c>
      <c r="O933" s="11">
        <v>45.6</v>
      </c>
      <c r="P933" s="11">
        <v>163.4</v>
      </c>
      <c r="Q933" s="11">
        <f t="shared" si="44"/>
        <v>117.80000000000001</v>
      </c>
      <c r="R933" s="20"/>
    </row>
    <row r="934" spans="1:18" ht="15.75" customHeight="1" x14ac:dyDescent="0.15">
      <c r="A934" s="11">
        <v>2023</v>
      </c>
      <c r="B934" s="8" t="s">
        <v>21</v>
      </c>
      <c r="C934" s="9">
        <v>1209</v>
      </c>
      <c r="D934" s="7" t="s">
        <v>31</v>
      </c>
      <c r="E934" s="16" t="s">
        <v>32</v>
      </c>
      <c r="F934" s="52" t="s">
        <v>85</v>
      </c>
      <c r="G934" s="53">
        <v>45230</v>
      </c>
      <c r="H934" s="19">
        <v>230356</v>
      </c>
      <c r="I934" s="54">
        <v>4.2</v>
      </c>
      <c r="J934" s="11">
        <v>240.6</v>
      </c>
      <c r="K934" s="11">
        <v>164.4</v>
      </c>
      <c r="L934" s="7">
        <f t="shared" si="46"/>
        <v>0.3167082294264339</v>
      </c>
      <c r="M934" s="7">
        <f t="shared" si="45"/>
        <v>1733.4744116140625</v>
      </c>
      <c r="N934" s="11">
        <v>240.6</v>
      </c>
      <c r="O934" s="11">
        <v>45.6</v>
      </c>
      <c r="P934" s="11">
        <v>164.4</v>
      </c>
      <c r="Q934" s="11">
        <f t="shared" si="44"/>
        <v>118.80000000000001</v>
      </c>
      <c r="R934" s="20"/>
    </row>
    <row r="935" spans="1:18" ht="15.75" customHeight="1" x14ac:dyDescent="0.15">
      <c r="A935" s="11">
        <v>2023</v>
      </c>
      <c r="B935" s="8" t="s">
        <v>21</v>
      </c>
      <c r="C935" s="9">
        <v>1210</v>
      </c>
      <c r="D935" s="7" t="s">
        <v>22</v>
      </c>
      <c r="E935" s="16" t="s">
        <v>32</v>
      </c>
      <c r="F935" s="52" t="s">
        <v>85</v>
      </c>
      <c r="G935" s="53">
        <v>45230</v>
      </c>
      <c r="H935" s="19">
        <v>230357</v>
      </c>
      <c r="I935" s="54">
        <v>4.8</v>
      </c>
      <c r="J935" s="11">
        <v>192</v>
      </c>
      <c r="K935" s="11">
        <v>131</v>
      </c>
      <c r="L935" s="7">
        <f t="shared" si="46"/>
        <v>0.31770833333333331</v>
      </c>
      <c r="M935" s="7">
        <f t="shared" si="45"/>
        <v>1978.2139450056113</v>
      </c>
      <c r="N935" s="11">
        <v>192</v>
      </c>
      <c r="O935" s="11">
        <v>45.6</v>
      </c>
      <c r="P935" s="11">
        <v>131</v>
      </c>
      <c r="Q935" s="11">
        <f t="shared" si="44"/>
        <v>85.4</v>
      </c>
      <c r="R935" s="20"/>
    </row>
    <row r="936" spans="1:18" ht="15.75" customHeight="1" x14ac:dyDescent="0.15">
      <c r="A936" s="11">
        <v>2023</v>
      </c>
      <c r="B936" s="8" t="s">
        <v>21</v>
      </c>
      <c r="C936" s="9">
        <v>1211</v>
      </c>
      <c r="D936" s="7" t="s">
        <v>27</v>
      </c>
      <c r="E936" s="16" t="s">
        <v>32</v>
      </c>
      <c r="F936" s="52" t="s">
        <v>85</v>
      </c>
      <c r="G936" s="53">
        <v>45230</v>
      </c>
      <c r="H936" s="19">
        <v>230358</v>
      </c>
      <c r="I936" s="54">
        <v>6.2</v>
      </c>
      <c r="J936" s="11">
        <v>135.30000000000001</v>
      </c>
      <c r="K936" s="11">
        <v>95.4</v>
      </c>
      <c r="L936" s="7">
        <f t="shared" si="46"/>
        <v>0.29490022172949004</v>
      </c>
      <c r="M936" s="7">
        <f t="shared" si="45"/>
        <v>2640.6097486319209</v>
      </c>
      <c r="N936" s="11">
        <v>135.30000000000001</v>
      </c>
      <c r="O936" s="11">
        <v>45.6</v>
      </c>
      <c r="P936" s="11">
        <v>95.4</v>
      </c>
      <c r="Q936" s="11">
        <f t="shared" si="44"/>
        <v>49.800000000000004</v>
      </c>
      <c r="R936" s="20"/>
    </row>
    <row r="937" spans="1:18" ht="15.75" customHeight="1" x14ac:dyDescent="0.15">
      <c r="A937" s="11">
        <v>2023</v>
      </c>
      <c r="B937" s="8" t="s">
        <v>21</v>
      </c>
      <c r="C937" s="9">
        <v>1212</v>
      </c>
      <c r="D937" s="7" t="s">
        <v>29</v>
      </c>
      <c r="E937" s="16" t="s">
        <v>32</v>
      </c>
      <c r="F937" s="52" t="s">
        <v>85</v>
      </c>
      <c r="G937" s="53">
        <v>45230</v>
      </c>
      <c r="H937" s="19">
        <v>230359</v>
      </c>
      <c r="I937" s="54">
        <v>5.8</v>
      </c>
      <c r="J937" s="11">
        <v>360.1</v>
      </c>
      <c r="K937" s="11">
        <v>240</v>
      </c>
      <c r="L937" s="7">
        <f t="shared" si="46"/>
        <v>0.33351846709247435</v>
      </c>
      <c r="M937" s="7">
        <f t="shared" si="45"/>
        <v>2334.9525992125268</v>
      </c>
      <c r="N937" s="11">
        <v>360.1</v>
      </c>
      <c r="O937" s="11">
        <v>45.6</v>
      </c>
      <c r="P937" s="11">
        <v>240</v>
      </c>
      <c r="Q937" s="11">
        <f t="shared" si="44"/>
        <v>194.4</v>
      </c>
      <c r="R937" s="20"/>
    </row>
    <row r="938" spans="1:18" ht="15.75" customHeight="1" x14ac:dyDescent="0.15">
      <c r="A938" s="11">
        <v>2023</v>
      </c>
      <c r="B938" s="8" t="s">
        <v>21</v>
      </c>
      <c r="C938" s="9">
        <v>1301</v>
      </c>
      <c r="D938" s="7" t="s">
        <v>22</v>
      </c>
      <c r="E938" s="16" t="s">
        <v>32</v>
      </c>
      <c r="F938" s="52" t="s">
        <v>85</v>
      </c>
      <c r="G938" s="53">
        <v>45230</v>
      </c>
      <c r="H938" s="19">
        <v>230360</v>
      </c>
      <c r="I938" s="54">
        <v>5</v>
      </c>
      <c r="J938" s="11">
        <v>379.4</v>
      </c>
      <c r="K938" s="11">
        <v>181.7</v>
      </c>
      <c r="L938" s="7">
        <f t="shared" si="46"/>
        <v>0.52108592514496577</v>
      </c>
      <c r="M938" s="7">
        <f t="shared" si="45"/>
        <v>1446.4038188361681</v>
      </c>
      <c r="N938" s="11">
        <v>379.4</v>
      </c>
      <c r="O938" s="11">
        <v>45.6</v>
      </c>
      <c r="P938" s="11">
        <v>181.7</v>
      </c>
      <c r="Q938" s="11">
        <f t="shared" si="44"/>
        <v>136.1</v>
      </c>
      <c r="R938" s="20"/>
    </row>
    <row r="939" spans="1:18" ht="15.75" customHeight="1" x14ac:dyDescent="0.15">
      <c r="A939" s="11">
        <v>2023</v>
      </c>
      <c r="B939" s="8" t="s">
        <v>21</v>
      </c>
      <c r="C939" s="9">
        <v>1302</v>
      </c>
      <c r="D939" s="7" t="s">
        <v>27</v>
      </c>
      <c r="E939" s="16" t="s">
        <v>32</v>
      </c>
      <c r="F939" s="52" t="s">
        <v>85</v>
      </c>
      <c r="G939" s="53">
        <v>45230</v>
      </c>
      <c r="H939" s="19">
        <v>230361</v>
      </c>
      <c r="I939" s="54">
        <v>5</v>
      </c>
      <c r="J939" s="11">
        <v>269.5</v>
      </c>
      <c r="K939" s="11">
        <v>132.9</v>
      </c>
      <c r="L939" s="7">
        <f t="shared" si="46"/>
        <v>0.50686456400742108</v>
      </c>
      <c r="M939" s="7">
        <f t="shared" si="45"/>
        <v>1489.3548034457126</v>
      </c>
      <c r="N939" s="11">
        <v>269.5</v>
      </c>
      <c r="O939" s="11">
        <v>45.6</v>
      </c>
      <c r="P939" s="11">
        <v>132.9</v>
      </c>
      <c r="Q939" s="11">
        <f t="shared" si="44"/>
        <v>87.300000000000011</v>
      </c>
      <c r="R939" s="20"/>
    </row>
    <row r="940" spans="1:18" ht="15.75" customHeight="1" x14ac:dyDescent="0.15">
      <c r="A940" s="11">
        <v>2023</v>
      </c>
      <c r="B940" s="8" t="s">
        <v>21</v>
      </c>
      <c r="C940" s="9">
        <v>1303</v>
      </c>
      <c r="D940" s="7" t="s">
        <v>30</v>
      </c>
      <c r="E940" s="16" t="s">
        <v>32</v>
      </c>
      <c r="F940" s="52" t="s">
        <v>85</v>
      </c>
      <c r="G940" s="53">
        <v>45230</v>
      </c>
      <c r="H940" s="19">
        <v>230362</v>
      </c>
      <c r="I940" s="54">
        <v>5.8</v>
      </c>
      <c r="J940" s="11">
        <v>389.9</v>
      </c>
      <c r="K940" s="11">
        <v>197.7</v>
      </c>
      <c r="L940" s="7">
        <f t="shared" si="46"/>
        <v>0.49294690946396513</v>
      </c>
      <c r="M940" s="7">
        <f t="shared" si="45"/>
        <v>1776.4107079169912</v>
      </c>
      <c r="N940" s="11">
        <v>389.9</v>
      </c>
      <c r="O940" s="11">
        <v>45.6</v>
      </c>
      <c r="P940" s="11">
        <v>197.7</v>
      </c>
      <c r="Q940" s="11">
        <f t="shared" si="44"/>
        <v>152.1</v>
      </c>
      <c r="R940" s="20"/>
    </row>
    <row r="941" spans="1:18" ht="15.75" customHeight="1" x14ac:dyDescent="0.15">
      <c r="A941" s="11">
        <v>2023</v>
      </c>
      <c r="B941" s="8" t="s">
        <v>21</v>
      </c>
      <c r="C941" s="9">
        <v>1304</v>
      </c>
      <c r="D941" s="7" t="s">
        <v>31</v>
      </c>
      <c r="E941" s="16" t="s">
        <v>32</v>
      </c>
      <c r="F941" s="52" t="s">
        <v>85</v>
      </c>
      <c r="G941" s="53">
        <v>45230</v>
      </c>
      <c r="H941" s="19">
        <v>230363</v>
      </c>
      <c r="I941" s="54">
        <v>2.8</v>
      </c>
      <c r="J941" s="11">
        <v>434.1</v>
      </c>
      <c r="K941" s="11">
        <v>193.1</v>
      </c>
      <c r="L941" s="7">
        <f t="shared" si="46"/>
        <v>0.5551716194425248</v>
      </c>
      <c r="M941" s="7">
        <f t="shared" si="45"/>
        <v>752.3370917705555</v>
      </c>
      <c r="N941" s="11">
        <v>434.1</v>
      </c>
      <c r="O941" s="11">
        <v>45.6</v>
      </c>
      <c r="P941" s="11">
        <v>193.1</v>
      </c>
      <c r="Q941" s="11">
        <f t="shared" si="44"/>
        <v>147.5</v>
      </c>
      <c r="R941" s="20"/>
    </row>
    <row r="942" spans="1:18" ht="15.75" customHeight="1" x14ac:dyDescent="0.15">
      <c r="A942" s="11">
        <v>2023</v>
      </c>
      <c r="B942" s="8" t="s">
        <v>21</v>
      </c>
      <c r="C942" s="9">
        <v>1305</v>
      </c>
      <c r="D942" s="7" t="s">
        <v>28</v>
      </c>
      <c r="E942" s="16" t="s">
        <v>32</v>
      </c>
      <c r="F942" s="52" t="s">
        <v>85</v>
      </c>
      <c r="G942" s="53">
        <v>45230</v>
      </c>
      <c r="H942" s="19">
        <v>230364</v>
      </c>
      <c r="I942" s="54">
        <v>3.8</v>
      </c>
      <c r="J942" s="11">
        <v>231.6</v>
      </c>
      <c r="K942" s="11">
        <v>116</v>
      </c>
      <c r="L942" s="7">
        <f t="shared" si="46"/>
        <v>0.4991364421416235</v>
      </c>
      <c r="M942" s="7">
        <f t="shared" si="45"/>
        <v>1149.6482576678316</v>
      </c>
      <c r="N942" s="11">
        <v>231.6</v>
      </c>
      <c r="O942" s="11">
        <v>45.6</v>
      </c>
      <c r="P942" s="11">
        <v>116</v>
      </c>
      <c r="Q942" s="11">
        <f t="shared" si="44"/>
        <v>70.400000000000006</v>
      </c>
      <c r="R942" s="20"/>
    </row>
    <row r="943" spans="1:18" ht="15.75" customHeight="1" x14ac:dyDescent="0.15">
      <c r="A943" s="11">
        <v>2023</v>
      </c>
      <c r="B943" s="8" t="s">
        <v>21</v>
      </c>
      <c r="C943" s="9">
        <v>1306</v>
      </c>
      <c r="D943" s="7" t="s">
        <v>29</v>
      </c>
      <c r="E943" s="16" t="s">
        <v>32</v>
      </c>
      <c r="F943" s="52" t="s">
        <v>85</v>
      </c>
      <c r="G943" s="53">
        <v>45230</v>
      </c>
      <c r="H943" s="19">
        <v>230365</v>
      </c>
      <c r="I943" s="54">
        <v>6.4</v>
      </c>
      <c r="J943" s="11">
        <v>510.7</v>
      </c>
      <c r="K943" s="11">
        <v>227.6</v>
      </c>
      <c r="L943" s="7">
        <f t="shared" si="46"/>
        <v>0.55433718425690237</v>
      </c>
      <c r="M943" s="7">
        <f t="shared" si="45"/>
        <v>1722.8534167908879</v>
      </c>
      <c r="N943" s="11">
        <v>510.7</v>
      </c>
      <c r="O943" s="11">
        <v>45.6</v>
      </c>
      <c r="P943" s="11">
        <v>227.6</v>
      </c>
      <c r="Q943" s="11">
        <f t="shared" si="44"/>
        <v>182</v>
      </c>
      <c r="R943" s="20"/>
    </row>
    <row r="944" spans="1:18" ht="15.75" customHeight="1" x14ac:dyDescent="0.15">
      <c r="A944" s="11">
        <v>2023</v>
      </c>
      <c r="B944" s="8" t="s">
        <v>21</v>
      </c>
      <c r="C944" s="9">
        <v>1307</v>
      </c>
      <c r="D944" s="7" t="s">
        <v>27</v>
      </c>
      <c r="E944" s="10" t="s">
        <v>23</v>
      </c>
      <c r="F944" s="52" t="s">
        <v>84</v>
      </c>
      <c r="G944" s="53">
        <v>45230</v>
      </c>
      <c r="H944" s="19">
        <v>230366</v>
      </c>
      <c r="I944" s="54">
        <v>4.5999999999999996</v>
      </c>
      <c r="J944" s="11">
        <v>261.10000000000002</v>
      </c>
      <c r="K944" s="11">
        <v>148.4</v>
      </c>
      <c r="L944" s="7">
        <f t="shared" si="46"/>
        <v>0.43163538873994639</v>
      </c>
      <c r="M944" s="7">
        <f t="shared" si="45"/>
        <v>1579.2351997785415</v>
      </c>
      <c r="N944" s="11">
        <v>261.10000000000002</v>
      </c>
      <c r="O944" s="11">
        <v>45.6</v>
      </c>
      <c r="P944" s="11">
        <v>148.4</v>
      </c>
      <c r="Q944" s="11">
        <f t="shared" si="44"/>
        <v>102.80000000000001</v>
      </c>
      <c r="R944" s="20"/>
    </row>
    <row r="945" spans="1:18" ht="15.75" customHeight="1" x14ac:dyDescent="0.15">
      <c r="A945" s="11">
        <v>2023</v>
      </c>
      <c r="B945" s="8" t="s">
        <v>21</v>
      </c>
      <c r="C945" s="9">
        <v>1308</v>
      </c>
      <c r="D945" s="7" t="s">
        <v>22</v>
      </c>
      <c r="E945" s="10" t="s">
        <v>23</v>
      </c>
      <c r="F945" s="52" t="s">
        <v>84</v>
      </c>
      <c r="G945" s="53">
        <v>45230</v>
      </c>
      <c r="H945" s="19">
        <v>230367</v>
      </c>
      <c r="I945" s="54">
        <v>2</v>
      </c>
      <c r="J945" s="11">
        <v>318.2</v>
      </c>
      <c r="K945" s="11">
        <v>159.30000000000001</v>
      </c>
      <c r="L945" s="7">
        <f t="shared" si="46"/>
        <v>0.4993714644877435</v>
      </c>
      <c r="M945" s="7">
        <f t="shared" si="45"/>
        <v>604.79410700340929</v>
      </c>
      <c r="N945" s="11">
        <v>318.2</v>
      </c>
      <c r="O945" s="11">
        <v>45.6</v>
      </c>
      <c r="P945" s="11">
        <v>159.30000000000001</v>
      </c>
      <c r="Q945" s="11">
        <f t="shared" si="44"/>
        <v>113.70000000000002</v>
      </c>
      <c r="R945" s="20"/>
    </row>
    <row r="946" spans="1:18" ht="15.75" customHeight="1" x14ac:dyDescent="0.15">
      <c r="A946" s="11">
        <v>2023</v>
      </c>
      <c r="B946" s="8" t="s">
        <v>21</v>
      </c>
      <c r="C946" s="9">
        <v>1309</v>
      </c>
      <c r="D946" s="7" t="s">
        <v>31</v>
      </c>
      <c r="E946" s="10" t="s">
        <v>23</v>
      </c>
      <c r="F946" s="52" t="s">
        <v>84</v>
      </c>
      <c r="G946" s="53">
        <v>45230</v>
      </c>
      <c r="H946" s="19">
        <v>230368</v>
      </c>
      <c r="I946" s="54">
        <v>2.4</v>
      </c>
      <c r="J946" s="11">
        <v>487.3</v>
      </c>
      <c r="K946" s="11">
        <v>207.1</v>
      </c>
      <c r="L946" s="7">
        <f t="shared" si="46"/>
        <v>0.57500513030987077</v>
      </c>
      <c r="M946" s="7">
        <f t="shared" si="45"/>
        <v>616.10805088990992</v>
      </c>
      <c r="N946" s="11">
        <v>487.3</v>
      </c>
      <c r="O946" s="11">
        <v>45.6</v>
      </c>
      <c r="P946" s="11">
        <v>207.1</v>
      </c>
      <c r="Q946" s="11">
        <f t="shared" si="44"/>
        <v>161.5</v>
      </c>
      <c r="R946" s="20"/>
    </row>
    <row r="947" spans="1:18" ht="15.75" customHeight="1" x14ac:dyDescent="0.15">
      <c r="A947" s="11">
        <v>2023</v>
      </c>
      <c r="B947" s="8" t="s">
        <v>21</v>
      </c>
      <c r="C947" s="9">
        <v>1310</v>
      </c>
      <c r="D947" s="7" t="s">
        <v>29</v>
      </c>
      <c r="E947" s="10" t="s">
        <v>23</v>
      </c>
      <c r="F947" s="52" t="s">
        <v>84</v>
      </c>
      <c r="G947" s="53">
        <v>45230</v>
      </c>
      <c r="H947" s="19">
        <v>230369</v>
      </c>
      <c r="I947" s="54">
        <v>5.2</v>
      </c>
      <c r="J947" s="11">
        <v>433.6</v>
      </c>
      <c r="K947" s="11">
        <v>191.8</v>
      </c>
      <c r="L947" s="7">
        <f t="shared" si="46"/>
        <v>0.55765682656826565</v>
      </c>
      <c r="M947" s="7">
        <f t="shared" si="45"/>
        <v>1389.3914679803363</v>
      </c>
      <c r="N947" s="11">
        <v>433.6</v>
      </c>
      <c r="O947" s="11">
        <v>45.6</v>
      </c>
      <c r="P947" s="11">
        <v>191.8</v>
      </c>
      <c r="Q947" s="11">
        <f t="shared" si="44"/>
        <v>146.20000000000002</v>
      </c>
      <c r="R947" s="20"/>
    </row>
    <row r="948" spans="1:18" ht="15.75" customHeight="1" x14ac:dyDescent="0.15">
      <c r="A948" s="11">
        <v>2023</v>
      </c>
      <c r="B948" s="8" t="s">
        <v>21</v>
      </c>
      <c r="C948" s="9">
        <v>1311</v>
      </c>
      <c r="D948" s="7" t="s">
        <v>30</v>
      </c>
      <c r="E948" s="10" t="s">
        <v>23</v>
      </c>
      <c r="F948" s="52" t="s">
        <v>84</v>
      </c>
      <c r="G948" s="53">
        <v>45230</v>
      </c>
      <c r="H948" s="19">
        <v>230370</v>
      </c>
      <c r="I948" s="54">
        <v>3.4</v>
      </c>
      <c r="J948" s="11">
        <v>316.2</v>
      </c>
      <c r="K948" s="11">
        <v>159.69999999999999</v>
      </c>
      <c r="L948" s="7">
        <f t="shared" si="46"/>
        <v>0.49493991144845034</v>
      </c>
      <c r="M948" s="7">
        <f t="shared" si="45"/>
        <v>1037.2511434536525</v>
      </c>
      <c r="N948" s="11">
        <v>316.2</v>
      </c>
      <c r="O948" s="11">
        <v>45.6</v>
      </c>
      <c r="P948" s="11">
        <v>159.69999999999999</v>
      </c>
      <c r="Q948" s="11">
        <f t="shared" si="44"/>
        <v>114.1</v>
      </c>
      <c r="R948" s="20"/>
    </row>
    <row r="949" spans="1:18" ht="15.75" customHeight="1" x14ac:dyDescent="0.15">
      <c r="A949" s="11">
        <v>2023</v>
      </c>
      <c r="B949" s="8" t="s">
        <v>21</v>
      </c>
      <c r="C949" s="9">
        <v>1312</v>
      </c>
      <c r="D949" s="7" t="s">
        <v>28</v>
      </c>
      <c r="E949" s="10" t="s">
        <v>23</v>
      </c>
      <c r="F949" s="52" t="s">
        <v>84</v>
      </c>
      <c r="G949" s="53">
        <v>45230</v>
      </c>
      <c r="H949" s="19">
        <v>230371</v>
      </c>
      <c r="I949" s="54">
        <v>4</v>
      </c>
      <c r="J949" s="11">
        <v>300.60000000000002</v>
      </c>
      <c r="K949" s="11">
        <v>160.5</v>
      </c>
      <c r="L949" s="7">
        <f t="shared" si="46"/>
        <v>0.46606786427145713</v>
      </c>
      <c r="M949" s="7">
        <f t="shared" si="45"/>
        <v>1290.0543469738413</v>
      </c>
      <c r="N949" s="11">
        <v>300.60000000000002</v>
      </c>
      <c r="O949" s="11">
        <v>45.6</v>
      </c>
      <c r="P949" s="11">
        <v>160.5</v>
      </c>
      <c r="Q949" s="11">
        <f t="shared" si="44"/>
        <v>114.9</v>
      </c>
      <c r="R949" s="20"/>
    </row>
    <row r="950" spans="1:18" ht="15.75" customHeight="1" x14ac:dyDescent="0.15">
      <c r="A950" s="11">
        <v>2023</v>
      </c>
      <c r="B950" s="8" t="s">
        <v>21</v>
      </c>
      <c r="C950" s="9">
        <v>1401</v>
      </c>
      <c r="D950" s="7" t="s">
        <v>22</v>
      </c>
      <c r="E950" s="10" t="s">
        <v>23</v>
      </c>
      <c r="F950" s="52" t="s">
        <v>84</v>
      </c>
      <c r="G950" s="53">
        <v>45230</v>
      </c>
      <c r="H950" s="19">
        <v>230372</v>
      </c>
      <c r="I950" s="54">
        <v>3.6</v>
      </c>
      <c r="J950" s="11">
        <v>485.2</v>
      </c>
      <c r="K950" s="11">
        <v>262.89999999999998</v>
      </c>
      <c r="L950" s="7">
        <f t="shared" si="46"/>
        <v>0.45816158285243203</v>
      </c>
      <c r="M950" s="7">
        <f t="shared" si="45"/>
        <v>1178.2413208756982</v>
      </c>
      <c r="N950" s="11">
        <v>485.2</v>
      </c>
      <c r="O950" s="11">
        <v>45.6</v>
      </c>
      <c r="P950" s="11">
        <v>262.89999999999998</v>
      </c>
      <c r="Q950" s="11">
        <f t="shared" si="44"/>
        <v>217.29999999999998</v>
      </c>
      <c r="R950" s="20"/>
    </row>
    <row r="951" spans="1:18" ht="15.75" customHeight="1" x14ac:dyDescent="0.15">
      <c r="A951" s="11">
        <v>2023</v>
      </c>
      <c r="B951" s="8" t="s">
        <v>21</v>
      </c>
      <c r="C951" s="9">
        <v>1402</v>
      </c>
      <c r="D951" s="7" t="s">
        <v>28</v>
      </c>
      <c r="E951" s="10" t="s">
        <v>23</v>
      </c>
      <c r="F951" s="52" t="s">
        <v>84</v>
      </c>
      <c r="G951" s="53">
        <v>45230</v>
      </c>
      <c r="H951" s="19">
        <v>230373</v>
      </c>
      <c r="I951" s="54">
        <v>2.8</v>
      </c>
      <c r="J951" s="11">
        <v>435.4</v>
      </c>
      <c r="K951" s="11">
        <v>210.1</v>
      </c>
      <c r="L951" s="7">
        <f t="shared" si="46"/>
        <v>0.51745521359669266</v>
      </c>
      <c r="M951" s="7">
        <f t="shared" si="45"/>
        <v>816.12675161764105</v>
      </c>
      <c r="N951" s="11">
        <v>435.4</v>
      </c>
      <c r="O951" s="11">
        <v>45.6</v>
      </c>
      <c r="P951" s="11">
        <v>210.1</v>
      </c>
      <c r="Q951" s="11">
        <f t="shared" si="44"/>
        <v>164.5</v>
      </c>
      <c r="R951" s="20"/>
    </row>
    <row r="952" spans="1:18" ht="15.75" customHeight="1" x14ac:dyDescent="0.15">
      <c r="A952" s="11">
        <v>2023</v>
      </c>
      <c r="B952" s="8" t="s">
        <v>21</v>
      </c>
      <c r="C952" s="9">
        <v>1403</v>
      </c>
      <c r="D952" s="7" t="s">
        <v>29</v>
      </c>
      <c r="E952" s="10" t="s">
        <v>23</v>
      </c>
      <c r="F952" s="52" t="s">
        <v>84</v>
      </c>
      <c r="G952" s="53">
        <v>45230</v>
      </c>
      <c r="H952" s="19">
        <v>230374</v>
      </c>
      <c r="I952" s="54">
        <v>4.4000000000000004</v>
      </c>
      <c r="J952" s="11">
        <v>306.7</v>
      </c>
      <c r="K952" s="11">
        <v>131</v>
      </c>
      <c r="L952" s="7">
        <f t="shared" si="46"/>
        <v>0.5728725138571894</v>
      </c>
      <c r="M952" s="7">
        <f t="shared" si="45"/>
        <v>1135.1993945907652</v>
      </c>
      <c r="N952" s="11">
        <v>306.7</v>
      </c>
      <c r="O952" s="11">
        <v>45.6</v>
      </c>
      <c r="P952" s="11">
        <v>131</v>
      </c>
      <c r="Q952" s="11">
        <f t="shared" si="44"/>
        <v>85.4</v>
      </c>
      <c r="R952" s="20"/>
    </row>
    <row r="953" spans="1:18" ht="15.75" customHeight="1" x14ac:dyDescent="0.15">
      <c r="A953" s="11">
        <v>2023</v>
      </c>
      <c r="B953" s="8" t="s">
        <v>21</v>
      </c>
      <c r="C953" s="9">
        <v>1404</v>
      </c>
      <c r="D953" s="7" t="s">
        <v>27</v>
      </c>
      <c r="E953" s="10" t="s">
        <v>23</v>
      </c>
      <c r="F953" s="52" t="s">
        <v>84</v>
      </c>
      <c r="G953" s="53">
        <v>45230</v>
      </c>
      <c r="H953" s="19">
        <v>230375</v>
      </c>
      <c r="I953" s="54">
        <v>3.2</v>
      </c>
      <c r="J953" s="11">
        <v>308.10000000000002</v>
      </c>
      <c r="K953" s="11">
        <v>152.19999999999999</v>
      </c>
      <c r="L953" s="7">
        <f t="shared" si="46"/>
        <v>0.50600454397922756</v>
      </c>
      <c r="M953" s="7">
        <f t="shared" si="45"/>
        <v>954.84941666657539</v>
      </c>
      <c r="N953" s="11">
        <v>308.10000000000002</v>
      </c>
      <c r="O953" s="11">
        <v>45.6</v>
      </c>
      <c r="P953" s="11">
        <v>152.19999999999999</v>
      </c>
      <c r="Q953" s="11">
        <f t="shared" si="44"/>
        <v>106.6</v>
      </c>
      <c r="R953" s="20"/>
    </row>
    <row r="954" spans="1:18" ht="15.75" customHeight="1" x14ac:dyDescent="0.15">
      <c r="A954" s="11">
        <v>2023</v>
      </c>
      <c r="B954" s="8" t="s">
        <v>21</v>
      </c>
      <c r="C954" s="9">
        <v>1405</v>
      </c>
      <c r="D954" s="7" t="s">
        <v>31</v>
      </c>
      <c r="E954" s="10" t="s">
        <v>23</v>
      </c>
      <c r="F954" s="52" t="s">
        <v>84</v>
      </c>
      <c r="G954" s="53">
        <v>45230</v>
      </c>
      <c r="H954" s="19">
        <v>230376</v>
      </c>
      <c r="I954" s="54">
        <v>1.2</v>
      </c>
      <c r="J954" s="11">
        <v>320.89999999999998</v>
      </c>
      <c r="K954" s="11">
        <v>172.1</v>
      </c>
      <c r="L954" s="7">
        <f t="shared" si="46"/>
        <v>0.46369585540666874</v>
      </c>
      <c r="M954" s="7">
        <f t="shared" si="45"/>
        <v>388.73563515071766</v>
      </c>
      <c r="N954" s="11">
        <v>320.89999999999998</v>
      </c>
      <c r="O954" s="11">
        <v>45.6</v>
      </c>
      <c r="P954" s="11">
        <v>172.1</v>
      </c>
      <c r="Q954" s="11">
        <f t="shared" si="44"/>
        <v>126.5</v>
      </c>
      <c r="R954" s="20"/>
    </row>
    <row r="955" spans="1:18" ht="15.75" customHeight="1" x14ac:dyDescent="0.15">
      <c r="A955" s="11">
        <v>2023</v>
      </c>
      <c r="B955" s="8" t="s">
        <v>21</v>
      </c>
      <c r="C955" s="9">
        <v>1406</v>
      </c>
      <c r="D955" s="7" t="s">
        <v>30</v>
      </c>
      <c r="E955" s="10" t="s">
        <v>23</v>
      </c>
      <c r="F955" s="52" t="s">
        <v>84</v>
      </c>
      <c r="G955" s="53">
        <v>45230</v>
      </c>
      <c r="H955" s="19">
        <v>230377</v>
      </c>
      <c r="I955" s="54">
        <v>3.8</v>
      </c>
      <c r="J955" s="11">
        <v>580.9</v>
      </c>
      <c r="K955" s="11">
        <v>286</v>
      </c>
      <c r="L955" s="7">
        <f t="shared" si="46"/>
        <v>0.50766052676880702</v>
      </c>
      <c r="M955" s="7">
        <f t="shared" si="45"/>
        <v>1130.0826516537768</v>
      </c>
      <c r="N955" s="11">
        <v>580.9</v>
      </c>
      <c r="O955" s="11">
        <v>45.6</v>
      </c>
      <c r="P955" s="11">
        <v>286</v>
      </c>
      <c r="Q955" s="11">
        <f t="shared" si="44"/>
        <v>240.4</v>
      </c>
      <c r="R955" s="20"/>
    </row>
    <row r="956" spans="1:18" ht="15.75" customHeight="1" x14ac:dyDescent="0.15">
      <c r="A956" s="11">
        <v>2023</v>
      </c>
      <c r="B956" s="8" t="s">
        <v>21</v>
      </c>
      <c r="C956" s="9">
        <v>1407</v>
      </c>
      <c r="D956" s="7" t="s">
        <v>27</v>
      </c>
      <c r="E956" s="16" t="s">
        <v>32</v>
      </c>
      <c r="F956" s="52" t="s">
        <v>85</v>
      </c>
      <c r="G956" s="53">
        <v>45230</v>
      </c>
      <c r="H956" s="19">
        <v>230378</v>
      </c>
      <c r="I956" s="54">
        <v>4.8</v>
      </c>
      <c r="J956" s="11">
        <v>440.3</v>
      </c>
      <c r="K956" s="11">
        <v>243.1</v>
      </c>
      <c r="L956" s="7">
        <f t="shared" si="46"/>
        <v>0.44787644787644793</v>
      </c>
      <c r="M956" s="7">
        <f t="shared" si="45"/>
        <v>1600.8088088088086</v>
      </c>
      <c r="N956" s="11">
        <v>440.3</v>
      </c>
      <c r="O956" s="11">
        <v>45.6</v>
      </c>
      <c r="P956" s="11">
        <v>243.1</v>
      </c>
      <c r="Q956" s="11">
        <f t="shared" si="44"/>
        <v>197.5</v>
      </c>
      <c r="R956" s="20"/>
    </row>
    <row r="957" spans="1:18" ht="15.75" customHeight="1" x14ac:dyDescent="0.15">
      <c r="A957" s="11">
        <v>2023</v>
      </c>
      <c r="B957" s="8" t="s">
        <v>21</v>
      </c>
      <c r="C957" s="9">
        <v>1408</v>
      </c>
      <c r="D957" s="7" t="s">
        <v>22</v>
      </c>
      <c r="E957" s="16" t="s">
        <v>32</v>
      </c>
      <c r="F957" s="52" t="s">
        <v>85</v>
      </c>
      <c r="G957" s="53">
        <v>45230</v>
      </c>
      <c r="H957" s="19">
        <v>230379</v>
      </c>
      <c r="I957" s="54">
        <v>3.8</v>
      </c>
      <c r="J957" s="11">
        <v>332.7</v>
      </c>
      <c r="K957" s="11">
        <v>169</v>
      </c>
      <c r="L957" s="7">
        <f t="shared" si="46"/>
        <v>0.49203486624586712</v>
      </c>
      <c r="M957" s="7">
        <f t="shared" si="45"/>
        <v>1165.9487335702142</v>
      </c>
      <c r="N957" s="11">
        <v>332.7</v>
      </c>
      <c r="O957" s="11">
        <v>45.6</v>
      </c>
      <c r="P957" s="11">
        <v>169</v>
      </c>
      <c r="Q957" s="11">
        <f t="shared" si="44"/>
        <v>123.4</v>
      </c>
      <c r="R957" s="20"/>
    </row>
    <row r="958" spans="1:18" ht="15.75" customHeight="1" x14ac:dyDescent="0.15">
      <c r="A958" s="11">
        <v>2023</v>
      </c>
      <c r="B958" s="8" t="s">
        <v>21</v>
      </c>
      <c r="C958" s="9">
        <v>1409</v>
      </c>
      <c r="D958" s="7" t="s">
        <v>29</v>
      </c>
      <c r="E958" s="16" t="s">
        <v>32</v>
      </c>
      <c r="F958" s="52" t="s">
        <v>85</v>
      </c>
      <c r="G958" s="53">
        <v>45230</v>
      </c>
      <c r="H958" s="19">
        <v>230380</v>
      </c>
      <c r="I958" s="54">
        <v>5.8</v>
      </c>
      <c r="J958" s="11">
        <v>380.3</v>
      </c>
      <c r="K958" s="11">
        <v>175.4</v>
      </c>
      <c r="L958" s="7">
        <f t="shared" si="46"/>
        <v>0.53878516960294509</v>
      </c>
      <c r="M958" s="7">
        <f t="shared" si="45"/>
        <v>1615.8208650327151</v>
      </c>
      <c r="N958" s="11">
        <v>380.3</v>
      </c>
      <c r="O958" s="11">
        <v>45.6</v>
      </c>
      <c r="P958" s="11">
        <v>175.4</v>
      </c>
      <c r="Q958" s="11">
        <f t="shared" si="44"/>
        <v>129.80000000000001</v>
      </c>
      <c r="R958" s="20"/>
    </row>
    <row r="959" spans="1:18" ht="15.75" customHeight="1" x14ac:dyDescent="0.15">
      <c r="A959" s="11">
        <v>2023</v>
      </c>
      <c r="B959" s="8" t="s">
        <v>21</v>
      </c>
      <c r="C959" s="9">
        <v>1410</v>
      </c>
      <c r="D959" s="7" t="s">
        <v>31</v>
      </c>
      <c r="E959" s="16" t="s">
        <v>32</v>
      </c>
      <c r="F959" s="52" t="s">
        <v>85</v>
      </c>
      <c r="G959" s="53">
        <v>45230</v>
      </c>
      <c r="H959" s="19">
        <v>230381</v>
      </c>
      <c r="I959" s="54">
        <v>3</v>
      </c>
      <c r="J959" s="11">
        <v>517.29999999999995</v>
      </c>
      <c r="K959" s="11">
        <v>243.4</v>
      </c>
      <c r="L959" s="7">
        <f t="shared" si="46"/>
        <v>0.52947999226754305</v>
      </c>
      <c r="M959" s="7">
        <f t="shared" si="45"/>
        <v>852.63136552717049</v>
      </c>
      <c r="N959" s="11">
        <v>517.29999999999995</v>
      </c>
      <c r="O959" s="11">
        <v>45.6</v>
      </c>
      <c r="P959" s="11">
        <v>243.4</v>
      </c>
      <c r="Q959" s="11">
        <f t="shared" ref="Q959:Q1213" si="47">P959-O959</f>
        <v>197.8</v>
      </c>
      <c r="R959" s="20"/>
    </row>
    <row r="960" spans="1:18" ht="15.75" customHeight="1" x14ac:dyDescent="0.15">
      <c r="A960" s="11">
        <v>2023</v>
      </c>
      <c r="B960" s="8" t="s">
        <v>21</v>
      </c>
      <c r="C960" s="9">
        <v>1411</v>
      </c>
      <c r="D960" s="7" t="s">
        <v>30</v>
      </c>
      <c r="E960" s="16" t="s">
        <v>32</v>
      </c>
      <c r="F960" s="52" t="s">
        <v>85</v>
      </c>
      <c r="G960" s="53">
        <v>45230</v>
      </c>
      <c r="H960" s="19">
        <v>230382</v>
      </c>
      <c r="I960" s="54">
        <v>3.4</v>
      </c>
      <c r="J960" s="11">
        <v>433.7</v>
      </c>
      <c r="K960" s="11">
        <v>215</v>
      </c>
      <c r="L960" s="7">
        <f t="shared" si="46"/>
        <v>0.50426562139727926</v>
      </c>
      <c r="M960" s="7">
        <f t="shared" si="45"/>
        <v>1018.098762326723</v>
      </c>
      <c r="N960" s="11">
        <v>433.7</v>
      </c>
      <c r="O960" s="11">
        <v>45.6</v>
      </c>
      <c r="P960" s="11">
        <v>215</v>
      </c>
      <c r="Q960" s="11">
        <f t="shared" si="47"/>
        <v>169.4</v>
      </c>
      <c r="R960" s="20"/>
    </row>
    <row r="961" spans="1:18" ht="15.75" customHeight="1" x14ac:dyDescent="0.15">
      <c r="A961" s="11">
        <v>2023</v>
      </c>
      <c r="B961" s="8" t="s">
        <v>21</v>
      </c>
      <c r="C961" s="9">
        <v>1412</v>
      </c>
      <c r="D961" s="7" t="s">
        <v>28</v>
      </c>
      <c r="E961" s="16" t="s">
        <v>32</v>
      </c>
      <c r="F961" s="52" t="s">
        <v>85</v>
      </c>
      <c r="G961" s="53">
        <v>45230</v>
      </c>
      <c r="H961" s="19">
        <v>230383</v>
      </c>
      <c r="I961" s="54">
        <v>3.6</v>
      </c>
      <c r="J961" s="11">
        <v>406.7</v>
      </c>
      <c r="K961" s="11">
        <v>207.6</v>
      </c>
      <c r="L961" s="7">
        <f t="shared" si="46"/>
        <v>0.48955003688222276</v>
      </c>
      <c r="M961" s="7">
        <f t="shared" si="45"/>
        <v>1109.9863349501902</v>
      </c>
      <c r="N961" s="11">
        <v>406.7</v>
      </c>
      <c r="O961" s="11">
        <v>45.6</v>
      </c>
      <c r="P961" s="11">
        <v>207.6</v>
      </c>
      <c r="Q961" s="11">
        <f t="shared" si="47"/>
        <v>162</v>
      </c>
      <c r="R961" s="20"/>
    </row>
    <row r="962" spans="1:18" ht="15.75" customHeight="1" x14ac:dyDescent="0.15">
      <c r="A962" s="11">
        <v>2023</v>
      </c>
      <c r="B962" s="17" t="s">
        <v>33</v>
      </c>
      <c r="C962" s="9">
        <v>2101</v>
      </c>
      <c r="D962" s="7" t="s">
        <v>31</v>
      </c>
      <c r="E962" s="10" t="s">
        <v>23</v>
      </c>
      <c r="F962" s="52" t="s">
        <v>84</v>
      </c>
      <c r="G962" s="53">
        <v>45230</v>
      </c>
      <c r="H962" s="19">
        <v>230384</v>
      </c>
      <c r="I962" s="54">
        <v>7.8</v>
      </c>
      <c r="J962" s="11">
        <v>142.1</v>
      </c>
      <c r="K962" s="11">
        <v>78.8</v>
      </c>
      <c r="L962" s="7">
        <f t="shared" si="46"/>
        <v>0.4454609429978888</v>
      </c>
      <c r="M962" s="7">
        <f t="shared" si="45"/>
        <v>2612.6948964190342</v>
      </c>
      <c r="N962" s="11">
        <v>142.1</v>
      </c>
      <c r="O962" s="11">
        <v>45.6</v>
      </c>
      <c r="P962" s="11">
        <v>78.8</v>
      </c>
      <c r="Q962" s="11">
        <f t="shared" si="47"/>
        <v>33.199999999999996</v>
      </c>
      <c r="R962" s="20"/>
    </row>
    <row r="963" spans="1:18" ht="15.75" customHeight="1" x14ac:dyDescent="0.15">
      <c r="A963" s="11">
        <v>2023</v>
      </c>
      <c r="B963" s="17" t="s">
        <v>33</v>
      </c>
      <c r="C963" s="9">
        <v>2102</v>
      </c>
      <c r="D963" s="7" t="s">
        <v>30</v>
      </c>
      <c r="E963" s="10" t="s">
        <v>23</v>
      </c>
      <c r="F963" s="52" t="s">
        <v>84</v>
      </c>
      <c r="G963" s="53">
        <v>45230</v>
      </c>
      <c r="H963" s="19">
        <v>230385</v>
      </c>
      <c r="I963" s="54">
        <v>9.6</v>
      </c>
      <c r="J963" s="11">
        <v>155.6</v>
      </c>
      <c r="K963" s="11">
        <v>82.1</v>
      </c>
      <c r="L963" s="7">
        <f t="shared" si="46"/>
        <v>0.47236503856041134</v>
      </c>
      <c r="M963" s="7">
        <f t="shared" si="45"/>
        <v>3059.6147940415285</v>
      </c>
      <c r="N963" s="11">
        <v>155.6</v>
      </c>
      <c r="O963" s="11">
        <v>45.6</v>
      </c>
      <c r="P963" s="11">
        <v>82.1</v>
      </c>
      <c r="Q963" s="11">
        <f t="shared" si="47"/>
        <v>36.499999999999993</v>
      </c>
      <c r="R963" s="20"/>
    </row>
    <row r="964" spans="1:18" ht="15.75" customHeight="1" x14ac:dyDescent="0.15">
      <c r="A964" s="11">
        <v>2023</v>
      </c>
      <c r="B964" s="17" t="s">
        <v>33</v>
      </c>
      <c r="C964" s="9">
        <v>2103</v>
      </c>
      <c r="D964" s="7" t="s">
        <v>27</v>
      </c>
      <c r="E964" s="10" t="s">
        <v>23</v>
      </c>
      <c r="F964" s="52" t="s">
        <v>84</v>
      </c>
      <c r="G964" s="53">
        <v>45230</v>
      </c>
      <c r="H964" s="19">
        <v>230386</v>
      </c>
      <c r="I964" s="54">
        <v>11.4</v>
      </c>
      <c r="J964" s="11">
        <v>160.80000000000001</v>
      </c>
      <c r="K964" s="11">
        <v>88.4</v>
      </c>
      <c r="L964" s="7">
        <f t="shared" si="46"/>
        <v>0.45024875621890548</v>
      </c>
      <c r="M964" s="7">
        <f t="shared" si="45"/>
        <v>3785.5852136623275</v>
      </c>
      <c r="N964" s="11">
        <v>160.80000000000001</v>
      </c>
      <c r="O964" s="11">
        <v>45.6</v>
      </c>
      <c r="P964" s="11">
        <v>88.4</v>
      </c>
      <c r="Q964" s="11">
        <f t="shared" si="47"/>
        <v>42.800000000000004</v>
      </c>
      <c r="R964" s="20"/>
    </row>
    <row r="965" spans="1:18" ht="15.75" customHeight="1" x14ac:dyDescent="0.15">
      <c r="A965" s="11">
        <v>2023</v>
      </c>
      <c r="B965" s="17" t="s">
        <v>33</v>
      </c>
      <c r="C965" s="9">
        <v>2104</v>
      </c>
      <c r="D965" s="7" t="s">
        <v>28</v>
      </c>
      <c r="E965" s="10" t="s">
        <v>23</v>
      </c>
      <c r="F965" s="52" t="s">
        <v>84</v>
      </c>
      <c r="G965" s="53">
        <v>45230</v>
      </c>
      <c r="H965" s="19">
        <v>230387</v>
      </c>
      <c r="I965" s="54">
        <v>11.6</v>
      </c>
      <c r="J965" s="11">
        <v>235.2</v>
      </c>
      <c r="K965" s="11">
        <v>107.7</v>
      </c>
      <c r="L965" s="7">
        <f t="shared" si="46"/>
        <v>0.54209183673469385</v>
      </c>
      <c r="M965" s="7">
        <f t="shared" si="45"/>
        <v>3208.4725629308964</v>
      </c>
      <c r="N965" s="11">
        <v>235.2</v>
      </c>
      <c r="O965" s="11">
        <v>45.6</v>
      </c>
      <c r="P965" s="11">
        <v>107.7</v>
      </c>
      <c r="Q965" s="11">
        <f t="shared" si="47"/>
        <v>62.1</v>
      </c>
      <c r="R965" s="20"/>
    </row>
    <row r="966" spans="1:18" ht="15.75" customHeight="1" x14ac:dyDescent="0.15">
      <c r="A966" s="11">
        <v>2023</v>
      </c>
      <c r="B966" s="17" t="s">
        <v>33</v>
      </c>
      <c r="C966" s="9">
        <v>2105</v>
      </c>
      <c r="D966" s="7" t="s">
        <v>22</v>
      </c>
      <c r="E966" s="10" t="s">
        <v>23</v>
      </c>
      <c r="F966" s="52" t="s">
        <v>84</v>
      </c>
      <c r="G966" s="53">
        <v>45230</v>
      </c>
      <c r="H966" s="19">
        <v>230388</v>
      </c>
      <c r="I966" s="54">
        <v>10</v>
      </c>
      <c r="J966" s="11">
        <v>256.10000000000002</v>
      </c>
      <c r="K966" s="11">
        <v>119.7</v>
      </c>
      <c r="L966" s="7">
        <f t="shared" si="46"/>
        <v>0.5326044513861774</v>
      </c>
      <c r="M966" s="7">
        <f t="shared" si="45"/>
        <v>2823.231731607365</v>
      </c>
      <c r="N966" s="11">
        <v>256.10000000000002</v>
      </c>
      <c r="O966" s="11">
        <v>45.6</v>
      </c>
      <c r="P966" s="11">
        <v>119.7</v>
      </c>
      <c r="Q966" s="11">
        <f t="shared" si="47"/>
        <v>74.099999999999994</v>
      </c>
      <c r="R966" s="20"/>
    </row>
    <row r="967" spans="1:18" ht="15.75" customHeight="1" x14ac:dyDescent="0.15">
      <c r="A967" s="11">
        <v>2023</v>
      </c>
      <c r="B967" s="17" t="s">
        <v>33</v>
      </c>
      <c r="C967" s="9">
        <v>2106</v>
      </c>
      <c r="D967" s="7" t="s">
        <v>29</v>
      </c>
      <c r="E967" s="10" t="s">
        <v>23</v>
      </c>
      <c r="F967" s="52" t="s">
        <v>84</v>
      </c>
      <c r="G967" s="53">
        <v>45230</v>
      </c>
      <c r="H967" s="19">
        <v>230389</v>
      </c>
      <c r="I967" s="54">
        <v>13.6</v>
      </c>
      <c r="J967" s="11">
        <v>184.7</v>
      </c>
      <c r="K967" s="11">
        <v>92.9</v>
      </c>
      <c r="L967" s="7">
        <f t="shared" si="46"/>
        <v>0.49702219815917698</v>
      </c>
      <c r="M967" s="7">
        <f t="shared" si="45"/>
        <v>4131.8988525694895</v>
      </c>
      <c r="N967" s="11">
        <v>184.7</v>
      </c>
      <c r="O967" s="11">
        <v>45.6</v>
      </c>
      <c r="P967" s="11">
        <v>92.9</v>
      </c>
      <c r="Q967" s="11">
        <f t="shared" si="47"/>
        <v>47.300000000000004</v>
      </c>
      <c r="R967" s="20"/>
    </row>
    <row r="968" spans="1:18" ht="15.75" customHeight="1" x14ac:dyDescent="0.15">
      <c r="A968" s="11">
        <v>2023</v>
      </c>
      <c r="B968" s="17" t="s">
        <v>33</v>
      </c>
      <c r="C968" s="9">
        <v>2107</v>
      </c>
      <c r="D968" s="7" t="s">
        <v>27</v>
      </c>
      <c r="E968" s="16" t="s">
        <v>32</v>
      </c>
      <c r="F968" s="52" t="s">
        <v>85</v>
      </c>
      <c r="G968" s="53">
        <v>45230</v>
      </c>
      <c r="H968" s="19">
        <v>230390</v>
      </c>
      <c r="I968" s="54">
        <v>8.6</v>
      </c>
      <c r="J968" s="11">
        <v>292.8</v>
      </c>
      <c r="K968" s="11">
        <v>137.5</v>
      </c>
      <c r="L968" s="7">
        <f t="shared" si="46"/>
        <v>0.53039617486338797</v>
      </c>
      <c r="M968" s="7">
        <f t="shared" si="45"/>
        <v>2439.4506215003707</v>
      </c>
      <c r="N968" s="11">
        <v>292.8</v>
      </c>
      <c r="O968" s="11">
        <v>45.6</v>
      </c>
      <c r="P968" s="11">
        <v>137.5</v>
      </c>
      <c r="Q968" s="11">
        <f t="shared" si="47"/>
        <v>91.9</v>
      </c>
      <c r="R968" s="20"/>
    </row>
    <row r="969" spans="1:18" ht="15.75" customHeight="1" x14ac:dyDescent="0.15">
      <c r="A969" s="11">
        <v>2023</v>
      </c>
      <c r="B969" s="17" t="s">
        <v>33</v>
      </c>
      <c r="C969" s="9">
        <v>2108</v>
      </c>
      <c r="D969" s="7" t="s">
        <v>31</v>
      </c>
      <c r="E969" s="16" t="s">
        <v>32</v>
      </c>
      <c r="F969" s="52" t="s">
        <v>85</v>
      </c>
      <c r="G969" s="53">
        <v>45230</v>
      </c>
      <c r="H969" s="19">
        <v>230391</v>
      </c>
      <c r="I969" s="54">
        <v>4.8</v>
      </c>
      <c r="J969" s="11">
        <v>179.5</v>
      </c>
      <c r="K969" s="11">
        <v>96.1</v>
      </c>
      <c r="L969" s="7">
        <f t="shared" si="46"/>
        <v>0.46462395543175489</v>
      </c>
      <c r="M969" s="7">
        <f t="shared" si="45"/>
        <v>1552.2516380143118</v>
      </c>
      <c r="N969" s="11">
        <v>179.5</v>
      </c>
      <c r="O969" s="11">
        <v>45.6</v>
      </c>
      <c r="P969" s="11">
        <v>96.1</v>
      </c>
      <c r="Q969" s="11">
        <f t="shared" si="47"/>
        <v>50.499999999999993</v>
      </c>
      <c r="R969" s="20"/>
    </row>
    <row r="970" spans="1:18" ht="15.75" customHeight="1" x14ac:dyDescent="0.15">
      <c r="A970" s="11">
        <v>2023</v>
      </c>
      <c r="B970" s="17" t="s">
        <v>33</v>
      </c>
      <c r="C970" s="9">
        <v>2109</v>
      </c>
      <c r="D970" s="7" t="s">
        <v>22</v>
      </c>
      <c r="E970" s="16" t="s">
        <v>32</v>
      </c>
      <c r="F970" s="52" t="s">
        <v>85</v>
      </c>
      <c r="G970" s="53">
        <v>45230</v>
      </c>
      <c r="H970" s="19">
        <v>230392</v>
      </c>
      <c r="I970" s="54">
        <v>7.6</v>
      </c>
      <c r="J970" s="11">
        <v>156.5</v>
      </c>
      <c r="K970" s="11">
        <v>78</v>
      </c>
      <c r="L970" s="7">
        <f t="shared" si="46"/>
        <v>0.50159744408945683</v>
      </c>
      <c r="M970" s="7">
        <f t="shared" si="45"/>
        <v>2287.9988812512775</v>
      </c>
      <c r="N970" s="11">
        <v>156.5</v>
      </c>
      <c r="O970" s="11">
        <v>45.6</v>
      </c>
      <c r="P970" s="11">
        <v>78</v>
      </c>
      <c r="Q970" s="11">
        <f t="shared" si="47"/>
        <v>32.4</v>
      </c>
      <c r="R970" s="20"/>
    </row>
    <row r="971" spans="1:18" ht="15.75" customHeight="1" x14ac:dyDescent="0.15">
      <c r="A971" s="11">
        <v>2023</v>
      </c>
      <c r="B971" s="17" t="s">
        <v>33</v>
      </c>
      <c r="C971" s="9">
        <v>2110</v>
      </c>
      <c r="D971" s="7" t="s">
        <v>28</v>
      </c>
      <c r="E971" s="16" t="s">
        <v>32</v>
      </c>
      <c r="F971" s="52" t="s">
        <v>85</v>
      </c>
      <c r="G971" s="53">
        <v>45230</v>
      </c>
      <c r="H971" s="19">
        <v>230393</v>
      </c>
      <c r="I971" s="54">
        <v>7.6</v>
      </c>
      <c r="J971" s="11">
        <v>159.19999999999999</v>
      </c>
      <c r="K971" s="11">
        <v>87.1</v>
      </c>
      <c r="L971" s="7">
        <f t="shared" si="46"/>
        <v>0.45288944723618091</v>
      </c>
      <c r="M971" s="7">
        <f t="shared" si="45"/>
        <v>2511.6009494723894</v>
      </c>
      <c r="N971" s="11">
        <v>159.19999999999999</v>
      </c>
      <c r="O971" s="11">
        <v>45.6</v>
      </c>
      <c r="P971" s="11">
        <v>87.1</v>
      </c>
      <c r="Q971" s="11">
        <f t="shared" si="47"/>
        <v>41.499999999999993</v>
      </c>
      <c r="R971" s="20"/>
    </row>
    <row r="972" spans="1:18" ht="15.75" customHeight="1" x14ac:dyDescent="0.15">
      <c r="A972" s="11">
        <v>2023</v>
      </c>
      <c r="B972" s="17" t="s">
        <v>33</v>
      </c>
      <c r="C972" s="9">
        <v>2111</v>
      </c>
      <c r="D972" s="7" t="s">
        <v>29</v>
      </c>
      <c r="E972" s="16" t="s">
        <v>32</v>
      </c>
      <c r="F972" s="52" t="s">
        <v>85</v>
      </c>
      <c r="G972" s="53">
        <v>45230</v>
      </c>
      <c r="H972" s="19">
        <v>230394</v>
      </c>
      <c r="I972" s="54">
        <v>6.4</v>
      </c>
      <c r="J972" s="11">
        <v>219.9</v>
      </c>
      <c r="K972" s="11">
        <v>102.9</v>
      </c>
      <c r="L972" s="7">
        <f t="shared" si="46"/>
        <v>0.53206002728512958</v>
      </c>
      <c r="M972" s="7">
        <f t="shared" si="45"/>
        <v>1808.972955261268</v>
      </c>
      <c r="N972" s="11">
        <v>219.9</v>
      </c>
      <c r="O972" s="11">
        <v>45.6</v>
      </c>
      <c r="P972" s="11">
        <v>102.9</v>
      </c>
      <c r="Q972" s="11">
        <f t="shared" si="47"/>
        <v>57.300000000000004</v>
      </c>
      <c r="R972" s="20"/>
    </row>
    <row r="973" spans="1:18" ht="15.75" customHeight="1" x14ac:dyDescent="0.15">
      <c r="A973" s="11">
        <v>2023</v>
      </c>
      <c r="B973" s="17" t="s">
        <v>33</v>
      </c>
      <c r="C973" s="9">
        <v>2112</v>
      </c>
      <c r="D973" s="7" t="s">
        <v>30</v>
      </c>
      <c r="E973" s="16" t="s">
        <v>32</v>
      </c>
      <c r="F973" s="52" t="s">
        <v>85</v>
      </c>
      <c r="G973" s="53">
        <v>45230</v>
      </c>
      <c r="H973" s="19">
        <v>230395</v>
      </c>
      <c r="I973" s="54">
        <v>10.6</v>
      </c>
      <c r="J973" s="11">
        <v>248.5</v>
      </c>
      <c r="K973" s="11">
        <v>112.5</v>
      </c>
      <c r="L973" s="7">
        <f t="shared" si="46"/>
        <v>0.54728370221327971</v>
      </c>
      <c r="M973" s="7">
        <f t="shared" si="45"/>
        <v>2898.6377863138418</v>
      </c>
      <c r="N973" s="11">
        <v>248.5</v>
      </c>
      <c r="O973" s="11">
        <v>45.6</v>
      </c>
      <c r="P973" s="11">
        <v>112.5</v>
      </c>
      <c r="Q973" s="11">
        <f t="shared" si="47"/>
        <v>66.900000000000006</v>
      </c>
      <c r="R973" s="20"/>
    </row>
    <row r="974" spans="1:18" ht="15.75" customHeight="1" x14ac:dyDescent="0.15">
      <c r="A974" s="11">
        <v>2023</v>
      </c>
      <c r="B974" s="17" t="s">
        <v>33</v>
      </c>
      <c r="C974" s="9">
        <v>2201</v>
      </c>
      <c r="D974" s="7" t="s">
        <v>22</v>
      </c>
      <c r="E974" s="10" t="s">
        <v>23</v>
      </c>
      <c r="F974" s="52" t="s">
        <v>84</v>
      </c>
      <c r="G974" s="53">
        <v>45230</v>
      </c>
      <c r="H974" s="19">
        <v>230396</v>
      </c>
      <c r="I974" s="54">
        <v>11</v>
      </c>
      <c r="J974" s="11">
        <v>268</v>
      </c>
      <c r="K974" s="11">
        <v>130.30000000000001</v>
      </c>
      <c r="L974" s="7">
        <f t="shared" si="46"/>
        <v>0.51380597014925367</v>
      </c>
      <c r="M974" s="7">
        <f t="shared" si="45"/>
        <v>3230.4592085866961</v>
      </c>
      <c r="N974" s="11">
        <v>268</v>
      </c>
      <c r="O974" s="11">
        <v>45.6</v>
      </c>
      <c r="P974" s="11">
        <v>130.30000000000001</v>
      </c>
      <c r="Q974" s="11">
        <f t="shared" si="47"/>
        <v>84.700000000000017</v>
      </c>
      <c r="R974" s="20"/>
    </row>
    <row r="975" spans="1:18" ht="15.75" customHeight="1" x14ac:dyDescent="0.15">
      <c r="A975" s="11">
        <v>2023</v>
      </c>
      <c r="B975" s="17" t="s">
        <v>33</v>
      </c>
      <c r="C975" s="9">
        <v>2202</v>
      </c>
      <c r="D975" s="7" t="s">
        <v>27</v>
      </c>
      <c r="E975" s="10" t="s">
        <v>23</v>
      </c>
      <c r="F975" s="52" t="s">
        <v>84</v>
      </c>
      <c r="G975" s="53">
        <v>45230</v>
      </c>
      <c r="H975" s="19">
        <v>230397</v>
      </c>
      <c r="I975" s="54">
        <v>7</v>
      </c>
      <c r="J975" s="11">
        <v>334</v>
      </c>
      <c r="K975" s="11">
        <v>140</v>
      </c>
      <c r="L975" s="7">
        <f t="shared" si="46"/>
        <v>0.58083832335329344</v>
      </c>
      <c r="M975" s="7">
        <f t="shared" si="45"/>
        <v>1772.3176542537817</v>
      </c>
      <c r="N975" s="11">
        <v>334</v>
      </c>
      <c r="O975" s="11">
        <v>45.6</v>
      </c>
      <c r="P975" s="11">
        <v>140</v>
      </c>
      <c r="Q975" s="11">
        <f t="shared" si="47"/>
        <v>94.4</v>
      </c>
      <c r="R975" s="20"/>
    </row>
    <row r="976" spans="1:18" ht="15.75" customHeight="1" x14ac:dyDescent="0.15">
      <c r="A976" s="11">
        <v>2023</v>
      </c>
      <c r="B976" s="17" t="s">
        <v>33</v>
      </c>
      <c r="C976" s="9">
        <v>2203</v>
      </c>
      <c r="D976" s="7" t="s">
        <v>29</v>
      </c>
      <c r="E976" s="10" t="s">
        <v>23</v>
      </c>
      <c r="F976" s="52" t="s">
        <v>84</v>
      </c>
      <c r="G976" s="53">
        <v>45230</v>
      </c>
      <c r="H976" s="19">
        <v>230398</v>
      </c>
      <c r="I976" s="54">
        <v>10.6</v>
      </c>
      <c r="J976" s="11">
        <v>406.2</v>
      </c>
      <c r="K976" s="11">
        <v>171.7</v>
      </c>
      <c r="L976" s="7">
        <f t="shared" si="46"/>
        <v>0.57730182176267852</v>
      </c>
      <c r="M976" s="7">
        <f t="shared" si="45"/>
        <v>2706.4387070552334</v>
      </c>
      <c r="N976" s="11">
        <v>406.2</v>
      </c>
      <c r="O976" s="11">
        <v>45.6</v>
      </c>
      <c r="P976" s="11">
        <v>171.7</v>
      </c>
      <c r="Q976" s="11">
        <f t="shared" si="47"/>
        <v>126.1</v>
      </c>
      <c r="R976" s="20"/>
    </row>
    <row r="977" spans="1:18" ht="15.75" customHeight="1" x14ac:dyDescent="0.15">
      <c r="A977" s="11">
        <v>2023</v>
      </c>
      <c r="B977" s="17" t="s">
        <v>33</v>
      </c>
      <c r="C977" s="9">
        <v>2204</v>
      </c>
      <c r="D977" s="7" t="s">
        <v>28</v>
      </c>
      <c r="E977" s="10" t="s">
        <v>23</v>
      </c>
      <c r="F977" s="52" t="s">
        <v>84</v>
      </c>
      <c r="G977" s="53">
        <v>45230</v>
      </c>
      <c r="H977" s="19">
        <v>230399</v>
      </c>
      <c r="I977" s="54">
        <v>10</v>
      </c>
      <c r="J977" s="11">
        <v>210.3</v>
      </c>
      <c r="K977" s="11">
        <v>99.8</v>
      </c>
      <c r="L977" s="7">
        <f t="shared" si="46"/>
        <v>0.52543984783642417</v>
      </c>
      <c r="M977" s="7">
        <f t="shared" si="45"/>
        <v>2866.5084297831163</v>
      </c>
      <c r="N977" s="11">
        <v>210.3</v>
      </c>
      <c r="O977" s="11">
        <v>45.6</v>
      </c>
      <c r="P977" s="11">
        <v>99.8</v>
      </c>
      <c r="Q977" s="11">
        <f t="shared" si="47"/>
        <v>54.199999999999996</v>
      </c>
      <c r="R977" s="20"/>
    </row>
    <row r="978" spans="1:18" ht="15.75" customHeight="1" x14ac:dyDescent="0.15">
      <c r="A978" s="11">
        <v>2023</v>
      </c>
      <c r="B978" s="17" t="s">
        <v>33</v>
      </c>
      <c r="C978" s="9">
        <v>2205</v>
      </c>
      <c r="D978" s="7" t="s">
        <v>31</v>
      </c>
      <c r="E978" s="10" t="s">
        <v>23</v>
      </c>
      <c r="F978" s="52" t="s">
        <v>84</v>
      </c>
      <c r="G978" s="53">
        <v>45230</v>
      </c>
      <c r="H978" s="19">
        <v>230400</v>
      </c>
      <c r="I978" s="54">
        <v>7</v>
      </c>
      <c r="J978" s="11">
        <v>405.8</v>
      </c>
      <c r="K978" s="11">
        <v>166.9</v>
      </c>
      <c r="L978" s="7">
        <f t="shared" si="46"/>
        <v>0.58871365204534254</v>
      </c>
      <c r="M978" s="7">
        <f t="shared" si="45"/>
        <v>1739.0188465344531</v>
      </c>
      <c r="N978" s="11">
        <v>405.8</v>
      </c>
      <c r="O978" s="11">
        <v>45.6</v>
      </c>
      <c r="P978" s="11">
        <v>166.9</v>
      </c>
      <c r="Q978" s="11">
        <f t="shared" si="47"/>
        <v>121.30000000000001</v>
      </c>
      <c r="R978" s="20"/>
    </row>
    <row r="979" spans="1:18" ht="15.75" customHeight="1" x14ac:dyDescent="0.15">
      <c r="A979" s="11">
        <v>2023</v>
      </c>
      <c r="B979" s="17" t="s">
        <v>33</v>
      </c>
      <c r="C979" s="9">
        <v>2206</v>
      </c>
      <c r="D979" s="7" t="s">
        <v>30</v>
      </c>
      <c r="E979" s="10" t="s">
        <v>23</v>
      </c>
      <c r="F979" s="52" t="s">
        <v>84</v>
      </c>
      <c r="G979" s="53">
        <v>45230</v>
      </c>
      <c r="H979" s="19">
        <v>230401</v>
      </c>
      <c r="I979" s="54">
        <v>10.4</v>
      </c>
      <c r="J979" s="11">
        <v>318.7</v>
      </c>
      <c r="K979" s="11">
        <v>141.80000000000001</v>
      </c>
      <c r="L979" s="7">
        <f t="shared" si="46"/>
        <v>0.55506746156259801</v>
      </c>
      <c r="M979" s="7">
        <f t="shared" si="45"/>
        <v>2795.0492281177358</v>
      </c>
      <c r="N979" s="11">
        <v>318.7</v>
      </c>
      <c r="O979" s="11">
        <v>45.6</v>
      </c>
      <c r="P979" s="11">
        <v>141.80000000000001</v>
      </c>
      <c r="Q979" s="11">
        <f t="shared" si="47"/>
        <v>96.200000000000017</v>
      </c>
      <c r="R979" s="20"/>
    </row>
    <row r="980" spans="1:18" ht="15.75" customHeight="1" x14ac:dyDescent="0.15">
      <c r="A980" s="11">
        <v>2023</v>
      </c>
      <c r="B980" s="17" t="s">
        <v>33</v>
      </c>
      <c r="C980" s="9">
        <v>2207</v>
      </c>
      <c r="D980" s="7" t="s">
        <v>22</v>
      </c>
      <c r="E980" s="16" t="s">
        <v>32</v>
      </c>
      <c r="F980" s="52" t="s">
        <v>85</v>
      </c>
      <c r="G980" s="53">
        <v>45230</v>
      </c>
      <c r="H980" s="19">
        <v>230402</v>
      </c>
      <c r="I980" s="54">
        <v>9.8000000000000007</v>
      </c>
      <c r="J980" s="11">
        <v>257.8</v>
      </c>
      <c r="K980" s="11">
        <v>117.9</v>
      </c>
      <c r="L980" s="7">
        <f t="shared" si="46"/>
        <v>0.5426687354538402</v>
      </c>
      <c r="M980" s="7">
        <f t="shared" si="45"/>
        <v>2707.1911551512017</v>
      </c>
      <c r="N980" s="11">
        <v>257.8</v>
      </c>
      <c r="O980" s="11">
        <v>45.6</v>
      </c>
      <c r="P980" s="11">
        <v>117.9</v>
      </c>
      <c r="Q980" s="11">
        <f t="shared" si="47"/>
        <v>72.300000000000011</v>
      </c>
      <c r="R980" s="20"/>
    </row>
    <row r="981" spans="1:18" ht="15.75" customHeight="1" x14ac:dyDescent="0.15">
      <c r="A981" s="11">
        <v>2023</v>
      </c>
      <c r="B981" s="17" t="s">
        <v>33</v>
      </c>
      <c r="C981" s="9">
        <v>2208</v>
      </c>
      <c r="D981" s="7" t="s">
        <v>28</v>
      </c>
      <c r="E981" s="16" t="s">
        <v>32</v>
      </c>
      <c r="F981" s="52" t="s">
        <v>85</v>
      </c>
      <c r="G981" s="53">
        <v>45230</v>
      </c>
      <c r="H981" s="19">
        <v>230403</v>
      </c>
      <c r="I981" s="54">
        <v>7.2</v>
      </c>
      <c r="J981" s="11">
        <v>237.2</v>
      </c>
      <c r="K981" s="11">
        <v>113.9</v>
      </c>
      <c r="L981" s="7">
        <f t="shared" si="46"/>
        <v>0.51981450252951089</v>
      </c>
      <c r="M981" s="7">
        <f t="shared" si="45"/>
        <v>2088.3509802919584</v>
      </c>
      <c r="N981" s="11">
        <v>237.2</v>
      </c>
      <c r="O981" s="11">
        <v>45.6</v>
      </c>
      <c r="P981" s="11">
        <v>113.9</v>
      </c>
      <c r="Q981" s="11">
        <f t="shared" si="47"/>
        <v>68.300000000000011</v>
      </c>
      <c r="R981" s="20"/>
    </row>
    <row r="982" spans="1:18" ht="15.75" customHeight="1" x14ac:dyDescent="0.15">
      <c r="A982" s="11">
        <v>2023</v>
      </c>
      <c r="B982" s="17" t="s">
        <v>33</v>
      </c>
      <c r="C982" s="9">
        <v>2209</v>
      </c>
      <c r="D982" s="7" t="s">
        <v>27</v>
      </c>
      <c r="E982" s="16" t="s">
        <v>32</v>
      </c>
      <c r="F982" s="52" t="s">
        <v>85</v>
      </c>
      <c r="G982" s="53">
        <v>45230</v>
      </c>
      <c r="H982" s="19">
        <v>230404</v>
      </c>
      <c r="I982" s="54">
        <v>4</v>
      </c>
      <c r="J982" s="11">
        <v>233.3</v>
      </c>
      <c r="K982" s="11">
        <v>107.6</v>
      </c>
      <c r="L982" s="7">
        <f t="shared" si="46"/>
        <v>0.53879125589369914</v>
      </c>
      <c r="M982" s="7">
        <f t="shared" si="45"/>
        <v>1114.3445119384537</v>
      </c>
      <c r="N982" s="11">
        <v>233.3</v>
      </c>
      <c r="O982" s="11">
        <v>45.6</v>
      </c>
      <c r="P982" s="11">
        <v>107.6</v>
      </c>
      <c r="Q982" s="11">
        <f t="shared" si="47"/>
        <v>61.999999999999993</v>
      </c>
      <c r="R982" s="20"/>
    </row>
    <row r="983" spans="1:18" ht="15.75" customHeight="1" x14ac:dyDescent="0.15">
      <c r="A983" s="11">
        <v>2023</v>
      </c>
      <c r="B983" s="17" t="s">
        <v>33</v>
      </c>
      <c r="C983" s="9">
        <v>2210</v>
      </c>
      <c r="D983" s="7" t="s">
        <v>29</v>
      </c>
      <c r="E983" s="16" t="s">
        <v>32</v>
      </c>
      <c r="F983" s="52" t="s">
        <v>85</v>
      </c>
      <c r="G983" s="53">
        <v>45230</v>
      </c>
      <c r="H983" s="19">
        <v>230405</v>
      </c>
      <c r="I983" s="54">
        <v>6.6</v>
      </c>
      <c r="J983" s="11">
        <v>234.4</v>
      </c>
      <c r="K983" s="11">
        <v>103.4</v>
      </c>
      <c r="L983" s="7">
        <f t="shared" si="46"/>
        <v>0.5588737201365187</v>
      </c>
      <c r="M983" s="7">
        <f t="shared" ref="M983:M1237" si="48">(I983-(I983*L983))*(107639/81)*(1/2.2)</f>
        <v>1758.6070977120464</v>
      </c>
      <c r="N983" s="11">
        <v>234.4</v>
      </c>
      <c r="O983" s="11">
        <v>45.6</v>
      </c>
      <c r="P983" s="11">
        <v>103.4</v>
      </c>
      <c r="Q983" s="11">
        <f t="shared" si="47"/>
        <v>57.800000000000004</v>
      </c>
      <c r="R983" s="20"/>
    </row>
    <row r="984" spans="1:18" ht="15.75" customHeight="1" x14ac:dyDescent="0.15">
      <c r="A984" s="11">
        <v>2023</v>
      </c>
      <c r="B984" s="17" t="s">
        <v>33</v>
      </c>
      <c r="C984" s="9">
        <v>2211</v>
      </c>
      <c r="D984" s="7" t="s">
        <v>30</v>
      </c>
      <c r="E984" s="16" t="s">
        <v>32</v>
      </c>
      <c r="F984" s="52" t="s">
        <v>85</v>
      </c>
      <c r="G984" s="53">
        <v>45230</v>
      </c>
      <c r="H984" s="19">
        <v>230406</v>
      </c>
      <c r="I984" s="54">
        <v>7</v>
      </c>
      <c r="J984" s="11">
        <v>181.9</v>
      </c>
      <c r="K984" s="11">
        <v>95.8</v>
      </c>
      <c r="L984" s="7">
        <f t="shared" si="46"/>
        <v>0.47333699835074222</v>
      </c>
      <c r="M984" s="7">
        <f t="shared" si="48"/>
        <v>2226.8594379442825</v>
      </c>
      <c r="N984" s="11">
        <v>181.9</v>
      </c>
      <c r="O984" s="11">
        <v>45.6</v>
      </c>
      <c r="P984" s="11">
        <v>95.8</v>
      </c>
      <c r="Q984" s="11">
        <f t="shared" si="47"/>
        <v>50.199999999999996</v>
      </c>
      <c r="R984" s="20"/>
    </row>
    <row r="985" spans="1:18" ht="15.75" customHeight="1" x14ac:dyDescent="0.15">
      <c r="A985" s="11">
        <v>2023</v>
      </c>
      <c r="B985" s="17" t="s">
        <v>33</v>
      </c>
      <c r="C985" s="9">
        <v>2212</v>
      </c>
      <c r="D985" s="7" t="s">
        <v>31</v>
      </c>
      <c r="E985" s="16" t="s">
        <v>32</v>
      </c>
      <c r="F985" s="52" t="s">
        <v>85</v>
      </c>
      <c r="G985" s="53">
        <v>45230</v>
      </c>
      <c r="H985" s="19">
        <v>230407</v>
      </c>
      <c r="I985" s="54">
        <v>7.4</v>
      </c>
      <c r="J985" s="11">
        <v>314.10000000000002</v>
      </c>
      <c r="K985" s="11">
        <v>135.4</v>
      </c>
      <c r="L985" s="7">
        <f t="shared" si="46"/>
        <v>0.5689270932823941</v>
      </c>
      <c r="M985" s="7">
        <f t="shared" si="48"/>
        <v>1926.8344494147318</v>
      </c>
      <c r="N985" s="11">
        <v>314.10000000000002</v>
      </c>
      <c r="O985" s="11">
        <v>45.6</v>
      </c>
      <c r="P985" s="11">
        <v>135.4</v>
      </c>
      <c r="Q985" s="11">
        <f t="shared" si="47"/>
        <v>89.800000000000011</v>
      </c>
      <c r="R985" s="20"/>
    </row>
    <row r="986" spans="1:18" ht="15.75" customHeight="1" x14ac:dyDescent="0.15">
      <c r="A986" s="11">
        <v>2023</v>
      </c>
      <c r="B986" s="17" t="s">
        <v>33</v>
      </c>
      <c r="C986" s="9">
        <v>2301</v>
      </c>
      <c r="D986" s="7" t="s">
        <v>22</v>
      </c>
      <c r="E986" s="16" t="s">
        <v>32</v>
      </c>
      <c r="F986" s="52" t="s">
        <v>85</v>
      </c>
      <c r="G986" s="53">
        <v>45230</v>
      </c>
      <c r="H986" s="19">
        <v>230408</v>
      </c>
      <c r="I986" s="54">
        <v>10.199999999999999</v>
      </c>
      <c r="J986" s="11">
        <v>357.6</v>
      </c>
      <c r="K986" s="11">
        <v>141</v>
      </c>
      <c r="L986" s="7">
        <f t="shared" si="46"/>
        <v>0.60570469798657722</v>
      </c>
      <c r="M986" s="7">
        <f t="shared" si="48"/>
        <v>2429.314425010733</v>
      </c>
      <c r="N986" s="11">
        <v>357.6</v>
      </c>
      <c r="O986" s="11">
        <v>45.6</v>
      </c>
      <c r="P986" s="11">
        <v>141</v>
      </c>
      <c r="Q986" s="11">
        <f t="shared" si="47"/>
        <v>95.4</v>
      </c>
      <c r="R986" s="20"/>
    </row>
    <row r="987" spans="1:18" ht="15.75" customHeight="1" x14ac:dyDescent="0.15">
      <c r="A987" s="11">
        <v>2023</v>
      </c>
      <c r="B987" s="17" t="s">
        <v>33</v>
      </c>
      <c r="C987" s="9">
        <v>2302</v>
      </c>
      <c r="D987" s="7" t="s">
        <v>28</v>
      </c>
      <c r="E987" s="16" t="s">
        <v>32</v>
      </c>
      <c r="F987" s="52" t="s">
        <v>85</v>
      </c>
      <c r="G987" s="53">
        <v>45230</v>
      </c>
      <c r="H987" s="19">
        <v>230409</v>
      </c>
      <c r="I987" s="54">
        <v>8</v>
      </c>
      <c r="J987" s="11">
        <v>259.3</v>
      </c>
      <c r="K987" s="11">
        <v>99.2</v>
      </c>
      <c r="L987" s="7">
        <f t="shared" si="46"/>
        <v>0.61743154647126886</v>
      </c>
      <c r="M987" s="7">
        <f t="shared" si="48"/>
        <v>1848.6772511505762</v>
      </c>
      <c r="N987" s="11">
        <v>259.3</v>
      </c>
      <c r="O987" s="11">
        <v>45.6</v>
      </c>
      <c r="P987" s="11">
        <v>99.2</v>
      </c>
      <c r="Q987" s="11">
        <f t="shared" si="47"/>
        <v>53.6</v>
      </c>
      <c r="R987" s="20"/>
    </row>
    <row r="988" spans="1:18" ht="15.75" customHeight="1" x14ac:dyDescent="0.15">
      <c r="A988" s="11">
        <v>2023</v>
      </c>
      <c r="B988" s="17" t="s">
        <v>33</v>
      </c>
      <c r="C988" s="9">
        <v>2303</v>
      </c>
      <c r="D988" s="7" t="s">
        <v>31</v>
      </c>
      <c r="E988" s="16" t="s">
        <v>32</v>
      </c>
      <c r="F988" s="52" t="s">
        <v>85</v>
      </c>
      <c r="G988" s="53">
        <v>45230</v>
      </c>
      <c r="H988" s="19">
        <v>230410</v>
      </c>
      <c r="I988" s="54">
        <v>5.2</v>
      </c>
      <c r="J988" s="11">
        <v>376.5</v>
      </c>
      <c r="K988" s="11">
        <v>134</v>
      </c>
      <c r="L988" s="7">
        <f t="shared" si="46"/>
        <v>0.6440903054448871</v>
      </c>
      <c r="M988" s="7">
        <f t="shared" si="48"/>
        <v>1117.9055599524834</v>
      </c>
      <c r="N988" s="11">
        <v>376.5</v>
      </c>
      <c r="O988" s="11">
        <v>45.6</v>
      </c>
      <c r="P988" s="11">
        <v>134</v>
      </c>
      <c r="Q988" s="11">
        <f t="shared" si="47"/>
        <v>88.4</v>
      </c>
      <c r="R988" s="20"/>
    </row>
    <row r="989" spans="1:18" ht="15.75" customHeight="1" x14ac:dyDescent="0.15">
      <c r="A989" s="11">
        <v>2023</v>
      </c>
      <c r="B989" s="17" t="s">
        <v>33</v>
      </c>
      <c r="C989" s="9">
        <v>2304</v>
      </c>
      <c r="D989" s="7" t="s">
        <v>30</v>
      </c>
      <c r="E989" s="16" t="s">
        <v>32</v>
      </c>
      <c r="F989" s="52" t="s">
        <v>85</v>
      </c>
      <c r="G989" s="53">
        <v>45230</v>
      </c>
      <c r="H989" s="19">
        <v>230411</v>
      </c>
      <c r="I989" s="54">
        <v>7</v>
      </c>
      <c r="J989" s="11">
        <v>465.3</v>
      </c>
      <c r="K989" s="11">
        <v>162.80000000000001</v>
      </c>
      <c r="L989" s="7">
        <f t="shared" si="46"/>
        <v>0.65011820330969261</v>
      </c>
      <c r="M989" s="7">
        <f t="shared" si="48"/>
        <v>1479.385448920516</v>
      </c>
      <c r="N989" s="11">
        <v>465.3</v>
      </c>
      <c r="O989" s="11">
        <v>45.6</v>
      </c>
      <c r="P989" s="11">
        <v>162.80000000000001</v>
      </c>
      <c r="Q989" s="11">
        <f t="shared" si="47"/>
        <v>117.20000000000002</v>
      </c>
      <c r="R989" s="20"/>
    </row>
    <row r="990" spans="1:18" ht="15.75" customHeight="1" x14ac:dyDescent="0.15">
      <c r="A990" s="11">
        <v>2023</v>
      </c>
      <c r="B990" s="17" t="s">
        <v>33</v>
      </c>
      <c r="C990" s="9">
        <v>2305</v>
      </c>
      <c r="D990" s="7" t="s">
        <v>29</v>
      </c>
      <c r="E990" s="16" t="s">
        <v>32</v>
      </c>
      <c r="F990" s="52" t="s">
        <v>85</v>
      </c>
      <c r="G990" s="53">
        <v>45230</v>
      </c>
      <c r="H990" s="19">
        <v>230412</v>
      </c>
      <c r="I990" s="54">
        <v>9.1999999999999993</v>
      </c>
      <c r="J990" s="11">
        <v>266.8</v>
      </c>
      <c r="K990" s="11">
        <v>99.5</v>
      </c>
      <c r="L990" s="7">
        <f t="shared" si="46"/>
        <v>0.62706146926536732</v>
      </c>
      <c r="M990" s="7">
        <f t="shared" si="48"/>
        <v>2072.4642014009823</v>
      </c>
      <c r="N990" s="11">
        <v>266.8</v>
      </c>
      <c r="O990" s="11">
        <v>45.6</v>
      </c>
      <c r="P990" s="11">
        <v>99.5</v>
      </c>
      <c r="Q990" s="11">
        <f t="shared" si="47"/>
        <v>53.9</v>
      </c>
      <c r="R990" s="20"/>
    </row>
    <row r="991" spans="1:18" ht="15.75" customHeight="1" x14ac:dyDescent="0.15">
      <c r="A991" s="11">
        <v>2023</v>
      </c>
      <c r="B991" s="17" t="s">
        <v>33</v>
      </c>
      <c r="C991" s="9">
        <v>2306</v>
      </c>
      <c r="D991" s="7" t="s">
        <v>27</v>
      </c>
      <c r="E991" s="16" t="s">
        <v>32</v>
      </c>
      <c r="F991" s="52" t="s">
        <v>85</v>
      </c>
      <c r="G991" s="53">
        <v>45230</v>
      </c>
      <c r="H991" s="19">
        <v>230413</v>
      </c>
      <c r="I991" s="54">
        <v>8.1999999999999993</v>
      </c>
      <c r="J991" s="11">
        <v>317</v>
      </c>
      <c r="K991" s="11">
        <v>133.9</v>
      </c>
      <c r="L991" s="7">
        <f t="shared" si="46"/>
        <v>0.57760252365930598</v>
      </c>
      <c r="M991" s="7">
        <f t="shared" si="48"/>
        <v>2092.1707297298249</v>
      </c>
      <c r="N991" s="11">
        <v>317</v>
      </c>
      <c r="O991" s="11">
        <v>45.6</v>
      </c>
      <c r="P991" s="11">
        <v>133.9</v>
      </c>
      <c r="Q991" s="11">
        <f t="shared" si="47"/>
        <v>88.300000000000011</v>
      </c>
      <c r="R991" s="20"/>
    </row>
    <row r="992" spans="1:18" ht="15.75" customHeight="1" x14ac:dyDescent="0.15">
      <c r="A992" s="11">
        <v>2023</v>
      </c>
      <c r="B992" s="17" t="s">
        <v>33</v>
      </c>
      <c r="C992" s="9">
        <v>2307</v>
      </c>
      <c r="D992" s="7" t="s">
        <v>22</v>
      </c>
      <c r="E992" s="10" t="s">
        <v>23</v>
      </c>
      <c r="F992" s="52" t="s">
        <v>84</v>
      </c>
      <c r="G992" s="53">
        <v>45230</v>
      </c>
      <c r="H992" s="19">
        <v>230414</v>
      </c>
      <c r="I992" s="54">
        <v>10.199999999999999</v>
      </c>
      <c r="J992" s="11">
        <v>444.3</v>
      </c>
      <c r="K992" s="11">
        <v>169.6</v>
      </c>
      <c r="L992" s="7">
        <f t="shared" si="46"/>
        <v>0.61827593968039618</v>
      </c>
      <c r="M992" s="7">
        <f t="shared" si="48"/>
        <v>2351.8610578741113</v>
      </c>
      <c r="N992" s="11">
        <v>444.3</v>
      </c>
      <c r="O992" s="11">
        <v>45.6</v>
      </c>
      <c r="P992" s="11">
        <v>169.6</v>
      </c>
      <c r="Q992" s="11">
        <f t="shared" si="47"/>
        <v>124</v>
      </c>
      <c r="R992" s="20"/>
    </row>
    <row r="993" spans="1:18" ht="15.75" customHeight="1" x14ac:dyDescent="0.15">
      <c r="A993" s="11">
        <v>2023</v>
      </c>
      <c r="B993" s="17" t="s">
        <v>33</v>
      </c>
      <c r="C993" s="9">
        <v>2308</v>
      </c>
      <c r="D993" s="7" t="s">
        <v>29</v>
      </c>
      <c r="E993" s="10" t="s">
        <v>23</v>
      </c>
      <c r="F993" s="52" t="s">
        <v>84</v>
      </c>
      <c r="G993" s="53">
        <v>45230</v>
      </c>
      <c r="H993" s="19">
        <v>230415</v>
      </c>
      <c r="I993" s="54">
        <v>9.1999999999999993</v>
      </c>
      <c r="J993" s="11">
        <v>282.60000000000002</v>
      </c>
      <c r="K993" s="11">
        <v>111.4</v>
      </c>
      <c r="L993" s="7">
        <f t="shared" si="46"/>
        <v>0.6058032554847842</v>
      </c>
      <c r="M993" s="7">
        <f t="shared" si="48"/>
        <v>2190.5986482740427</v>
      </c>
      <c r="N993" s="11">
        <v>282.60000000000002</v>
      </c>
      <c r="O993" s="11">
        <v>45.6</v>
      </c>
      <c r="P993" s="11">
        <v>111.4</v>
      </c>
      <c r="Q993" s="11">
        <f t="shared" si="47"/>
        <v>65.800000000000011</v>
      </c>
      <c r="R993" s="20"/>
    </row>
    <row r="994" spans="1:18" ht="15.75" customHeight="1" x14ac:dyDescent="0.15">
      <c r="A994" s="11">
        <v>2023</v>
      </c>
      <c r="B994" s="17" t="s">
        <v>33</v>
      </c>
      <c r="C994" s="9">
        <v>2309</v>
      </c>
      <c r="D994" s="7" t="s">
        <v>31</v>
      </c>
      <c r="E994" s="10" t="s">
        <v>23</v>
      </c>
      <c r="F994" s="52" t="s">
        <v>84</v>
      </c>
      <c r="G994" s="53">
        <v>45230</v>
      </c>
      <c r="H994" s="19">
        <v>230416</v>
      </c>
      <c r="I994" s="54">
        <v>7.2</v>
      </c>
      <c r="J994" s="11">
        <v>473.7</v>
      </c>
      <c r="K994" s="11">
        <v>153.19999999999999</v>
      </c>
      <c r="L994" s="7">
        <f t="shared" si="46"/>
        <v>0.67658855815917252</v>
      </c>
      <c r="M994" s="7">
        <f t="shared" si="48"/>
        <v>1406.5326944769627</v>
      </c>
      <c r="N994" s="11">
        <v>473.7</v>
      </c>
      <c r="O994" s="11">
        <v>45.6</v>
      </c>
      <c r="P994" s="11">
        <v>153.19999999999999</v>
      </c>
      <c r="Q994" s="11">
        <f t="shared" si="47"/>
        <v>107.6</v>
      </c>
      <c r="R994" s="20"/>
    </row>
    <row r="995" spans="1:18" ht="15.75" customHeight="1" x14ac:dyDescent="0.15">
      <c r="A995" s="11">
        <v>2023</v>
      </c>
      <c r="B995" s="17" t="s">
        <v>33</v>
      </c>
      <c r="C995" s="9">
        <v>2310</v>
      </c>
      <c r="D995" s="7" t="s">
        <v>27</v>
      </c>
      <c r="E995" s="10" t="s">
        <v>23</v>
      </c>
      <c r="F995" s="52" t="s">
        <v>84</v>
      </c>
      <c r="G995" s="53">
        <v>45230</v>
      </c>
      <c r="H995" s="19">
        <v>230417</v>
      </c>
      <c r="I995" s="54">
        <v>7.4</v>
      </c>
      <c r="J995" s="11">
        <v>404.4</v>
      </c>
      <c r="K995" s="11">
        <v>135.30000000000001</v>
      </c>
      <c r="L995" s="7">
        <f t="shared" si="46"/>
        <v>0.66543026706231445</v>
      </c>
      <c r="M995" s="7">
        <f t="shared" si="48"/>
        <v>1495.4790178407886</v>
      </c>
      <c r="N995" s="11">
        <v>404.4</v>
      </c>
      <c r="O995" s="11">
        <v>45.6</v>
      </c>
      <c r="P995" s="11">
        <v>135.30000000000001</v>
      </c>
      <c r="Q995" s="11">
        <f t="shared" si="47"/>
        <v>89.700000000000017</v>
      </c>
      <c r="R995" s="20"/>
    </row>
    <row r="996" spans="1:18" ht="15.75" customHeight="1" x14ac:dyDescent="0.15">
      <c r="A996" s="11">
        <v>2023</v>
      </c>
      <c r="B996" s="17" t="s">
        <v>33</v>
      </c>
      <c r="C996" s="9">
        <v>2311</v>
      </c>
      <c r="D996" s="7" t="s">
        <v>30</v>
      </c>
      <c r="E996" s="10" t="s">
        <v>23</v>
      </c>
      <c r="F996" s="52" t="s">
        <v>84</v>
      </c>
      <c r="G996" s="53">
        <v>45230</v>
      </c>
      <c r="H996" s="19">
        <v>230418</v>
      </c>
      <c r="I996" s="54">
        <v>8</v>
      </c>
      <c r="J996" s="11">
        <v>302.3</v>
      </c>
      <c r="K996" s="11">
        <v>113.6</v>
      </c>
      <c r="L996" s="7">
        <f t="shared" si="46"/>
        <v>0.62421435659940461</v>
      </c>
      <c r="M996" s="7">
        <f t="shared" si="48"/>
        <v>1815.9008246912092</v>
      </c>
      <c r="N996" s="11">
        <v>302.3</v>
      </c>
      <c r="O996" s="11">
        <v>45.6</v>
      </c>
      <c r="P996" s="11">
        <v>113.6</v>
      </c>
      <c r="Q996" s="11">
        <f t="shared" si="47"/>
        <v>68</v>
      </c>
      <c r="R996" s="20"/>
    </row>
    <row r="997" spans="1:18" ht="15.75" customHeight="1" x14ac:dyDescent="0.15">
      <c r="A997" s="11">
        <v>2023</v>
      </c>
      <c r="B997" s="17" t="s">
        <v>33</v>
      </c>
      <c r="C997" s="9">
        <v>2312</v>
      </c>
      <c r="D997" s="7" t="s">
        <v>28</v>
      </c>
      <c r="E997" s="10" t="s">
        <v>23</v>
      </c>
      <c r="F997" s="52" t="s">
        <v>84</v>
      </c>
      <c r="G997" s="53">
        <v>45230</v>
      </c>
      <c r="H997" s="19">
        <v>230419</v>
      </c>
      <c r="I997" s="54">
        <v>8.6</v>
      </c>
      <c r="J997" s="11">
        <v>410.9</v>
      </c>
      <c r="K997" s="11">
        <v>143.69999999999999</v>
      </c>
      <c r="L997" s="7">
        <f t="shared" si="46"/>
        <v>0.65027987344852767</v>
      </c>
      <c r="M997" s="7">
        <f t="shared" si="48"/>
        <v>1816.6908666448696</v>
      </c>
      <c r="N997" s="11">
        <v>410.9</v>
      </c>
      <c r="O997" s="11">
        <v>45.6</v>
      </c>
      <c r="P997" s="11">
        <v>143.69999999999999</v>
      </c>
      <c r="Q997" s="11">
        <f t="shared" si="47"/>
        <v>98.1</v>
      </c>
      <c r="R997" s="20"/>
    </row>
    <row r="998" spans="1:18" ht="15.75" customHeight="1" x14ac:dyDescent="0.15">
      <c r="A998" s="11">
        <v>2023</v>
      </c>
      <c r="B998" s="17" t="s">
        <v>33</v>
      </c>
      <c r="C998" s="9">
        <v>2401</v>
      </c>
      <c r="D998" s="7" t="s">
        <v>30</v>
      </c>
      <c r="E998" s="10" t="s">
        <v>23</v>
      </c>
      <c r="F998" s="52" t="s">
        <v>84</v>
      </c>
      <c r="G998" s="53">
        <v>45230</v>
      </c>
      <c r="H998" s="19">
        <v>230420</v>
      </c>
      <c r="I998" s="54">
        <v>8.4</v>
      </c>
      <c r="J998" s="11">
        <v>367.5</v>
      </c>
      <c r="K998" s="11">
        <v>144.69999999999999</v>
      </c>
      <c r="L998" s="7">
        <f t="shared" si="46"/>
        <v>0.60625850340136056</v>
      </c>
      <c r="M998" s="7">
        <f t="shared" si="48"/>
        <v>1997.8019304152638</v>
      </c>
      <c r="N998" s="11">
        <v>367.5</v>
      </c>
      <c r="O998" s="11">
        <v>45.6</v>
      </c>
      <c r="P998" s="11">
        <v>144.69999999999999</v>
      </c>
      <c r="Q998" s="11">
        <f t="shared" si="47"/>
        <v>99.1</v>
      </c>
      <c r="R998" s="20"/>
    </row>
    <row r="999" spans="1:18" ht="15.75" customHeight="1" x14ac:dyDescent="0.15">
      <c r="A999" s="11">
        <v>2023</v>
      </c>
      <c r="B999" s="17" t="s">
        <v>33</v>
      </c>
      <c r="C999" s="9">
        <v>2402</v>
      </c>
      <c r="D999" s="7" t="s">
        <v>27</v>
      </c>
      <c r="E999" s="10" t="s">
        <v>23</v>
      </c>
      <c r="F999" s="52" t="s">
        <v>84</v>
      </c>
      <c r="G999" s="53">
        <v>45230</v>
      </c>
      <c r="H999" s="19">
        <v>230421</v>
      </c>
      <c r="I999" s="54">
        <v>8.6</v>
      </c>
      <c r="J999" s="11">
        <v>310.60000000000002</v>
      </c>
      <c r="K999" s="11">
        <v>116.1</v>
      </c>
      <c r="L999" s="7">
        <f t="shared" si="46"/>
        <v>0.62620734063103678</v>
      </c>
      <c r="M999" s="7">
        <f t="shared" si="48"/>
        <v>1941.7404339596862</v>
      </c>
      <c r="N999" s="11">
        <v>310.60000000000002</v>
      </c>
      <c r="O999" s="11">
        <v>45.6</v>
      </c>
      <c r="P999" s="11">
        <v>116.1</v>
      </c>
      <c r="Q999" s="11">
        <f t="shared" si="47"/>
        <v>70.5</v>
      </c>
      <c r="R999" s="20"/>
    </row>
    <row r="1000" spans="1:18" ht="15.75" customHeight="1" x14ac:dyDescent="0.15">
      <c r="A1000" s="11">
        <v>2023</v>
      </c>
      <c r="B1000" s="17" t="s">
        <v>33</v>
      </c>
      <c r="C1000" s="9">
        <v>2403</v>
      </c>
      <c r="D1000" s="7" t="s">
        <v>22</v>
      </c>
      <c r="E1000" s="10" t="s">
        <v>23</v>
      </c>
      <c r="F1000" s="52" t="s">
        <v>84</v>
      </c>
      <c r="G1000" s="53">
        <v>45230</v>
      </c>
      <c r="H1000" s="19">
        <v>230422</v>
      </c>
      <c r="I1000" s="54">
        <v>8.6</v>
      </c>
      <c r="J1000" s="11">
        <v>503</v>
      </c>
      <c r="K1000" s="11">
        <v>162.9</v>
      </c>
      <c r="L1000" s="7">
        <f t="shared" si="46"/>
        <v>0.67614314115308161</v>
      </c>
      <c r="M1000" s="7">
        <f t="shared" si="48"/>
        <v>1682.3389702190889</v>
      </c>
      <c r="N1000" s="11">
        <v>503</v>
      </c>
      <c r="O1000" s="11">
        <v>45.6</v>
      </c>
      <c r="P1000" s="11">
        <v>162.9</v>
      </c>
      <c r="Q1000" s="11">
        <f t="shared" si="47"/>
        <v>117.30000000000001</v>
      </c>
      <c r="R1000" s="20"/>
    </row>
    <row r="1001" spans="1:18" ht="15.75" customHeight="1" x14ac:dyDescent="0.15">
      <c r="A1001" s="11">
        <v>2023</v>
      </c>
      <c r="B1001" s="17" t="s">
        <v>33</v>
      </c>
      <c r="C1001" s="9">
        <v>2404</v>
      </c>
      <c r="D1001" s="7" t="s">
        <v>28</v>
      </c>
      <c r="E1001" s="10" t="s">
        <v>23</v>
      </c>
      <c r="F1001" s="52" t="s">
        <v>84</v>
      </c>
      <c r="G1001" s="53">
        <v>45230</v>
      </c>
      <c r="H1001" s="40">
        <v>230423</v>
      </c>
      <c r="I1001" s="54">
        <v>8.8000000000000007</v>
      </c>
      <c r="J1001" s="11">
        <v>430.1</v>
      </c>
      <c r="K1001" s="11">
        <v>147</v>
      </c>
      <c r="L1001" s="7">
        <f t="shared" si="46"/>
        <v>0.65821901883282963</v>
      </c>
      <c r="M1001" s="7">
        <f t="shared" si="48"/>
        <v>1816.7389151532368</v>
      </c>
      <c r="N1001" s="11">
        <v>430.1</v>
      </c>
      <c r="O1001" s="11">
        <v>45.6</v>
      </c>
      <c r="P1001" s="11">
        <v>147</v>
      </c>
      <c r="Q1001" s="11">
        <f t="shared" si="47"/>
        <v>101.4</v>
      </c>
      <c r="R1001" s="20"/>
    </row>
    <row r="1002" spans="1:18" ht="15.75" customHeight="1" x14ac:dyDescent="0.15">
      <c r="A1002" s="11">
        <v>2023</v>
      </c>
      <c r="B1002" s="17" t="s">
        <v>33</v>
      </c>
      <c r="C1002" s="9">
        <v>2405</v>
      </c>
      <c r="D1002" s="7" t="s">
        <v>29</v>
      </c>
      <c r="E1002" s="10" t="s">
        <v>23</v>
      </c>
      <c r="F1002" s="52" t="s">
        <v>84</v>
      </c>
      <c r="G1002" s="53">
        <v>45230</v>
      </c>
      <c r="H1002" s="40">
        <v>230424</v>
      </c>
      <c r="I1002" s="54">
        <v>9.4</v>
      </c>
      <c r="J1002" s="11">
        <v>307.60000000000002</v>
      </c>
      <c r="K1002" s="11">
        <v>112.5</v>
      </c>
      <c r="L1002" s="7">
        <f t="shared" si="46"/>
        <v>0.63426527958387524</v>
      </c>
      <c r="M1002" s="7">
        <f t="shared" si="48"/>
        <v>2076.6150615386628</v>
      </c>
      <c r="N1002" s="11">
        <v>307.60000000000002</v>
      </c>
      <c r="O1002" s="11">
        <v>45.6</v>
      </c>
      <c r="P1002" s="11">
        <v>112.5</v>
      </c>
      <c r="Q1002" s="11">
        <f t="shared" si="47"/>
        <v>66.900000000000006</v>
      </c>
      <c r="R1002" s="20"/>
    </row>
    <row r="1003" spans="1:18" ht="15.75" customHeight="1" x14ac:dyDescent="0.15">
      <c r="A1003" s="11">
        <v>2023</v>
      </c>
      <c r="B1003" s="17" t="s">
        <v>33</v>
      </c>
      <c r="C1003" s="9">
        <v>2406</v>
      </c>
      <c r="D1003" s="7" t="s">
        <v>31</v>
      </c>
      <c r="E1003" s="10" t="s">
        <v>23</v>
      </c>
      <c r="F1003" s="52" t="s">
        <v>84</v>
      </c>
      <c r="G1003" s="53">
        <v>45230</v>
      </c>
      <c r="H1003" s="40">
        <v>230425</v>
      </c>
      <c r="I1003" s="54">
        <v>8.4</v>
      </c>
      <c r="J1003" s="11">
        <v>376.2</v>
      </c>
      <c r="K1003" s="11">
        <v>140.80000000000001</v>
      </c>
      <c r="L1003" s="7">
        <f t="shared" si="46"/>
        <v>0.62573099415204669</v>
      </c>
      <c r="M1003" s="7">
        <f t="shared" si="48"/>
        <v>1899.0006103924236</v>
      </c>
      <c r="N1003" s="11">
        <v>376.2</v>
      </c>
      <c r="O1003" s="11">
        <v>45.6</v>
      </c>
      <c r="P1003" s="11">
        <v>140.80000000000001</v>
      </c>
      <c r="Q1003" s="11">
        <f t="shared" si="47"/>
        <v>95.200000000000017</v>
      </c>
      <c r="R1003" s="20"/>
    </row>
    <row r="1004" spans="1:18" ht="15.75" customHeight="1" x14ac:dyDescent="0.15">
      <c r="A1004" s="11">
        <v>2023</v>
      </c>
      <c r="B1004" s="17" t="s">
        <v>33</v>
      </c>
      <c r="C1004" s="9">
        <v>2407</v>
      </c>
      <c r="D1004" s="7" t="s">
        <v>31</v>
      </c>
      <c r="E1004" s="16" t="s">
        <v>32</v>
      </c>
      <c r="F1004" s="52" t="s">
        <v>85</v>
      </c>
      <c r="G1004" s="53">
        <v>45230</v>
      </c>
      <c r="H1004" s="40">
        <v>230426</v>
      </c>
      <c r="I1004" s="54">
        <v>8.6</v>
      </c>
      <c r="J1004" s="11">
        <v>538.9</v>
      </c>
      <c r="K1004" s="11">
        <v>188</v>
      </c>
      <c r="L1004" s="7">
        <f t="shared" si="46"/>
        <v>0.65114121358322508</v>
      </c>
      <c r="M1004" s="7">
        <f t="shared" si="48"/>
        <v>1812.2164637238554</v>
      </c>
      <c r="N1004" s="11">
        <v>538.9</v>
      </c>
      <c r="O1004" s="11">
        <v>45.6</v>
      </c>
      <c r="P1004" s="11">
        <v>188</v>
      </c>
      <c r="Q1004" s="11">
        <f t="shared" si="47"/>
        <v>142.4</v>
      </c>
      <c r="R1004" s="20"/>
    </row>
    <row r="1005" spans="1:18" ht="15.75" customHeight="1" x14ac:dyDescent="0.15">
      <c r="A1005" s="11">
        <v>2023</v>
      </c>
      <c r="B1005" s="17" t="s">
        <v>33</v>
      </c>
      <c r="C1005" s="9">
        <v>2408</v>
      </c>
      <c r="D1005" s="7" t="s">
        <v>27</v>
      </c>
      <c r="E1005" s="16" t="s">
        <v>32</v>
      </c>
      <c r="F1005" s="52" t="s">
        <v>85</v>
      </c>
      <c r="G1005" s="53">
        <v>45230</v>
      </c>
      <c r="H1005" s="40">
        <v>230427</v>
      </c>
      <c r="I1005" s="54">
        <v>7.4</v>
      </c>
      <c r="J1005" s="11">
        <v>539.4</v>
      </c>
      <c r="K1005" s="11">
        <v>181.2</v>
      </c>
      <c r="L1005" s="7">
        <f t="shared" si="46"/>
        <v>0.66407119021134597</v>
      </c>
      <c r="M1005" s="7">
        <f t="shared" si="48"/>
        <v>1501.5538976465932</v>
      </c>
      <c r="N1005" s="11">
        <v>539.4</v>
      </c>
      <c r="O1005" s="11">
        <v>45.6</v>
      </c>
      <c r="P1005" s="11">
        <v>181.2</v>
      </c>
      <c r="Q1005" s="11">
        <f t="shared" si="47"/>
        <v>135.6</v>
      </c>
      <c r="R1005" s="20"/>
    </row>
    <row r="1006" spans="1:18" ht="15.75" customHeight="1" x14ac:dyDescent="0.15">
      <c r="A1006" s="11">
        <v>2023</v>
      </c>
      <c r="B1006" s="17" t="s">
        <v>33</v>
      </c>
      <c r="C1006" s="9">
        <v>2409</v>
      </c>
      <c r="D1006" s="7" t="s">
        <v>22</v>
      </c>
      <c r="E1006" s="16" t="s">
        <v>32</v>
      </c>
      <c r="F1006" s="52" t="s">
        <v>85</v>
      </c>
      <c r="G1006" s="53">
        <v>45230</v>
      </c>
      <c r="H1006" s="40">
        <v>230428</v>
      </c>
      <c r="I1006" s="54">
        <v>7.8</v>
      </c>
      <c r="J1006" s="11">
        <v>685.1</v>
      </c>
      <c r="K1006" s="11">
        <v>221.7</v>
      </c>
      <c r="L1006" s="7">
        <f t="shared" si="46"/>
        <v>0.67639760618887756</v>
      </c>
      <c r="M1006" s="7">
        <f t="shared" si="48"/>
        <v>1524.643417093132</v>
      </c>
      <c r="N1006" s="11">
        <v>685.1</v>
      </c>
      <c r="O1006" s="11">
        <v>45.6</v>
      </c>
      <c r="P1006" s="11">
        <v>221.7</v>
      </c>
      <c r="Q1006" s="11">
        <f t="shared" si="47"/>
        <v>176.1</v>
      </c>
      <c r="R1006" s="20"/>
    </row>
    <row r="1007" spans="1:18" ht="15.75" customHeight="1" x14ac:dyDescent="0.15">
      <c r="A1007" s="11">
        <v>2023</v>
      </c>
      <c r="B1007" s="17" t="s">
        <v>33</v>
      </c>
      <c r="C1007" s="9">
        <v>2410</v>
      </c>
      <c r="D1007" s="7" t="s">
        <v>30</v>
      </c>
      <c r="E1007" s="16" t="s">
        <v>32</v>
      </c>
      <c r="F1007" s="52" t="s">
        <v>85</v>
      </c>
      <c r="G1007" s="53">
        <v>45230</v>
      </c>
      <c r="H1007" s="40">
        <v>230429</v>
      </c>
      <c r="I1007" s="54">
        <v>9.8000000000000007</v>
      </c>
      <c r="J1007" s="11">
        <v>694.2</v>
      </c>
      <c r="K1007" s="11">
        <v>228.9</v>
      </c>
      <c r="L1007" s="7">
        <f t="shared" si="46"/>
        <v>0.67026793431287823</v>
      </c>
      <c r="M1007" s="7">
        <f t="shared" si="48"/>
        <v>1951.862470377451</v>
      </c>
      <c r="N1007" s="11">
        <v>694.2</v>
      </c>
      <c r="O1007" s="11">
        <v>45.6</v>
      </c>
      <c r="P1007" s="11">
        <v>228.9</v>
      </c>
      <c r="Q1007" s="11">
        <f t="shared" si="47"/>
        <v>183.3</v>
      </c>
      <c r="R1007" s="20"/>
    </row>
    <row r="1008" spans="1:18" ht="15.75" customHeight="1" x14ac:dyDescent="0.15">
      <c r="A1008" s="11">
        <v>2023</v>
      </c>
      <c r="B1008" s="17" t="s">
        <v>33</v>
      </c>
      <c r="C1008" s="9">
        <v>2411</v>
      </c>
      <c r="D1008" s="7" t="s">
        <v>29</v>
      </c>
      <c r="E1008" s="16" t="s">
        <v>32</v>
      </c>
      <c r="F1008" s="52" t="s">
        <v>85</v>
      </c>
      <c r="G1008" s="53">
        <v>45230</v>
      </c>
      <c r="H1008" s="40">
        <v>230430</v>
      </c>
      <c r="I1008" s="54">
        <v>10</v>
      </c>
      <c r="J1008" s="11">
        <v>619.1</v>
      </c>
      <c r="K1008" s="11">
        <v>202.9</v>
      </c>
      <c r="L1008" s="7">
        <f t="shared" si="46"/>
        <v>0.67226619286060418</v>
      </c>
      <c r="M1008" s="7">
        <f t="shared" si="48"/>
        <v>1979.6262214746027</v>
      </c>
      <c r="N1008" s="11">
        <v>619.1</v>
      </c>
      <c r="O1008" s="11">
        <v>45.6</v>
      </c>
      <c r="P1008" s="11">
        <v>202.9</v>
      </c>
      <c r="Q1008" s="11">
        <f t="shared" si="47"/>
        <v>157.30000000000001</v>
      </c>
      <c r="R1008" s="20"/>
    </row>
    <row r="1009" spans="1:36" ht="15.75" customHeight="1" x14ac:dyDescent="0.15">
      <c r="A1009" s="46">
        <v>2023</v>
      </c>
      <c r="B1009" s="43" t="s">
        <v>33</v>
      </c>
      <c r="C1009" s="9">
        <v>2412</v>
      </c>
      <c r="D1009" s="7" t="s">
        <v>28</v>
      </c>
      <c r="E1009" s="16" t="s">
        <v>32</v>
      </c>
      <c r="F1009" s="52" t="s">
        <v>85</v>
      </c>
      <c r="G1009" s="53">
        <v>45230</v>
      </c>
      <c r="H1009" s="44">
        <v>230431</v>
      </c>
      <c r="I1009" s="54">
        <v>8.8000000000000007</v>
      </c>
      <c r="J1009" s="46">
        <v>683.5</v>
      </c>
      <c r="K1009" s="46">
        <v>216.6</v>
      </c>
      <c r="L1009" s="7">
        <f t="shared" si="46"/>
        <v>0.68310168251645942</v>
      </c>
      <c r="M1009" s="7">
        <f t="shared" si="48"/>
        <v>1684.4749627462134</v>
      </c>
      <c r="N1009" s="46">
        <v>683.5</v>
      </c>
      <c r="O1009" s="46">
        <v>45.6</v>
      </c>
      <c r="P1009" s="46">
        <v>216.6</v>
      </c>
      <c r="Q1009" s="46">
        <f t="shared" si="47"/>
        <v>171</v>
      </c>
      <c r="R1009" s="51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</row>
    <row r="1010" spans="1:36" ht="15.75" customHeight="1" x14ac:dyDescent="0.15">
      <c r="A1010" s="11">
        <v>2024</v>
      </c>
      <c r="B1010" s="30" t="s">
        <v>21</v>
      </c>
      <c r="C1010" s="9">
        <v>1101</v>
      </c>
      <c r="D1010" s="7" t="s">
        <v>22</v>
      </c>
      <c r="E1010" s="10" t="s">
        <v>23</v>
      </c>
      <c r="F1010" s="52" t="s">
        <v>24</v>
      </c>
      <c r="G1010" s="38">
        <v>45449</v>
      </c>
      <c r="H1010" s="40">
        <v>240000</v>
      </c>
      <c r="I1010" s="61">
        <v>28.4</v>
      </c>
      <c r="J1010" s="11">
        <v>406.6</v>
      </c>
      <c r="K1010" s="11">
        <v>138.19999999999999</v>
      </c>
      <c r="L1010" s="11">
        <f t="shared" si="46"/>
        <v>0.66010821446138712</v>
      </c>
      <c r="M1010" s="7">
        <f t="shared" si="48"/>
        <v>5830.7035805947089</v>
      </c>
      <c r="N1010" s="11">
        <v>406.6</v>
      </c>
      <c r="O1010" s="11">
        <v>45.6</v>
      </c>
      <c r="P1010" s="11">
        <v>138.19999999999999</v>
      </c>
      <c r="Q1010" s="11">
        <f t="shared" si="47"/>
        <v>92.6</v>
      </c>
      <c r="R1010" s="20"/>
    </row>
    <row r="1011" spans="1:36" ht="15.75" customHeight="1" x14ac:dyDescent="0.15">
      <c r="A1011" s="11">
        <v>2024</v>
      </c>
      <c r="B1011" s="8" t="s">
        <v>21</v>
      </c>
      <c r="C1011" s="9">
        <v>1102</v>
      </c>
      <c r="D1011" s="7" t="s">
        <v>27</v>
      </c>
      <c r="E1011" s="10" t="s">
        <v>23</v>
      </c>
      <c r="F1011" s="52" t="s">
        <v>24</v>
      </c>
      <c r="G1011" s="38">
        <v>45449</v>
      </c>
      <c r="H1011" s="40">
        <v>240001</v>
      </c>
      <c r="I1011" s="61">
        <v>25</v>
      </c>
      <c r="J1011" s="11">
        <v>224.6</v>
      </c>
      <c r="K1011" s="11">
        <v>95.2</v>
      </c>
      <c r="L1011" s="11">
        <f t="shared" si="46"/>
        <v>0.57613535173642016</v>
      </c>
      <c r="M1011" s="7">
        <f t="shared" si="48"/>
        <v>6400.7248701520011</v>
      </c>
      <c r="N1011" s="11">
        <v>224.6</v>
      </c>
      <c r="O1011" s="11">
        <v>45.6</v>
      </c>
      <c r="P1011" s="11">
        <v>95.2</v>
      </c>
      <c r="Q1011" s="11">
        <f t="shared" si="47"/>
        <v>49.6</v>
      </c>
      <c r="R1011" s="20"/>
    </row>
    <row r="1012" spans="1:36" ht="15.75" customHeight="1" x14ac:dyDescent="0.15">
      <c r="A1012" s="11">
        <v>2024</v>
      </c>
      <c r="B1012" s="8" t="s">
        <v>21</v>
      </c>
      <c r="C1012" s="9">
        <v>1103</v>
      </c>
      <c r="D1012" s="7" t="s">
        <v>28</v>
      </c>
      <c r="E1012" s="10" t="s">
        <v>23</v>
      </c>
      <c r="F1012" s="52" t="s">
        <v>24</v>
      </c>
      <c r="G1012" s="38">
        <v>45449</v>
      </c>
      <c r="H1012" s="40">
        <v>240002</v>
      </c>
      <c r="I1012" s="61">
        <v>24.8</v>
      </c>
      <c r="J1012" s="11">
        <v>270.39999999999998</v>
      </c>
      <c r="K1012" s="11">
        <v>81.3</v>
      </c>
      <c r="L1012" s="11">
        <f t="shared" si="46"/>
        <v>0.69933431952662717</v>
      </c>
      <c r="M1012" s="7">
        <f t="shared" si="48"/>
        <v>4503.9907905484833</v>
      </c>
      <c r="N1012" s="11">
        <v>270.39999999999998</v>
      </c>
      <c r="O1012" s="11">
        <v>45.6</v>
      </c>
      <c r="P1012" s="11">
        <v>81.3</v>
      </c>
      <c r="Q1012" s="11">
        <f t="shared" si="47"/>
        <v>35.699999999999996</v>
      </c>
      <c r="R1012" s="20"/>
    </row>
    <row r="1013" spans="1:36" ht="15.75" customHeight="1" x14ac:dyDescent="0.15">
      <c r="A1013" s="11">
        <v>2024</v>
      </c>
      <c r="B1013" s="8" t="s">
        <v>21</v>
      </c>
      <c r="C1013" s="9">
        <v>1104</v>
      </c>
      <c r="D1013" s="7" t="s">
        <v>29</v>
      </c>
      <c r="E1013" s="10" t="s">
        <v>23</v>
      </c>
      <c r="F1013" s="52" t="s">
        <v>24</v>
      </c>
      <c r="G1013" s="38">
        <v>45449</v>
      </c>
      <c r="H1013" s="40">
        <v>240003</v>
      </c>
      <c r="I1013" s="61">
        <v>30.2</v>
      </c>
      <c r="J1013" s="11">
        <v>276.2</v>
      </c>
      <c r="K1013" s="11">
        <v>102.1</v>
      </c>
      <c r="L1013" s="11">
        <f t="shared" si="46"/>
        <v>0.63034033309196236</v>
      </c>
      <c r="M1013" s="7">
        <f t="shared" si="48"/>
        <v>6743.2764644595427</v>
      </c>
      <c r="N1013" s="11">
        <v>276.2</v>
      </c>
      <c r="O1013" s="11">
        <v>45.6</v>
      </c>
      <c r="P1013" s="11">
        <v>102.1</v>
      </c>
      <c r="Q1013" s="11">
        <f t="shared" si="47"/>
        <v>56.499999999999993</v>
      </c>
      <c r="R1013" s="20"/>
    </row>
    <row r="1014" spans="1:36" ht="15.75" customHeight="1" x14ac:dyDescent="0.15">
      <c r="A1014" s="11">
        <v>2024</v>
      </c>
      <c r="B1014" s="8" t="s">
        <v>21</v>
      </c>
      <c r="C1014" s="9">
        <v>1105</v>
      </c>
      <c r="D1014" s="7" t="s">
        <v>30</v>
      </c>
      <c r="E1014" s="10" t="s">
        <v>23</v>
      </c>
      <c r="F1014" s="52" t="s">
        <v>24</v>
      </c>
      <c r="G1014" s="38">
        <v>45449</v>
      </c>
      <c r="H1014" s="40">
        <v>240004</v>
      </c>
      <c r="I1014" s="61">
        <v>22.4</v>
      </c>
      <c r="J1014" s="11">
        <v>273.3</v>
      </c>
      <c r="K1014" s="11">
        <v>101.4</v>
      </c>
      <c r="L1014" s="11">
        <f t="shared" si="46"/>
        <v>0.62897914379802411</v>
      </c>
      <c r="M1014" s="7">
        <f t="shared" si="48"/>
        <v>5020.052930820586</v>
      </c>
      <c r="N1014" s="11">
        <v>273.3</v>
      </c>
      <c r="O1014" s="11">
        <v>45.6</v>
      </c>
      <c r="P1014" s="11">
        <v>101.4</v>
      </c>
      <c r="Q1014" s="11">
        <f t="shared" si="47"/>
        <v>55.800000000000004</v>
      </c>
      <c r="R1014" s="20"/>
    </row>
    <row r="1015" spans="1:36" ht="15.75" customHeight="1" x14ac:dyDescent="0.15">
      <c r="A1015" s="11">
        <v>2024</v>
      </c>
      <c r="B1015" s="8" t="s">
        <v>21</v>
      </c>
      <c r="C1015" s="9">
        <v>1106</v>
      </c>
      <c r="D1015" s="7" t="s">
        <v>31</v>
      </c>
      <c r="E1015" s="10" t="s">
        <v>23</v>
      </c>
      <c r="F1015" s="52" t="s">
        <v>24</v>
      </c>
      <c r="G1015" s="38">
        <v>45449</v>
      </c>
      <c r="H1015" s="40">
        <v>240005</v>
      </c>
      <c r="I1015" s="61">
        <v>18.2</v>
      </c>
      <c r="J1015" s="11">
        <v>427.7</v>
      </c>
      <c r="K1015" s="11">
        <v>140.1</v>
      </c>
      <c r="L1015" s="11">
        <f t="shared" si="46"/>
        <v>0.67243394902969378</v>
      </c>
      <c r="M1015" s="7">
        <f t="shared" si="48"/>
        <v>3601.0755068414628</v>
      </c>
      <c r="N1015" s="11">
        <v>427.7</v>
      </c>
      <c r="O1015" s="11">
        <v>45.6</v>
      </c>
      <c r="P1015" s="11">
        <v>140.1</v>
      </c>
      <c r="Q1015" s="11">
        <f t="shared" si="47"/>
        <v>94.5</v>
      </c>
      <c r="R1015" s="20"/>
    </row>
    <row r="1016" spans="1:36" ht="15.75" customHeight="1" x14ac:dyDescent="0.15">
      <c r="A1016" s="11">
        <v>2024</v>
      </c>
      <c r="B1016" s="8" t="s">
        <v>21</v>
      </c>
      <c r="C1016" s="9">
        <v>1107</v>
      </c>
      <c r="D1016" s="7" t="s">
        <v>29</v>
      </c>
      <c r="E1016" s="16" t="s">
        <v>32</v>
      </c>
      <c r="F1016" s="52" t="s">
        <v>24</v>
      </c>
      <c r="G1016" s="38">
        <v>45449</v>
      </c>
      <c r="H1016" s="40">
        <v>240006</v>
      </c>
      <c r="I1016" s="61">
        <v>25.8</v>
      </c>
      <c r="J1016" s="11">
        <v>467.4</v>
      </c>
      <c r="K1016" s="11">
        <v>147.4</v>
      </c>
      <c r="L1016" s="11">
        <f t="shared" si="46"/>
        <v>0.68463842533162178</v>
      </c>
      <c r="M1016" s="7">
        <f t="shared" si="48"/>
        <v>4914.6255725130341</v>
      </c>
      <c r="N1016" s="11">
        <v>467.4</v>
      </c>
      <c r="O1016" s="11">
        <v>45.6</v>
      </c>
      <c r="P1016" s="11">
        <v>147.4</v>
      </c>
      <c r="Q1016" s="11">
        <f t="shared" si="47"/>
        <v>101.80000000000001</v>
      </c>
      <c r="R1016" s="20"/>
    </row>
    <row r="1017" spans="1:36" ht="15.75" customHeight="1" x14ac:dyDescent="0.15">
      <c r="A1017" s="11">
        <v>2024</v>
      </c>
      <c r="B1017" s="8" t="s">
        <v>21</v>
      </c>
      <c r="C1017" s="9">
        <v>1108</v>
      </c>
      <c r="D1017" s="7" t="s">
        <v>28</v>
      </c>
      <c r="E1017" s="16" t="s">
        <v>32</v>
      </c>
      <c r="F1017" s="52" t="s">
        <v>24</v>
      </c>
      <c r="G1017" s="38">
        <v>45449</v>
      </c>
      <c r="H1017" s="40">
        <v>240007</v>
      </c>
      <c r="I1017" s="61">
        <v>24.8</v>
      </c>
      <c r="J1017" s="11">
        <v>415.4</v>
      </c>
      <c r="K1017" s="11">
        <v>135.69999999999999</v>
      </c>
      <c r="L1017" s="11">
        <f t="shared" si="46"/>
        <v>0.6733269138180068</v>
      </c>
      <c r="M1017" s="7">
        <f t="shared" si="48"/>
        <v>4893.5833626480389</v>
      </c>
      <c r="N1017" s="11">
        <v>415.4</v>
      </c>
      <c r="O1017" s="11">
        <v>45.6</v>
      </c>
      <c r="P1017" s="11">
        <v>135.69999999999999</v>
      </c>
      <c r="Q1017" s="11">
        <f t="shared" si="47"/>
        <v>90.1</v>
      </c>
      <c r="R1017" s="20"/>
    </row>
    <row r="1018" spans="1:36" ht="15.75" customHeight="1" x14ac:dyDescent="0.15">
      <c r="A1018" s="11">
        <v>2024</v>
      </c>
      <c r="B1018" s="8" t="s">
        <v>21</v>
      </c>
      <c r="C1018" s="9">
        <v>1109</v>
      </c>
      <c r="D1018" s="7" t="s">
        <v>22</v>
      </c>
      <c r="E1018" s="16" t="s">
        <v>32</v>
      </c>
      <c r="F1018" s="52" t="s">
        <v>24</v>
      </c>
      <c r="G1018" s="38">
        <v>45449</v>
      </c>
      <c r="H1018" s="40">
        <v>240008</v>
      </c>
      <c r="I1018" s="61">
        <v>27.8</v>
      </c>
      <c r="J1018" s="11">
        <v>263.5</v>
      </c>
      <c r="K1018" s="11">
        <v>100.2</v>
      </c>
      <c r="L1018" s="11">
        <f t="shared" si="46"/>
        <v>0.61973434535104366</v>
      </c>
      <c r="M1018" s="7">
        <f t="shared" si="48"/>
        <v>6385.4844638670056</v>
      </c>
      <c r="N1018" s="11">
        <v>263.5</v>
      </c>
      <c r="O1018" s="11">
        <v>45.6</v>
      </c>
      <c r="P1018" s="11">
        <v>100.2</v>
      </c>
      <c r="Q1018" s="11">
        <f t="shared" si="47"/>
        <v>54.6</v>
      </c>
      <c r="R1018" s="20"/>
    </row>
    <row r="1019" spans="1:36" ht="15.75" customHeight="1" x14ac:dyDescent="0.15">
      <c r="A1019" s="11">
        <v>2024</v>
      </c>
      <c r="B1019" s="8" t="s">
        <v>21</v>
      </c>
      <c r="C1019" s="9">
        <v>1110</v>
      </c>
      <c r="D1019" s="7" t="s">
        <v>27</v>
      </c>
      <c r="E1019" s="16" t="s">
        <v>32</v>
      </c>
      <c r="F1019" s="52" t="s">
        <v>24</v>
      </c>
      <c r="G1019" s="38">
        <v>45449</v>
      </c>
      <c r="H1019" s="40">
        <v>240009</v>
      </c>
      <c r="I1019" s="61">
        <v>28.8</v>
      </c>
      <c r="J1019" s="11">
        <v>318.2</v>
      </c>
      <c r="K1019" s="11">
        <v>111.9</v>
      </c>
      <c r="L1019" s="11">
        <f t="shared" si="46"/>
        <v>0.64833438089252038</v>
      </c>
      <c r="M1019" s="7">
        <f t="shared" si="48"/>
        <v>6117.6461535531307</v>
      </c>
      <c r="N1019" s="11">
        <v>318.2</v>
      </c>
      <c r="O1019" s="11">
        <v>45.6</v>
      </c>
      <c r="P1019" s="11">
        <v>111.9</v>
      </c>
      <c r="Q1019" s="11">
        <f t="shared" si="47"/>
        <v>66.300000000000011</v>
      </c>
      <c r="R1019" s="20"/>
    </row>
    <row r="1020" spans="1:36" ht="15.75" customHeight="1" x14ac:dyDescent="0.15">
      <c r="A1020" s="11">
        <v>2024</v>
      </c>
      <c r="B1020" s="8" t="s">
        <v>21</v>
      </c>
      <c r="C1020" s="9">
        <v>1111</v>
      </c>
      <c r="D1020" s="7" t="s">
        <v>30</v>
      </c>
      <c r="E1020" s="16" t="s">
        <v>32</v>
      </c>
      <c r="F1020" s="52" t="s">
        <v>24</v>
      </c>
      <c r="G1020" s="38">
        <v>45449</v>
      </c>
      <c r="H1020" s="40">
        <v>240010</v>
      </c>
      <c r="I1020" s="61">
        <v>26.6</v>
      </c>
      <c r="J1020" s="11">
        <v>221.2</v>
      </c>
      <c r="K1020" s="11">
        <v>88.7</v>
      </c>
      <c r="L1020" s="11">
        <f t="shared" si="46"/>
        <v>0.59900542495479203</v>
      </c>
      <c r="M1020" s="7">
        <f t="shared" si="48"/>
        <v>6442.9103517595076</v>
      </c>
      <c r="N1020" s="11">
        <v>221.2</v>
      </c>
      <c r="O1020" s="11">
        <v>45.6</v>
      </c>
      <c r="P1020" s="11">
        <v>88.7</v>
      </c>
      <c r="Q1020" s="11">
        <f t="shared" si="47"/>
        <v>43.1</v>
      </c>
      <c r="R1020" s="20"/>
    </row>
    <row r="1021" spans="1:36" ht="15.75" customHeight="1" x14ac:dyDescent="0.15">
      <c r="A1021" s="11">
        <v>2024</v>
      </c>
      <c r="B1021" s="8" t="s">
        <v>21</v>
      </c>
      <c r="C1021" s="9">
        <v>1112</v>
      </c>
      <c r="D1021" s="7" t="s">
        <v>31</v>
      </c>
      <c r="E1021" s="16" t="s">
        <v>32</v>
      </c>
      <c r="F1021" s="52" t="s">
        <v>24</v>
      </c>
      <c r="G1021" s="38">
        <v>45449</v>
      </c>
      <c r="H1021" s="40">
        <v>240011</v>
      </c>
      <c r="I1021" s="61">
        <v>28.6</v>
      </c>
      <c r="J1021" s="11">
        <v>265.39999999999998</v>
      </c>
      <c r="K1021" s="11">
        <v>99.2</v>
      </c>
      <c r="L1021" s="11">
        <f t="shared" si="46"/>
        <v>0.62622456669178594</v>
      </c>
      <c r="M1021" s="7">
        <f t="shared" si="48"/>
        <v>6457.1182747681105</v>
      </c>
      <c r="N1021" s="11">
        <v>265.39999999999998</v>
      </c>
      <c r="O1021" s="11">
        <v>45.6</v>
      </c>
      <c r="P1021" s="11">
        <v>99.2</v>
      </c>
      <c r="Q1021" s="11">
        <f t="shared" si="47"/>
        <v>53.6</v>
      </c>
      <c r="R1021" s="20"/>
    </row>
    <row r="1022" spans="1:36" ht="15.75" customHeight="1" x14ac:dyDescent="0.15">
      <c r="A1022" s="11">
        <v>2024</v>
      </c>
      <c r="B1022" s="8" t="s">
        <v>21</v>
      </c>
      <c r="C1022" s="9">
        <v>1201</v>
      </c>
      <c r="D1022" s="7" t="s">
        <v>30</v>
      </c>
      <c r="E1022" s="10" t="s">
        <v>23</v>
      </c>
      <c r="F1022" s="52" t="s">
        <v>24</v>
      </c>
      <c r="G1022" s="38">
        <v>45449</v>
      </c>
      <c r="H1022" s="40">
        <v>240012</v>
      </c>
      <c r="I1022" s="61">
        <v>28.6</v>
      </c>
      <c r="J1022" s="11">
        <v>428.9</v>
      </c>
      <c r="K1022" s="11">
        <v>139</v>
      </c>
      <c r="L1022" s="11">
        <f t="shared" si="46"/>
        <v>0.67591513173233853</v>
      </c>
      <c r="M1022" s="7">
        <f t="shared" si="48"/>
        <v>5598.694132852057</v>
      </c>
      <c r="N1022" s="11">
        <v>428.9</v>
      </c>
      <c r="O1022" s="11">
        <v>45.6</v>
      </c>
      <c r="P1022" s="11">
        <v>139</v>
      </c>
      <c r="Q1022" s="11">
        <f t="shared" si="47"/>
        <v>93.4</v>
      </c>
      <c r="R1022" s="20"/>
    </row>
    <row r="1023" spans="1:36" ht="15.75" customHeight="1" x14ac:dyDescent="0.15">
      <c r="A1023" s="11">
        <v>2024</v>
      </c>
      <c r="B1023" s="8" t="s">
        <v>21</v>
      </c>
      <c r="C1023" s="9">
        <v>1202</v>
      </c>
      <c r="D1023" s="7" t="s">
        <v>29</v>
      </c>
      <c r="E1023" s="10" t="s">
        <v>23</v>
      </c>
      <c r="F1023" s="52" t="s">
        <v>24</v>
      </c>
      <c r="G1023" s="38">
        <v>45449</v>
      </c>
      <c r="H1023" s="40">
        <v>240013</v>
      </c>
      <c r="I1023" s="61">
        <v>27.6</v>
      </c>
      <c r="J1023" s="11">
        <v>351.2</v>
      </c>
      <c r="K1023" s="11">
        <v>119.5</v>
      </c>
      <c r="L1023" s="11">
        <f t="shared" si="46"/>
        <v>0.65973804100227784</v>
      </c>
      <c r="M1023" s="7">
        <f t="shared" si="48"/>
        <v>5672.6297044093189</v>
      </c>
      <c r="N1023" s="11">
        <v>351.2</v>
      </c>
      <c r="O1023" s="11">
        <v>45.6</v>
      </c>
      <c r="P1023" s="11">
        <v>119.5</v>
      </c>
      <c r="Q1023" s="11">
        <f t="shared" si="47"/>
        <v>73.900000000000006</v>
      </c>
      <c r="R1023" s="20"/>
    </row>
    <row r="1024" spans="1:36" ht="15.75" customHeight="1" x14ac:dyDescent="0.15">
      <c r="A1024" s="11">
        <v>2024</v>
      </c>
      <c r="B1024" s="8" t="s">
        <v>21</v>
      </c>
      <c r="C1024" s="9">
        <v>1203</v>
      </c>
      <c r="D1024" s="7" t="s">
        <v>27</v>
      </c>
      <c r="E1024" s="10" t="s">
        <v>23</v>
      </c>
      <c r="F1024" s="52" t="s">
        <v>24</v>
      </c>
      <c r="G1024" s="38">
        <v>45449</v>
      </c>
      <c r="H1024" s="40">
        <v>240014</v>
      </c>
      <c r="I1024" s="61">
        <v>30.2</v>
      </c>
      <c r="J1024" s="11">
        <v>238</v>
      </c>
      <c r="K1024" s="11">
        <v>93.6</v>
      </c>
      <c r="L1024" s="11">
        <f t="shared" si="46"/>
        <v>0.60672268907563032</v>
      </c>
      <c r="M1024" s="7">
        <f t="shared" si="48"/>
        <v>7174.106001188351</v>
      </c>
      <c r="N1024" s="11">
        <v>238</v>
      </c>
      <c r="O1024" s="11">
        <v>45.6</v>
      </c>
      <c r="P1024" s="11">
        <v>93.6</v>
      </c>
      <c r="Q1024" s="11">
        <f t="shared" si="47"/>
        <v>47.999999999999993</v>
      </c>
      <c r="R1024" s="20"/>
    </row>
    <row r="1025" spans="1:18" ht="15.75" customHeight="1" x14ac:dyDescent="0.15">
      <c r="A1025" s="11">
        <v>2024</v>
      </c>
      <c r="B1025" s="8" t="s">
        <v>21</v>
      </c>
      <c r="C1025" s="9">
        <v>1204</v>
      </c>
      <c r="D1025" s="7" t="s">
        <v>22</v>
      </c>
      <c r="E1025" s="10" t="s">
        <v>23</v>
      </c>
      <c r="F1025" s="52" t="s">
        <v>24</v>
      </c>
      <c r="G1025" s="38">
        <v>45449</v>
      </c>
      <c r="H1025" s="40">
        <v>240015</v>
      </c>
      <c r="I1025" s="61">
        <v>30.8</v>
      </c>
      <c r="J1025" s="11">
        <v>333.5</v>
      </c>
      <c r="K1025" s="11">
        <v>109.4</v>
      </c>
      <c r="L1025" s="11">
        <f t="shared" si="46"/>
        <v>0.67196401799100447</v>
      </c>
      <c r="M1025" s="7">
        <f t="shared" si="48"/>
        <v>6102.8705054879965</v>
      </c>
      <c r="N1025" s="11">
        <v>333.5</v>
      </c>
      <c r="O1025" s="11">
        <v>45.6</v>
      </c>
      <c r="P1025" s="11">
        <v>109.4</v>
      </c>
      <c r="Q1025" s="11">
        <f t="shared" si="47"/>
        <v>63.800000000000004</v>
      </c>
      <c r="R1025" s="20"/>
    </row>
    <row r="1026" spans="1:18" ht="15.75" customHeight="1" x14ac:dyDescent="0.15">
      <c r="A1026" s="11">
        <v>2024</v>
      </c>
      <c r="B1026" s="8" t="s">
        <v>21</v>
      </c>
      <c r="C1026" s="9">
        <v>1205</v>
      </c>
      <c r="D1026" s="7" t="s">
        <v>28</v>
      </c>
      <c r="E1026" s="10" t="s">
        <v>23</v>
      </c>
      <c r="F1026" s="52" t="s">
        <v>24</v>
      </c>
      <c r="G1026" s="38">
        <v>45449</v>
      </c>
      <c r="H1026" s="40">
        <v>240016</v>
      </c>
      <c r="I1026" s="61">
        <v>28.8</v>
      </c>
      <c r="J1026" s="11">
        <v>360.8</v>
      </c>
      <c r="K1026" s="11">
        <v>118</v>
      </c>
      <c r="L1026" s="11">
        <f t="shared" si="46"/>
        <v>0.67294900221729492</v>
      </c>
      <c r="M1026" s="7">
        <f t="shared" si="48"/>
        <v>5689.4452283365799</v>
      </c>
      <c r="N1026" s="11">
        <v>360.8</v>
      </c>
      <c r="O1026" s="11">
        <v>45.6</v>
      </c>
      <c r="P1026" s="11">
        <v>118</v>
      </c>
      <c r="Q1026" s="11">
        <f t="shared" si="47"/>
        <v>72.400000000000006</v>
      </c>
      <c r="R1026" s="20"/>
    </row>
    <row r="1027" spans="1:18" ht="15.75" customHeight="1" x14ac:dyDescent="0.15">
      <c r="A1027" s="11">
        <v>2024</v>
      </c>
      <c r="B1027" s="8" t="s">
        <v>21</v>
      </c>
      <c r="C1027" s="9">
        <v>1206</v>
      </c>
      <c r="D1027" s="7" t="s">
        <v>31</v>
      </c>
      <c r="E1027" s="10" t="s">
        <v>23</v>
      </c>
      <c r="F1027" s="52" t="s">
        <v>24</v>
      </c>
      <c r="G1027" s="38">
        <v>45449</v>
      </c>
      <c r="H1027" s="40">
        <v>240017</v>
      </c>
      <c r="I1027" s="61">
        <v>29.6</v>
      </c>
      <c r="J1027" s="11">
        <v>489.1</v>
      </c>
      <c r="K1027" s="11">
        <v>151.30000000000001</v>
      </c>
      <c r="L1027" s="11">
        <f t="shared" si="46"/>
        <v>0.69065630750357798</v>
      </c>
      <c r="M1027" s="7">
        <f t="shared" si="48"/>
        <v>5530.8888507969814</v>
      </c>
      <c r="N1027" s="11">
        <v>489.1</v>
      </c>
      <c r="O1027" s="11">
        <v>45.6</v>
      </c>
      <c r="P1027" s="11">
        <v>151.30000000000001</v>
      </c>
      <c r="Q1027" s="11">
        <f t="shared" si="47"/>
        <v>105.70000000000002</v>
      </c>
      <c r="R1027" s="20"/>
    </row>
    <row r="1028" spans="1:18" ht="15.75" customHeight="1" x14ac:dyDescent="0.15">
      <c r="A1028" s="11">
        <v>2024</v>
      </c>
      <c r="B1028" s="8" t="s">
        <v>21</v>
      </c>
      <c r="C1028" s="9">
        <v>1207</v>
      </c>
      <c r="D1028" s="7" t="s">
        <v>28</v>
      </c>
      <c r="E1028" s="16" t="s">
        <v>32</v>
      </c>
      <c r="F1028" s="52" t="s">
        <v>24</v>
      </c>
      <c r="G1028" s="38">
        <v>45449</v>
      </c>
      <c r="H1028" s="40">
        <v>240018</v>
      </c>
      <c r="I1028" s="61">
        <v>29.4</v>
      </c>
      <c r="J1028" s="11">
        <v>432.1</v>
      </c>
      <c r="K1028" s="11">
        <v>141.4</v>
      </c>
      <c r="L1028" s="11">
        <f t="shared" si="46"/>
        <v>0.67276093496875733</v>
      </c>
      <c r="M1028" s="7">
        <f t="shared" si="48"/>
        <v>5811.3151526060556</v>
      </c>
      <c r="N1028" s="11">
        <v>432.1</v>
      </c>
      <c r="O1028" s="11">
        <v>45.6</v>
      </c>
      <c r="P1028" s="11">
        <v>141.4</v>
      </c>
      <c r="Q1028" s="11">
        <f t="shared" si="47"/>
        <v>95.800000000000011</v>
      </c>
      <c r="R1028" s="20"/>
    </row>
    <row r="1029" spans="1:18" ht="15.75" customHeight="1" x14ac:dyDescent="0.15">
      <c r="A1029" s="11">
        <v>2024</v>
      </c>
      <c r="B1029" s="8" t="s">
        <v>21</v>
      </c>
      <c r="C1029" s="9">
        <v>1208</v>
      </c>
      <c r="D1029" s="7" t="s">
        <v>30</v>
      </c>
      <c r="E1029" s="16" t="s">
        <v>32</v>
      </c>
      <c r="F1029" s="52" t="s">
        <v>24</v>
      </c>
      <c r="G1029" s="38">
        <v>45449</v>
      </c>
      <c r="H1029" s="40">
        <v>240019</v>
      </c>
      <c r="I1029" s="61">
        <v>28.8</v>
      </c>
      <c r="J1029" s="11">
        <v>248.5</v>
      </c>
      <c r="K1029" s="11">
        <v>96.8</v>
      </c>
      <c r="L1029" s="11">
        <f t="shared" si="46"/>
        <v>0.61046277665995974</v>
      </c>
      <c r="M1029" s="7">
        <f t="shared" si="48"/>
        <v>6776.4682316118924</v>
      </c>
      <c r="N1029" s="11">
        <v>248.5</v>
      </c>
      <c r="O1029" s="11">
        <v>45.6</v>
      </c>
      <c r="P1029" s="11">
        <v>96.8</v>
      </c>
      <c r="Q1029" s="11">
        <f t="shared" si="47"/>
        <v>51.199999999999996</v>
      </c>
      <c r="R1029" s="20"/>
    </row>
    <row r="1030" spans="1:18" ht="15.75" customHeight="1" x14ac:dyDescent="0.15">
      <c r="A1030" s="11">
        <v>2024</v>
      </c>
      <c r="B1030" s="8" t="s">
        <v>21</v>
      </c>
      <c r="C1030" s="9">
        <v>1209</v>
      </c>
      <c r="D1030" s="7" t="s">
        <v>31</v>
      </c>
      <c r="E1030" s="16" t="s">
        <v>32</v>
      </c>
      <c r="F1030" s="52" t="s">
        <v>24</v>
      </c>
      <c r="G1030" s="38">
        <v>45449</v>
      </c>
      <c r="H1030" s="40">
        <v>240020</v>
      </c>
      <c r="I1030" s="61">
        <v>30.8</v>
      </c>
      <c r="J1030" s="11">
        <v>320.60000000000002</v>
      </c>
      <c r="K1030" s="11">
        <v>116.1</v>
      </c>
      <c r="L1030" s="11">
        <f t="shared" si="46"/>
        <v>0.63786650031191516</v>
      </c>
      <c r="M1030" s="7">
        <f t="shared" si="48"/>
        <v>6737.2299854439589</v>
      </c>
      <c r="N1030" s="11">
        <v>320.60000000000002</v>
      </c>
      <c r="O1030" s="11">
        <v>45.6</v>
      </c>
      <c r="P1030" s="11">
        <v>116.1</v>
      </c>
      <c r="Q1030" s="11">
        <f t="shared" si="47"/>
        <v>70.5</v>
      </c>
      <c r="R1030" s="20"/>
    </row>
    <row r="1031" spans="1:18" ht="15.75" customHeight="1" x14ac:dyDescent="0.15">
      <c r="A1031" s="11">
        <v>2024</v>
      </c>
      <c r="B1031" s="8" t="s">
        <v>21</v>
      </c>
      <c r="C1031" s="9">
        <v>1210</v>
      </c>
      <c r="D1031" s="7" t="s">
        <v>22</v>
      </c>
      <c r="E1031" s="16" t="s">
        <v>32</v>
      </c>
      <c r="F1031" s="52" t="s">
        <v>24</v>
      </c>
      <c r="G1031" s="38">
        <v>45449</v>
      </c>
      <c r="H1031" s="40">
        <v>240021</v>
      </c>
      <c r="I1031" s="61">
        <v>29.2</v>
      </c>
      <c r="J1031" s="11">
        <v>601.6</v>
      </c>
      <c r="K1031" s="11">
        <v>180.4</v>
      </c>
      <c r="L1031" s="11">
        <f t="shared" si="46"/>
        <v>0.7001329787234043</v>
      </c>
      <c r="M1031" s="7">
        <f t="shared" si="48"/>
        <v>5288.9993268978187</v>
      </c>
      <c r="N1031" s="11">
        <v>601.6</v>
      </c>
      <c r="O1031" s="11">
        <v>45.6</v>
      </c>
      <c r="P1031" s="11">
        <v>180.4</v>
      </c>
      <c r="Q1031" s="11">
        <f t="shared" si="47"/>
        <v>134.80000000000001</v>
      </c>
      <c r="R1031" s="20"/>
    </row>
    <row r="1032" spans="1:18" ht="15.75" customHeight="1" x14ac:dyDescent="0.15">
      <c r="A1032" s="11">
        <v>2024</v>
      </c>
      <c r="B1032" s="8" t="s">
        <v>21</v>
      </c>
      <c r="C1032" s="9">
        <v>1211</v>
      </c>
      <c r="D1032" s="7" t="s">
        <v>27</v>
      </c>
      <c r="E1032" s="16" t="s">
        <v>32</v>
      </c>
      <c r="F1032" s="52" t="s">
        <v>24</v>
      </c>
      <c r="G1032" s="38">
        <v>45449</v>
      </c>
      <c r="H1032" s="40">
        <v>240022</v>
      </c>
      <c r="I1032" s="61">
        <v>28.4</v>
      </c>
      <c r="J1032" s="11">
        <v>224.5</v>
      </c>
      <c r="K1032" s="11">
        <v>90.4</v>
      </c>
      <c r="L1032" s="11">
        <f t="shared" si="46"/>
        <v>0.5973273942093541</v>
      </c>
      <c r="M1032" s="7">
        <f t="shared" si="48"/>
        <v>6907.6826928028104</v>
      </c>
      <c r="N1032" s="11">
        <v>224.5</v>
      </c>
      <c r="O1032" s="11">
        <v>45.6</v>
      </c>
      <c r="P1032" s="11">
        <v>90.4</v>
      </c>
      <c r="Q1032" s="11">
        <f t="shared" si="47"/>
        <v>44.800000000000004</v>
      </c>
      <c r="R1032" s="20"/>
    </row>
    <row r="1033" spans="1:18" ht="15.75" customHeight="1" x14ac:dyDescent="0.15">
      <c r="A1033" s="11">
        <v>2024</v>
      </c>
      <c r="B1033" s="8" t="s">
        <v>21</v>
      </c>
      <c r="C1033" s="9">
        <v>1212</v>
      </c>
      <c r="D1033" s="7" t="s">
        <v>29</v>
      </c>
      <c r="E1033" s="16" t="s">
        <v>32</v>
      </c>
      <c r="F1033" s="52" t="s">
        <v>24</v>
      </c>
      <c r="G1033" s="38">
        <v>45449</v>
      </c>
      <c r="H1033" s="40">
        <v>240023</v>
      </c>
      <c r="I1033" s="61">
        <v>32.200000000000003</v>
      </c>
      <c r="J1033" s="11">
        <v>226.2</v>
      </c>
      <c r="K1033" s="11">
        <v>90.5</v>
      </c>
      <c r="L1033" s="11">
        <f t="shared" si="46"/>
        <v>0.59991158267020339</v>
      </c>
      <c r="M1033" s="7">
        <f t="shared" si="48"/>
        <v>7781.6878357204023</v>
      </c>
      <c r="N1033" s="11">
        <v>226.2</v>
      </c>
      <c r="O1033" s="11">
        <v>45.6</v>
      </c>
      <c r="P1033" s="11">
        <v>90.5</v>
      </c>
      <c r="Q1033" s="11">
        <f t="shared" si="47"/>
        <v>44.9</v>
      </c>
      <c r="R1033" s="20"/>
    </row>
    <row r="1034" spans="1:18" ht="15.75" customHeight="1" x14ac:dyDescent="0.15">
      <c r="A1034" s="11">
        <v>2024</v>
      </c>
      <c r="B1034" s="8" t="s">
        <v>21</v>
      </c>
      <c r="C1034" s="9">
        <v>1301</v>
      </c>
      <c r="D1034" s="7" t="s">
        <v>22</v>
      </c>
      <c r="E1034" s="16" t="s">
        <v>32</v>
      </c>
      <c r="F1034" s="52" t="s">
        <v>24</v>
      </c>
      <c r="G1034" s="38">
        <v>45449</v>
      </c>
      <c r="H1034" s="40">
        <v>240024</v>
      </c>
      <c r="I1034" s="61">
        <v>26</v>
      </c>
      <c r="J1034" s="11">
        <v>555.9</v>
      </c>
      <c r="K1034" s="11">
        <v>172.4</v>
      </c>
      <c r="L1034" s="11">
        <f t="shared" si="46"/>
        <v>0.68987227918690419</v>
      </c>
      <c r="M1034" s="7">
        <f t="shared" si="48"/>
        <v>4870.5262696723967</v>
      </c>
      <c r="N1034" s="11">
        <v>555.9</v>
      </c>
      <c r="O1034" s="11">
        <v>45.6</v>
      </c>
      <c r="P1034" s="11">
        <v>172.4</v>
      </c>
      <c r="Q1034" s="11">
        <f t="shared" si="47"/>
        <v>126.80000000000001</v>
      </c>
      <c r="R1034" s="20"/>
    </row>
    <row r="1035" spans="1:18" ht="15.75" customHeight="1" x14ac:dyDescent="0.15">
      <c r="A1035" s="11">
        <v>2024</v>
      </c>
      <c r="B1035" s="8" t="s">
        <v>21</v>
      </c>
      <c r="C1035" s="9">
        <v>1302</v>
      </c>
      <c r="D1035" s="7" t="s">
        <v>27</v>
      </c>
      <c r="E1035" s="16" t="s">
        <v>32</v>
      </c>
      <c r="F1035" s="52" t="s">
        <v>24</v>
      </c>
      <c r="G1035" s="38">
        <v>45449</v>
      </c>
      <c r="H1035" s="40">
        <v>240025</v>
      </c>
      <c r="I1035" s="61">
        <v>26.6</v>
      </c>
      <c r="J1035" s="11">
        <v>452.1</v>
      </c>
      <c r="K1035" s="11">
        <v>146.9</v>
      </c>
      <c r="L1035" s="11">
        <f t="shared" si="46"/>
        <v>0.67507188675071894</v>
      </c>
      <c r="M1035" s="7">
        <f t="shared" si="48"/>
        <v>5220.7257522011632</v>
      </c>
      <c r="N1035" s="11">
        <v>452.1</v>
      </c>
      <c r="O1035" s="11">
        <v>45.6</v>
      </c>
      <c r="P1035" s="11">
        <v>146.9</v>
      </c>
      <c r="Q1035" s="11">
        <f t="shared" si="47"/>
        <v>101.30000000000001</v>
      </c>
      <c r="R1035" s="20"/>
    </row>
    <row r="1036" spans="1:18" ht="15.75" customHeight="1" x14ac:dyDescent="0.15">
      <c r="A1036" s="11">
        <v>2024</v>
      </c>
      <c r="B1036" s="8" t="s">
        <v>21</v>
      </c>
      <c r="C1036" s="9">
        <v>1303</v>
      </c>
      <c r="D1036" s="7" t="s">
        <v>30</v>
      </c>
      <c r="E1036" s="16" t="s">
        <v>32</v>
      </c>
      <c r="F1036" s="52" t="s">
        <v>24</v>
      </c>
      <c r="G1036" s="38">
        <v>45449</v>
      </c>
      <c r="H1036" s="40">
        <v>240026</v>
      </c>
      <c r="I1036" s="61">
        <v>30.8</v>
      </c>
      <c r="J1036" s="11">
        <v>415.4</v>
      </c>
      <c r="K1036" s="11">
        <v>138.9</v>
      </c>
      <c r="L1036" s="11">
        <f t="shared" si="46"/>
        <v>0.66562349542609534</v>
      </c>
      <c r="M1036" s="7">
        <f t="shared" si="48"/>
        <v>6220.8313094028072</v>
      </c>
      <c r="N1036" s="11">
        <v>415.4</v>
      </c>
      <c r="O1036" s="11">
        <v>45.6</v>
      </c>
      <c r="P1036" s="11">
        <v>138.9</v>
      </c>
      <c r="Q1036" s="11">
        <f t="shared" si="47"/>
        <v>93.300000000000011</v>
      </c>
      <c r="R1036" s="20"/>
    </row>
    <row r="1037" spans="1:18" ht="15.75" customHeight="1" x14ac:dyDescent="0.15">
      <c r="A1037" s="11">
        <v>2024</v>
      </c>
      <c r="B1037" s="8" t="s">
        <v>21</v>
      </c>
      <c r="C1037" s="9">
        <v>1304</v>
      </c>
      <c r="D1037" s="7" t="s">
        <v>31</v>
      </c>
      <c r="E1037" s="16" t="s">
        <v>32</v>
      </c>
      <c r="F1037" s="52" t="s">
        <v>24</v>
      </c>
      <c r="G1037" s="38">
        <v>45449</v>
      </c>
      <c r="H1037" s="40">
        <v>240027</v>
      </c>
      <c r="I1037" s="61">
        <v>33</v>
      </c>
      <c r="J1037" s="11">
        <v>337.5</v>
      </c>
      <c r="K1037" s="11">
        <v>111.4</v>
      </c>
      <c r="L1037" s="11">
        <f t="shared" si="46"/>
        <v>0.66992592592592592</v>
      </c>
      <c r="M1037" s="7">
        <f t="shared" si="48"/>
        <v>6579.4154183813425</v>
      </c>
      <c r="N1037" s="11">
        <v>337.5</v>
      </c>
      <c r="O1037" s="11">
        <v>45.6</v>
      </c>
      <c r="P1037" s="11">
        <v>111.4</v>
      </c>
      <c r="Q1037" s="11">
        <f t="shared" si="47"/>
        <v>65.800000000000011</v>
      </c>
      <c r="R1037" s="20"/>
    </row>
    <row r="1038" spans="1:18" ht="15.75" customHeight="1" x14ac:dyDescent="0.15">
      <c r="A1038" s="11">
        <v>2024</v>
      </c>
      <c r="B1038" s="8" t="s">
        <v>21</v>
      </c>
      <c r="C1038" s="9">
        <v>1305</v>
      </c>
      <c r="D1038" s="7" t="s">
        <v>28</v>
      </c>
      <c r="E1038" s="16" t="s">
        <v>32</v>
      </c>
      <c r="F1038" s="52" t="s">
        <v>24</v>
      </c>
      <c r="G1038" s="38">
        <v>45449</v>
      </c>
      <c r="H1038" s="40">
        <v>240028</v>
      </c>
      <c r="I1038" s="61">
        <v>29.8</v>
      </c>
      <c r="J1038" s="11">
        <v>233.8</v>
      </c>
      <c r="K1038" s="11">
        <v>91.5</v>
      </c>
      <c r="L1038" s="11">
        <f t="shared" si="46"/>
        <v>0.60863986313088114</v>
      </c>
      <c r="M1038" s="7">
        <f t="shared" si="48"/>
        <v>7044.575142644002</v>
      </c>
      <c r="N1038" s="11">
        <v>233.8</v>
      </c>
      <c r="O1038" s="11">
        <v>45.6</v>
      </c>
      <c r="P1038" s="11">
        <v>91.5</v>
      </c>
      <c r="Q1038" s="11">
        <f t="shared" si="47"/>
        <v>45.9</v>
      </c>
      <c r="R1038" s="20"/>
    </row>
    <row r="1039" spans="1:18" ht="15.75" customHeight="1" x14ac:dyDescent="0.15">
      <c r="A1039" s="11">
        <v>2024</v>
      </c>
      <c r="B1039" s="8" t="s">
        <v>21</v>
      </c>
      <c r="C1039" s="9">
        <v>1306</v>
      </c>
      <c r="D1039" s="7" t="s">
        <v>29</v>
      </c>
      <c r="E1039" s="16" t="s">
        <v>32</v>
      </c>
      <c r="F1039" s="52" t="s">
        <v>24</v>
      </c>
      <c r="G1039" s="38">
        <v>45449</v>
      </c>
      <c r="H1039" s="40">
        <v>240029</v>
      </c>
      <c r="I1039" s="61">
        <v>31.6</v>
      </c>
      <c r="J1039" s="11">
        <v>396.5</v>
      </c>
      <c r="K1039" s="11">
        <v>129.30000000000001</v>
      </c>
      <c r="L1039" s="11">
        <f t="shared" si="46"/>
        <v>0.67389659520807055</v>
      </c>
      <c r="M1039" s="7">
        <f t="shared" si="48"/>
        <v>6224.4985559674105</v>
      </c>
      <c r="N1039" s="11">
        <v>396.5</v>
      </c>
      <c r="O1039" s="11">
        <v>45.6</v>
      </c>
      <c r="P1039" s="11">
        <v>129.30000000000001</v>
      </c>
      <c r="Q1039" s="11">
        <f t="shared" si="47"/>
        <v>83.700000000000017</v>
      </c>
      <c r="R1039" s="20"/>
    </row>
    <row r="1040" spans="1:18" ht="15.75" customHeight="1" x14ac:dyDescent="0.15">
      <c r="A1040" s="11">
        <v>2024</v>
      </c>
      <c r="B1040" s="8" t="s">
        <v>21</v>
      </c>
      <c r="C1040" s="9">
        <v>1307</v>
      </c>
      <c r="D1040" s="7" t="s">
        <v>27</v>
      </c>
      <c r="E1040" s="10" t="s">
        <v>23</v>
      </c>
      <c r="F1040" s="52" t="s">
        <v>24</v>
      </c>
      <c r="G1040" s="38">
        <v>45449</v>
      </c>
      <c r="H1040" s="40">
        <v>240030</v>
      </c>
      <c r="I1040" s="61">
        <v>24.8</v>
      </c>
      <c r="J1040" s="11">
        <v>541.4</v>
      </c>
      <c r="K1040" s="11">
        <v>162.5</v>
      </c>
      <c r="L1040" s="11">
        <f t="shared" si="46"/>
        <v>0.69985223494643511</v>
      </c>
      <c r="M1040" s="7">
        <f t="shared" si="48"/>
        <v>4496.2323850083985</v>
      </c>
      <c r="N1040" s="11">
        <v>541.4</v>
      </c>
      <c r="O1040" s="11">
        <v>45.6</v>
      </c>
      <c r="P1040" s="11">
        <v>162.5</v>
      </c>
      <c r="Q1040" s="11">
        <f t="shared" si="47"/>
        <v>116.9</v>
      </c>
      <c r="R1040" s="20"/>
    </row>
    <row r="1041" spans="1:18" ht="15.75" customHeight="1" x14ac:dyDescent="0.15">
      <c r="A1041" s="11">
        <v>2024</v>
      </c>
      <c r="B1041" s="8" t="s">
        <v>21</v>
      </c>
      <c r="C1041" s="9">
        <v>1308</v>
      </c>
      <c r="D1041" s="7" t="s">
        <v>22</v>
      </c>
      <c r="E1041" s="10" t="s">
        <v>23</v>
      </c>
      <c r="F1041" s="52" t="s">
        <v>24</v>
      </c>
      <c r="G1041" s="38">
        <v>45449</v>
      </c>
      <c r="H1041" s="40">
        <v>240031</v>
      </c>
      <c r="I1041" s="61">
        <v>27.4</v>
      </c>
      <c r="J1041" s="11">
        <v>289.10000000000002</v>
      </c>
      <c r="K1041" s="11">
        <v>117.2</v>
      </c>
      <c r="L1041" s="11">
        <f t="shared" si="46"/>
        <v>0.59460394327222421</v>
      </c>
      <c r="M1041" s="7">
        <f t="shared" si="48"/>
        <v>6709.5290488962773</v>
      </c>
      <c r="N1041" s="11">
        <v>289.10000000000002</v>
      </c>
      <c r="O1041" s="11">
        <v>45.6</v>
      </c>
      <c r="P1041" s="11">
        <v>117.2</v>
      </c>
      <c r="Q1041" s="11">
        <f t="shared" si="47"/>
        <v>71.599999999999994</v>
      </c>
      <c r="R1041" s="20"/>
    </row>
    <row r="1042" spans="1:18" ht="15.75" customHeight="1" x14ac:dyDescent="0.15">
      <c r="A1042" s="11">
        <v>2024</v>
      </c>
      <c r="B1042" s="8" t="s">
        <v>21</v>
      </c>
      <c r="C1042" s="9">
        <v>1309</v>
      </c>
      <c r="D1042" s="7" t="s">
        <v>31</v>
      </c>
      <c r="E1042" s="10" t="s">
        <v>23</v>
      </c>
      <c r="F1042" s="52" t="s">
        <v>24</v>
      </c>
      <c r="G1042" s="38">
        <v>45449</v>
      </c>
      <c r="H1042" s="40">
        <v>240032</v>
      </c>
      <c r="I1042" s="61">
        <v>31.4</v>
      </c>
      <c r="J1042" s="11">
        <v>653.79999999999995</v>
      </c>
      <c r="K1042" s="11">
        <v>190.4</v>
      </c>
      <c r="L1042" s="11">
        <f t="shared" si="46"/>
        <v>0.70877944325481801</v>
      </c>
      <c r="M1042" s="7">
        <f t="shared" si="48"/>
        <v>5523.4907437448455</v>
      </c>
      <c r="N1042" s="11">
        <v>653.79999999999995</v>
      </c>
      <c r="O1042" s="11">
        <v>45.6</v>
      </c>
      <c r="P1042" s="11">
        <v>190.4</v>
      </c>
      <c r="Q1042" s="11">
        <f t="shared" si="47"/>
        <v>144.80000000000001</v>
      </c>
      <c r="R1042" s="20"/>
    </row>
    <row r="1043" spans="1:18" ht="15.75" customHeight="1" x14ac:dyDescent="0.15">
      <c r="A1043" s="11">
        <v>2024</v>
      </c>
      <c r="B1043" s="8" t="s">
        <v>21</v>
      </c>
      <c r="C1043" s="9">
        <v>1310</v>
      </c>
      <c r="D1043" s="7" t="s">
        <v>29</v>
      </c>
      <c r="E1043" s="10" t="s">
        <v>23</v>
      </c>
      <c r="F1043" s="52" t="s">
        <v>24</v>
      </c>
      <c r="G1043" s="38">
        <v>45449</v>
      </c>
      <c r="H1043" s="40">
        <v>240033</v>
      </c>
      <c r="I1043" s="61">
        <v>33.799999999999997</v>
      </c>
      <c r="J1043" s="11">
        <v>395.9</v>
      </c>
      <c r="K1043" s="11">
        <v>123.2</v>
      </c>
      <c r="L1043" s="11">
        <f t="shared" si="46"/>
        <v>0.6888103056327356</v>
      </c>
      <c r="M1043" s="7">
        <f t="shared" si="48"/>
        <v>6353.3658019390077</v>
      </c>
      <c r="N1043" s="11">
        <v>395.9</v>
      </c>
      <c r="O1043" s="11">
        <v>45.6</v>
      </c>
      <c r="P1043" s="11">
        <v>123.2</v>
      </c>
      <c r="Q1043" s="11">
        <f t="shared" si="47"/>
        <v>77.599999999999994</v>
      </c>
      <c r="R1043" s="20"/>
    </row>
    <row r="1044" spans="1:18" ht="15.75" customHeight="1" x14ac:dyDescent="0.15">
      <c r="A1044" s="11">
        <v>2024</v>
      </c>
      <c r="B1044" s="8" t="s">
        <v>21</v>
      </c>
      <c r="C1044" s="9">
        <v>1311</v>
      </c>
      <c r="D1044" s="7" t="s">
        <v>30</v>
      </c>
      <c r="E1044" s="10" t="s">
        <v>23</v>
      </c>
      <c r="F1044" s="52" t="s">
        <v>24</v>
      </c>
      <c r="G1044" s="38">
        <v>45449</v>
      </c>
      <c r="H1044" s="40">
        <v>240034</v>
      </c>
      <c r="I1044" s="61">
        <v>29.8</v>
      </c>
      <c r="J1044" s="11">
        <v>394.1</v>
      </c>
      <c r="K1044" s="11">
        <v>138.6</v>
      </c>
      <c r="L1044" s="11">
        <f t="shared" si="46"/>
        <v>0.64831261101243343</v>
      </c>
      <c r="M1044" s="7">
        <f t="shared" si="48"/>
        <v>6330.4562857706715</v>
      </c>
      <c r="N1044" s="11">
        <v>394.1</v>
      </c>
      <c r="O1044" s="11">
        <v>45.6</v>
      </c>
      <c r="P1044" s="11">
        <v>138.6</v>
      </c>
      <c r="Q1044" s="11">
        <f t="shared" si="47"/>
        <v>93</v>
      </c>
      <c r="R1044" s="20"/>
    </row>
    <row r="1045" spans="1:18" ht="15.75" customHeight="1" x14ac:dyDescent="0.15">
      <c r="A1045" s="11">
        <v>2024</v>
      </c>
      <c r="B1045" s="8" t="s">
        <v>21</v>
      </c>
      <c r="C1045" s="9">
        <v>1312</v>
      </c>
      <c r="D1045" s="7" t="s">
        <v>28</v>
      </c>
      <c r="E1045" s="10" t="s">
        <v>23</v>
      </c>
      <c r="F1045" s="52" t="s">
        <v>24</v>
      </c>
      <c r="G1045" s="38">
        <v>45449</v>
      </c>
      <c r="H1045" s="40">
        <v>240035</v>
      </c>
      <c r="I1045" s="61">
        <v>28</v>
      </c>
      <c r="J1045" s="11">
        <v>441.8</v>
      </c>
      <c r="K1045" s="11">
        <v>149.6</v>
      </c>
      <c r="L1045" s="11">
        <f t="shared" si="46"/>
        <v>0.66138524219103678</v>
      </c>
      <c r="M1045" s="7">
        <f t="shared" si="48"/>
        <v>5726.9826579257669</v>
      </c>
      <c r="N1045" s="11">
        <v>441.8</v>
      </c>
      <c r="O1045" s="11">
        <v>45.6</v>
      </c>
      <c r="P1045" s="11">
        <v>149.6</v>
      </c>
      <c r="Q1045" s="11">
        <f t="shared" si="47"/>
        <v>104</v>
      </c>
      <c r="R1045" s="20"/>
    </row>
    <row r="1046" spans="1:18" ht="15.75" customHeight="1" x14ac:dyDescent="0.15">
      <c r="A1046" s="11">
        <v>2024</v>
      </c>
      <c r="B1046" s="8" t="s">
        <v>21</v>
      </c>
      <c r="C1046" s="9">
        <v>1401</v>
      </c>
      <c r="D1046" s="7" t="s">
        <v>22</v>
      </c>
      <c r="E1046" s="10" t="s">
        <v>23</v>
      </c>
      <c r="F1046" s="52" t="s">
        <v>24</v>
      </c>
      <c r="G1046" s="38">
        <v>45449</v>
      </c>
      <c r="H1046" s="40">
        <v>240036</v>
      </c>
      <c r="I1046" s="61">
        <v>29.8</v>
      </c>
      <c r="J1046" s="11">
        <v>314.39999999999998</v>
      </c>
      <c r="K1046" s="11">
        <v>109.1</v>
      </c>
      <c r="L1046" s="11">
        <f t="shared" si="46"/>
        <v>0.65298982188295163</v>
      </c>
      <c r="M1046" s="7">
        <f t="shared" si="48"/>
        <v>6246.2653824790159</v>
      </c>
      <c r="N1046" s="11">
        <v>314.39999999999998</v>
      </c>
      <c r="O1046" s="11">
        <v>45.6</v>
      </c>
      <c r="P1046" s="11">
        <v>109.1</v>
      </c>
      <c r="Q1046" s="11">
        <f t="shared" si="47"/>
        <v>63.499999999999993</v>
      </c>
      <c r="R1046" s="20"/>
    </row>
    <row r="1047" spans="1:18" ht="15.75" customHeight="1" x14ac:dyDescent="0.15">
      <c r="A1047" s="11">
        <v>2024</v>
      </c>
      <c r="B1047" s="8" t="s">
        <v>21</v>
      </c>
      <c r="C1047" s="9">
        <v>1402</v>
      </c>
      <c r="D1047" s="7" t="s">
        <v>28</v>
      </c>
      <c r="E1047" s="10" t="s">
        <v>23</v>
      </c>
      <c r="F1047" s="52" t="s">
        <v>24</v>
      </c>
      <c r="G1047" s="38">
        <v>45449</v>
      </c>
      <c r="H1047" s="40">
        <v>240037</v>
      </c>
      <c r="I1047" s="61">
        <v>26.4</v>
      </c>
      <c r="J1047" s="11">
        <v>248.2</v>
      </c>
      <c r="K1047" s="11">
        <v>97.9</v>
      </c>
      <c r="L1047" s="11">
        <f t="shared" si="46"/>
        <v>0.60556003223207089</v>
      </c>
      <c r="M1047" s="7">
        <f t="shared" si="48"/>
        <v>6289.944250455128</v>
      </c>
      <c r="N1047" s="11">
        <v>248.2</v>
      </c>
      <c r="O1047" s="11">
        <v>45.6</v>
      </c>
      <c r="P1047" s="11">
        <v>97.9</v>
      </c>
      <c r="Q1047" s="11">
        <f t="shared" si="47"/>
        <v>52.300000000000004</v>
      </c>
      <c r="R1047" s="20"/>
    </row>
    <row r="1048" spans="1:18" ht="15.75" customHeight="1" x14ac:dyDescent="0.15">
      <c r="A1048" s="11">
        <v>2024</v>
      </c>
      <c r="B1048" s="8" t="s">
        <v>21</v>
      </c>
      <c r="C1048" s="9">
        <v>1403</v>
      </c>
      <c r="D1048" s="7" t="s">
        <v>29</v>
      </c>
      <c r="E1048" s="10" t="s">
        <v>23</v>
      </c>
      <c r="F1048" s="52" t="s">
        <v>24</v>
      </c>
      <c r="G1048" s="38">
        <v>45449</v>
      </c>
      <c r="H1048" s="40">
        <v>240038</v>
      </c>
      <c r="I1048" s="61">
        <v>34.4</v>
      </c>
      <c r="J1048" s="11">
        <v>406.6</v>
      </c>
      <c r="K1048" s="11">
        <v>131</v>
      </c>
      <c r="L1048" s="11">
        <f t="shared" si="46"/>
        <v>0.67781603541564195</v>
      </c>
      <c r="M1048" s="7">
        <f t="shared" si="48"/>
        <v>6694.5951508305961</v>
      </c>
      <c r="N1048" s="11">
        <v>406.6</v>
      </c>
      <c r="O1048" s="11">
        <v>45.6</v>
      </c>
      <c r="P1048" s="11">
        <v>131</v>
      </c>
      <c r="Q1048" s="11">
        <f t="shared" si="47"/>
        <v>85.4</v>
      </c>
      <c r="R1048" s="20"/>
    </row>
    <row r="1049" spans="1:18" ht="15.75" customHeight="1" x14ac:dyDescent="0.15">
      <c r="A1049" s="11">
        <v>2024</v>
      </c>
      <c r="B1049" s="8" t="s">
        <v>21</v>
      </c>
      <c r="C1049" s="9">
        <v>1404</v>
      </c>
      <c r="D1049" s="7" t="s">
        <v>27</v>
      </c>
      <c r="E1049" s="10" t="s">
        <v>23</v>
      </c>
      <c r="F1049" s="52" t="s">
        <v>24</v>
      </c>
      <c r="G1049" s="38">
        <v>45449</v>
      </c>
      <c r="H1049" s="40">
        <v>240039</v>
      </c>
      <c r="I1049" s="61">
        <v>29.2</v>
      </c>
      <c r="J1049" s="11">
        <v>579.20000000000005</v>
      </c>
      <c r="K1049" s="11">
        <v>175.8</v>
      </c>
      <c r="L1049" s="11">
        <f t="shared" si="46"/>
        <v>0.69647790055248615</v>
      </c>
      <c r="M1049" s="7">
        <f t="shared" si="48"/>
        <v>5353.4669229123638</v>
      </c>
      <c r="N1049" s="11">
        <v>579.20000000000005</v>
      </c>
      <c r="O1049" s="11">
        <v>45.6</v>
      </c>
      <c r="P1049" s="11">
        <v>175.8</v>
      </c>
      <c r="Q1049" s="11">
        <f t="shared" si="47"/>
        <v>130.20000000000002</v>
      </c>
      <c r="R1049" s="20"/>
    </row>
    <row r="1050" spans="1:18" ht="15.75" customHeight="1" x14ac:dyDescent="0.15">
      <c r="A1050" s="11">
        <v>2024</v>
      </c>
      <c r="B1050" s="8" t="s">
        <v>21</v>
      </c>
      <c r="C1050" s="9">
        <v>1405</v>
      </c>
      <c r="D1050" s="7" t="s">
        <v>31</v>
      </c>
      <c r="E1050" s="10" t="s">
        <v>23</v>
      </c>
      <c r="F1050" s="52" t="s">
        <v>24</v>
      </c>
      <c r="G1050" s="38">
        <v>45449</v>
      </c>
      <c r="H1050" s="40">
        <v>240040</v>
      </c>
      <c r="I1050" s="61">
        <v>27.4</v>
      </c>
      <c r="J1050" s="11">
        <v>357.2</v>
      </c>
      <c r="K1050" s="11">
        <v>126.7</v>
      </c>
      <c r="L1050" s="11">
        <f t="shared" si="46"/>
        <v>0.64529675251959684</v>
      </c>
      <c r="M1050" s="7">
        <f t="shared" si="48"/>
        <v>5870.5350069690294</v>
      </c>
      <c r="N1050" s="11">
        <v>357.2</v>
      </c>
      <c r="O1050" s="11">
        <v>45.6</v>
      </c>
      <c r="P1050" s="11">
        <v>126.7</v>
      </c>
      <c r="Q1050" s="11">
        <f t="shared" si="47"/>
        <v>81.099999999999994</v>
      </c>
      <c r="R1050" s="20"/>
    </row>
    <row r="1051" spans="1:18" ht="15.75" customHeight="1" x14ac:dyDescent="0.15">
      <c r="A1051" s="11">
        <v>2024</v>
      </c>
      <c r="B1051" s="8" t="s">
        <v>21</v>
      </c>
      <c r="C1051" s="9">
        <v>1406</v>
      </c>
      <c r="D1051" s="7" t="s">
        <v>30</v>
      </c>
      <c r="E1051" s="10" t="s">
        <v>23</v>
      </c>
      <c r="F1051" s="52" t="s">
        <v>24</v>
      </c>
      <c r="G1051" s="38">
        <v>45449</v>
      </c>
      <c r="H1051" s="40">
        <v>240041</v>
      </c>
      <c r="I1051" s="61">
        <v>33.200000000000003</v>
      </c>
      <c r="J1051" s="11">
        <v>329.9</v>
      </c>
      <c r="K1051" s="11">
        <v>109.1</v>
      </c>
      <c r="L1051" s="11">
        <f t="shared" si="46"/>
        <v>0.66929372537132459</v>
      </c>
      <c r="M1051" s="7">
        <f t="shared" si="48"/>
        <v>6631.9687848815865</v>
      </c>
      <c r="N1051" s="11">
        <v>329.9</v>
      </c>
      <c r="O1051" s="11">
        <v>45.6</v>
      </c>
      <c r="P1051" s="11">
        <v>109.1</v>
      </c>
      <c r="Q1051" s="11">
        <f t="shared" si="47"/>
        <v>63.499999999999993</v>
      </c>
      <c r="R1051" s="20"/>
    </row>
    <row r="1052" spans="1:18" ht="15.75" customHeight="1" x14ac:dyDescent="0.15">
      <c r="A1052" s="11">
        <v>2024</v>
      </c>
      <c r="B1052" s="8" t="s">
        <v>21</v>
      </c>
      <c r="C1052" s="9">
        <v>1407</v>
      </c>
      <c r="D1052" s="7" t="s">
        <v>27</v>
      </c>
      <c r="E1052" s="16" t="s">
        <v>32</v>
      </c>
      <c r="F1052" s="52" t="s">
        <v>24</v>
      </c>
      <c r="G1052" s="38">
        <v>45449</v>
      </c>
      <c r="H1052" s="40">
        <v>240042</v>
      </c>
      <c r="I1052" s="61">
        <v>27</v>
      </c>
      <c r="J1052" s="11">
        <v>474.8</v>
      </c>
      <c r="K1052" s="11">
        <v>146.30000000000001</v>
      </c>
      <c r="L1052" s="11">
        <f t="shared" si="46"/>
        <v>0.69187026116259476</v>
      </c>
      <c r="M1052" s="7">
        <f t="shared" si="48"/>
        <v>5025.2692361696145</v>
      </c>
      <c r="N1052" s="11">
        <v>474.8</v>
      </c>
      <c r="O1052" s="11">
        <v>45.6</v>
      </c>
      <c r="P1052" s="11">
        <v>146.30000000000001</v>
      </c>
      <c r="Q1052" s="11">
        <f t="shared" si="47"/>
        <v>100.70000000000002</v>
      </c>
      <c r="R1052" s="20"/>
    </row>
    <row r="1053" spans="1:18" ht="15.75" customHeight="1" x14ac:dyDescent="0.15">
      <c r="A1053" s="11">
        <v>2024</v>
      </c>
      <c r="B1053" s="8" t="s">
        <v>21</v>
      </c>
      <c r="C1053" s="9">
        <v>1408</v>
      </c>
      <c r="D1053" s="7" t="s">
        <v>22</v>
      </c>
      <c r="E1053" s="16" t="s">
        <v>32</v>
      </c>
      <c r="F1053" s="52" t="s">
        <v>24</v>
      </c>
      <c r="G1053" s="38">
        <v>45449</v>
      </c>
      <c r="H1053" s="40">
        <v>240043</v>
      </c>
      <c r="I1053" s="61">
        <v>23.6</v>
      </c>
      <c r="J1053" s="11">
        <v>298.2</v>
      </c>
      <c r="K1053" s="11">
        <v>109.3</v>
      </c>
      <c r="L1053" s="11">
        <f t="shared" si="46"/>
        <v>0.63346747149564042</v>
      </c>
      <c r="M1053" s="7">
        <f t="shared" si="48"/>
        <v>5225.0022341305612</v>
      </c>
      <c r="N1053" s="11">
        <v>298.2</v>
      </c>
      <c r="O1053" s="11">
        <v>45.6</v>
      </c>
      <c r="P1053" s="11">
        <v>109.3</v>
      </c>
      <c r="Q1053" s="11">
        <f t="shared" si="47"/>
        <v>63.699999999999996</v>
      </c>
      <c r="R1053" s="20"/>
    </row>
    <row r="1054" spans="1:18" ht="15.75" customHeight="1" x14ac:dyDescent="0.15">
      <c r="A1054" s="11">
        <v>2024</v>
      </c>
      <c r="B1054" s="8" t="s">
        <v>21</v>
      </c>
      <c r="C1054" s="9">
        <v>1409</v>
      </c>
      <c r="D1054" s="7" t="s">
        <v>29</v>
      </c>
      <c r="E1054" s="16" t="s">
        <v>32</v>
      </c>
      <c r="F1054" s="52" t="s">
        <v>24</v>
      </c>
      <c r="G1054" s="38">
        <v>45449</v>
      </c>
      <c r="H1054" s="40">
        <v>240044</v>
      </c>
      <c r="I1054" s="61">
        <v>29</v>
      </c>
      <c r="J1054" s="11">
        <v>386.7</v>
      </c>
      <c r="K1054" s="11">
        <v>126.4</v>
      </c>
      <c r="L1054" s="11">
        <f t="shared" si="46"/>
        <v>0.67313162658391512</v>
      </c>
      <c r="M1054" s="7">
        <f t="shared" si="48"/>
        <v>5725.7562319746603</v>
      </c>
      <c r="N1054" s="11">
        <v>386.7</v>
      </c>
      <c r="O1054" s="11">
        <v>45.6</v>
      </c>
      <c r="P1054" s="11">
        <v>126.4</v>
      </c>
      <c r="Q1054" s="11">
        <f t="shared" si="47"/>
        <v>80.800000000000011</v>
      </c>
      <c r="R1054" s="20"/>
    </row>
    <row r="1055" spans="1:18" ht="15.75" customHeight="1" x14ac:dyDescent="0.15">
      <c r="A1055" s="11">
        <v>2024</v>
      </c>
      <c r="B1055" s="8" t="s">
        <v>21</v>
      </c>
      <c r="C1055" s="9">
        <v>1410</v>
      </c>
      <c r="D1055" s="7" t="s">
        <v>31</v>
      </c>
      <c r="E1055" s="16" t="s">
        <v>32</v>
      </c>
      <c r="F1055" s="52" t="s">
        <v>24</v>
      </c>
      <c r="G1055" s="38">
        <v>45449</v>
      </c>
      <c r="H1055" s="40">
        <v>240045</v>
      </c>
      <c r="I1055" s="61">
        <v>26</v>
      </c>
      <c r="J1055" s="11">
        <v>554.9</v>
      </c>
      <c r="K1055" s="11">
        <v>174.4</v>
      </c>
      <c r="L1055" s="11">
        <f t="shared" si="46"/>
        <v>0.68570913678140211</v>
      </c>
      <c r="M1055" s="7">
        <f t="shared" si="48"/>
        <v>4935.9080239935638</v>
      </c>
      <c r="N1055" s="11">
        <v>554.9</v>
      </c>
      <c r="O1055" s="11">
        <v>45.6</v>
      </c>
      <c r="P1055" s="11">
        <v>174.4</v>
      </c>
      <c r="Q1055" s="11">
        <f t="shared" si="47"/>
        <v>128.80000000000001</v>
      </c>
      <c r="R1055" s="20"/>
    </row>
    <row r="1056" spans="1:18" ht="15.75" customHeight="1" x14ac:dyDescent="0.15">
      <c r="A1056" s="11">
        <v>2024</v>
      </c>
      <c r="B1056" s="8" t="s">
        <v>21</v>
      </c>
      <c r="C1056" s="9">
        <v>1411</v>
      </c>
      <c r="D1056" s="7" t="s">
        <v>30</v>
      </c>
      <c r="E1056" s="16" t="s">
        <v>32</v>
      </c>
      <c r="F1056" s="52" t="s">
        <v>24</v>
      </c>
      <c r="G1056" s="38">
        <v>45449</v>
      </c>
      <c r="H1056" s="40">
        <v>240046</v>
      </c>
      <c r="I1056" s="61">
        <v>25.8</v>
      </c>
      <c r="J1056" s="11">
        <v>303.7</v>
      </c>
      <c r="K1056" s="11">
        <v>109.7</v>
      </c>
      <c r="L1056" s="11">
        <f t="shared" si="46"/>
        <v>0.63878827790582815</v>
      </c>
      <c r="M1056" s="7">
        <f t="shared" si="48"/>
        <v>5629.1587469470251</v>
      </c>
      <c r="N1056" s="11">
        <v>303.7</v>
      </c>
      <c r="O1056" s="11">
        <v>45.6</v>
      </c>
      <c r="P1056" s="11">
        <v>109.7</v>
      </c>
      <c r="Q1056" s="11">
        <f t="shared" si="47"/>
        <v>64.099999999999994</v>
      </c>
      <c r="R1056" s="20"/>
    </row>
    <row r="1057" spans="1:18" ht="15.75" customHeight="1" x14ac:dyDescent="0.15">
      <c r="A1057" s="11">
        <v>2024</v>
      </c>
      <c r="B1057" s="8" t="s">
        <v>21</v>
      </c>
      <c r="C1057" s="9">
        <v>1412</v>
      </c>
      <c r="D1057" s="7" t="s">
        <v>28</v>
      </c>
      <c r="E1057" s="16" t="s">
        <v>32</v>
      </c>
      <c r="F1057" s="52" t="s">
        <v>24</v>
      </c>
      <c r="G1057" s="38">
        <v>45449</v>
      </c>
      <c r="H1057" s="40">
        <v>240047</v>
      </c>
      <c r="I1057" s="61">
        <v>25.2</v>
      </c>
      <c r="J1057" s="11">
        <v>336.7</v>
      </c>
      <c r="K1057" s="11">
        <v>121.4</v>
      </c>
      <c r="L1057" s="11">
        <f t="shared" si="46"/>
        <v>0.63944163944163945</v>
      </c>
      <c r="M1057" s="7">
        <f t="shared" si="48"/>
        <v>5488.302820302818</v>
      </c>
      <c r="N1057" s="11">
        <v>336.7</v>
      </c>
      <c r="O1057" s="11">
        <v>45.6</v>
      </c>
      <c r="P1057" s="11">
        <v>121.4</v>
      </c>
      <c r="Q1057" s="11">
        <f t="shared" si="47"/>
        <v>75.800000000000011</v>
      </c>
      <c r="R1057" s="20"/>
    </row>
    <row r="1058" spans="1:18" ht="15.75" customHeight="1" x14ac:dyDescent="0.15">
      <c r="A1058" s="11">
        <v>2024</v>
      </c>
      <c r="B1058" s="17" t="s">
        <v>33</v>
      </c>
      <c r="C1058" s="9">
        <v>2101</v>
      </c>
      <c r="D1058" s="7" t="s">
        <v>31</v>
      </c>
      <c r="E1058" s="10" t="s">
        <v>23</v>
      </c>
      <c r="F1058" s="52" t="s">
        <v>24</v>
      </c>
      <c r="G1058" s="38">
        <v>45442</v>
      </c>
      <c r="H1058" s="40">
        <v>240048</v>
      </c>
      <c r="I1058" s="61">
        <v>30.6</v>
      </c>
      <c r="J1058" s="11">
        <v>586.70000000000005</v>
      </c>
      <c r="K1058" s="11">
        <v>162</v>
      </c>
      <c r="L1058" s="11">
        <f t="shared" si="46"/>
        <v>0.72387932503835006</v>
      </c>
      <c r="M1058" s="7">
        <f t="shared" si="48"/>
        <v>5103.6667338116131</v>
      </c>
      <c r="N1058" s="11">
        <v>586.70000000000005</v>
      </c>
      <c r="O1058" s="11">
        <v>45.6</v>
      </c>
      <c r="P1058" s="11">
        <v>162</v>
      </c>
      <c r="Q1058" s="11">
        <f t="shared" si="47"/>
        <v>116.4</v>
      </c>
      <c r="R1058" s="20"/>
    </row>
    <row r="1059" spans="1:18" ht="15.75" customHeight="1" x14ac:dyDescent="0.15">
      <c r="A1059" s="11">
        <v>2024</v>
      </c>
      <c r="B1059" s="17" t="s">
        <v>33</v>
      </c>
      <c r="C1059" s="9">
        <v>2102</v>
      </c>
      <c r="D1059" s="7" t="s">
        <v>30</v>
      </c>
      <c r="E1059" s="10" t="s">
        <v>23</v>
      </c>
      <c r="F1059" s="52" t="s">
        <v>24</v>
      </c>
      <c r="G1059" s="38">
        <v>45442</v>
      </c>
      <c r="H1059" s="40">
        <v>240049</v>
      </c>
      <c r="I1059" s="61">
        <v>35.200000000000003</v>
      </c>
      <c r="J1059" s="11">
        <v>380.9</v>
      </c>
      <c r="K1059" s="11">
        <v>112.6</v>
      </c>
      <c r="L1059" s="11">
        <f t="shared" si="46"/>
        <v>0.70438435284851664</v>
      </c>
      <c r="M1059" s="7">
        <f t="shared" si="48"/>
        <v>6285.3871888866206</v>
      </c>
      <c r="N1059" s="11">
        <v>380.9</v>
      </c>
      <c r="O1059" s="11">
        <v>45.6</v>
      </c>
      <c r="P1059" s="11">
        <v>112.6</v>
      </c>
      <c r="Q1059" s="11">
        <f t="shared" si="47"/>
        <v>67</v>
      </c>
      <c r="R1059" s="20"/>
    </row>
    <row r="1060" spans="1:18" ht="15.75" customHeight="1" x14ac:dyDescent="0.15">
      <c r="A1060" s="11">
        <v>2024</v>
      </c>
      <c r="B1060" s="17" t="s">
        <v>33</v>
      </c>
      <c r="C1060" s="9">
        <v>2103</v>
      </c>
      <c r="D1060" s="7" t="s">
        <v>27</v>
      </c>
      <c r="E1060" s="10" t="s">
        <v>23</v>
      </c>
      <c r="F1060" s="52" t="s">
        <v>24</v>
      </c>
      <c r="G1060" s="38">
        <v>45442</v>
      </c>
      <c r="H1060" s="40">
        <v>240050</v>
      </c>
      <c r="I1060" s="61">
        <v>32.200000000000003</v>
      </c>
      <c r="J1060" s="11">
        <v>370.9</v>
      </c>
      <c r="K1060" s="11">
        <v>111.6</v>
      </c>
      <c r="L1060" s="11">
        <f t="shared" si="46"/>
        <v>0.69911027231059575</v>
      </c>
      <c r="M1060" s="7">
        <f t="shared" si="48"/>
        <v>5852.2812269363912</v>
      </c>
      <c r="N1060" s="11">
        <v>370.9</v>
      </c>
      <c r="O1060" s="11">
        <v>45.6</v>
      </c>
      <c r="P1060" s="11">
        <v>111.6</v>
      </c>
      <c r="Q1060" s="11">
        <f t="shared" si="47"/>
        <v>66</v>
      </c>
      <c r="R1060" s="20"/>
    </row>
    <row r="1061" spans="1:18" ht="15.75" customHeight="1" x14ac:dyDescent="0.15">
      <c r="A1061" s="11">
        <v>2024</v>
      </c>
      <c r="B1061" s="17" t="s">
        <v>33</v>
      </c>
      <c r="C1061" s="9">
        <v>2104</v>
      </c>
      <c r="D1061" s="7" t="s">
        <v>28</v>
      </c>
      <c r="E1061" s="10" t="s">
        <v>23</v>
      </c>
      <c r="F1061" s="52" t="s">
        <v>24</v>
      </c>
      <c r="G1061" s="38">
        <v>45442</v>
      </c>
      <c r="H1061" s="40">
        <v>240051</v>
      </c>
      <c r="I1061" s="61">
        <v>32.200000000000003</v>
      </c>
      <c r="J1061" s="11">
        <v>423.4</v>
      </c>
      <c r="K1061" s="11">
        <v>114.1</v>
      </c>
      <c r="L1061" s="11">
        <f t="shared" si="46"/>
        <v>0.73051487954652805</v>
      </c>
      <c r="M1061" s="7">
        <f t="shared" si="48"/>
        <v>5241.4641186970748</v>
      </c>
      <c r="N1061" s="11">
        <v>423.4</v>
      </c>
      <c r="O1061" s="11">
        <v>45.6</v>
      </c>
      <c r="P1061" s="11">
        <v>114.1</v>
      </c>
      <c r="Q1061" s="11">
        <f t="shared" si="47"/>
        <v>68.5</v>
      </c>
      <c r="R1061" s="20"/>
    </row>
    <row r="1062" spans="1:18" ht="15.75" customHeight="1" x14ac:dyDescent="0.15">
      <c r="A1062" s="11">
        <v>2024</v>
      </c>
      <c r="B1062" s="17" t="s">
        <v>33</v>
      </c>
      <c r="C1062" s="9">
        <v>2105</v>
      </c>
      <c r="D1062" s="7" t="s">
        <v>22</v>
      </c>
      <c r="E1062" s="10" t="s">
        <v>23</v>
      </c>
      <c r="F1062" s="52" t="s">
        <v>24</v>
      </c>
      <c r="G1062" s="38">
        <v>45442</v>
      </c>
      <c r="H1062" s="40">
        <v>240052</v>
      </c>
      <c r="I1062" s="61">
        <v>32.799999999999997</v>
      </c>
      <c r="J1062" s="11">
        <v>381.3</v>
      </c>
      <c r="K1062" s="11">
        <v>108.9</v>
      </c>
      <c r="L1062" s="11">
        <f t="shared" si="46"/>
        <v>0.71439811172305268</v>
      </c>
      <c r="M1062" s="7">
        <f t="shared" si="48"/>
        <v>5658.4420549581828</v>
      </c>
      <c r="N1062" s="11">
        <v>381.3</v>
      </c>
      <c r="O1062" s="11">
        <v>45.6</v>
      </c>
      <c r="P1062" s="11">
        <v>108.9</v>
      </c>
      <c r="Q1062" s="11">
        <f t="shared" si="47"/>
        <v>63.300000000000004</v>
      </c>
      <c r="R1062" s="20"/>
    </row>
    <row r="1063" spans="1:18" ht="15.75" customHeight="1" x14ac:dyDescent="0.15">
      <c r="A1063" s="11">
        <v>2024</v>
      </c>
      <c r="B1063" s="17" t="s">
        <v>33</v>
      </c>
      <c r="C1063" s="9">
        <v>2106</v>
      </c>
      <c r="D1063" s="7" t="s">
        <v>29</v>
      </c>
      <c r="E1063" s="10" t="s">
        <v>23</v>
      </c>
      <c r="F1063" s="52" t="s">
        <v>24</v>
      </c>
      <c r="G1063" s="38">
        <v>45442</v>
      </c>
      <c r="H1063" s="40">
        <v>240053</v>
      </c>
      <c r="I1063" s="61">
        <v>32</v>
      </c>
      <c r="J1063" s="11">
        <v>342.2</v>
      </c>
      <c r="K1063" s="11">
        <v>103.9</v>
      </c>
      <c r="L1063" s="11">
        <f t="shared" si="46"/>
        <v>0.69637638807714786</v>
      </c>
      <c r="M1063" s="7">
        <f t="shared" si="48"/>
        <v>5868.7752123481714</v>
      </c>
      <c r="N1063" s="11">
        <v>342.2</v>
      </c>
      <c r="O1063" s="11">
        <v>45.6</v>
      </c>
      <c r="P1063" s="11">
        <v>103.9</v>
      </c>
      <c r="Q1063" s="11">
        <f t="shared" si="47"/>
        <v>58.300000000000004</v>
      </c>
      <c r="R1063" s="20"/>
    </row>
    <row r="1064" spans="1:18" ht="15.75" customHeight="1" x14ac:dyDescent="0.15">
      <c r="A1064" s="11">
        <v>2024</v>
      </c>
      <c r="B1064" s="17" t="s">
        <v>33</v>
      </c>
      <c r="C1064" s="9">
        <v>2107</v>
      </c>
      <c r="D1064" s="7" t="s">
        <v>27</v>
      </c>
      <c r="E1064" s="16" t="s">
        <v>32</v>
      </c>
      <c r="F1064" s="52" t="s">
        <v>24</v>
      </c>
      <c r="G1064" s="38">
        <v>45442</v>
      </c>
      <c r="H1064" s="40">
        <v>240054</v>
      </c>
      <c r="I1064" s="61">
        <v>30.2</v>
      </c>
      <c r="J1064" s="11">
        <v>444.7</v>
      </c>
      <c r="K1064" s="11">
        <v>132.1</v>
      </c>
      <c r="L1064" s="11">
        <f t="shared" si="46"/>
        <v>0.70294580616145719</v>
      </c>
      <c r="M1064" s="7">
        <f t="shared" si="48"/>
        <v>5418.8182625798227</v>
      </c>
      <c r="N1064" s="11">
        <v>444.7</v>
      </c>
      <c r="O1064" s="11">
        <v>45.6</v>
      </c>
      <c r="P1064" s="11">
        <v>132.1</v>
      </c>
      <c r="Q1064" s="11">
        <f t="shared" si="47"/>
        <v>86.5</v>
      </c>
      <c r="R1064" s="20"/>
    </row>
    <row r="1065" spans="1:18" ht="15.75" customHeight="1" x14ac:dyDescent="0.15">
      <c r="A1065" s="11">
        <v>2024</v>
      </c>
      <c r="B1065" s="17" t="s">
        <v>33</v>
      </c>
      <c r="C1065" s="9">
        <v>2108</v>
      </c>
      <c r="D1065" s="7" t="s">
        <v>31</v>
      </c>
      <c r="E1065" s="16" t="s">
        <v>32</v>
      </c>
      <c r="F1065" s="52" t="s">
        <v>24</v>
      </c>
      <c r="G1065" s="38">
        <v>45442</v>
      </c>
      <c r="H1065" s="40">
        <v>240055</v>
      </c>
      <c r="I1065" s="61">
        <v>29.2</v>
      </c>
      <c r="J1065" s="11">
        <v>360.8</v>
      </c>
      <c r="K1065" s="11">
        <v>113.5</v>
      </c>
      <c r="L1065" s="11">
        <f t="shared" si="46"/>
        <v>0.68542128603104213</v>
      </c>
      <c r="M1065" s="7">
        <f t="shared" si="48"/>
        <v>5548.4814547296055</v>
      </c>
      <c r="N1065" s="11">
        <v>360.8</v>
      </c>
      <c r="O1065" s="11">
        <v>45.6</v>
      </c>
      <c r="P1065" s="11">
        <v>113.5</v>
      </c>
      <c r="Q1065" s="11">
        <f t="shared" si="47"/>
        <v>67.900000000000006</v>
      </c>
      <c r="R1065" s="20"/>
    </row>
    <row r="1066" spans="1:18" ht="15.75" customHeight="1" x14ac:dyDescent="0.15">
      <c r="A1066" s="11">
        <v>2024</v>
      </c>
      <c r="B1066" s="17" t="s">
        <v>33</v>
      </c>
      <c r="C1066" s="9">
        <v>2109</v>
      </c>
      <c r="D1066" s="7" t="s">
        <v>22</v>
      </c>
      <c r="E1066" s="16" t="s">
        <v>32</v>
      </c>
      <c r="F1066" s="52" t="s">
        <v>24</v>
      </c>
      <c r="G1066" s="38">
        <v>45442</v>
      </c>
      <c r="H1066" s="40">
        <v>240056</v>
      </c>
      <c r="I1066" s="61">
        <v>28.6</v>
      </c>
      <c r="J1066" s="11">
        <v>308.39999999999998</v>
      </c>
      <c r="K1066" s="11">
        <v>104.9</v>
      </c>
      <c r="L1066" s="11">
        <f t="shared" si="46"/>
        <v>0.65985732814526588</v>
      </c>
      <c r="M1066" s="7">
        <f t="shared" si="48"/>
        <v>5876.0990336423765</v>
      </c>
      <c r="N1066" s="11">
        <v>308.39999999999998</v>
      </c>
      <c r="O1066" s="11">
        <v>45.6</v>
      </c>
      <c r="P1066" s="11">
        <v>104.9</v>
      </c>
      <c r="Q1066" s="11">
        <f t="shared" si="47"/>
        <v>59.300000000000004</v>
      </c>
      <c r="R1066" s="20"/>
    </row>
    <row r="1067" spans="1:18" ht="15.75" customHeight="1" x14ac:dyDescent="0.15">
      <c r="A1067" s="11">
        <v>2024</v>
      </c>
      <c r="B1067" s="17" t="s">
        <v>33</v>
      </c>
      <c r="C1067" s="9">
        <v>2110</v>
      </c>
      <c r="D1067" s="7" t="s">
        <v>28</v>
      </c>
      <c r="E1067" s="16" t="s">
        <v>32</v>
      </c>
      <c r="F1067" s="52" t="s">
        <v>24</v>
      </c>
      <c r="G1067" s="38">
        <v>45442</v>
      </c>
      <c r="H1067" s="40">
        <v>240057</v>
      </c>
      <c r="I1067" s="61">
        <v>29.2</v>
      </c>
      <c r="J1067" s="11">
        <v>322.60000000000002</v>
      </c>
      <c r="K1067" s="11">
        <v>108.6</v>
      </c>
      <c r="L1067" s="11">
        <f t="shared" si="46"/>
        <v>0.66336019838809679</v>
      </c>
      <c r="M1067" s="7">
        <f t="shared" si="48"/>
        <v>5937.5908579491943</v>
      </c>
      <c r="N1067" s="11">
        <v>322.60000000000002</v>
      </c>
      <c r="O1067" s="11">
        <v>45.6</v>
      </c>
      <c r="P1067" s="11">
        <v>108.6</v>
      </c>
      <c r="Q1067" s="11">
        <f t="shared" si="47"/>
        <v>62.999999999999993</v>
      </c>
      <c r="R1067" s="20"/>
    </row>
    <row r="1068" spans="1:18" ht="15.75" customHeight="1" x14ac:dyDescent="0.15">
      <c r="A1068" s="11">
        <v>2024</v>
      </c>
      <c r="B1068" s="17" t="s">
        <v>33</v>
      </c>
      <c r="C1068" s="9">
        <v>2111</v>
      </c>
      <c r="D1068" s="7" t="s">
        <v>29</v>
      </c>
      <c r="E1068" s="16" t="s">
        <v>32</v>
      </c>
      <c r="F1068" s="52" t="s">
        <v>24</v>
      </c>
      <c r="G1068" s="38">
        <v>45442</v>
      </c>
      <c r="H1068" s="40">
        <v>240058</v>
      </c>
      <c r="I1068" s="61">
        <v>27.8</v>
      </c>
      <c r="J1068" s="11">
        <v>437.8</v>
      </c>
      <c r="K1068" s="11">
        <v>128.30000000000001</v>
      </c>
      <c r="L1068" s="11">
        <f t="shared" si="46"/>
        <v>0.70694380995888528</v>
      </c>
      <c r="M1068" s="7">
        <f t="shared" si="48"/>
        <v>4921.0485503222671</v>
      </c>
      <c r="N1068" s="11">
        <v>437.8</v>
      </c>
      <c r="O1068" s="11">
        <v>45.6</v>
      </c>
      <c r="P1068" s="11">
        <v>128.30000000000001</v>
      </c>
      <c r="Q1068" s="11">
        <f t="shared" si="47"/>
        <v>82.700000000000017</v>
      </c>
      <c r="R1068" s="20"/>
    </row>
    <row r="1069" spans="1:18" ht="15.75" customHeight="1" x14ac:dyDescent="0.15">
      <c r="A1069" s="11">
        <v>2024</v>
      </c>
      <c r="B1069" s="17" t="s">
        <v>33</v>
      </c>
      <c r="C1069" s="9">
        <v>2112</v>
      </c>
      <c r="D1069" s="7" t="s">
        <v>30</v>
      </c>
      <c r="E1069" s="16" t="s">
        <v>32</v>
      </c>
      <c r="F1069" s="52" t="s">
        <v>24</v>
      </c>
      <c r="G1069" s="38">
        <v>45442</v>
      </c>
      <c r="H1069" s="40">
        <v>240059</v>
      </c>
      <c r="I1069" s="61">
        <v>30.2</v>
      </c>
      <c r="J1069" s="11">
        <v>430.8</v>
      </c>
      <c r="K1069" s="11">
        <v>122.2</v>
      </c>
      <c r="L1069" s="11">
        <f t="shared" si="46"/>
        <v>0.71634168987929436</v>
      </c>
      <c r="M1069" s="7">
        <f t="shared" si="48"/>
        <v>5174.4525514090665</v>
      </c>
      <c r="N1069" s="11">
        <v>430.8</v>
      </c>
      <c r="O1069" s="11">
        <v>45.6</v>
      </c>
      <c r="P1069" s="11">
        <v>122.2</v>
      </c>
      <c r="Q1069" s="11">
        <f t="shared" si="47"/>
        <v>76.599999999999994</v>
      </c>
      <c r="R1069" s="20"/>
    </row>
    <row r="1070" spans="1:18" ht="15.75" customHeight="1" x14ac:dyDescent="0.15">
      <c r="A1070" s="11">
        <v>2024</v>
      </c>
      <c r="B1070" s="17" t="s">
        <v>33</v>
      </c>
      <c r="C1070" s="9">
        <v>2201</v>
      </c>
      <c r="D1070" s="7" t="s">
        <v>22</v>
      </c>
      <c r="E1070" s="10" t="s">
        <v>23</v>
      </c>
      <c r="F1070" s="52" t="s">
        <v>24</v>
      </c>
      <c r="G1070" s="38">
        <v>45442</v>
      </c>
      <c r="H1070" s="40">
        <v>240060</v>
      </c>
      <c r="I1070" s="61">
        <v>35.6</v>
      </c>
      <c r="J1070" s="11">
        <v>558.29999999999995</v>
      </c>
      <c r="K1070" s="11">
        <v>157</v>
      </c>
      <c r="L1070" s="11">
        <f t="shared" si="46"/>
        <v>0.71878918144366821</v>
      </c>
      <c r="M1070" s="7">
        <f t="shared" si="48"/>
        <v>6047.0558149810659</v>
      </c>
      <c r="N1070" s="11">
        <v>558.29999999999995</v>
      </c>
      <c r="O1070" s="11">
        <v>45.6</v>
      </c>
      <c r="P1070" s="11">
        <v>157</v>
      </c>
      <c r="Q1070" s="11">
        <f t="shared" si="47"/>
        <v>111.4</v>
      </c>
      <c r="R1070" s="20"/>
    </row>
    <row r="1071" spans="1:18" ht="15.75" customHeight="1" x14ac:dyDescent="0.15">
      <c r="A1071" s="11">
        <v>2024</v>
      </c>
      <c r="B1071" s="17" t="s">
        <v>33</v>
      </c>
      <c r="C1071" s="9">
        <v>2202</v>
      </c>
      <c r="D1071" s="7" t="s">
        <v>27</v>
      </c>
      <c r="E1071" s="10" t="s">
        <v>23</v>
      </c>
      <c r="F1071" s="52" t="s">
        <v>24</v>
      </c>
      <c r="G1071" s="38">
        <v>45442</v>
      </c>
      <c r="H1071" s="40">
        <v>240061</v>
      </c>
      <c r="I1071" s="61">
        <v>29.8</v>
      </c>
      <c r="J1071" s="11">
        <v>383.9</v>
      </c>
      <c r="K1071" s="11">
        <v>120.5</v>
      </c>
      <c r="L1071" s="11">
        <f t="shared" si="46"/>
        <v>0.68611617608752273</v>
      </c>
      <c r="M1071" s="7">
        <f t="shared" si="48"/>
        <v>5649.9831620596569</v>
      </c>
      <c r="N1071" s="11">
        <v>383.9</v>
      </c>
      <c r="O1071" s="11">
        <v>45.6</v>
      </c>
      <c r="P1071" s="11">
        <v>120.5</v>
      </c>
      <c r="Q1071" s="11">
        <f t="shared" si="47"/>
        <v>74.900000000000006</v>
      </c>
      <c r="R1071" s="20"/>
    </row>
    <row r="1072" spans="1:18" ht="15.75" customHeight="1" x14ac:dyDescent="0.15">
      <c r="A1072" s="11">
        <v>2024</v>
      </c>
      <c r="B1072" s="17" t="s">
        <v>33</v>
      </c>
      <c r="C1072" s="9">
        <v>2203</v>
      </c>
      <c r="D1072" s="7" t="s">
        <v>29</v>
      </c>
      <c r="E1072" s="10" t="s">
        <v>23</v>
      </c>
      <c r="F1072" s="52" t="s">
        <v>24</v>
      </c>
      <c r="G1072" s="38">
        <v>45442</v>
      </c>
      <c r="H1072" s="40">
        <v>240062</v>
      </c>
      <c r="I1072" s="61">
        <v>31.8</v>
      </c>
      <c r="J1072" s="11">
        <v>384.6</v>
      </c>
      <c r="K1072" s="11">
        <v>116.2</v>
      </c>
      <c r="L1072" s="11">
        <f t="shared" si="46"/>
        <v>0.69786791471658871</v>
      </c>
      <c r="M1072" s="7">
        <f t="shared" si="48"/>
        <v>5803.4456665808702</v>
      </c>
      <c r="N1072" s="11">
        <v>384.6</v>
      </c>
      <c r="O1072" s="11">
        <v>45.6</v>
      </c>
      <c r="P1072" s="11">
        <v>116.2</v>
      </c>
      <c r="Q1072" s="11">
        <f t="shared" si="47"/>
        <v>70.599999999999994</v>
      </c>
      <c r="R1072" s="20"/>
    </row>
    <row r="1073" spans="1:22" ht="15.75" customHeight="1" x14ac:dyDescent="0.15">
      <c r="A1073" s="11">
        <v>2024</v>
      </c>
      <c r="B1073" s="17" t="s">
        <v>33</v>
      </c>
      <c r="C1073" s="9">
        <v>2204</v>
      </c>
      <c r="D1073" s="7" t="s">
        <v>28</v>
      </c>
      <c r="E1073" s="10" t="s">
        <v>23</v>
      </c>
      <c r="F1073" s="52" t="s">
        <v>24</v>
      </c>
      <c r="G1073" s="38">
        <v>45442</v>
      </c>
      <c r="H1073" s="40">
        <v>240063</v>
      </c>
      <c r="I1073" s="61">
        <v>28.6</v>
      </c>
      <c r="J1073" s="11">
        <v>453</v>
      </c>
      <c r="K1073" s="11">
        <v>135.5</v>
      </c>
      <c r="L1073" s="11">
        <f t="shared" si="46"/>
        <v>0.70088300220750555</v>
      </c>
      <c r="M1073" s="7">
        <f t="shared" si="48"/>
        <v>5167.3643065434799</v>
      </c>
      <c r="N1073" s="11">
        <v>453</v>
      </c>
      <c r="O1073" s="11">
        <v>45.6</v>
      </c>
      <c r="P1073" s="11">
        <v>135.5</v>
      </c>
      <c r="Q1073" s="11">
        <f t="shared" si="47"/>
        <v>89.9</v>
      </c>
      <c r="R1073" s="20"/>
    </row>
    <row r="1074" spans="1:22" ht="15.75" customHeight="1" x14ac:dyDescent="0.15">
      <c r="A1074" s="11">
        <v>2024</v>
      </c>
      <c r="B1074" s="17" t="s">
        <v>33</v>
      </c>
      <c r="C1074" s="9">
        <v>2205</v>
      </c>
      <c r="D1074" s="7" t="s">
        <v>31</v>
      </c>
      <c r="E1074" s="10" t="s">
        <v>23</v>
      </c>
      <c r="F1074" s="52" t="s">
        <v>24</v>
      </c>
      <c r="G1074" s="38">
        <v>45442</v>
      </c>
      <c r="H1074" s="40">
        <v>240064</v>
      </c>
      <c r="I1074" s="61">
        <v>30.887424320000001</v>
      </c>
      <c r="J1074" s="11">
        <v>503.5</v>
      </c>
      <c r="K1074" s="11">
        <v>144.69999999999999</v>
      </c>
      <c r="L1074" s="11">
        <f t="shared" si="46"/>
        <v>0.71261171797418077</v>
      </c>
      <c r="M1074" s="7">
        <f t="shared" si="48"/>
        <v>5361.8258630133996</v>
      </c>
      <c r="N1074" s="11">
        <v>503.5</v>
      </c>
      <c r="O1074" s="11">
        <v>45.6</v>
      </c>
      <c r="P1074" s="11">
        <v>144.69999999999999</v>
      </c>
      <c r="Q1074" s="11">
        <f t="shared" si="47"/>
        <v>99.1</v>
      </c>
      <c r="R1074" s="20"/>
      <c r="U1074" s="11">
        <v>14.010300000000001</v>
      </c>
      <c r="V1074" s="11">
        <v>30.887424320000001</v>
      </c>
    </row>
    <row r="1075" spans="1:22" ht="15.75" customHeight="1" x14ac:dyDescent="0.15">
      <c r="A1075" s="11">
        <v>2024</v>
      </c>
      <c r="B1075" s="17" t="s">
        <v>33</v>
      </c>
      <c r="C1075" s="9">
        <v>2206</v>
      </c>
      <c r="D1075" s="7" t="s">
        <v>30</v>
      </c>
      <c r="E1075" s="10" t="s">
        <v>23</v>
      </c>
      <c r="F1075" s="52" t="s">
        <v>24</v>
      </c>
      <c r="G1075" s="38">
        <v>45442</v>
      </c>
      <c r="H1075" s="40">
        <v>240065</v>
      </c>
      <c r="I1075" s="61">
        <v>40.230614989999999</v>
      </c>
      <c r="J1075" s="11">
        <v>637.5</v>
      </c>
      <c r="K1075" s="11">
        <v>162.6</v>
      </c>
      <c r="L1075" s="11">
        <f t="shared" si="46"/>
        <v>0.74494117647058822</v>
      </c>
      <c r="M1075" s="7">
        <f t="shared" si="48"/>
        <v>6198.1057013651971</v>
      </c>
      <c r="N1075" s="11">
        <v>637.5</v>
      </c>
      <c r="O1075" s="11">
        <v>45.6</v>
      </c>
      <c r="P1075" s="11">
        <v>162.6</v>
      </c>
      <c r="Q1075" s="11">
        <f t="shared" si="47"/>
        <v>117</v>
      </c>
      <c r="R1075" s="20"/>
      <c r="U1075" s="11">
        <v>18.2483</v>
      </c>
      <c r="V1075" s="11">
        <v>40.230614989999999</v>
      </c>
    </row>
    <row r="1076" spans="1:22" ht="15.75" customHeight="1" x14ac:dyDescent="0.15">
      <c r="A1076" s="11">
        <v>2024</v>
      </c>
      <c r="B1076" s="17" t="s">
        <v>33</v>
      </c>
      <c r="C1076" s="9">
        <v>2207</v>
      </c>
      <c r="D1076" s="7" t="s">
        <v>22</v>
      </c>
      <c r="E1076" s="16" t="s">
        <v>32</v>
      </c>
      <c r="F1076" s="52" t="s">
        <v>24</v>
      </c>
      <c r="G1076" s="38">
        <v>45442</v>
      </c>
      <c r="H1076" s="40">
        <v>240066</v>
      </c>
      <c r="I1076" s="61">
        <v>37.395470299999999</v>
      </c>
      <c r="J1076" s="11">
        <v>497.5</v>
      </c>
      <c r="K1076" s="11">
        <v>148.30000000000001</v>
      </c>
      <c r="L1076" s="11">
        <f t="shared" si="46"/>
        <v>0.70190954773869341</v>
      </c>
      <c r="M1076" s="7">
        <f t="shared" si="48"/>
        <v>6733.316361789849</v>
      </c>
      <c r="N1076" s="11">
        <v>497.5</v>
      </c>
      <c r="O1076" s="11">
        <v>45.6</v>
      </c>
      <c r="P1076" s="11">
        <v>148.30000000000001</v>
      </c>
      <c r="Q1076" s="11">
        <f t="shared" si="47"/>
        <v>102.70000000000002</v>
      </c>
      <c r="R1076" s="20"/>
      <c r="U1076" s="11">
        <v>16.962299999999999</v>
      </c>
      <c r="V1076" s="11">
        <v>37.395470299999999</v>
      </c>
    </row>
    <row r="1077" spans="1:22" ht="15.75" customHeight="1" x14ac:dyDescent="0.15">
      <c r="A1077" s="11">
        <v>2024</v>
      </c>
      <c r="B1077" s="17" t="s">
        <v>33</v>
      </c>
      <c r="C1077" s="9">
        <v>2208</v>
      </c>
      <c r="D1077" s="7" t="s">
        <v>28</v>
      </c>
      <c r="E1077" s="16" t="s">
        <v>32</v>
      </c>
      <c r="F1077" s="52" t="s">
        <v>24</v>
      </c>
      <c r="G1077" s="38">
        <v>45442</v>
      </c>
      <c r="H1077" s="40">
        <v>240067</v>
      </c>
      <c r="I1077" s="61">
        <v>32.267518080000002</v>
      </c>
      <c r="J1077" s="11">
        <v>299.8</v>
      </c>
      <c r="K1077" s="11">
        <v>102.1</v>
      </c>
      <c r="L1077" s="11">
        <f t="shared" si="46"/>
        <v>0.65943962641761178</v>
      </c>
      <c r="M1077" s="7">
        <f t="shared" si="48"/>
        <v>6637.7612938442226</v>
      </c>
      <c r="N1077" s="11">
        <v>299.8</v>
      </c>
      <c r="O1077" s="11">
        <v>45.6</v>
      </c>
      <c r="P1077" s="11">
        <v>102.1</v>
      </c>
      <c r="Q1077" s="11">
        <f t="shared" si="47"/>
        <v>56.499999999999993</v>
      </c>
      <c r="R1077" s="20"/>
      <c r="U1077" s="11">
        <v>14.6363</v>
      </c>
      <c r="V1077" s="11">
        <v>32.267518080000002</v>
      </c>
    </row>
    <row r="1078" spans="1:22" ht="15.75" customHeight="1" x14ac:dyDescent="0.15">
      <c r="A1078" s="11">
        <v>2024</v>
      </c>
      <c r="B1078" s="17" t="s">
        <v>33</v>
      </c>
      <c r="C1078" s="9">
        <v>2209</v>
      </c>
      <c r="D1078" s="7" t="s">
        <v>27</v>
      </c>
      <c r="E1078" s="16" t="s">
        <v>32</v>
      </c>
      <c r="F1078" s="52" t="s">
        <v>24</v>
      </c>
      <c r="G1078" s="38">
        <v>45442</v>
      </c>
      <c r="H1078" s="40">
        <v>240068</v>
      </c>
      <c r="I1078" s="61">
        <v>33.409512599999999</v>
      </c>
      <c r="J1078" s="11">
        <v>437.7</v>
      </c>
      <c r="K1078" s="11">
        <v>135</v>
      </c>
      <c r="L1078" s="11">
        <f t="shared" si="46"/>
        <v>0.69156956819739546</v>
      </c>
      <c r="M1078" s="7">
        <f t="shared" si="48"/>
        <v>6224.2827984287696</v>
      </c>
      <c r="N1078" s="11">
        <v>437.7</v>
      </c>
      <c r="O1078" s="11">
        <v>45.6</v>
      </c>
      <c r="P1078" s="11">
        <v>135</v>
      </c>
      <c r="Q1078" s="11">
        <f t="shared" si="47"/>
        <v>89.4</v>
      </c>
      <c r="R1078" s="20"/>
      <c r="U1078" s="11">
        <v>15.154299999999999</v>
      </c>
      <c r="V1078" s="11">
        <v>33.409512599999999</v>
      </c>
    </row>
    <row r="1079" spans="1:22" ht="15.75" customHeight="1" x14ac:dyDescent="0.15">
      <c r="A1079" s="11">
        <v>2024</v>
      </c>
      <c r="B1079" s="17" t="s">
        <v>33</v>
      </c>
      <c r="C1079" s="9">
        <v>2210</v>
      </c>
      <c r="D1079" s="7" t="s">
        <v>29</v>
      </c>
      <c r="E1079" s="16" t="s">
        <v>32</v>
      </c>
      <c r="F1079" s="52" t="s">
        <v>24</v>
      </c>
      <c r="G1079" s="38">
        <v>45442</v>
      </c>
      <c r="H1079" s="40">
        <v>240069</v>
      </c>
      <c r="I1079" s="61">
        <v>27.584899629999999</v>
      </c>
      <c r="J1079" s="11">
        <v>421.5</v>
      </c>
      <c r="K1079" s="11">
        <v>132.80000000000001</v>
      </c>
      <c r="L1079" s="11">
        <f t="shared" si="46"/>
        <v>0.68493475682087779</v>
      </c>
      <c r="M1079" s="7">
        <f t="shared" si="48"/>
        <v>5249.6924204098468</v>
      </c>
      <c r="N1079" s="11">
        <v>421.5</v>
      </c>
      <c r="O1079" s="11">
        <v>45.6</v>
      </c>
      <c r="P1079" s="11">
        <v>132.80000000000001</v>
      </c>
      <c r="Q1079" s="11">
        <f t="shared" si="47"/>
        <v>87.200000000000017</v>
      </c>
      <c r="R1079" s="20"/>
      <c r="U1079" s="11">
        <v>12.5123</v>
      </c>
      <c r="V1079" s="11">
        <v>27.584899629999999</v>
      </c>
    </row>
    <row r="1080" spans="1:22" ht="15.75" customHeight="1" x14ac:dyDescent="0.15">
      <c r="A1080" s="11">
        <v>2024</v>
      </c>
      <c r="B1080" s="17" t="s">
        <v>33</v>
      </c>
      <c r="C1080" s="9">
        <v>2211</v>
      </c>
      <c r="D1080" s="7" t="s">
        <v>30</v>
      </c>
      <c r="E1080" s="16" t="s">
        <v>32</v>
      </c>
      <c r="F1080" s="52" t="s">
        <v>24</v>
      </c>
      <c r="G1080" s="38">
        <v>45442</v>
      </c>
      <c r="H1080" s="40">
        <v>240070</v>
      </c>
      <c r="I1080" s="61">
        <v>26.437834500000001</v>
      </c>
      <c r="J1080" s="11">
        <v>515.70000000000005</v>
      </c>
      <c r="K1080" s="11">
        <v>153.5</v>
      </c>
      <c r="L1080" s="11">
        <f t="shared" si="46"/>
        <v>0.70234632538297459</v>
      </c>
      <c r="M1080" s="7">
        <f t="shared" si="48"/>
        <v>4753.3422192856342</v>
      </c>
      <c r="N1080" s="11">
        <v>515.70000000000005</v>
      </c>
      <c r="O1080" s="11">
        <v>45.6</v>
      </c>
      <c r="P1080" s="11">
        <v>153.5</v>
      </c>
      <c r="Q1080" s="11">
        <f t="shared" si="47"/>
        <v>107.9</v>
      </c>
      <c r="R1080" s="20"/>
      <c r="U1080" s="11">
        <v>11.992000000000001</v>
      </c>
      <c r="V1080" s="11">
        <v>26.437834500000001</v>
      </c>
    </row>
    <row r="1081" spans="1:22" ht="15.75" customHeight="1" x14ac:dyDescent="0.15">
      <c r="A1081" s="11">
        <v>2024</v>
      </c>
      <c r="B1081" s="17" t="s">
        <v>33</v>
      </c>
      <c r="C1081" s="9">
        <v>2212</v>
      </c>
      <c r="D1081" s="7" t="s">
        <v>31</v>
      </c>
      <c r="E1081" s="16" t="s">
        <v>32</v>
      </c>
      <c r="F1081" s="52" t="s">
        <v>24</v>
      </c>
      <c r="G1081" s="38">
        <v>45442</v>
      </c>
      <c r="H1081" s="40">
        <v>240071</v>
      </c>
      <c r="I1081" s="61">
        <v>34.472140699999997</v>
      </c>
      <c r="J1081" s="11">
        <v>365.5</v>
      </c>
      <c r="K1081" s="11">
        <v>122.2</v>
      </c>
      <c r="L1081" s="11">
        <f t="shared" si="46"/>
        <v>0.66566347469220244</v>
      </c>
      <c r="M1081" s="7">
        <f t="shared" si="48"/>
        <v>6961.6796202341393</v>
      </c>
      <c r="N1081" s="11">
        <v>365.5</v>
      </c>
      <c r="O1081" s="11">
        <v>45.6</v>
      </c>
      <c r="P1081" s="11">
        <v>122.2</v>
      </c>
      <c r="Q1081" s="11">
        <f t="shared" si="47"/>
        <v>76.599999999999994</v>
      </c>
      <c r="R1081" s="20"/>
      <c r="U1081" s="11">
        <v>15.6363</v>
      </c>
      <c r="V1081" s="11">
        <v>34.472140699999997</v>
      </c>
    </row>
    <row r="1082" spans="1:22" ht="15.75" customHeight="1" x14ac:dyDescent="0.15">
      <c r="A1082" s="11">
        <v>2024</v>
      </c>
      <c r="B1082" s="17" t="s">
        <v>33</v>
      </c>
      <c r="C1082" s="9">
        <v>2301</v>
      </c>
      <c r="D1082" s="7" t="s">
        <v>22</v>
      </c>
      <c r="E1082" s="16" t="s">
        <v>32</v>
      </c>
      <c r="F1082" s="52" t="s">
        <v>24</v>
      </c>
      <c r="G1082" s="38">
        <v>45442</v>
      </c>
      <c r="H1082" s="40">
        <v>240072</v>
      </c>
      <c r="I1082" s="61">
        <v>36.284340499999999</v>
      </c>
      <c r="J1082" s="11">
        <v>477.1</v>
      </c>
      <c r="K1082" s="11">
        <v>140.4</v>
      </c>
      <c r="L1082" s="11">
        <f t="shared" si="46"/>
        <v>0.70572207084468674</v>
      </c>
      <c r="M1082" s="7">
        <f t="shared" si="48"/>
        <v>6449.6905739897575</v>
      </c>
      <c r="N1082" s="11">
        <v>477.1</v>
      </c>
      <c r="O1082" s="11">
        <v>45.6</v>
      </c>
      <c r="P1082" s="11">
        <v>140.4</v>
      </c>
      <c r="Q1082" s="11">
        <f t="shared" si="47"/>
        <v>94.800000000000011</v>
      </c>
      <c r="R1082" s="20"/>
      <c r="U1082" s="11">
        <v>16.458300000000001</v>
      </c>
      <c r="V1082" s="11">
        <v>36.284340499999999</v>
      </c>
    </row>
    <row r="1083" spans="1:22" ht="15.75" customHeight="1" x14ac:dyDescent="0.15">
      <c r="A1083" s="11">
        <v>2024</v>
      </c>
      <c r="B1083" s="17" t="s">
        <v>33</v>
      </c>
      <c r="C1083" s="9">
        <v>2302</v>
      </c>
      <c r="D1083" s="7" t="s">
        <v>28</v>
      </c>
      <c r="E1083" s="16" t="s">
        <v>32</v>
      </c>
      <c r="F1083" s="52" t="s">
        <v>24</v>
      </c>
      <c r="G1083" s="38">
        <v>45442</v>
      </c>
      <c r="H1083" s="40">
        <v>240073</v>
      </c>
      <c r="I1083" s="61">
        <v>31.72518092</v>
      </c>
      <c r="J1083" s="11">
        <v>529.4</v>
      </c>
      <c r="K1083" s="11">
        <v>158.9</v>
      </c>
      <c r="L1083" s="11">
        <f t="shared" si="46"/>
        <v>0.69984888553078961</v>
      </c>
      <c r="M1083" s="7">
        <f t="shared" si="48"/>
        <v>5751.8297446159968</v>
      </c>
      <c r="N1083" s="11">
        <v>529.4</v>
      </c>
      <c r="O1083" s="11">
        <v>45.6</v>
      </c>
      <c r="P1083" s="11">
        <v>158.9</v>
      </c>
      <c r="Q1083" s="11">
        <f t="shared" si="47"/>
        <v>113.30000000000001</v>
      </c>
      <c r="R1083" s="20"/>
      <c r="U1083" s="11">
        <v>14.3903</v>
      </c>
      <c r="V1083" s="11">
        <v>31.72518092</v>
      </c>
    </row>
    <row r="1084" spans="1:22" ht="15.75" customHeight="1" x14ac:dyDescent="0.15">
      <c r="A1084" s="11">
        <v>2024</v>
      </c>
      <c r="B1084" s="17" t="s">
        <v>33</v>
      </c>
      <c r="C1084" s="9">
        <v>2303</v>
      </c>
      <c r="D1084" s="7" t="s">
        <v>31</v>
      </c>
      <c r="E1084" s="16" t="s">
        <v>32</v>
      </c>
      <c r="F1084" s="52" t="s">
        <v>24</v>
      </c>
      <c r="G1084" s="38">
        <v>45442</v>
      </c>
      <c r="H1084" s="40">
        <v>240074</v>
      </c>
      <c r="I1084" s="61">
        <v>28.942285800000001</v>
      </c>
      <c r="J1084" s="11">
        <v>440</v>
      </c>
      <c r="K1084" s="11">
        <v>133.9</v>
      </c>
      <c r="L1084" s="11">
        <f t="shared" si="46"/>
        <v>0.69568181818181818</v>
      </c>
      <c r="M1084" s="7">
        <f t="shared" si="48"/>
        <v>5320.1353700411701</v>
      </c>
      <c r="N1084" s="11">
        <v>440</v>
      </c>
      <c r="O1084" s="11">
        <v>45.6</v>
      </c>
      <c r="P1084" s="11">
        <v>133.9</v>
      </c>
      <c r="Q1084" s="11">
        <f t="shared" si="47"/>
        <v>88.300000000000011</v>
      </c>
      <c r="R1084" s="20"/>
      <c r="U1084" s="11">
        <v>13.128</v>
      </c>
      <c r="V1084" s="11">
        <v>28.942285800000001</v>
      </c>
    </row>
    <row r="1085" spans="1:22" ht="15.75" customHeight="1" x14ac:dyDescent="0.15">
      <c r="A1085" s="11">
        <v>2024</v>
      </c>
      <c r="B1085" s="17" t="s">
        <v>33</v>
      </c>
      <c r="C1085" s="9">
        <v>2304</v>
      </c>
      <c r="D1085" s="7" t="s">
        <v>30</v>
      </c>
      <c r="E1085" s="16" t="s">
        <v>32</v>
      </c>
      <c r="F1085" s="52" t="s">
        <v>24</v>
      </c>
      <c r="G1085" s="38">
        <v>45442</v>
      </c>
      <c r="H1085" s="40">
        <v>240075</v>
      </c>
      <c r="I1085" s="61">
        <v>27.18806756</v>
      </c>
      <c r="J1085" s="11">
        <v>441.4</v>
      </c>
      <c r="K1085" s="11">
        <v>127.2</v>
      </c>
      <c r="L1085" s="11">
        <f t="shared" si="46"/>
        <v>0.71182600815586772</v>
      </c>
      <c r="M1085" s="7">
        <f t="shared" si="48"/>
        <v>4732.5485459279244</v>
      </c>
      <c r="N1085" s="11">
        <v>441.4</v>
      </c>
      <c r="O1085" s="11">
        <v>45.6</v>
      </c>
      <c r="P1085" s="11">
        <v>127.2</v>
      </c>
      <c r="Q1085" s="11">
        <f t="shared" si="47"/>
        <v>81.599999999999994</v>
      </c>
      <c r="R1085" s="20"/>
      <c r="U1085" s="11">
        <v>12.3323</v>
      </c>
      <c r="V1085" s="11">
        <v>27.18806756</v>
      </c>
    </row>
    <row r="1086" spans="1:22" ht="15.75" customHeight="1" x14ac:dyDescent="0.15">
      <c r="A1086" s="11">
        <v>2024</v>
      </c>
      <c r="B1086" s="17" t="s">
        <v>33</v>
      </c>
      <c r="C1086" s="9">
        <v>2305</v>
      </c>
      <c r="D1086" s="7" t="s">
        <v>29</v>
      </c>
      <c r="E1086" s="16" t="s">
        <v>32</v>
      </c>
      <c r="F1086" s="52" t="s">
        <v>24</v>
      </c>
      <c r="G1086" s="38">
        <v>45442</v>
      </c>
      <c r="H1086" s="40">
        <v>240076</v>
      </c>
      <c r="I1086" s="61">
        <v>29.833614709999999</v>
      </c>
      <c r="J1086" s="11">
        <v>544.6</v>
      </c>
      <c r="K1086" s="11">
        <v>157.80000000000001</v>
      </c>
      <c r="L1086" s="11">
        <f t="shared" si="46"/>
        <v>0.71024605214836578</v>
      </c>
      <c r="M1086" s="7">
        <f t="shared" si="48"/>
        <v>5221.5229745207516</v>
      </c>
      <c r="N1086" s="11">
        <v>544.6</v>
      </c>
      <c r="O1086" s="11">
        <v>45.6</v>
      </c>
      <c r="P1086" s="11">
        <v>157.80000000000001</v>
      </c>
      <c r="Q1086" s="11">
        <f t="shared" si="47"/>
        <v>112.20000000000002</v>
      </c>
      <c r="R1086" s="20"/>
      <c r="U1086" s="11">
        <v>13.532299999999999</v>
      </c>
      <c r="V1086" s="11">
        <v>29.833614709999999</v>
      </c>
    </row>
    <row r="1087" spans="1:22" ht="15.75" customHeight="1" x14ac:dyDescent="0.15">
      <c r="A1087" s="11">
        <v>2024</v>
      </c>
      <c r="B1087" s="17" t="s">
        <v>33</v>
      </c>
      <c r="C1087" s="9">
        <v>2306</v>
      </c>
      <c r="D1087" s="7" t="s">
        <v>27</v>
      </c>
      <c r="E1087" s="16" t="s">
        <v>32</v>
      </c>
      <c r="F1087" s="52" t="s">
        <v>24</v>
      </c>
      <c r="G1087" s="38">
        <v>45442</v>
      </c>
      <c r="H1087" s="40">
        <v>240077</v>
      </c>
      <c r="I1087" s="61">
        <v>34.194358250000001</v>
      </c>
      <c r="J1087" s="11">
        <v>479.3</v>
      </c>
      <c r="K1087" s="11">
        <v>140.6</v>
      </c>
      <c r="L1087" s="11">
        <f t="shared" si="46"/>
        <v>0.70665553932818703</v>
      </c>
      <c r="M1087" s="7">
        <f t="shared" si="48"/>
        <v>6058.9072423313728</v>
      </c>
      <c r="N1087" s="11">
        <v>479.3</v>
      </c>
      <c r="O1087" s="11">
        <v>45.6</v>
      </c>
      <c r="P1087" s="11">
        <v>140.6</v>
      </c>
      <c r="Q1087" s="11">
        <f t="shared" si="47"/>
        <v>95</v>
      </c>
      <c r="R1087" s="20"/>
      <c r="U1087" s="11">
        <v>15.510300000000001</v>
      </c>
      <c r="V1087" s="11">
        <v>34.194358250000001</v>
      </c>
    </row>
    <row r="1088" spans="1:22" ht="15.75" customHeight="1" x14ac:dyDescent="0.15">
      <c r="A1088" s="11">
        <v>2024</v>
      </c>
      <c r="B1088" s="17" t="s">
        <v>33</v>
      </c>
      <c r="C1088" s="9">
        <v>2307</v>
      </c>
      <c r="D1088" s="7" t="s">
        <v>22</v>
      </c>
      <c r="E1088" s="10" t="s">
        <v>23</v>
      </c>
      <c r="F1088" s="52" t="s">
        <v>24</v>
      </c>
      <c r="G1088" s="38">
        <v>45442</v>
      </c>
      <c r="H1088" s="40">
        <v>240078</v>
      </c>
      <c r="I1088" s="61">
        <v>43.11911155</v>
      </c>
      <c r="J1088" s="11">
        <v>709.7</v>
      </c>
      <c r="K1088" s="11">
        <v>194.3</v>
      </c>
      <c r="L1088" s="11">
        <f t="shared" si="46"/>
        <v>0.72622234747076242</v>
      </c>
      <c r="M1088" s="7">
        <f t="shared" si="48"/>
        <v>7130.6604057558179</v>
      </c>
      <c r="N1088" s="11">
        <v>709.7</v>
      </c>
      <c r="O1088" s="11">
        <v>45.6</v>
      </c>
      <c r="P1088" s="11">
        <v>194.3</v>
      </c>
      <c r="Q1088" s="11">
        <f t="shared" si="47"/>
        <v>148.70000000000002</v>
      </c>
      <c r="R1088" s="20"/>
      <c r="U1088" s="11">
        <v>19.558499999999999</v>
      </c>
      <c r="V1088" s="11">
        <v>43.11911155</v>
      </c>
    </row>
    <row r="1089" spans="1:22" ht="15.75" customHeight="1" x14ac:dyDescent="0.15">
      <c r="A1089" s="11">
        <v>2024</v>
      </c>
      <c r="B1089" s="17" t="s">
        <v>33</v>
      </c>
      <c r="C1089" s="9">
        <v>2308</v>
      </c>
      <c r="D1089" s="7" t="s">
        <v>29</v>
      </c>
      <c r="E1089" s="10" t="s">
        <v>23</v>
      </c>
      <c r="F1089" s="52" t="s">
        <v>24</v>
      </c>
      <c r="G1089" s="38">
        <v>45442</v>
      </c>
      <c r="H1089" s="40">
        <v>240079</v>
      </c>
      <c r="I1089" s="61">
        <v>33.59051212</v>
      </c>
      <c r="J1089" s="11">
        <v>615.1</v>
      </c>
      <c r="K1089" s="11">
        <v>162.80000000000001</v>
      </c>
      <c r="L1089" s="11">
        <f t="shared" si="46"/>
        <v>0.73532758900991713</v>
      </c>
      <c r="M1089" s="7">
        <f t="shared" si="48"/>
        <v>5370.1603457485844</v>
      </c>
      <c r="N1089" s="11">
        <v>615.1</v>
      </c>
      <c r="O1089" s="11">
        <v>45.6</v>
      </c>
      <c r="P1089" s="11">
        <v>162.80000000000001</v>
      </c>
      <c r="Q1089" s="11">
        <f t="shared" si="47"/>
        <v>117.20000000000002</v>
      </c>
      <c r="R1089" s="20"/>
      <c r="U1089" s="11">
        <v>15.2364</v>
      </c>
      <c r="V1089" s="11">
        <v>33.59051212</v>
      </c>
    </row>
    <row r="1090" spans="1:22" ht="15.75" customHeight="1" x14ac:dyDescent="0.15">
      <c r="A1090" s="11">
        <v>2024</v>
      </c>
      <c r="B1090" s="17" t="s">
        <v>33</v>
      </c>
      <c r="C1090" s="9">
        <v>2309</v>
      </c>
      <c r="D1090" s="7" t="s">
        <v>31</v>
      </c>
      <c r="E1090" s="10" t="s">
        <v>23</v>
      </c>
      <c r="F1090" s="52" t="s">
        <v>24</v>
      </c>
      <c r="G1090" s="38">
        <v>45442</v>
      </c>
      <c r="H1090" s="40">
        <v>240080</v>
      </c>
      <c r="I1090" s="61">
        <v>35.680494359999997</v>
      </c>
      <c r="J1090" s="11">
        <v>676.1</v>
      </c>
      <c r="K1090" s="11">
        <v>174.7</v>
      </c>
      <c r="L1090" s="11">
        <f t="shared" si="46"/>
        <v>0.74160627126164769</v>
      </c>
      <c r="M1090" s="7">
        <f t="shared" si="48"/>
        <v>5568.9688247417071</v>
      </c>
      <c r="N1090" s="11">
        <v>676.1</v>
      </c>
      <c r="O1090" s="11">
        <v>45.6</v>
      </c>
      <c r="P1090" s="11">
        <v>174.7</v>
      </c>
      <c r="Q1090" s="11">
        <f t="shared" si="47"/>
        <v>129.1</v>
      </c>
      <c r="R1090" s="20"/>
      <c r="U1090" s="11">
        <v>16.1844</v>
      </c>
      <c r="V1090" s="11">
        <v>35.680494359999997</v>
      </c>
    </row>
    <row r="1091" spans="1:22" ht="15.75" customHeight="1" x14ac:dyDescent="0.15">
      <c r="A1091" s="11">
        <v>2024</v>
      </c>
      <c r="B1091" s="17" t="s">
        <v>33</v>
      </c>
      <c r="C1091" s="9">
        <v>2310</v>
      </c>
      <c r="D1091" s="7" t="s">
        <v>27</v>
      </c>
      <c r="E1091" s="10" t="s">
        <v>23</v>
      </c>
      <c r="F1091" s="52" t="s">
        <v>24</v>
      </c>
      <c r="G1091" s="38">
        <v>45442</v>
      </c>
      <c r="H1091" s="40">
        <v>240081</v>
      </c>
      <c r="I1091" s="61">
        <v>32.267738540000003</v>
      </c>
      <c r="J1091" s="11">
        <v>834.1</v>
      </c>
      <c r="K1091" s="11">
        <v>198.5</v>
      </c>
      <c r="L1091" s="11">
        <f t="shared" si="46"/>
        <v>0.76201894257283298</v>
      </c>
      <c r="M1091" s="7">
        <f t="shared" si="48"/>
        <v>4638.4499397143945</v>
      </c>
      <c r="N1091" s="11">
        <v>834.1</v>
      </c>
      <c r="O1091" s="11">
        <v>45.6</v>
      </c>
      <c r="P1091" s="11">
        <v>198.5</v>
      </c>
      <c r="Q1091" s="11">
        <f t="shared" si="47"/>
        <v>152.9</v>
      </c>
      <c r="R1091" s="20"/>
      <c r="U1091" s="11">
        <v>14.6364</v>
      </c>
      <c r="V1091" s="11">
        <v>32.267738540000003</v>
      </c>
    </row>
    <row r="1092" spans="1:22" ht="15.75" customHeight="1" x14ac:dyDescent="0.15">
      <c r="A1092" s="11">
        <v>2024</v>
      </c>
      <c r="B1092" s="17" t="s">
        <v>33</v>
      </c>
      <c r="C1092" s="9">
        <v>2311</v>
      </c>
      <c r="D1092" s="7" t="s">
        <v>30</v>
      </c>
      <c r="E1092" s="10" t="s">
        <v>23</v>
      </c>
      <c r="F1092" s="52" t="s">
        <v>24</v>
      </c>
      <c r="G1092" s="38">
        <v>45442</v>
      </c>
      <c r="H1092" s="40">
        <v>240082</v>
      </c>
      <c r="I1092" s="61">
        <v>36.2007853</v>
      </c>
      <c r="J1092" s="11">
        <v>550.70000000000005</v>
      </c>
      <c r="K1092" s="11">
        <v>135.4</v>
      </c>
      <c r="L1092" s="11">
        <f t="shared" si="46"/>
        <v>0.75413110586526244</v>
      </c>
      <c r="M1092" s="7">
        <f t="shared" si="48"/>
        <v>5376.3004918947872</v>
      </c>
      <c r="N1092" s="11">
        <v>550.70000000000005</v>
      </c>
      <c r="O1092" s="11">
        <v>45.6</v>
      </c>
      <c r="P1092" s="11">
        <v>135.4</v>
      </c>
      <c r="Q1092" s="11">
        <f t="shared" si="47"/>
        <v>89.800000000000011</v>
      </c>
      <c r="R1092" s="20"/>
      <c r="U1092" s="11">
        <v>16.420400000000001</v>
      </c>
      <c r="V1092" s="11">
        <v>36.2007853</v>
      </c>
    </row>
    <row r="1093" spans="1:22" ht="15.75" customHeight="1" x14ac:dyDescent="0.15">
      <c r="A1093" s="11">
        <v>2024</v>
      </c>
      <c r="B1093" s="17" t="s">
        <v>33</v>
      </c>
      <c r="C1093" s="9">
        <v>2312</v>
      </c>
      <c r="D1093" s="7" t="s">
        <v>28</v>
      </c>
      <c r="E1093" s="10" t="s">
        <v>23</v>
      </c>
      <c r="F1093" s="52" t="s">
        <v>24</v>
      </c>
      <c r="G1093" s="38">
        <v>45442</v>
      </c>
      <c r="H1093" s="40">
        <v>240083</v>
      </c>
      <c r="I1093" s="61">
        <v>42.536870710000002</v>
      </c>
      <c r="J1093" s="11">
        <v>577.5</v>
      </c>
      <c r="K1093" s="11">
        <v>161.9</v>
      </c>
      <c r="L1093" s="11">
        <f t="shared" si="46"/>
        <v>0.71965367965367966</v>
      </c>
      <c r="M1093" s="7">
        <f t="shared" si="48"/>
        <v>7203.148231197616</v>
      </c>
      <c r="N1093" s="11">
        <v>577.5</v>
      </c>
      <c r="O1093" s="11">
        <v>45.6</v>
      </c>
      <c r="P1093" s="11">
        <v>161.9</v>
      </c>
      <c r="Q1093" s="11">
        <f t="shared" si="47"/>
        <v>116.30000000000001</v>
      </c>
      <c r="R1093" s="20"/>
      <c r="U1093" s="11">
        <v>19.2944</v>
      </c>
      <c r="V1093" s="11">
        <v>42.536870710000002</v>
      </c>
    </row>
    <row r="1094" spans="1:22" ht="15.75" customHeight="1" x14ac:dyDescent="0.15">
      <c r="A1094" s="11">
        <v>2024</v>
      </c>
      <c r="B1094" s="17" t="s">
        <v>33</v>
      </c>
      <c r="C1094" s="9">
        <v>2401</v>
      </c>
      <c r="D1094" s="7" t="s">
        <v>30</v>
      </c>
      <c r="E1094" s="10" t="s">
        <v>23</v>
      </c>
      <c r="F1094" s="52" t="s">
        <v>24</v>
      </c>
      <c r="G1094" s="38">
        <v>45442</v>
      </c>
      <c r="H1094" s="40">
        <v>240084</v>
      </c>
      <c r="I1094" s="61">
        <v>47.519317839999999</v>
      </c>
      <c r="J1094" s="11">
        <v>657.7</v>
      </c>
      <c r="K1094" s="11">
        <v>181.6</v>
      </c>
      <c r="L1094" s="11">
        <f t="shared" si="46"/>
        <v>0.72388627033601949</v>
      </c>
      <c r="M1094" s="7">
        <f t="shared" si="48"/>
        <v>7925.3810937336493</v>
      </c>
      <c r="N1094" s="11">
        <v>657.7</v>
      </c>
      <c r="O1094" s="11">
        <v>45.6</v>
      </c>
      <c r="P1094" s="11">
        <v>181.6</v>
      </c>
      <c r="Q1094" s="11">
        <f t="shared" si="47"/>
        <v>136</v>
      </c>
      <c r="R1094" s="20"/>
      <c r="U1094" s="11">
        <v>21.554400000000001</v>
      </c>
      <c r="V1094" s="11">
        <v>47.519317839999999</v>
      </c>
    </row>
    <row r="1095" spans="1:22" ht="15.75" customHeight="1" x14ac:dyDescent="0.15">
      <c r="A1095" s="11">
        <v>2024</v>
      </c>
      <c r="B1095" s="17" t="s">
        <v>33</v>
      </c>
      <c r="C1095" s="9">
        <v>2402</v>
      </c>
      <c r="D1095" s="7" t="s">
        <v>27</v>
      </c>
      <c r="E1095" s="10" t="s">
        <v>23</v>
      </c>
      <c r="F1095" s="52" t="s">
        <v>24</v>
      </c>
      <c r="G1095" s="38">
        <v>45442</v>
      </c>
      <c r="H1095" s="40">
        <v>240085</v>
      </c>
      <c r="I1095" s="61">
        <v>39.666452059999997</v>
      </c>
      <c r="J1095" s="11">
        <v>354.6</v>
      </c>
      <c r="K1095" s="11">
        <v>119.7</v>
      </c>
      <c r="L1095" s="11">
        <f t="shared" si="46"/>
        <v>0.6624365482233503</v>
      </c>
      <c r="M1095" s="7">
        <f t="shared" si="48"/>
        <v>8087.9923320498128</v>
      </c>
      <c r="N1095" s="11">
        <v>354.6</v>
      </c>
      <c r="O1095" s="11">
        <v>45.6</v>
      </c>
      <c r="P1095" s="11">
        <v>119.7</v>
      </c>
      <c r="Q1095" s="11">
        <f t="shared" si="47"/>
        <v>74.099999999999994</v>
      </c>
      <c r="R1095" s="20"/>
      <c r="U1095" s="11">
        <v>17.9924</v>
      </c>
      <c r="V1095" s="11">
        <v>39.666452059999997</v>
      </c>
    </row>
    <row r="1096" spans="1:22" ht="15.75" customHeight="1" x14ac:dyDescent="0.15">
      <c r="A1096" s="11">
        <v>2024</v>
      </c>
      <c r="B1096" s="17" t="s">
        <v>33</v>
      </c>
      <c r="C1096" s="9">
        <v>2403</v>
      </c>
      <c r="D1096" s="7" t="s">
        <v>22</v>
      </c>
      <c r="E1096" s="10" t="s">
        <v>23</v>
      </c>
      <c r="F1096" s="52" t="s">
        <v>24</v>
      </c>
      <c r="G1096" s="38">
        <v>45442</v>
      </c>
      <c r="H1096" s="40">
        <v>240086</v>
      </c>
      <c r="I1096" s="61">
        <v>33.815383619999999</v>
      </c>
      <c r="J1096" s="11">
        <v>612.29999999999995</v>
      </c>
      <c r="K1096" s="11">
        <v>165.4</v>
      </c>
      <c r="L1096" s="11">
        <f t="shared" si="46"/>
        <v>0.72987097827862157</v>
      </c>
      <c r="M1096" s="7">
        <f t="shared" si="48"/>
        <v>5517.5657752884417</v>
      </c>
      <c r="N1096" s="11">
        <v>612.29999999999995</v>
      </c>
      <c r="O1096" s="11">
        <v>45.6</v>
      </c>
      <c r="P1096" s="11">
        <v>165.4</v>
      </c>
      <c r="Q1096" s="11">
        <f t="shared" si="47"/>
        <v>119.80000000000001</v>
      </c>
      <c r="R1096" s="20"/>
      <c r="U1096" s="11">
        <v>15.3384</v>
      </c>
      <c r="V1096" s="11">
        <v>33.815383619999999</v>
      </c>
    </row>
    <row r="1097" spans="1:22" ht="15.75" customHeight="1" x14ac:dyDescent="0.15">
      <c r="A1097" s="11">
        <v>2024</v>
      </c>
      <c r="B1097" s="17" t="s">
        <v>33</v>
      </c>
      <c r="C1097" s="9">
        <v>2404</v>
      </c>
      <c r="D1097" s="7" t="s">
        <v>28</v>
      </c>
      <c r="E1097" s="10" t="s">
        <v>23</v>
      </c>
      <c r="F1097" s="52" t="s">
        <v>24</v>
      </c>
      <c r="G1097" s="38">
        <v>45442</v>
      </c>
      <c r="H1097" s="40">
        <v>240087</v>
      </c>
      <c r="I1097" s="61">
        <v>32.757164760000002</v>
      </c>
      <c r="J1097" s="11">
        <v>545.4</v>
      </c>
      <c r="K1097" s="11">
        <v>144.69999999999999</v>
      </c>
      <c r="L1097" s="11">
        <f t="shared" si="46"/>
        <v>0.73469013568023467</v>
      </c>
      <c r="M1097" s="7">
        <f t="shared" si="48"/>
        <v>5249.5449320133384</v>
      </c>
      <c r="N1097" s="11">
        <v>545.4</v>
      </c>
      <c r="O1097" s="11">
        <v>45.6</v>
      </c>
      <c r="P1097" s="11">
        <v>144.69999999999999</v>
      </c>
      <c r="Q1097" s="11">
        <f t="shared" si="47"/>
        <v>99.1</v>
      </c>
      <c r="R1097" s="20"/>
      <c r="U1097" s="11">
        <v>14.8584</v>
      </c>
      <c r="V1097" s="11">
        <v>32.757164760000002</v>
      </c>
    </row>
    <row r="1098" spans="1:22" ht="15.75" customHeight="1" x14ac:dyDescent="0.15">
      <c r="A1098" s="11">
        <v>2024</v>
      </c>
      <c r="B1098" s="17" t="s">
        <v>33</v>
      </c>
      <c r="C1098" s="9">
        <v>2405</v>
      </c>
      <c r="D1098" s="7" t="s">
        <v>29</v>
      </c>
      <c r="E1098" s="10" t="s">
        <v>23</v>
      </c>
      <c r="F1098" s="52" t="s">
        <v>24</v>
      </c>
      <c r="G1098" s="38">
        <v>45442</v>
      </c>
      <c r="H1098" s="40">
        <v>240088</v>
      </c>
      <c r="I1098" s="61">
        <v>37.633789999999998</v>
      </c>
      <c r="J1098" s="11">
        <v>662.9</v>
      </c>
      <c r="K1098" s="11">
        <v>160.30000000000001</v>
      </c>
      <c r="L1098" s="11">
        <f t="shared" si="46"/>
        <v>0.75818373812038009</v>
      </c>
      <c r="M1098" s="7">
        <f t="shared" si="48"/>
        <v>5496.9959272087899</v>
      </c>
      <c r="N1098" s="11">
        <v>662.9</v>
      </c>
      <c r="O1098" s="11">
        <v>45.6</v>
      </c>
      <c r="P1098" s="11">
        <v>160.30000000000001</v>
      </c>
      <c r="Q1098" s="11">
        <f t="shared" si="47"/>
        <v>114.70000000000002</v>
      </c>
      <c r="R1098" s="20"/>
      <c r="U1098" s="11">
        <v>17.070399999999999</v>
      </c>
      <c r="V1098" s="11">
        <v>37.633789999999998</v>
      </c>
    </row>
    <row r="1099" spans="1:22" ht="15.75" customHeight="1" x14ac:dyDescent="0.15">
      <c r="A1099" s="11">
        <v>2024</v>
      </c>
      <c r="B1099" s="17" t="s">
        <v>33</v>
      </c>
      <c r="C1099" s="9">
        <v>2406</v>
      </c>
      <c r="D1099" s="7" t="s">
        <v>31</v>
      </c>
      <c r="E1099" s="10" t="s">
        <v>23</v>
      </c>
      <c r="F1099" s="52" t="s">
        <v>24</v>
      </c>
      <c r="G1099" s="38">
        <v>45442</v>
      </c>
      <c r="H1099" s="40">
        <v>240089</v>
      </c>
      <c r="I1099" s="61">
        <v>41.218506390000002</v>
      </c>
      <c r="J1099" s="11">
        <v>456.5</v>
      </c>
      <c r="K1099" s="11">
        <v>132.1</v>
      </c>
      <c r="L1099" s="11">
        <f t="shared" si="46"/>
        <v>0.7106243154435925</v>
      </c>
      <c r="M1099" s="7">
        <f t="shared" si="48"/>
        <v>7204.705626427045</v>
      </c>
      <c r="N1099" s="11">
        <v>456.5</v>
      </c>
      <c r="O1099" s="11">
        <v>45.6</v>
      </c>
      <c r="P1099" s="11">
        <v>132.1</v>
      </c>
      <c r="Q1099" s="11">
        <f t="shared" si="47"/>
        <v>86.5</v>
      </c>
      <c r="R1099" s="20"/>
      <c r="U1099" s="11">
        <v>18.696400000000001</v>
      </c>
      <c r="V1099" s="11">
        <v>41.218506390000002</v>
      </c>
    </row>
    <row r="1100" spans="1:22" ht="15.75" customHeight="1" x14ac:dyDescent="0.15">
      <c r="A1100" s="11">
        <v>2024</v>
      </c>
      <c r="B1100" s="17" t="s">
        <v>33</v>
      </c>
      <c r="C1100" s="9">
        <v>2407</v>
      </c>
      <c r="D1100" s="7" t="s">
        <v>31</v>
      </c>
      <c r="E1100" s="16" t="s">
        <v>32</v>
      </c>
      <c r="F1100" s="52" t="s">
        <v>24</v>
      </c>
      <c r="G1100" s="38">
        <v>45442</v>
      </c>
      <c r="H1100" s="40">
        <v>240090</v>
      </c>
      <c r="I1100" s="61">
        <v>35.230751349999998</v>
      </c>
      <c r="J1100" s="11">
        <v>431.1</v>
      </c>
      <c r="K1100" s="11">
        <v>133</v>
      </c>
      <c r="L1100" s="11">
        <f t="shared" si="46"/>
        <v>0.69148689399211316</v>
      </c>
      <c r="M1100" s="7">
        <f t="shared" si="48"/>
        <v>6565.343873108679</v>
      </c>
      <c r="N1100" s="11">
        <v>431.1</v>
      </c>
      <c r="O1100" s="11">
        <v>45.6</v>
      </c>
      <c r="P1100" s="11">
        <v>133</v>
      </c>
      <c r="Q1100" s="11">
        <f t="shared" si="47"/>
        <v>87.4</v>
      </c>
      <c r="R1100" s="20"/>
      <c r="U1100" s="11">
        <v>15.980399999999999</v>
      </c>
      <c r="V1100" s="11">
        <v>35.230751349999998</v>
      </c>
    </row>
    <row r="1101" spans="1:22" ht="15.75" customHeight="1" x14ac:dyDescent="0.15">
      <c r="A1101" s="11">
        <v>2024</v>
      </c>
      <c r="B1101" s="17" t="s">
        <v>33</v>
      </c>
      <c r="C1101" s="9">
        <v>2408</v>
      </c>
      <c r="D1101" s="7" t="s">
        <v>27</v>
      </c>
      <c r="E1101" s="16" t="s">
        <v>32</v>
      </c>
      <c r="F1101" s="52" t="s">
        <v>24</v>
      </c>
      <c r="G1101" s="38">
        <v>45442</v>
      </c>
      <c r="H1101" s="40">
        <v>240091</v>
      </c>
      <c r="I1101" s="61">
        <v>25.71560011</v>
      </c>
      <c r="J1101" s="11">
        <v>493.4</v>
      </c>
      <c r="K1101" s="11">
        <v>142.69999999999999</v>
      </c>
      <c r="L1101" s="11">
        <f t="shared" si="46"/>
        <v>0.71078232671260644</v>
      </c>
      <c r="M1101" s="7">
        <f t="shared" si="48"/>
        <v>4492.4520076944882</v>
      </c>
      <c r="N1101" s="11">
        <v>493.4</v>
      </c>
      <c r="O1101" s="11">
        <v>45.6</v>
      </c>
      <c r="P1101" s="11">
        <v>142.69999999999999</v>
      </c>
      <c r="Q1101" s="11">
        <f t="shared" si="47"/>
        <v>97.1</v>
      </c>
      <c r="R1101" s="20"/>
      <c r="U1101" s="11">
        <v>11.664400000000001</v>
      </c>
      <c r="V1101" s="11">
        <v>25.71560011</v>
      </c>
    </row>
    <row r="1102" spans="1:22" ht="15.75" customHeight="1" x14ac:dyDescent="0.15">
      <c r="A1102" s="11">
        <v>2024</v>
      </c>
      <c r="B1102" s="17" t="s">
        <v>33</v>
      </c>
      <c r="C1102" s="9">
        <v>2409</v>
      </c>
      <c r="D1102" s="7" t="s">
        <v>22</v>
      </c>
      <c r="E1102" s="16" t="s">
        <v>32</v>
      </c>
      <c r="F1102" s="52" t="s">
        <v>24</v>
      </c>
      <c r="G1102" s="38">
        <v>45442</v>
      </c>
      <c r="H1102" s="40">
        <v>240092</v>
      </c>
      <c r="I1102" s="61">
        <v>31.9811376</v>
      </c>
      <c r="J1102" s="11">
        <v>735.7</v>
      </c>
      <c r="K1102" s="11">
        <v>213.5</v>
      </c>
      <c r="L1102" s="11">
        <f t="shared" si="46"/>
        <v>0.70980019029495722</v>
      </c>
      <c r="M1102" s="7">
        <f t="shared" si="48"/>
        <v>5605.9986127719303</v>
      </c>
      <c r="N1102" s="11">
        <v>735.7</v>
      </c>
      <c r="O1102" s="11">
        <v>45.6</v>
      </c>
      <c r="P1102" s="11">
        <v>213.5</v>
      </c>
      <c r="Q1102" s="11">
        <f t="shared" si="47"/>
        <v>167.9</v>
      </c>
      <c r="R1102" s="20"/>
      <c r="U1102" s="11">
        <v>14.506399999999999</v>
      </c>
      <c r="V1102" s="11">
        <v>31.9811376</v>
      </c>
    </row>
    <row r="1103" spans="1:22" ht="15.75" customHeight="1" x14ac:dyDescent="0.15">
      <c r="A1103" s="11">
        <v>2024</v>
      </c>
      <c r="B1103" s="17" t="s">
        <v>33</v>
      </c>
      <c r="C1103" s="9">
        <v>2410</v>
      </c>
      <c r="D1103" s="7" t="s">
        <v>30</v>
      </c>
      <c r="E1103" s="16" t="s">
        <v>32</v>
      </c>
      <c r="F1103" s="52" t="s">
        <v>24</v>
      </c>
      <c r="G1103" s="38">
        <v>45442</v>
      </c>
      <c r="H1103" s="40">
        <v>240093</v>
      </c>
      <c r="I1103" s="61">
        <v>32.435289859999997</v>
      </c>
      <c r="J1103" s="11">
        <v>539.20000000000005</v>
      </c>
      <c r="K1103" s="11">
        <v>145.30000000000001</v>
      </c>
      <c r="L1103" s="11">
        <f t="shared" si="46"/>
        <v>0.73052670623145399</v>
      </c>
      <c r="M1103" s="7">
        <f t="shared" si="48"/>
        <v>5279.5325140775785</v>
      </c>
      <c r="N1103" s="11">
        <v>539.20000000000005</v>
      </c>
      <c r="O1103" s="11">
        <v>45.6</v>
      </c>
      <c r="P1103" s="11">
        <v>145.30000000000001</v>
      </c>
      <c r="Q1103" s="11">
        <f t="shared" si="47"/>
        <v>99.700000000000017</v>
      </c>
      <c r="R1103" s="20"/>
      <c r="U1103" s="11">
        <v>14.712400000000001</v>
      </c>
      <c r="V1103" s="11">
        <v>32.435289859999997</v>
      </c>
    </row>
    <row r="1104" spans="1:22" ht="15.75" customHeight="1" x14ac:dyDescent="0.15">
      <c r="A1104" s="11">
        <v>2024</v>
      </c>
      <c r="B1104" s="17" t="s">
        <v>33</v>
      </c>
      <c r="C1104" s="9">
        <v>2411</v>
      </c>
      <c r="D1104" s="7" t="s">
        <v>29</v>
      </c>
      <c r="E1104" s="16" t="s">
        <v>32</v>
      </c>
      <c r="F1104" s="52" t="s">
        <v>24</v>
      </c>
      <c r="G1104" s="38">
        <v>45442</v>
      </c>
      <c r="H1104" s="40">
        <v>240094</v>
      </c>
      <c r="I1104" s="61">
        <v>32.104596469999997</v>
      </c>
      <c r="J1104" s="11">
        <v>429.8</v>
      </c>
      <c r="K1104" s="11">
        <v>132.6</v>
      </c>
      <c r="L1104" s="11">
        <f t="shared" ref="L1104:L1358" si="49">(J1104-K1104)/J1104</f>
        <v>0.69148441135411831</v>
      </c>
      <c r="M1104" s="7">
        <f t="shared" si="48"/>
        <v>5982.8247711721397</v>
      </c>
      <c r="N1104" s="11">
        <v>429.8</v>
      </c>
      <c r="O1104" s="11">
        <v>45.6</v>
      </c>
      <c r="P1104" s="11">
        <v>132.6</v>
      </c>
      <c r="Q1104" s="11">
        <f t="shared" si="47"/>
        <v>87</v>
      </c>
      <c r="R1104" s="20"/>
      <c r="U1104" s="11">
        <v>14.5624</v>
      </c>
      <c r="V1104" s="11">
        <v>32.104596469999997</v>
      </c>
    </row>
    <row r="1105" spans="1:22" ht="15.75" customHeight="1" x14ac:dyDescent="0.15">
      <c r="A1105" s="11">
        <v>2024</v>
      </c>
      <c r="B1105" s="17" t="s">
        <v>33</v>
      </c>
      <c r="C1105" s="9">
        <v>2412</v>
      </c>
      <c r="D1105" s="7" t="s">
        <v>28</v>
      </c>
      <c r="E1105" s="16" t="s">
        <v>32</v>
      </c>
      <c r="F1105" s="52" t="s">
        <v>24</v>
      </c>
      <c r="G1105" s="38">
        <v>45442</v>
      </c>
      <c r="H1105" s="40">
        <v>240095</v>
      </c>
      <c r="I1105" s="61">
        <v>30.473175730000001</v>
      </c>
      <c r="J1105" s="11">
        <v>430.1</v>
      </c>
      <c r="K1105" s="11">
        <v>133.5</v>
      </c>
      <c r="L1105" s="11">
        <f t="shared" si="49"/>
        <v>0.68960706812369221</v>
      </c>
      <c r="M1105" s="7">
        <f t="shared" si="48"/>
        <v>5713.3587376072346</v>
      </c>
      <c r="N1105" s="11">
        <v>430.1</v>
      </c>
      <c r="O1105" s="11">
        <v>45.6</v>
      </c>
      <c r="P1105" s="11">
        <v>133.5</v>
      </c>
      <c r="Q1105" s="11">
        <f t="shared" si="47"/>
        <v>87.9</v>
      </c>
      <c r="R1105" s="20"/>
      <c r="U1105" s="11">
        <v>13.8224</v>
      </c>
      <c r="V1105" s="11">
        <v>30.473175730000001</v>
      </c>
    </row>
    <row r="1106" spans="1:22" ht="15.75" customHeight="1" x14ac:dyDescent="0.15">
      <c r="A1106" s="11">
        <v>2024</v>
      </c>
      <c r="B1106" s="8" t="s">
        <v>21</v>
      </c>
      <c r="C1106" s="9">
        <v>1101</v>
      </c>
      <c r="D1106" s="7" t="s">
        <v>22</v>
      </c>
      <c r="E1106" s="10" t="s">
        <v>23</v>
      </c>
      <c r="F1106" s="52" t="s">
        <v>72</v>
      </c>
      <c r="G1106" s="38">
        <v>45491</v>
      </c>
      <c r="H1106" s="40">
        <v>240096</v>
      </c>
      <c r="I1106" s="61">
        <v>19</v>
      </c>
      <c r="J1106" s="11">
        <v>573.70000000000005</v>
      </c>
      <c r="K1106" s="11">
        <v>200.2</v>
      </c>
      <c r="L1106" s="11">
        <f t="shared" si="49"/>
        <v>0.6510371274185115</v>
      </c>
      <c r="M1106" s="7">
        <f t="shared" si="48"/>
        <v>4004.9286093949386</v>
      </c>
      <c r="N1106" s="11">
        <v>573.70000000000005</v>
      </c>
      <c r="O1106" s="11">
        <v>45.6</v>
      </c>
      <c r="P1106" s="11">
        <v>200.2</v>
      </c>
      <c r="Q1106" s="11">
        <f t="shared" si="47"/>
        <v>154.6</v>
      </c>
      <c r="R1106" s="20"/>
    </row>
    <row r="1107" spans="1:22" ht="15.75" customHeight="1" x14ac:dyDescent="0.15">
      <c r="A1107" s="11">
        <v>2024</v>
      </c>
      <c r="B1107" s="8" t="s">
        <v>21</v>
      </c>
      <c r="C1107" s="9">
        <v>1102</v>
      </c>
      <c r="D1107" s="7" t="s">
        <v>27</v>
      </c>
      <c r="E1107" s="10" t="s">
        <v>23</v>
      </c>
      <c r="F1107" s="52" t="s">
        <v>72</v>
      </c>
      <c r="G1107" s="38">
        <v>45491</v>
      </c>
      <c r="H1107" s="40">
        <v>240097</v>
      </c>
      <c r="I1107" s="61">
        <v>21.6</v>
      </c>
      <c r="J1107" s="11">
        <v>528.1</v>
      </c>
      <c r="K1107" s="11">
        <v>104.4</v>
      </c>
      <c r="L1107" s="11">
        <f t="shared" si="49"/>
        <v>0.80231016852868775</v>
      </c>
      <c r="M1107" s="7">
        <f t="shared" si="48"/>
        <v>2579.2891842109784</v>
      </c>
      <c r="N1107" s="11">
        <v>528.1</v>
      </c>
      <c r="O1107" s="11">
        <v>45.6</v>
      </c>
      <c r="P1107" s="11">
        <v>104.4</v>
      </c>
      <c r="Q1107" s="11">
        <f t="shared" si="47"/>
        <v>58.800000000000004</v>
      </c>
      <c r="R1107" s="20"/>
    </row>
    <row r="1108" spans="1:22" ht="15.75" customHeight="1" x14ac:dyDescent="0.15">
      <c r="A1108" s="11">
        <v>2024</v>
      </c>
      <c r="B1108" s="8" t="s">
        <v>21</v>
      </c>
      <c r="C1108" s="9">
        <v>1103</v>
      </c>
      <c r="D1108" s="7" t="s">
        <v>28</v>
      </c>
      <c r="E1108" s="10" t="s">
        <v>23</v>
      </c>
      <c r="F1108" s="52" t="s">
        <v>72</v>
      </c>
      <c r="G1108" s="38">
        <v>45491</v>
      </c>
      <c r="H1108" s="40">
        <v>240098</v>
      </c>
      <c r="I1108" s="61">
        <v>26.8</v>
      </c>
      <c r="J1108" s="11">
        <v>552</v>
      </c>
      <c r="K1108" s="11">
        <v>182.4</v>
      </c>
      <c r="L1108" s="11">
        <f t="shared" si="49"/>
        <v>0.66956521739130437</v>
      </c>
      <c r="M1108" s="7">
        <f t="shared" si="48"/>
        <v>5349.1220221539052</v>
      </c>
      <c r="N1108" s="11">
        <v>552</v>
      </c>
      <c r="O1108" s="11">
        <v>45.6</v>
      </c>
      <c r="P1108" s="11">
        <v>182.4</v>
      </c>
      <c r="Q1108" s="11">
        <f t="shared" si="47"/>
        <v>136.80000000000001</v>
      </c>
      <c r="R1108" s="20"/>
    </row>
    <row r="1109" spans="1:22" ht="15.75" customHeight="1" x14ac:dyDescent="0.15">
      <c r="A1109" s="11">
        <v>2024</v>
      </c>
      <c r="B1109" s="8" t="s">
        <v>21</v>
      </c>
      <c r="C1109" s="9">
        <v>1104</v>
      </c>
      <c r="D1109" s="7" t="s">
        <v>29</v>
      </c>
      <c r="E1109" s="10" t="s">
        <v>23</v>
      </c>
      <c r="F1109" s="52" t="s">
        <v>72</v>
      </c>
      <c r="G1109" s="38">
        <v>45491</v>
      </c>
      <c r="H1109" s="40">
        <v>240099</v>
      </c>
      <c r="I1109" s="61">
        <v>31.2</v>
      </c>
      <c r="J1109" s="11">
        <v>411.7</v>
      </c>
      <c r="K1109" s="11">
        <v>141.6</v>
      </c>
      <c r="L1109" s="11">
        <f t="shared" si="49"/>
        <v>0.65606023803740598</v>
      </c>
      <c r="M1109" s="7">
        <f t="shared" si="48"/>
        <v>6481.8493803716019</v>
      </c>
      <c r="N1109" s="11">
        <v>411.7</v>
      </c>
      <c r="O1109" s="11">
        <v>45.6</v>
      </c>
      <c r="P1109" s="11">
        <v>141.6</v>
      </c>
      <c r="Q1109" s="11">
        <f t="shared" si="47"/>
        <v>96</v>
      </c>
      <c r="R1109" s="20"/>
    </row>
    <row r="1110" spans="1:22" ht="15.75" customHeight="1" x14ac:dyDescent="0.15">
      <c r="A1110" s="11">
        <v>2024</v>
      </c>
      <c r="B1110" s="8" t="s">
        <v>21</v>
      </c>
      <c r="C1110" s="9">
        <v>1105</v>
      </c>
      <c r="D1110" s="7" t="s">
        <v>30</v>
      </c>
      <c r="E1110" s="10" t="s">
        <v>23</v>
      </c>
      <c r="F1110" s="52" t="s">
        <v>72</v>
      </c>
      <c r="G1110" s="38">
        <v>45491</v>
      </c>
      <c r="H1110" s="40">
        <v>240100</v>
      </c>
      <c r="I1110" s="61">
        <v>23.6</v>
      </c>
      <c r="J1110" s="11">
        <v>492.2</v>
      </c>
      <c r="K1110" s="11">
        <v>161.6</v>
      </c>
      <c r="L1110" s="11">
        <f t="shared" si="49"/>
        <v>0.67167817960178799</v>
      </c>
      <c r="M1110" s="7">
        <f t="shared" si="48"/>
        <v>4680.3001416941534</v>
      </c>
      <c r="N1110" s="11">
        <v>492.2</v>
      </c>
      <c r="O1110" s="11">
        <v>45.6</v>
      </c>
      <c r="P1110" s="11">
        <v>161.6</v>
      </c>
      <c r="Q1110" s="11">
        <f t="shared" si="47"/>
        <v>116</v>
      </c>
      <c r="R1110" s="20"/>
    </row>
    <row r="1111" spans="1:22" ht="15.75" customHeight="1" x14ac:dyDescent="0.15">
      <c r="A1111" s="11">
        <v>2024</v>
      </c>
      <c r="B1111" s="8" t="s">
        <v>21</v>
      </c>
      <c r="C1111" s="9">
        <v>1106</v>
      </c>
      <c r="D1111" s="7" t="s">
        <v>31</v>
      </c>
      <c r="E1111" s="10" t="s">
        <v>23</v>
      </c>
      <c r="F1111" s="52" t="s">
        <v>72</v>
      </c>
      <c r="G1111" s="38">
        <v>45491</v>
      </c>
      <c r="H1111" s="40">
        <v>240101</v>
      </c>
      <c r="I1111" s="61">
        <v>21</v>
      </c>
      <c r="J1111" s="11">
        <v>440.1</v>
      </c>
      <c r="K1111" s="11">
        <v>155.30000000000001</v>
      </c>
      <c r="L1111" s="11">
        <f t="shared" si="49"/>
        <v>0.64712565326062255</v>
      </c>
      <c r="M1111" s="7">
        <f t="shared" si="48"/>
        <v>4476.116038059914</v>
      </c>
      <c r="N1111" s="11">
        <v>440.1</v>
      </c>
      <c r="O1111" s="11">
        <v>45.6</v>
      </c>
      <c r="P1111" s="11">
        <v>155.30000000000001</v>
      </c>
      <c r="Q1111" s="11">
        <f t="shared" si="47"/>
        <v>109.70000000000002</v>
      </c>
      <c r="R1111" s="20"/>
    </row>
    <row r="1112" spans="1:22" ht="15.75" customHeight="1" x14ac:dyDescent="0.15">
      <c r="A1112" s="11">
        <v>2024</v>
      </c>
      <c r="B1112" s="8" t="s">
        <v>21</v>
      </c>
      <c r="C1112" s="9">
        <v>1107</v>
      </c>
      <c r="D1112" s="7" t="s">
        <v>29</v>
      </c>
      <c r="E1112" s="16" t="s">
        <v>32</v>
      </c>
      <c r="F1112" s="52" t="s">
        <v>72</v>
      </c>
      <c r="G1112" s="38">
        <v>45482</v>
      </c>
      <c r="H1112" s="40">
        <v>240102</v>
      </c>
      <c r="I1112" s="61">
        <v>22.8</v>
      </c>
      <c r="J1112" s="11">
        <v>340.6</v>
      </c>
      <c r="K1112" s="11">
        <v>113.7</v>
      </c>
      <c r="L1112" s="11">
        <f t="shared" si="49"/>
        <v>0.66617733411626545</v>
      </c>
      <c r="M1112" s="7">
        <f t="shared" si="48"/>
        <v>4597.403506586712</v>
      </c>
      <c r="N1112" s="11">
        <v>340.6</v>
      </c>
      <c r="O1112" s="11">
        <v>45.6</v>
      </c>
      <c r="P1112" s="11">
        <v>113.7</v>
      </c>
      <c r="Q1112" s="11">
        <f t="shared" si="47"/>
        <v>68.099999999999994</v>
      </c>
      <c r="R1112" s="20"/>
    </row>
    <row r="1113" spans="1:22" ht="15.75" customHeight="1" x14ac:dyDescent="0.15">
      <c r="A1113" s="11">
        <v>2024</v>
      </c>
      <c r="B1113" s="8" t="s">
        <v>21</v>
      </c>
      <c r="C1113" s="9">
        <v>1108</v>
      </c>
      <c r="D1113" s="7" t="s">
        <v>28</v>
      </c>
      <c r="E1113" s="16" t="s">
        <v>32</v>
      </c>
      <c r="F1113" s="52" t="s">
        <v>72</v>
      </c>
      <c r="G1113" s="38">
        <v>45482</v>
      </c>
      <c r="H1113" s="40">
        <v>240103</v>
      </c>
      <c r="I1113" s="61">
        <v>22.6</v>
      </c>
      <c r="J1113" s="11">
        <v>280.39999999999998</v>
      </c>
      <c r="K1113" s="11">
        <v>101.7</v>
      </c>
      <c r="L1113" s="11">
        <f t="shared" si="49"/>
        <v>0.63730385164051351</v>
      </c>
      <c r="M1113" s="7">
        <f t="shared" si="48"/>
        <v>4951.2326942751342</v>
      </c>
      <c r="N1113" s="11">
        <v>280.39999999999998</v>
      </c>
      <c r="O1113" s="11">
        <v>45.6</v>
      </c>
      <c r="P1113" s="11">
        <v>101.7</v>
      </c>
      <c r="Q1113" s="11">
        <f t="shared" si="47"/>
        <v>56.1</v>
      </c>
      <c r="R1113" s="20"/>
    </row>
    <row r="1114" spans="1:22" ht="15.75" customHeight="1" x14ac:dyDescent="0.15">
      <c r="A1114" s="11">
        <v>2024</v>
      </c>
      <c r="B1114" s="8" t="s">
        <v>21</v>
      </c>
      <c r="C1114" s="9">
        <v>1109</v>
      </c>
      <c r="D1114" s="7" t="s">
        <v>22</v>
      </c>
      <c r="E1114" s="16" t="s">
        <v>32</v>
      </c>
      <c r="F1114" s="52" t="s">
        <v>72</v>
      </c>
      <c r="G1114" s="38">
        <v>45482</v>
      </c>
      <c r="H1114" s="40">
        <v>240104</v>
      </c>
      <c r="I1114" s="61">
        <v>25.4</v>
      </c>
      <c r="J1114" s="11">
        <v>537.70000000000005</v>
      </c>
      <c r="K1114" s="11">
        <v>159.1</v>
      </c>
      <c r="L1114" s="11">
        <f t="shared" si="49"/>
        <v>0.70411009856797468</v>
      </c>
      <c r="M1114" s="7">
        <f t="shared" si="48"/>
        <v>4539.6859974530917</v>
      </c>
      <c r="N1114" s="11">
        <v>537.70000000000005</v>
      </c>
      <c r="O1114" s="11">
        <v>45.6</v>
      </c>
      <c r="P1114" s="11">
        <v>159.1</v>
      </c>
      <c r="Q1114" s="11">
        <f t="shared" si="47"/>
        <v>113.5</v>
      </c>
      <c r="R1114" s="20"/>
    </row>
    <row r="1115" spans="1:22" ht="15.75" customHeight="1" x14ac:dyDescent="0.15">
      <c r="A1115" s="11">
        <v>2024</v>
      </c>
      <c r="B1115" s="8" t="s">
        <v>21</v>
      </c>
      <c r="C1115" s="9">
        <v>1110</v>
      </c>
      <c r="D1115" s="7" t="s">
        <v>27</v>
      </c>
      <c r="E1115" s="16" t="s">
        <v>32</v>
      </c>
      <c r="F1115" s="52" t="s">
        <v>72</v>
      </c>
      <c r="G1115" s="38">
        <v>45482</v>
      </c>
      <c r="H1115" s="40">
        <v>240105</v>
      </c>
      <c r="I1115" s="61">
        <v>23.6</v>
      </c>
      <c r="J1115" s="11">
        <v>347.5</v>
      </c>
      <c r="K1115" s="11">
        <v>128.4</v>
      </c>
      <c r="L1115" s="11">
        <f t="shared" si="49"/>
        <v>0.6305035971223022</v>
      </c>
      <c r="M1115" s="7">
        <f t="shared" si="48"/>
        <v>5267.2529186347883</v>
      </c>
      <c r="N1115" s="11">
        <v>347.5</v>
      </c>
      <c r="O1115" s="11">
        <v>45.6</v>
      </c>
      <c r="P1115" s="11">
        <v>128.4</v>
      </c>
      <c r="Q1115" s="11">
        <f t="shared" si="47"/>
        <v>82.800000000000011</v>
      </c>
      <c r="R1115" s="20"/>
    </row>
    <row r="1116" spans="1:22" ht="15.75" customHeight="1" x14ac:dyDescent="0.15">
      <c r="A1116" s="11">
        <v>2024</v>
      </c>
      <c r="B1116" s="8" t="s">
        <v>21</v>
      </c>
      <c r="C1116" s="9">
        <v>1111</v>
      </c>
      <c r="D1116" s="7" t="s">
        <v>30</v>
      </c>
      <c r="E1116" s="16" t="s">
        <v>32</v>
      </c>
      <c r="F1116" s="52" t="s">
        <v>72</v>
      </c>
      <c r="G1116" s="38">
        <v>45482</v>
      </c>
      <c r="H1116" s="40">
        <v>240106</v>
      </c>
      <c r="I1116" s="61">
        <v>20</v>
      </c>
      <c r="J1116" s="11">
        <v>361.2</v>
      </c>
      <c r="K1116" s="11">
        <v>122</v>
      </c>
      <c r="L1116" s="11">
        <f t="shared" si="49"/>
        <v>0.66223698781838314</v>
      </c>
      <c r="M1116" s="7">
        <f t="shared" si="48"/>
        <v>4080.4122186551126</v>
      </c>
      <c r="N1116" s="11">
        <v>361.2</v>
      </c>
      <c r="O1116" s="11">
        <v>45.6</v>
      </c>
      <c r="P1116" s="11">
        <v>122</v>
      </c>
      <c r="Q1116" s="11">
        <f t="shared" si="47"/>
        <v>76.400000000000006</v>
      </c>
      <c r="R1116" s="20"/>
    </row>
    <row r="1117" spans="1:22" ht="15.75" customHeight="1" x14ac:dyDescent="0.15">
      <c r="A1117" s="11">
        <v>2024</v>
      </c>
      <c r="B1117" s="8" t="s">
        <v>21</v>
      </c>
      <c r="C1117" s="9">
        <v>1112</v>
      </c>
      <c r="D1117" s="7" t="s">
        <v>31</v>
      </c>
      <c r="E1117" s="16" t="s">
        <v>32</v>
      </c>
      <c r="F1117" s="52" t="s">
        <v>72</v>
      </c>
      <c r="G1117" s="38">
        <v>45482</v>
      </c>
      <c r="H1117" s="40">
        <v>240107</v>
      </c>
      <c r="I1117" s="61">
        <v>20.399999999999999</v>
      </c>
      <c r="J1117" s="11">
        <v>344</v>
      </c>
      <c r="K1117" s="11">
        <v>117.4</v>
      </c>
      <c r="L1117" s="11">
        <f t="shared" si="49"/>
        <v>0.65872093023255818</v>
      </c>
      <c r="M1117" s="7">
        <f t="shared" si="48"/>
        <v>4205.3464137499004</v>
      </c>
      <c r="N1117" s="11">
        <v>344</v>
      </c>
      <c r="O1117" s="11">
        <v>45.6</v>
      </c>
      <c r="P1117" s="11">
        <v>117.4</v>
      </c>
      <c r="Q1117" s="11">
        <f t="shared" si="47"/>
        <v>71.800000000000011</v>
      </c>
      <c r="R1117" s="20"/>
    </row>
    <row r="1118" spans="1:22" ht="15.75" customHeight="1" x14ac:dyDescent="0.15">
      <c r="A1118" s="11">
        <v>2024</v>
      </c>
      <c r="B1118" s="8" t="s">
        <v>21</v>
      </c>
      <c r="C1118" s="9">
        <v>1201</v>
      </c>
      <c r="D1118" s="7" t="s">
        <v>30</v>
      </c>
      <c r="E1118" s="10" t="s">
        <v>23</v>
      </c>
      <c r="F1118" s="52" t="s">
        <v>72</v>
      </c>
      <c r="G1118" s="38">
        <v>45491</v>
      </c>
      <c r="H1118" s="40">
        <v>240108</v>
      </c>
      <c r="I1118" s="61">
        <v>27.4</v>
      </c>
      <c r="J1118" s="11">
        <v>477.1</v>
      </c>
      <c r="K1118" s="11">
        <v>165</v>
      </c>
      <c r="L1118" s="11">
        <f t="shared" si="49"/>
        <v>0.65416055334311463</v>
      </c>
      <c r="M1118" s="7">
        <f t="shared" si="48"/>
        <v>5723.8341989023174</v>
      </c>
      <c r="N1118" s="11">
        <v>477.1</v>
      </c>
      <c r="O1118" s="11">
        <v>45.6</v>
      </c>
      <c r="P1118" s="11">
        <v>165</v>
      </c>
      <c r="Q1118" s="11">
        <f t="shared" si="47"/>
        <v>119.4</v>
      </c>
      <c r="R1118" s="20"/>
    </row>
    <row r="1119" spans="1:22" ht="15.75" customHeight="1" x14ac:dyDescent="0.15">
      <c r="A1119" s="11">
        <v>2024</v>
      </c>
      <c r="B1119" s="8" t="s">
        <v>21</v>
      </c>
      <c r="C1119" s="9">
        <v>1202</v>
      </c>
      <c r="D1119" s="7" t="s">
        <v>29</v>
      </c>
      <c r="E1119" s="10" t="s">
        <v>23</v>
      </c>
      <c r="F1119" s="52" t="s">
        <v>72</v>
      </c>
      <c r="G1119" s="38">
        <v>45491</v>
      </c>
      <c r="H1119" s="40">
        <v>240109</v>
      </c>
      <c r="I1119" s="61">
        <v>26.2</v>
      </c>
      <c r="J1119" s="11">
        <v>418.6</v>
      </c>
      <c r="K1119" s="11">
        <v>162.4</v>
      </c>
      <c r="L1119" s="11">
        <f t="shared" si="49"/>
        <v>0.61204013377926425</v>
      </c>
      <c r="M1119" s="7">
        <f t="shared" si="48"/>
        <v>6139.7409396829671</v>
      </c>
      <c r="N1119" s="11">
        <v>418.6</v>
      </c>
      <c r="O1119" s="11">
        <v>45.6</v>
      </c>
      <c r="P1119" s="11">
        <v>162.4</v>
      </c>
      <c r="Q1119" s="11">
        <f t="shared" si="47"/>
        <v>116.80000000000001</v>
      </c>
      <c r="R1119" s="20"/>
    </row>
    <row r="1120" spans="1:22" ht="15.75" customHeight="1" x14ac:dyDescent="0.15">
      <c r="A1120" s="11">
        <v>2024</v>
      </c>
      <c r="B1120" s="8" t="s">
        <v>21</v>
      </c>
      <c r="C1120" s="9">
        <v>1203</v>
      </c>
      <c r="D1120" s="7" t="s">
        <v>27</v>
      </c>
      <c r="E1120" s="10" t="s">
        <v>23</v>
      </c>
      <c r="F1120" s="52" t="s">
        <v>72</v>
      </c>
      <c r="G1120" s="38">
        <v>45491</v>
      </c>
      <c r="H1120" s="40">
        <v>240110</v>
      </c>
      <c r="I1120" s="61">
        <v>31.6</v>
      </c>
      <c r="J1120" s="11">
        <v>464.3</v>
      </c>
      <c r="K1120" s="11">
        <v>152.1</v>
      </c>
      <c r="L1120" s="11">
        <f t="shared" si="49"/>
        <v>0.67241007968985578</v>
      </c>
      <c r="M1120" s="7">
        <f t="shared" si="48"/>
        <v>6252.8724200871511</v>
      </c>
      <c r="N1120" s="11">
        <v>464.3</v>
      </c>
      <c r="O1120" s="11">
        <v>45.6</v>
      </c>
      <c r="P1120" s="11">
        <v>152.1</v>
      </c>
      <c r="Q1120" s="11">
        <f t="shared" si="47"/>
        <v>106.5</v>
      </c>
      <c r="R1120" s="20"/>
    </row>
    <row r="1121" spans="1:18" ht="15.75" customHeight="1" x14ac:dyDescent="0.15">
      <c r="A1121" s="11">
        <v>2024</v>
      </c>
      <c r="B1121" s="8" t="s">
        <v>21</v>
      </c>
      <c r="C1121" s="9">
        <v>1204</v>
      </c>
      <c r="D1121" s="7" t="s">
        <v>22</v>
      </c>
      <c r="E1121" s="10" t="s">
        <v>23</v>
      </c>
      <c r="F1121" s="52" t="s">
        <v>72</v>
      </c>
      <c r="G1121" s="38">
        <v>45491</v>
      </c>
      <c r="H1121" s="40">
        <v>240111</v>
      </c>
      <c r="I1121" s="61">
        <v>27.6</v>
      </c>
      <c r="J1121" s="11">
        <v>386.6</v>
      </c>
      <c r="K1121" s="11">
        <v>137.19999999999999</v>
      </c>
      <c r="L1121" s="11">
        <f t="shared" si="49"/>
        <v>0.64511122607346094</v>
      </c>
      <c r="M1121" s="7">
        <f t="shared" si="48"/>
        <v>5916.4786056808807</v>
      </c>
      <c r="N1121" s="11">
        <v>386.6</v>
      </c>
      <c r="O1121" s="11">
        <v>45.6</v>
      </c>
      <c r="P1121" s="11">
        <v>137.19999999999999</v>
      </c>
      <c r="Q1121" s="11">
        <f t="shared" si="47"/>
        <v>91.6</v>
      </c>
      <c r="R1121" s="20"/>
    </row>
    <row r="1122" spans="1:18" ht="15.75" customHeight="1" x14ac:dyDescent="0.15">
      <c r="A1122" s="11">
        <v>2024</v>
      </c>
      <c r="B1122" s="8" t="s">
        <v>21</v>
      </c>
      <c r="C1122" s="9">
        <v>1205</v>
      </c>
      <c r="D1122" s="7" t="s">
        <v>28</v>
      </c>
      <c r="E1122" s="10" t="s">
        <v>23</v>
      </c>
      <c r="F1122" s="52" t="s">
        <v>72</v>
      </c>
      <c r="G1122" s="38">
        <v>45491</v>
      </c>
      <c r="H1122" s="40">
        <v>240112</v>
      </c>
      <c r="I1122" s="61">
        <v>24.2</v>
      </c>
      <c r="J1122" s="11">
        <v>411.4</v>
      </c>
      <c r="K1122" s="11">
        <v>138.80000000000001</v>
      </c>
      <c r="L1122" s="11">
        <f t="shared" si="49"/>
        <v>0.66261545940690325</v>
      </c>
      <c r="M1122" s="7">
        <f t="shared" si="48"/>
        <v>4931.7664223938727</v>
      </c>
      <c r="N1122" s="11">
        <v>411.4</v>
      </c>
      <c r="O1122" s="11">
        <v>45.6</v>
      </c>
      <c r="P1122" s="11">
        <v>138.80000000000001</v>
      </c>
      <c r="Q1122" s="11">
        <f t="shared" si="47"/>
        <v>93.200000000000017</v>
      </c>
      <c r="R1122" s="20"/>
    </row>
    <row r="1123" spans="1:18" ht="15.75" customHeight="1" x14ac:dyDescent="0.15">
      <c r="A1123" s="11">
        <v>2024</v>
      </c>
      <c r="B1123" s="8" t="s">
        <v>21</v>
      </c>
      <c r="C1123" s="9">
        <v>1206</v>
      </c>
      <c r="D1123" s="7" t="s">
        <v>31</v>
      </c>
      <c r="E1123" s="10" t="s">
        <v>23</v>
      </c>
      <c r="F1123" s="52" t="s">
        <v>72</v>
      </c>
      <c r="G1123" s="38">
        <v>45491</v>
      </c>
      <c r="H1123" s="40">
        <v>240113</v>
      </c>
      <c r="I1123" s="61">
        <v>24</v>
      </c>
      <c r="J1123" s="11">
        <v>579.4</v>
      </c>
      <c r="K1123" s="11">
        <v>187.1</v>
      </c>
      <c r="L1123" s="11">
        <f t="shared" si="49"/>
        <v>0.67707973765964791</v>
      </c>
      <c r="M1123" s="7">
        <f t="shared" si="48"/>
        <v>4681.3217667411664</v>
      </c>
      <c r="N1123" s="11">
        <v>579.4</v>
      </c>
      <c r="O1123" s="11">
        <v>45.6</v>
      </c>
      <c r="P1123" s="11">
        <v>187.1</v>
      </c>
      <c r="Q1123" s="11">
        <f t="shared" si="47"/>
        <v>141.5</v>
      </c>
      <c r="R1123" s="20"/>
    </row>
    <row r="1124" spans="1:18" ht="15.75" customHeight="1" x14ac:dyDescent="0.15">
      <c r="A1124" s="11">
        <v>2024</v>
      </c>
      <c r="B1124" s="8" t="s">
        <v>21</v>
      </c>
      <c r="C1124" s="9">
        <v>1207</v>
      </c>
      <c r="D1124" s="7" t="s">
        <v>28</v>
      </c>
      <c r="E1124" s="16" t="s">
        <v>32</v>
      </c>
      <c r="F1124" s="52" t="s">
        <v>72</v>
      </c>
      <c r="G1124" s="38">
        <v>45482</v>
      </c>
      <c r="H1124" s="40">
        <v>240114</v>
      </c>
      <c r="I1124" s="61">
        <v>24</v>
      </c>
      <c r="J1124" s="11">
        <v>320.10000000000002</v>
      </c>
      <c r="K1124" s="11">
        <v>109.3</v>
      </c>
      <c r="L1124" s="11">
        <f t="shared" si="49"/>
        <v>0.65854420493595756</v>
      </c>
      <c r="M1124" s="7">
        <f t="shared" si="48"/>
        <v>4950.0283265856515</v>
      </c>
      <c r="N1124" s="11">
        <v>320.10000000000002</v>
      </c>
      <c r="O1124" s="11">
        <v>45.6</v>
      </c>
      <c r="P1124" s="11">
        <v>109.3</v>
      </c>
      <c r="Q1124" s="11">
        <f t="shared" si="47"/>
        <v>63.699999999999996</v>
      </c>
      <c r="R1124" s="20"/>
    </row>
    <row r="1125" spans="1:18" ht="15.75" customHeight="1" x14ac:dyDescent="0.15">
      <c r="A1125" s="11">
        <v>2024</v>
      </c>
      <c r="B1125" s="8" t="s">
        <v>21</v>
      </c>
      <c r="C1125" s="9">
        <v>1208</v>
      </c>
      <c r="D1125" s="7" t="s">
        <v>30</v>
      </c>
      <c r="E1125" s="16" t="s">
        <v>32</v>
      </c>
      <c r="F1125" s="52" t="s">
        <v>72</v>
      </c>
      <c r="G1125" s="38">
        <v>45482</v>
      </c>
      <c r="H1125" s="40">
        <v>240115</v>
      </c>
      <c r="I1125" s="61">
        <v>21.8</v>
      </c>
      <c r="J1125" s="11">
        <v>287.2</v>
      </c>
      <c r="K1125" s="11">
        <v>102.9</v>
      </c>
      <c r="L1125" s="11">
        <f t="shared" si="49"/>
        <v>0.64171309192200554</v>
      </c>
      <c r="M1125" s="7">
        <f t="shared" si="48"/>
        <v>4717.9071272145784</v>
      </c>
      <c r="N1125" s="11">
        <v>287.2</v>
      </c>
      <c r="O1125" s="11">
        <v>45.6</v>
      </c>
      <c r="P1125" s="11">
        <v>102.9</v>
      </c>
      <c r="Q1125" s="11">
        <f t="shared" si="47"/>
        <v>57.300000000000004</v>
      </c>
      <c r="R1125" s="20"/>
    </row>
    <row r="1126" spans="1:18" ht="15.75" customHeight="1" x14ac:dyDescent="0.15">
      <c r="A1126" s="11">
        <v>2024</v>
      </c>
      <c r="B1126" s="8" t="s">
        <v>21</v>
      </c>
      <c r="C1126" s="9">
        <v>1209</v>
      </c>
      <c r="D1126" s="7" t="s">
        <v>31</v>
      </c>
      <c r="E1126" s="16" t="s">
        <v>32</v>
      </c>
      <c r="F1126" s="52" t="s">
        <v>72</v>
      </c>
      <c r="G1126" s="38">
        <v>45482</v>
      </c>
      <c r="H1126" s="40">
        <v>240116</v>
      </c>
      <c r="I1126" s="61">
        <v>24.2</v>
      </c>
      <c r="J1126" s="11">
        <v>419.8</v>
      </c>
      <c r="K1126" s="11">
        <v>133.1</v>
      </c>
      <c r="L1126" s="11">
        <f t="shared" si="49"/>
        <v>0.68294425917103396</v>
      </c>
      <c r="M1126" s="7">
        <f t="shared" si="48"/>
        <v>4634.6073056540727</v>
      </c>
      <c r="N1126" s="11">
        <v>419.8</v>
      </c>
      <c r="O1126" s="11">
        <v>45.6</v>
      </c>
      <c r="P1126" s="11">
        <v>133.1</v>
      </c>
      <c r="Q1126" s="11">
        <f t="shared" si="47"/>
        <v>87.5</v>
      </c>
      <c r="R1126" s="20"/>
    </row>
    <row r="1127" spans="1:18" ht="15.75" customHeight="1" x14ac:dyDescent="0.15">
      <c r="A1127" s="11">
        <v>2024</v>
      </c>
      <c r="B1127" s="8" t="s">
        <v>21</v>
      </c>
      <c r="C1127" s="9">
        <v>1210</v>
      </c>
      <c r="D1127" s="7" t="s">
        <v>22</v>
      </c>
      <c r="E1127" s="16" t="s">
        <v>32</v>
      </c>
      <c r="F1127" s="52" t="s">
        <v>72</v>
      </c>
      <c r="G1127" s="38">
        <v>45482</v>
      </c>
      <c r="H1127" s="40">
        <v>240117</v>
      </c>
      <c r="I1127" s="61">
        <v>26.4</v>
      </c>
      <c r="J1127" s="11">
        <v>324.10000000000002</v>
      </c>
      <c r="K1127" s="11">
        <v>111</v>
      </c>
      <c r="L1127" s="11">
        <f t="shared" si="49"/>
        <v>0.6575131132366554</v>
      </c>
      <c r="M1127" s="7">
        <f t="shared" si="48"/>
        <v>5461.4734821214297</v>
      </c>
      <c r="N1127" s="11">
        <v>324.10000000000002</v>
      </c>
      <c r="O1127" s="11">
        <v>45.6</v>
      </c>
      <c r="P1127" s="11">
        <v>111</v>
      </c>
      <c r="Q1127" s="11">
        <f t="shared" si="47"/>
        <v>65.400000000000006</v>
      </c>
      <c r="R1127" s="20"/>
    </row>
    <row r="1128" spans="1:18" ht="15.75" customHeight="1" x14ac:dyDescent="0.15">
      <c r="A1128" s="11">
        <v>2024</v>
      </c>
      <c r="B1128" s="8" t="s">
        <v>21</v>
      </c>
      <c r="C1128" s="9">
        <v>1211</v>
      </c>
      <c r="D1128" s="7" t="s">
        <v>27</v>
      </c>
      <c r="E1128" s="16" t="s">
        <v>32</v>
      </c>
      <c r="F1128" s="52" t="s">
        <v>72</v>
      </c>
      <c r="G1128" s="38">
        <v>45482</v>
      </c>
      <c r="H1128" s="40">
        <v>240118</v>
      </c>
      <c r="I1128" s="61">
        <v>23.2</v>
      </c>
      <c r="J1128" s="11">
        <v>367.9</v>
      </c>
      <c r="K1128" s="11">
        <v>121.4</v>
      </c>
      <c r="L1128" s="11">
        <f t="shared" si="49"/>
        <v>0.67001902690948623</v>
      </c>
      <c r="M1128" s="7">
        <f t="shared" si="48"/>
        <v>4624.2237347349246</v>
      </c>
      <c r="N1128" s="11">
        <v>367.9</v>
      </c>
      <c r="O1128" s="11">
        <v>45.6</v>
      </c>
      <c r="P1128" s="11">
        <v>121.4</v>
      </c>
      <c r="Q1128" s="11">
        <f t="shared" si="47"/>
        <v>75.800000000000011</v>
      </c>
      <c r="R1128" s="20"/>
    </row>
    <row r="1129" spans="1:18" ht="15.75" customHeight="1" x14ac:dyDescent="0.15">
      <c r="A1129" s="11">
        <v>2024</v>
      </c>
      <c r="B1129" s="8" t="s">
        <v>21</v>
      </c>
      <c r="C1129" s="9">
        <v>1212</v>
      </c>
      <c r="D1129" s="7" t="s">
        <v>29</v>
      </c>
      <c r="E1129" s="16" t="s">
        <v>32</v>
      </c>
      <c r="F1129" s="52" t="s">
        <v>72</v>
      </c>
      <c r="G1129" s="38">
        <v>45482</v>
      </c>
      <c r="H1129" s="40">
        <v>240119</v>
      </c>
      <c r="I1129" s="61">
        <v>26.4</v>
      </c>
      <c r="J1129" s="11">
        <v>288.60000000000002</v>
      </c>
      <c r="K1129" s="11">
        <v>101.3</v>
      </c>
      <c r="L1129" s="11">
        <f t="shared" si="49"/>
        <v>0.64899514899514898</v>
      </c>
      <c r="M1129" s="7">
        <f t="shared" si="48"/>
        <v>5597.3053566386907</v>
      </c>
      <c r="N1129" s="11">
        <v>288.60000000000002</v>
      </c>
      <c r="O1129" s="11">
        <v>45.6</v>
      </c>
      <c r="P1129" s="11">
        <v>101.3</v>
      </c>
      <c r="Q1129" s="11">
        <f t="shared" si="47"/>
        <v>55.699999999999996</v>
      </c>
      <c r="R1129" s="20"/>
    </row>
    <row r="1130" spans="1:18" ht="15.75" customHeight="1" x14ac:dyDescent="0.15">
      <c r="A1130" s="11">
        <v>2024</v>
      </c>
      <c r="B1130" s="8" t="s">
        <v>21</v>
      </c>
      <c r="C1130" s="9">
        <v>1301</v>
      </c>
      <c r="D1130" s="7" t="s">
        <v>22</v>
      </c>
      <c r="E1130" s="16" t="s">
        <v>32</v>
      </c>
      <c r="F1130" s="52" t="s">
        <v>72</v>
      </c>
      <c r="G1130" s="38">
        <v>45482</v>
      </c>
      <c r="H1130" s="40">
        <v>240120</v>
      </c>
      <c r="I1130" s="61">
        <v>22.2</v>
      </c>
      <c r="J1130" s="11">
        <v>380.1</v>
      </c>
      <c r="K1130" s="11">
        <v>124.5</v>
      </c>
      <c r="L1130" s="11">
        <f t="shared" si="49"/>
        <v>0.67245461720599842</v>
      </c>
      <c r="M1130" s="7">
        <f t="shared" si="48"/>
        <v>4392.2435217739085</v>
      </c>
      <c r="N1130" s="11">
        <v>380.1</v>
      </c>
      <c r="O1130" s="11">
        <v>45.6</v>
      </c>
      <c r="P1130" s="11">
        <v>124.5</v>
      </c>
      <c r="Q1130" s="11">
        <f t="shared" si="47"/>
        <v>78.900000000000006</v>
      </c>
      <c r="R1130" s="20"/>
    </row>
    <row r="1131" spans="1:18" ht="15.75" customHeight="1" x14ac:dyDescent="0.15">
      <c r="A1131" s="11">
        <v>2024</v>
      </c>
      <c r="B1131" s="8" t="s">
        <v>21</v>
      </c>
      <c r="C1131" s="9">
        <v>1302</v>
      </c>
      <c r="D1131" s="7" t="s">
        <v>27</v>
      </c>
      <c r="E1131" s="16" t="s">
        <v>32</v>
      </c>
      <c r="F1131" s="52" t="s">
        <v>72</v>
      </c>
      <c r="G1131" s="38">
        <v>45482</v>
      </c>
      <c r="H1131" s="40">
        <v>240121</v>
      </c>
      <c r="I1131" s="61">
        <v>23</v>
      </c>
      <c r="J1131" s="11">
        <v>319.3</v>
      </c>
      <c r="K1131" s="11">
        <v>109.4</v>
      </c>
      <c r="L1131" s="11">
        <f t="shared" si="49"/>
        <v>0.65737550892577512</v>
      </c>
      <c r="M1131" s="7">
        <f t="shared" si="48"/>
        <v>4760.013606503845</v>
      </c>
      <c r="N1131" s="11">
        <v>319.3</v>
      </c>
      <c r="O1131" s="11">
        <v>45.6</v>
      </c>
      <c r="P1131" s="11">
        <v>109.4</v>
      </c>
      <c r="Q1131" s="11">
        <f t="shared" si="47"/>
        <v>63.800000000000004</v>
      </c>
      <c r="R1131" s="20"/>
    </row>
    <row r="1132" spans="1:18" ht="15.75" customHeight="1" x14ac:dyDescent="0.15">
      <c r="A1132" s="11">
        <v>2024</v>
      </c>
      <c r="B1132" s="8" t="s">
        <v>21</v>
      </c>
      <c r="C1132" s="9">
        <v>1303</v>
      </c>
      <c r="D1132" s="7" t="s">
        <v>30</v>
      </c>
      <c r="E1132" s="16" t="s">
        <v>32</v>
      </c>
      <c r="F1132" s="52" t="s">
        <v>72</v>
      </c>
      <c r="G1132" s="38">
        <v>45482</v>
      </c>
      <c r="H1132" s="40">
        <v>240122</v>
      </c>
      <c r="I1132" s="61">
        <v>24.2</v>
      </c>
      <c r="J1132" s="11">
        <v>405</v>
      </c>
      <c r="K1132" s="11">
        <v>131.19999999999999</v>
      </c>
      <c r="L1132" s="11">
        <f t="shared" si="49"/>
        <v>0.67604938271604942</v>
      </c>
      <c r="M1132" s="7">
        <f t="shared" si="48"/>
        <v>4735.3941411370197</v>
      </c>
      <c r="N1132" s="11">
        <v>405</v>
      </c>
      <c r="O1132" s="11">
        <v>45.6</v>
      </c>
      <c r="P1132" s="11">
        <v>131.19999999999999</v>
      </c>
      <c r="Q1132" s="11">
        <f t="shared" si="47"/>
        <v>85.6</v>
      </c>
      <c r="R1132" s="20"/>
    </row>
    <row r="1133" spans="1:18" ht="15.75" customHeight="1" x14ac:dyDescent="0.15">
      <c r="A1133" s="11">
        <v>2024</v>
      </c>
      <c r="B1133" s="8" t="s">
        <v>21</v>
      </c>
      <c r="C1133" s="9">
        <v>1304</v>
      </c>
      <c r="D1133" s="7" t="s">
        <v>31</v>
      </c>
      <c r="E1133" s="16" t="s">
        <v>32</v>
      </c>
      <c r="F1133" s="52" t="s">
        <v>72</v>
      </c>
      <c r="G1133" s="38">
        <v>45482</v>
      </c>
      <c r="H1133" s="40">
        <v>240123</v>
      </c>
      <c r="I1133" s="61">
        <v>22.6</v>
      </c>
      <c r="J1133" s="11">
        <v>303.2</v>
      </c>
      <c r="K1133" s="11">
        <v>102.6</v>
      </c>
      <c r="L1133" s="11">
        <f t="shared" si="49"/>
        <v>0.66160949868073882</v>
      </c>
      <c r="M1133" s="7">
        <f t="shared" si="48"/>
        <v>4619.4317782042053</v>
      </c>
      <c r="N1133" s="11">
        <v>303.2</v>
      </c>
      <c r="O1133" s="11">
        <v>45.6</v>
      </c>
      <c r="P1133" s="11">
        <v>102.6</v>
      </c>
      <c r="Q1133" s="11">
        <f t="shared" si="47"/>
        <v>56.999999999999993</v>
      </c>
      <c r="R1133" s="20"/>
    </row>
    <row r="1134" spans="1:18" ht="15.75" customHeight="1" x14ac:dyDescent="0.15">
      <c r="A1134" s="11">
        <v>2024</v>
      </c>
      <c r="B1134" s="8" t="s">
        <v>21</v>
      </c>
      <c r="C1134" s="9">
        <v>1305</v>
      </c>
      <c r="D1134" s="7" t="s">
        <v>28</v>
      </c>
      <c r="E1134" s="16" t="s">
        <v>32</v>
      </c>
      <c r="F1134" s="52" t="s">
        <v>72</v>
      </c>
      <c r="G1134" s="38">
        <v>45482</v>
      </c>
      <c r="H1134" s="40">
        <v>240124</v>
      </c>
      <c r="I1134" s="61">
        <v>20.2</v>
      </c>
      <c r="J1134" s="11">
        <v>301.7</v>
      </c>
      <c r="K1134" s="11">
        <v>105</v>
      </c>
      <c r="L1134" s="11">
        <f t="shared" si="49"/>
        <v>0.65197215777262185</v>
      </c>
      <c r="M1134" s="7">
        <f t="shared" si="48"/>
        <v>4246.4626934464504</v>
      </c>
      <c r="N1134" s="11">
        <v>301.7</v>
      </c>
      <c r="O1134" s="11">
        <v>45.6</v>
      </c>
      <c r="P1134" s="11">
        <v>105</v>
      </c>
      <c r="Q1134" s="11">
        <f t="shared" si="47"/>
        <v>59.4</v>
      </c>
      <c r="R1134" s="20"/>
    </row>
    <row r="1135" spans="1:18" ht="15.75" customHeight="1" x14ac:dyDescent="0.15">
      <c r="A1135" s="11">
        <v>2024</v>
      </c>
      <c r="B1135" s="8" t="s">
        <v>21</v>
      </c>
      <c r="C1135" s="9">
        <v>1306</v>
      </c>
      <c r="D1135" s="7" t="s">
        <v>29</v>
      </c>
      <c r="E1135" s="16" t="s">
        <v>32</v>
      </c>
      <c r="F1135" s="52" t="s">
        <v>72</v>
      </c>
      <c r="G1135" s="38">
        <v>45482</v>
      </c>
      <c r="H1135" s="40">
        <v>240125</v>
      </c>
      <c r="I1135" s="61">
        <v>22.6</v>
      </c>
      <c r="J1135" s="11">
        <v>337.1</v>
      </c>
      <c r="K1135" s="11">
        <v>115.1</v>
      </c>
      <c r="L1135" s="11">
        <f t="shared" si="49"/>
        <v>0.65855829130821719</v>
      </c>
      <c r="M1135" s="7">
        <f t="shared" si="48"/>
        <v>4661.0843785093757</v>
      </c>
      <c r="N1135" s="11">
        <v>337.1</v>
      </c>
      <c r="O1135" s="11">
        <v>45.6</v>
      </c>
      <c r="P1135" s="11">
        <v>115.1</v>
      </c>
      <c r="Q1135" s="11">
        <f t="shared" si="47"/>
        <v>69.5</v>
      </c>
      <c r="R1135" s="20"/>
    </row>
    <row r="1136" spans="1:18" ht="15.75" customHeight="1" x14ac:dyDescent="0.15">
      <c r="A1136" s="11">
        <v>2024</v>
      </c>
      <c r="B1136" s="8" t="s">
        <v>21</v>
      </c>
      <c r="C1136" s="9">
        <v>1307</v>
      </c>
      <c r="D1136" s="7" t="s">
        <v>27</v>
      </c>
      <c r="E1136" s="10" t="s">
        <v>23</v>
      </c>
      <c r="F1136" s="52" t="s">
        <v>72</v>
      </c>
      <c r="G1136" s="38">
        <v>45491</v>
      </c>
      <c r="H1136" s="40">
        <v>240126</v>
      </c>
      <c r="I1136" s="61">
        <v>21.2</v>
      </c>
      <c r="J1136" s="11">
        <v>509.6</v>
      </c>
      <c r="K1136" s="11">
        <v>180.2</v>
      </c>
      <c r="L1136" s="11">
        <f t="shared" si="49"/>
        <v>0.64638932496075352</v>
      </c>
      <c r="M1136" s="7">
        <f t="shared" si="48"/>
        <v>4528.1747943414603</v>
      </c>
      <c r="N1136" s="11">
        <v>509.6</v>
      </c>
      <c r="O1136" s="11">
        <v>45.6</v>
      </c>
      <c r="P1136" s="11">
        <v>180.2</v>
      </c>
      <c r="Q1136" s="11">
        <f t="shared" si="47"/>
        <v>134.6</v>
      </c>
      <c r="R1136" s="20"/>
    </row>
    <row r="1137" spans="1:18" ht="15.75" customHeight="1" x14ac:dyDescent="0.15">
      <c r="A1137" s="11">
        <v>2024</v>
      </c>
      <c r="B1137" s="8" t="s">
        <v>21</v>
      </c>
      <c r="C1137" s="9">
        <v>1308</v>
      </c>
      <c r="D1137" s="7" t="s">
        <v>22</v>
      </c>
      <c r="E1137" s="10" t="s">
        <v>23</v>
      </c>
      <c r="F1137" s="52" t="s">
        <v>72</v>
      </c>
      <c r="G1137" s="38">
        <v>45491</v>
      </c>
      <c r="H1137" s="40">
        <v>240127</v>
      </c>
      <c r="I1137" s="61">
        <v>27.2</v>
      </c>
      <c r="J1137" s="11">
        <v>469.4</v>
      </c>
      <c r="K1137" s="11">
        <v>159.1</v>
      </c>
      <c r="L1137" s="11">
        <f t="shared" si="49"/>
        <v>0.66105666808691943</v>
      </c>
      <c r="M1137" s="7">
        <f t="shared" si="48"/>
        <v>5568.7529711736506</v>
      </c>
      <c r="N1137" s="11">
        <v>469.4</v>
      </c>
      <c r="O1137" s="11">
        <v>45.6</v>
      </c>
      <c r="P1137" s="11">
        <v>159.1</v>
      </c>
      <c r="Q1137" s="11">
        <f t="shared" si="47"/>
        <v>113.5</v>
      </c>
      <c r="R1137" s="20"/>
    </row>
    <row r="1138" spans="1:18" ht="15.75" customHeight="1" x14ac:dyDescent="0.15">
      <c r="A1138" s="11">
        <v>2024</v>
      </c>
      <c r="B1138" s="8" t="s">
        <v>21</v>
      </c>
      <c r="C1138" s="9">
        <v>1309</v>
      </c>
      <c r="D1138" s="7" t="s">
        <v>31</v>
      </c>
      <c r="E1138" s="10" t="s">
        <v>23</v>
      </c>
      <c r="F1138" s="52" t="s">
        <v>72</v>
      </c>
      <c r="G1138" s="38">
        <v>45491</v>
      </c>
      <c r="H1138" s="40">
        <v>240128</v>
      </c>
      <c r="I1138" s="61">
        <v>27.4</v>
      </c>
      <c r="J1138" s="11">
        <v>433</v>
      </c>
      <c r="K1138" s="11">
        <v>146.1</v>
      </c>
      <c r="L1138" s="11">
        <f t="shared" si="49"/>
        <v>0.66258660508083134</v>
      </c>
      <c r="M1138" s="7">
        <f t="shared" si="48"/>
        <v>5584.3783804169498</v>
      </c>
      <c r="N1138" s="11">
        <v>433</v>
      </c>
      <c r="O1138" s="11">
        <v>45.6</v>
      </c>
      <c r="P1138" s="11">
        <v>146.1</v>
      </c>
      <c r="Q1138" s="11">
        <f t="shared" si="47"/>
        <v>100.5</v>
      </c>
      <c r="R1138" s="20"/>
    </row>
    <row r="1139" spans="1:18" ht="15.75" customHeight="1" x14ac:dyDescent="0.15">
      <c r="A1139" s="11">
        <v>2024</v>
      </c>
      <c r="B1139" s="8" t="s">
        <v>21</v>
      </c>
      <c r="C1139" s="9">
        <v>1310</v>
      </c>
      <c r="D1139" s="7" t="s">
        <v>29</v>
      </c>
      <c r="E1139" s="10" t="s">
        <v>23</v>
      </c>
      <c r="F1139" s="52" t="s">
        <v>72</v>
      </c>
      <c r="G1139" s="38">
        <v>45491</v>
      </c>
      <c r="H1139" s="40">
        <v>240129</v>
      </c>
      <c r="I1139" s="61">
        <v>32.4</v>
      </c>
      <c r="J1139" s="11">
        <v>404.8</v>
      </c>
      <c r="K1139" s="11">
        <v>140.80000000000001</v>
      </c>
      <c r="L1139" s="11">
        <f t="shared" si="49"/>
        <v>0.65217391304347827</v>
      </c>
      <c r="M1139" s="7">
        <f t="shared" si="48"/>
        <v>6807.2094861660062</v>
      </c>
      <c r="N1139" s="11">
        <v>404.8</v>
      </c>
      <c r="O1139" s="11">
        <v>45.6</v>
      </c>
      <c r="P1139" s="11">
        <v>140.80000000000001</v>
      </c>
      <c r="Q1139" s="11">
        <f t="shared" si="47"/>
        <v>95.200000000000017</v>
      </c>
      <c r="R1139" s="20"/>
    </row>
    <row r="1140" spans="1:18" ht="15.75" customHeight="1" x14ac:dyDescent="0.15">
      <c r="A1140" s="11">
        <v>2024</v>
      </c>
      <c r="B1140" s="8" t="s">
        <v>21</v>
      </c>
      <c r="C1140" s="9">
        <v>1311</v>
      </c>
      <c r="D1140" s="7" t="s">
        <v>30</v>
      </c>
      <c r="E1140" s="10" t="s">
        <v>23</v>
      </c>
      <c r="F1140" s="52" t="s">
        <v>72</v>
      </c>
      <c r="G1140" s="38">
        <v>45491</v>
      </c>
      <c r="H1140" s="40">
        <v>240130</v>
      </c>
      <c r="I1140" s="61">
        <v>25.8</v>
      </c>
      <c r="J1140" s="11">
        <v>604.20000000000005</v>
      </c>
      <c r="K1140" s="11">
        <v>186.2</v>
      </c>
      <c r="L1140" s="11">
        <f t="shared" si="49"/>
        <v>0.69182389937106925</v>
      </c>
      <c r="M1140" s="7">
        <f t="shared" si="48"/>
        <v>4802.6464434703421</v>
      </c>
      <c r="N1140" s="11">
        <v>604.20000000000005</v>
      </c>
      <c r="O1140" s="11">
        <v>45.6</v>
      </c>
      <c r="P1140" s="11">
        <v>186.2</v>
      </c>
      <c r="Q1140" s="11">
        <f t="shared" si="47"/>
        <v>140.6</v>
      </c>
      <c r="R1140" s="20"/>
    </row>
    <row r="1141" spans="1:18" ht="15.75" customHeight="1" x14ac:dyDescent="0.15">
      <c r="A1141" s="11">
        <v>2024</v>
      </c>
      <c r="B1141" s="8" t="s">
        <v>21</v>
      </c>
      <c r="C1141" s="9">
        <v>1312</v>
      </c>
      <c r="D1141" s="7" t="s">
        <v>28</v>
      </c>
      <c r="E1141" s="10" t="s">
        <v>23</v>
      </c>
      <c r="F1141" s="52" t="s">
        <v>72</v>
      </c>
      <c r="G1141" s="38">
        <v>45491</v>
      </c>
      <c r="H1141" s="40">
        <v>240131</v>
      </c>
      <c r="I1141" s="61">
        <v>25.4</v>
      </c>
      <c r="J1141" s="11">
        <v>500.3</v>
      </c>
      <c r="K1141" s="11">
        <v>175</v>
      </c>
      <c r="L1141" s="11">
        <f t="shared" si="49"/>
        <v>0.65020987407555464</v>
      </c>
      <c r="M1141" s="7">
        <f t="shared" si="48"/>
        <v>5366.6493145638979</v>
      </c>
      <c r="N1141" s="11">
        <v>500.3</v>
      </c>
      <c r="O1141" s="11">
        <v>45.6</v>
      </c>
      <c r="P1141" s="11">
        <v>175</v>
      </c>
      <c r="Q1141" s="11">
        <f t="shared" si="47"/>
        <v>129.4</v>
      </c>
      <c r="R1141" s="20"/>
    </row>
    <row r="1142" spans="1:18" ht="15.75" customHeight="1" x14ac:dyDescent="0.15">
      <c r="A1142" s="11">
        <v>2024</v>
      </c>
      <c r="B1142" s="8" t="s">
        <v>21</v>
      </c>
      <c r="C1142" s="9">
        <v>1401</v>
      </c>
      <c r="D1142" s="7" t="s">
        <v>22</v>
      </c>
      <c r="E1142" s="10" t="s">
        <v>23</v>
      </c>
      <c r="F1142" s="52" t="s">
        <v>72</v>
      </c>
      <c r="G1142" s="38">
        <v>45491</v>
      </c>
      <c r="H1142" s="40">
        <v>240132</v>
      </c>
      <c r="I1142" s="61">
        <v>26.8</v>
      </c>
      <c r="J1142" s="11">
        <v>446.8</v>
      </c>
      <c r="K1142" s="11">
        <v>146.1</v>
      </c>
      <c r="L1142" s="11">
        <f t="shared" si="49"/>
        <v>0.67300805729632951</v>
      </c>
      <c r="M1142" s="7">
        <f t="shared" si="48"/>
        <v>5293.3888738172509</v>
      </c>
      <c r="N1142" s="11">
        <v>446.8</v>
      </c>
      <c r="O1142" s="11">
        <v>45.6</v>
      </c>
      <c r="P1142" s="11">
        <v>146.1</v>
      </c>
      <c r="Q1142" s="11">
        <f t="shared" si="47"/>
        <v>100.5</v>
      </c>
      <c r="R1142" s="20"/>
    </row>
    <row r="1143" spans="1:18" ht="15.75" customHeight="1" x14ac:dyDescent="0.15">
      <c r="A1143" s="11">
        <v>2024</v>
      </c>
      <c r="B1143" s="8" t="s">
        <v>21</v>
      </c>
      <c r="C1143" s="9">
        <v>1402</v>
      </c>
      <c r="D1143" s="7" t="s">
        <v>28</v>
      </c>
      <c r="E1143" s="10" t="s">
        <v>23</v>
      </c>
      <c r="F1143" s="52" t="s">
        <v>72</v>
      </c>
      <c r="G1143" s="38">
        <v>45491</v>
      </c>
      <c r="H1143" s="40">
        <v>240133</v>
      </c>
      <c r="I1143" s="61">
        <v>24</v>
      </c>
      <c r="J1143" s="11">
        <v>680.6</v>
      </c>
      <c r="K1143" s="11">
        <v>208</v>
      </c>
      <c r="L1143" s="11">
        <f t="shared" si="49"/>
        <v>0.6943873053188363</v>
      </c>
      <c r="M1143" s="7">
        <f t="shared" si="48"/>
        <v>4430.4168138432024</v>
      </c>
      <c r="N1143" s="11">
        <v>680.6</v>
      </c>
      <c r="O1143" s="11">
        <v>45.6</v>
      </c>
      <c r="P1143" s="11">
        <v>208</v>
      </c>
      <c r="Q1143" s="11">
        <f t="shared" si="47"/>
        <v>162.4</v>
      </c>
      <c r="R1143" s="20"/>
    </row>
    <row r="1144" spans="1:18" ht="15.75" customHeight="1" x14ac:dyDescent="0.15">
      <c r="A1144" s="11">
        <v>2024</v>
      </c>
      <c r="B1144" s="8" t="s">
        <v>21</v>
      </c>
      <c r="C1144" s="9">
        <v>1403</v>
      </c>
      <c r="D1144" s="7" t="s">
        <v>29</v>
      </c>
      <c r="E1144" s="10" t="s">
        <v>23</v>
      </c>
      <c r="F1144" s="52" t="s">
        <v>72</v>
      </c>
      <c r="G1144" s="38">
        <v>45491</v>
      </c>
      <c r="H1144" s="40">
        <v>240134</v>
      </c>
      <c r="I1144" s="61">
        <v>28.4</v>
      </c>
      <c r="J1144" s="11">
        <v>414.5</v>
      </c>
      <c r="K1144" s="11">
        <v>144.30000000000001</v>
      </c>
      <c r="L1144" s="11">
        <f t="shared" si="49"/>
        <v>0.65186972255729791</v>
      </c>
      <c r="M1144" s="7">
        <f t="shared" si="48"/>
        <v>5972.0315158013582</v>
      </c>
      <c r="N1144" s="11">
        <v>414.5</v>
      </c>
      <c r="O1144" s="11">
        <v>45.6</v>
      </c>
      <c r="P1144" s="11">
        <v>144.30000000000001</v>
      </c>
      <c r="Q1144" s="11">
        <f t="shared" si="47"/>
        <v>98.700000000000017</v>
      </c>
      <c r="R1144" s="20"/>
    </row>
    <row r="1145" spans="1:18" ht="15.75" customHeight="1" x14ac:dyDescent="0.15">
      <c r="A1145" s="11">
        <v>2024</v>
      </c>
      <c r="B1145" s="8" t="s">
        <v>21</v>
      </c>
      <c r="C1145" s="9">
        <v>1404</v>
      </c>
      <c r="D1145" s="7" t="s">
        <v>27</v>
      </c>
      <c r="E1145" s="10" t="s">
        <v>23</v>
      </c>
      <c r="F1145" s="52" t="s">
        <v>72</v>
      </c>
      <c r="G1145" s="38">
        <v>45491</v>
      </c>
      <c r="H1145" s="40">
        <v>240135</v>
      </c>
      <c r="I1145" s="61">
        <v>27.2</v>
      </c>
      <c r="J1145" s="11">
        <v>309.10000000000002</v>
      </c>
      <c r="K1145" s="11">
        <v>118.4</v>
      </c>
      <c r="L1145" s="11">
        <f t="shared" si="49"/>
        <v>0.61695244257521842</v>
      </c>
      <c r="M1145" s="7">
        <f t="shared" si="48"/>
        <v>6293.3742094005192</v>
      </c>
      <c r="N1145" s="11">
        <v>309.10000000000002</v>
      </c>
      <c r="O1145" s="11">
        <v>45.6</v>
      </c>
      <c r="P1145" s="11">
        <v>118.4</v>
      </c>
      <c r="Q1145" s="11">
        <f t="shared" si="47"/>
        <v>72.800000000000011</v>
      </c>
      <c r="R1145" s="20"/>
    </row>
    <row r="1146" spans="1:18" ht="15.75" customHeight="1" x14ac:dyDescent="0.15">
      <c r="A1146" s="11">
        <v>2024</v>
      </c>
      <c r="B1146" s="8" t="s">
        <v>21</v>
      </c>
      <c r="C1146" s="9">
        <v>1405</v>
      </c>
      <c r="D1146" s="7" t="s">
        <v>31</v>
      </c>
      <c r="E1146" s="10" t="s">
        <v>23</v>
      </c>
      <c r="F1146" s="52" t="s">
        <v>72</v>
      </c>
      <c r="G1146" s="38">
        <v>45491</v>
      </c>
      <c r="H1146" s="40">
        <v>240136</v>
      </c>
      <c r="I1146" s="61">
        <v>24.8</v>
      </c>
      <c r="J1146" s="11">
        <v>630.29999999999995</v>
      </c>
      <c r="K1146" s="11">
        <v>192.7</v>
      </c>
      <c r="L1146" s="11">
        <f t="shared" si="49"/>
        <v>0.69427256861811837</v>
      </c>
      <c r="M1146" s="7">
        <f t="shared" si="48"/>
        <v>4579.8161372926834</v>
      </c>
      <c r="N1146" s="11">
        <v>630.29999999999995</v>
      </c>
      <c r="O1146" s="11">
        <v>45.6</v>
      </c>
      <c r="P1146" s="11">
        <v>192.7</v>
      </c>
      <c r="Q1146" s="11">
        <f t="shared" si="47"/>
        <v>147.1</v>
      </c>
      <c r="R1146" s="20"/>
    </row>
    <row r="1147" spans="1:18" ht="15.75" customHeight="1" x14ac:dyDescent="0.15">
      <c r="A1147" s="11">
        <v>2024</v>
      </c>
      <c r="B1147" s="8" t="s">
        <v>21</v>
      </c>
      <c r="C1147" s="9">
        <v>1406</v>
      </c>
      <c r="D1147" s="7" t="s">
        <v>30</v>
      </c>
      <c r="E1147" s="10" t="s">
        <v>23</v>
      </c>
      <c r="F1147" s="52" t="s">
        <v>72</v>
      </c>
      <c r="G1147" s="38">
        <v>45491</v>
      </c>
      <c r="H1147" s="40">
        <v>240137</v>
      </c>
      <c r="I1147" s="61">
        <v>26.4</v>
      </c>
      <c r="J1147" s="11">
        <v>945.3</v>
      </c>
      <c r="K1147" s="11">
        <v>275.3</v>
      </c>
      <c r="L1147" s="11">
        <f t="shared" si="49"/>
        <v>0.70876970273987094</v>
      </c>
      <c r="M1147" s="7">
        <f t="shared" si="48"/>
        <v>4644.109328412299</v>
      </c>
      <c r="N1147" s="11">
        <v>945.3</v>
      </c>
      <c r="O1147" s="11">
        <v>45.6</v>
      </c>
      <c r="P1147" s="11">
        <v>275.3</v>
      </c>
      <c r="Q1147" s="11">
        <f t="shared" si="47"/>
        <v>229.70000000000002</v>
      </c>
      <c r="R1147" s="20"/>
    </row>
    <row r="1148" spans="1:18" ht="15.75" customHeight="1" x14ac:dyDescent="0.15">
      <c r="A1148" s="11">
        <v>2024</v>
      </c>
      <c r="B1148" s="8" t="s">
        <v>21</v>
      </c>
      <c r="C1148" s="9">
        <v>1407</v>
      </c>
      <c r="D1148" s="7" t="s">
        <v>27</v>
      </c>
      <c r="E1148" s="16" t="s">
        <v>32</v>
      </c>
      <c r="F1148" s="52" t="s">
        <v>72</v>
      </c>
      <c r="G1148" s="38">
        <v>45482</v>
      </c>
      <c r="H1148" s="40">
        <v>240138</v>
      </c>
      <c r="I1148" s="61">
        <v>20.399999999999999</v>
      </c>
      <c r="J1148" s="11">
        <v>280.8</v>
      </c>
      <c r="K1148" s="11">
        <v>101</v>
      </c>
      <c r="L1148" s="11">
        <f t="shared" si="49"/>
        <v>0.6403133903133903</v>
      </c>
      <c r="M1148" s="7">
        <f t="shared" si="48"/>
        <v>4432.1698226327853</v>
      </c>
      <c r="N1148" s="11">
        <v>280.8</v>
      </c>
      <c r="O1148" s="11">
        <v>45.6</v>
      </c>
      <c r="P1148" s="11">
        <v>101</v>
      </c>
      <c r="Q1148" s="11">
        <f t="shared" si="47"/>
        <v>55.4</v>
      </c>
      <c r="R1148" s="20"/>
    </row>
    <row r="1149" spans="1:18" ht="15.75" customHeight="1" x14ac:dyDescent="0.15">
      <c r="A1149" s="11">
        <v>2024</v>
      </c>
      <c r="B1149" s="8" t="s">
        <v>21</v>
      </c>
      <c r="C1149" s="9">
        <v>1408</v>
      </c>
      <c r="D1149" s="7" t="s">
        <v>22</v>
      </c>
      <c r="E1149" s="16" t="s">
        <v>32</v>
      </c>
      <c r="F1149" s="52" t="s">
        <v>72</v>
      </c>
      <c r="G1149" s="38">
        <v>45482</v>
      </c>
      <c r="H1149" s="40">
        <v>240139</v>
      </c>
      <c r="I1149" s="61">
        <v>21.4</v>
      </c>
      <c r="J1149" s="11">
        <v>287.10000000000002</v>
      </c>
      <c r="K1149" s="11">
        <v>100</v>
      </c>
      <c r="L1149" s="11">
        <f t="shared" si="49"/>
        <v>0.65168930686172066</v>
      </c>
      <c r="M1149" s="7">
        <f t="shared" si="48"/>
        <v>4502.3840322807</v>
      </c>
      <c r="N1149" s="11">
        <v>287.10000000000002</v>
      </c>
      <c r="O1149" s="11">
        <v>45.6</v>
      </c>
      <c r="P1149" s="11">
        <v>100</v>
      </c>
      <c r="Q1149" s="11">
        <f t="shared" si="47"/>
        <v>54.4</v>
      </c>
      <c r="R1149" s="20"/>
    </row>
    <row r="1150" spans="1:18" ht="15.75" customHeight="1" x14ac:dyDescent="0.15">
      <c r="A1150" s="11">
        <v>2024</v>
      </c>
      <c r="B1150" s="8" t="s">
        <v>21</v>
      </c>
      <c r="C1150" s="9">
        <v>1409</v>
      </c>
      <c r="D1150" s="7" t="s">
        <v>29</v>
      </c>
      <c r="E1150" s="16" t="s">
        <v>32</v>
      </c>
      <c r="F1150" s="52" t="s">
        <v>72</v>
      </c>
      <c r="G1150" s="38">
        <v>45482</v>
      </c>
      <c r="H1150" s="40">
        <v>240140</v>
      </c>
      <c r="I1150" s="61">
        <v>23.4</v>
      </c>
      <c r="J1150" s="11">
        <v>501.6</v>
      </c>
      <c r="K1150" s="11">
        <v>148.69999999999999</v>
      </c>
      <c r="L1150" s="11">
        <f t="shared" si="49"/>
        <v>0.70354864433811803</v>
      </c>
      <c r="M1150" s="7">
        <f t="shared" si="48"/>
        <v>4190.1662337086982</v>
      </c>
      <c r="N1150" s="11">
        <v>501.6</v>
      </c>
      <c r="O1150" s="11">
        <v>45.6</v>
      </c>
      <c r="P1150" s="11">
        <v>148.69999999999999</v>
      </c>
      <c r="Q1150" s="11">
        <f t="shared" si="47"/>
        <v>103.1</v>
      </c>
      <c r="R1150" s="20"/>
    </row>
    <row r="1151" spans="1:18" ht="15.75" customHeight="1" x14ac:dyDescent="0.15">
      <c r="A1151" s="11">
        <v>2024</v>
      </c>
      <c r="B1151" s="8" t="s">
        <v>21</v>
      </c>
      <c r="C1151" s="9">
        <v>1410</v>
      </c>
      <c r="D1151" s="7" t="s">
        <v>31</v>
      </c>
      <c r="E1151" s="16" t="s">
        <v>32</v>
      </c>
      <c r="F1151" s="52" t="s">
        <v>72</v>
      </c>
      <c r="G1151" s="38">
        <v>45482</v>
      </c>
      <c r="H1151" s="40">
        <v>240141</v>
      </c>
      <c r="I1151" s="61">
        <v>18.8</v>
      </c>
      <c r="J1151" s="11">
        <v>364.4</v>
      </c>
      <c r="K1151" s="11">
        <v>120.3</v>
      </c>
      <c r="L1151" s="11">
        <f t="shared" si="49"/>
        <v>0.66986827661909987</v>
      </c>
      <c r="M1151" s="7">
        <f t="shared" si="48"/>
        <v>3748.9276833464546</v>
      </c>
      <c r="N1151" s="11">
        <v>364.4</v>
      </c>
      <c r="O1151" s="11">
        <v>45.6</v>
      </c>
      <c r="P1151" s="11">
        <v>120.3</v>
      </c>
      <c r="Q1151" s="11">
        <f t="shared" si="47"/>
        <v>74.699999999999989</v>
      </c>
      <c r="R1151" s="20"/>
    </row>
    <row r="1152" spans="1:18" ht="15.75" customHeight="1" x14ac:dyDescent="0.15">
      <c r="A1152" s="11">
        <v>2024</v>
      </c>
      <c r="B1152" s="8" t="s">
        <v>21</v>
      </c>
      <c r="C1152" s="9">
        <v>1411</v>
      </c>
      <c r="D1152" s="7" t="s">
        <v>30</v>
      </c>
      <c r="E1152" s="16" t="s">
        <v>32</v>
      </c>
      <c r="F1152" s="52" t="s">
        <v>72</v>
      </c>
      <c r="G1152" s="38">
        <v>45482</v>
      </c>
      <c r="H1152" s="40">
        <v>240142</v>
      </c>
      <c r="I1152" s="61">
        <v>17</v>
      </c>
      <c r="J1152" s="11">
        <v>304.5</v>
      </c>
      <c r="K1152" s="11">
        <v>107.1</v>
      </c>
      <c r="L1152" s="11">
        <f t="shared" si="49"/>
        <v>0.64827586206896548</v>
      </c>
      <c r="M1152" s="7">
        <f t="shared" si="48"/>
        <v>3611.7114826425172</v>
      </c>
      <c r="N1152" s="11">
        <v>304.5</v>
      </c>
      <c r="O1152" s="11">
        <v>45.6</v>
      </c>
      <c r="P1152" s="11">
        <v>107.1</v>
      </c>
      <c r="Q1152" s="11">
        <f t="shared" si="47"/>
        <v>61.499999999999993</v>
      </c>
      <c r="R1152" s="20"/>
    </row>
    <row r="1153" spans="1:18" ht="15.75" customHeight="1" x14ac:dyDescent="0.15">
      <c r="A1153" s="11">
        <v>2024</v>
      </c>
      <c r="B1153" s="8" t="s">
        <v>21</v>
      </c>
      <c r="C1153" s="9">
        <v>1412</v>
      </c>
      <c r="D1153" s="7" t="s">
        <v>28</v>
      </c>
      <c r="E1153" s="16" t="s">
        <v>32</v>
      </c>
      <c r="F1153" s="52" t="s">
        <v>72</v>
      </c>
      <c r="G1153" s="38">
        <v>45482</v>
      </c>
      <c r="H1153" s="40">
        <v>240143</v>
      </c>
      <c r="I1153" s="61">
        <v>20.2</v>
      </c>
      <c r="J1153" s="11">
        <v>338.2</v>
      </c>
      <c r="K1153" s="11">
        <v>118.1</v>
      </c>
      <c r="L1153" s="11">
        <f t="shared" si="49"/>
        <v>0.65079834417504434</v>
      </c>
      <c r="M1153" s="7">
        <f t="shared" si="48"/>
        <v>4260.7849833508217</v>
      </c>
      <c r="N1153" s="11">
        <v>338.2</v>
      </c>
      <c r="O1153" s="11">
        <v>45.6</v>
      </c>
      <c r="P1153" s="11">
        <v>118.1</v>
      </c>
      <c r="Q1153" s="11">
        <f t="shared" si="47"/>
        <v>72.5</v>
      </c>
      <c r="R1153" s="20"/>
    </row>
    <row r="1154" spans="1:18" ht="15.75" customHeight="1" x14ac:dyDescent="0.15">
      <c r="A1154" s="11">
        <v>2024</v>
      </c>
      <c r="B1154" s="17" t="s">
        <v>33</v>
      </c>
      <c r="C1154" s="9">
        <v>2101</v>
      </c>
      <c r="D1154" s="7" t="s">
        <v>31</v>
      </c>
      <c r="E1154" s="10" t="s">
        <v>23</v>
      </c>
      <c r="F1154" s="52" t="s">
        <v>72</v>
      </c>
      <c r="G1154" s="38">
        <v>45492</v>
      </c>
      <c r="H1154" s="40">
        <v>240144</v>
      </c>
      <c r="I1154" s="61">
        <v>27.2</v>
      </c>
      <c r="J1154" s="11">
        <v>338.2</v>
      </c>
      <c r="K1154" s="11">
        <v>130.9</v>
      </c>
      <c r="L1154" s="11">
        <f t="shared" si="49"/>
        <v>0.6129509166173861</v>
      </c>
      <c r="M1154" s="7">
        <f t="shared" si="48"/>
        <v>6359.1182659103015</v>
      </c>
      <c r="N1154" s="11">
        <v>338.2</v>
      </c>
      <c r="O1154" s="11">
        <v>45.6</v>
      </c>
      <c r="P1154" s="11">
        <v>130.9</v>
      </c>
      <c r="Q1154" s="11">
        <f t="shared" si="47"/>
        <v>85.300000000000011</v>
      </c>
      <c r="R1154" s="20"/>
    </row>
    <row r="1155" spans="1:18" ht="15.75" customHeight="1" x14ac:dyDescent="0.15">
      <c r="A1155" s="11">
        <v>2024</v>
      </c>
      <c r="B1155" s="17" t="s">
        <v>33</v>
      </c>
      <c r="C1155" s="9">
        <v>2102</v>
      </c>
      <c r="D1155" s="7" t="s">
        <v>30</v>
      </c>
      <c r="E1155" s="10" t="s">
        <v>23</v>
      </c>
      <c r="F1155" s="52" t="s">
        <v>72</v>
      </c>
      <c r="G1155" s="38">
        <v>45492</v>
      </c>
      <c r="H1155" s="40">
        <v>240145</v>
      </c>
      <c r="I1155" s="61">
        <v>29.4</v>
      </c>
      <c r="J1155" s="11">
        <v>398.2</v>
      </c>
      <c r="K1155" s="11">
        <v>165.5</v>
      </c>
      <c r="L1155" s="11">
        <f t="shared" si="49"/>
        <v>0.58437970868910094</v>
      </c>
      <c r="M1155" s="7">
        <f t="shared" si="48"/>
        <v>7380.8440211591878</v>
      </c>
      <c r="N1155" s="11">
        <v>398.2</v>
      </c>
      <c r="O1155" s="11">
        <v>45.6</v>
      </c>
      <c r="P1155" s="11">
        <v>165.5</v>
      </c>
      <c r="Q1155" s="11">
        <f t="shared" si="47"/>
        <v>119.9</v>
      </c>
      <c r="R1155" s="20"/>
    </row>
    <row r="1156" spans="1:18" ht="15.75" customHeight="1" x14ac:dyDescent="0.15">
      <c r="A1156" s="11">
        <v>2024</v>
      </c>
      <c r="B1156" s="17" t="s">
        <v>33</v>
      </c>
      <c r="C1156" s="9">
        <v>2103</v>
      </c>
      <c r="D1156" s="7" t="s">
        <v>27</v>
      </c>
      <c r="E1156" s="10" t="s">
        <v>23</v>
      </c>
      <c r="F1156" s="52" t="s">
        <v>72</v>
      </c>
      <c r="G1156" s="38">
        <v>45492</v>
      </c>
      <c r="H1156" s="40">
        <v>240146</v>
      </c>
      <c r="I1156" s="61">
        <v>29.8</v>
      </c>
      <c r="J1156" s="11">
        <v>433.4</v>
      </c>
      <c r="K1156" s="11">
        <v>174.9</v>
      </c>
      <c r="L1156" s="11">
        <f t="shared" si="49"/>
        <v>0.59644670050761428</v>
      </c>
      <c r="M1156" s="7">
        <f t="shared" si="48"/>
        <v>7264.0549573569861</v>
      </c>
      <c r="N1156" s="11">
        <v>433.4</v>
      </c>
      <c r="O1156" s="11">
        <v>45.6</v>
      </c>
      <c r="P1156" s="11">
        <v>174.9</v>
      </c>
      <c r="Q1156" s="11">
        <f t="shared" si="47"/>
        <v>129.30000000000001</v>
      </c>
      <c r="R1156" s="20"/>
    </row>
    <row r="1157" spans="1:18" ht="15.75" customHeight="1" x14ac:dyDescent="0.15">
      <c r="A1157" s="11">
        <v>2024</v>
      </c>
      <c r="B1157" s="17" t="s">
        <v>33</v>
      </c>
      <c r="C1157" s="9">
        <v>2104</v>
      </c>
      <c r="D1157" s="7" t="s">
        <v>28</v>
      </c>
      <c r="E1157" s="10" t="s">
        <v>23</v>
      </c>
      <c r="F1157" s="52" t="s">
        <v>72</v>
      </c>
      <c r="G1157" s="38">
        <v>45492</v>
      </c>
      <c r="H1157" s="40">
        <v>240147</v>
      </c>
      <c r="I1157" s="61">
        <v>26</v>
      </c>
      <c r="J1157" s="11">
        <v>279.60000000000002</v>
      </c>
      <c r="K1157" s="11">
        <v>115</v>
      </c>
      <c r="L1157" s="11">
        <f t="shared" si="49"/>
        <v>0.5886981402002861</v>
      </c>
      <c r="M1157" s="7">
        <f t="shared" si="48"/>
        <v>6459.456470603347</v>
      </c>
      <c r="N1157" s="11">
        <v>279.60000000000002</v>
      </c>
      <c r="O1157" s="11">
        <v>45.6</v>
      </c>
      <c r="P1157" s="11">
        <v>115</v>
      </c>
      <c r="Q1157" s="11">
        <f t="shared" si="47"/>
        <v>69.400000000000006</v>
      </c>
      <c r="R1157" s="20"/>
    </row>
    <row r="1158" spans="1:18" ht="15.75" customHeight="1" x14ac:dyDescent="0.15">
      <c r="A1158" s="11">
        <v>2024</v>
      </c>
      <c r="B1158" s="17" t="s">
        <v>33</v>
      </c>
      <c r="C1158" s="9">
        <v>2105</v>
      </c>
      <c r="D1158" s="7" t="s">
        <v>22</v>
      </c>
      <c r="E1158" s="10" t="s">
        <v>23</v>
      </c>
      <c r="F1158" s="52" t="s">
        <v>72</v>
      </c>
      <c r="G1158" s="38">
        <v>45492</v>
      </c>
      <c r="H1158" s="40">
        <v>240148</v>
      </c>
      <c r="I1158" s="61">
        <v>30.6</v>
      </c>
      <c r="J1158" s="11">
        <v>299.3</v>
      </c>
      <c r="K1158" s="11">
        <v>158.5</v>
      </c>
      <c r="L1158" s="11">
        <f t="shared" si="49"/>
        <v>0.47043100567991986</v>
      </c>
      <c r="M1158" s="7">
        <f t="shared" si="48"/>
        <v>9788.2697843790356</v>
      </c>
      <c r="N1158" s="11">
        <v>299.3</v>
      </c>
      <c r="O1158" s="11">
        <v>45.6</v>
      </c>
      <c r="P1158" s="11">
        <v>158.5</v>
      </c>
      <c r="Q1158" s="11">
        <f t="shared" si="47"/>
        <v>112.9</v>
      </c>
      <c r="R1158" s="20"/>
    </row>
    <row r="1159" spans="1:18" ht="15.75" customHeight="1" x14ac:dyDescent="0.15">
      <c r="A1159" s="11">
        <v>2024</v>
      </c>
      <c r="B1159" s="17" t="s">
        <v>33</v>
      </c>
      <c r="C1159" s="9">
        <v>2106</v>
      </c>
      <c r="D1159" s="7" t="s">
        <v>29</v>
      </c>
      <c r="E1159" s="10" t="s">
        <v>23</v>
      </c>
      <c r="F1159" s="52" t="s">
        <v>72</v>
      </c>
      <c r="G1159" s="38">
        <v>45492</v>
      </c>
      <c r="H1159" s="40">
        <v>240149</v>
      </c>
      <c r="I1159" s="61">
        <v>32.6</v>
      </c>
      <c r="J1159" s="11">
        <v>282.89999999999998</v>
      </c>
      <c r="K1159" s="11">
        <v>116</v>
      </c>
      <c r="L1159" s="11">
        <f t="shared" si="49"/>
        <v>0.58996111700247433</v>
      </c>
      <c r="M1159" s="7">
        <f t="shared" si="48"/>
        <v>8074.2947006691556</v>
      </c>
      <c r="N1159" s="11">
        <v>282.89999999999998</v>
      </c>
      <c r="O1159" s="11">
        <v>45.6</v>
      </c>
      <c r="P1159" s="11">
        <v>116</v>
      </c>
      <c r="Q1159" s="11">
        <f t="shared" si="47"/>
        <v>70.400000000000006</v>
      </c>
      <c r="R1159" s="20"/>
    </row>
    <row r="1160" spans="1:18" ht="15.75" customHeight="1" x14ac:dyDescent="0.15">
      <c r="A1160" s="11">
        <v>2024</v>
      </c>
      <c r="B1160" s="17" t="s">
        <v>33</v>
      </c>
      <c r="C1160" s="9">
        <v>2107</v>
      </c>
      <c r="D1160" s="7" t="s">
        <v>27</v>
      </c>
      <c r="E1160" s="16" t="s">
        <v>32</v>
      </c>
      <c r="F1160" s="52" t="s">
        <v>72</v>
      </c>
      <c r="G1160" s="38">
        <v>45482</v>
      </c>
      <c r="H1160" s="40">
        <v>240150</v>
      </c>
      <c r="I1160" s="61">
        <v>24.8</v>
      </c>
      <c r="J1160" s="11">
        <v>693.3</v>
      </c>
      <c r="K1160" s="11">
        <v>198</v>
      </c>
      <c r="L1160" s="11">
        <f t="shared" si="49"/>
        <v>0.7144093466032021</v>
      </c>
      <c r="M1160" s="7">
        <f t="shared" si="48"/>
        <v>4278.1659374649407</v>
      </c>
      <c r="N1160" s="11">
        <v>693.3</v>
      </c>
      <c r="O1160" s="11">
        <v>45.6</v>
      </c>
      <c r="P1160" s="11">
        <v>198</v>
      </c>
      <c r="Q1160" s="11">
        <f t="shared" si="47"/>
        <v>152.4</v>
      </c>
      <c r="R1160" s="20"/>
    </row>
    <row r="1161" spans="1:18" ht="15.75" customHeight="1" x14ac:dyDescent="0.15">
      <c r="A1161" s="11">
        <v>2024</v>
      </c>
      <c r="B1161" s="17" t="s">
        <v>33</v>
      </c>
      <c r="C1161" s="9">
        <v>2108</v>
      </c>
      <c r="D1161" s="7" t="s">
        <v>31</v>
      </c>
      <c r="E1161" s="16" t="s">
        <v>32</v>
      </c>
      <c r="F1161" s="52" t="s">
        <v>72</v>
      </c>
      <c r="G1161" s="38">
        <v>45482</v>
      </c>
      <c r="H1161" s="40">
        <v>240151</v>
      </c>
      <c r="I1161" s="61">
        <v>26.2</v>
      </c>
      <c r="J1161" s="11">
        <v>377.9</v>
      </c>
      <c r="K1161" s="11">
        <v>124.6</v>
      </c>
      <c r="L1161" s="11">
        <f t="shared" si="49"/>
        <v>0.67028314368880659</v>
      </c>
      <c r="M1161" s="7">
        <f t="shared" si="48"/>
        <v>5218.0038644657125</v>
      </c>
      <c r="N1161" s="11">
        <v>377.9</v>
      </c>
      <c r="O1161" s="11">
        <v>45.6</v>
      </c>
      <c r="P1161" s="11">
        <v>124.6</v>
      </c>
      <c r="Q1161" s="11">
        <f t="shared" si="47"/>
        <v>79</v>
      </c>
      <c r="R1161" s="20"/>
    </row>
    <row r="1162" spans="1:18" ht="15.75" customHeight="1" x14ac:dyDescent="0.15">
      <c r="A1162" s="11">
        <v>2024</v>
      </c>
      <c r="B1162" s="17" t="s">
        <v>33</v>
      </c>
      <c r="C1162" s="9">
        <v>2109</v>
      </c>
      <c r="D1162" s="7" t="s">
        <v>22</v>
      </c>
      <c r="E1162" s="16" t="s">
        <v>32</v>
      </c>
      <c r="F1162" s="52" t="s">
        <v>72</v>
      </c>
      <c r="G1162" s="38">
        <v>45482</v>
      </c>
      <c r="H1162" s="40">
        <v>240152</v>
      </c>
      <c r="I1162" s="61">
        <v>26.6</v>
      </c>
      <c r="J1162" s="11">
        <v>433</v>
      </c>
      <c r="K1162" s="11">
        <v>139.9</v>
      </c>
      <c r="L1162" s="11">
        <f t="shared" si="49"/>
        <v>0.67690531177829105</v>
      </c>
      <c r="M1162" s="7">
        <f t="shared" si="48"/>
        <v>5191.2675155454972</v>
      </c>
      <c r="N1162" s="11">
        <v>433</v>
      </c>
      <c r="O1162" s="11">
        <v>45.6</v>
      </c>
      <c r="P1162" s="11">
        <v>139.9</v>
      </c>
      <c r="Q1162" s="11">
        <f t="shared" si="47"/>
        <v>94.300000000000011</v>
      </c>
      <c r="R1162" s="20"/>
    </row>
    <row r="1163" spans="1:18" ht="15.75" customHeight="1" x14ac:dyDescent="0.15">
      <c r="A1163" s="11">
        <v>2024</v>
      </c>
      <c r="B1163" s="17" t="s">
        <v>33</v>
      </c>
      <c r="C1163" s="9">
        <v>2110</v>
      </c>
      <c r="D1163" s="7" t="s">
        <v>28</v>
      </c>
      <c r="E1163" s="16" t="s">
        <v>32</v>
      </c>
      <c r="F1163" s="52" t="s">
        <v>72</v>
      </c>
      <c r="G1163" s="38">
        <v>45482</v>
      </c>
      <c r="H1163" s="40">
        <v>240153</v>
      </c>
      <c r="I1163" s="61">
        <v>25.2</v>
      </c>
      <c r="J1163" s="11">
        <v>428.4</v>
      </c>
      <c r="K1163" s="11">
        <v>136.1</v>
      </c>
      <c r="L1163" s="11">
        <f t="shared" si="49"/>
        <v>0.68230625583566751</v>
      </c>
      <c r="M1163" s="7">
        <f t="shared" si="48"/>
        <v>4835.8314847824659</v>
      </c>
      <c r="N1163" s="11">
        <v>428.4</v>
      </c>
      <c r="O1163" s="11">
        <v>45.6</v>
      </c>
      <c r="P1163" s="11">
        <v>136.1</v>
      </c>
      <c r="Q1163" s="11">
        <f t="shared" si="47"/>
        <v>90.5</v>
      </c>
      <c r="R1163" s="20"/>
    </row>
    <row r="1164" spans="1:18" ht="15.75" customHeight="1" x14ac:dyDescent="0.15">
      <c r="A1164" s="11">
        <v>2024</v>
      </c>
      <c r="B1164" s="17" t="s">
        <v>33</v>
      </c>
      <c r="C1164" s="9">
        <v>2111</v>
      </c>
      <c r="D1164" s="7" t="s">
        <v>29</v>
      </c>
      <c r="E1164" s="16" t="s">
        <v>32</v>
      </c>
      <c r="F1164" s="52" t="s">
        <v>72</v>
      </c>
      <c r="G1164" s="38">
        <v>45482</v>
      </c>
      <c r="H1164" s="40">
        <v>240154</v>
      </c>
      <c r="I1164" s="61">
        <v>27.6</v>
      </c>
      <c r="J1164" s="11">
        <v>520</v>
      </c>
      <c r="K1164" s="11">
        <v>147</v>
      </c>
      <c r="L1164" s="11">
        <f t="shared" si="49"/>
        <v>0.71730769230769231</v>
      </c>
      <c r="M1164" s="7">
        <f t="shared" si="48"/>
        <v>4712.865306915307</v>
      </c>
      <c r="N1164" s="11">
        <v>520</v>
      </c>
      <c r="O1164" s="11">
        <v>45.6</v>
      </c>
      <c r="P1164" s="11">
        <v>147</v>
      </c>
      <c r="Q1164" s="11">
        <f t="shared" si="47"/>
        <v>101.4</v>
      </c>
      <c r="R1164" s="20"/>
    </row>
    <row r="1165" spans="1:18" ht="15.75" customHeight="1" x14ac:dyDescent="0.15">
      <c r="A1165" s="11">
        <v>2024</v>
      </c>
      <c r="B1165" s="17" t="s">
        <v>33</v>
      </c>
      <c r="C1165" s="9">
        <v>2112</v>
      </c>
      <c r="D1165" s="7" t="s">
        <v>30</v>
      </c>
      <c r="E1165" s="16" t="s">
        <v>32</v>
      </c>
      <c r="F1165" s="52" t="s">
        <v>72</v>
      </c>
      <c r="G1165" s="38">
        <v>45482</v>
      </c>
      <c r="H1165" s="40">
        <v>240155</v>
      </c>
      <c r="I1165" s="61">
        <v>27.8</v>
      </c>
      <c r="J1165" s="11">
        <v>729.2</v>
      </c>
      <c r="K1165" s="11">
        <v>205.2</v>
      </c>
      <c r="L1165" s="11">
        <f t="shared" si="49"/>
        <v>0.71859572133845306</v>
      </c>
      <c r="M1165" s="7">
        <f t="shared" si="48"/>
        <v>4725.3877059126653</v>
      </c>
      <c r="N1165" s="11">
        <v>729.2</v>
      </c>
      <c r="O1165" s="11">
        <v>45.6</v>
      </c>
      <c r="P1165" s="11">
        <v>205.2</v>
      </c>
      <c r="Q1165" s="11">
        <f t="shared" si="47"/>
        <v>159.6</v>
      </c>
      <c r="R1165" s="20"/>
    </row>
    <row r="1166" spans="1:18" ht="15.75" customHeight="1" x14ac:dyDescent="0.15">
      <c r="A1166" s="11">
        <v>2024</v>
      </c>
      <c r="B1166" s="17" t="s">
        <v>33</v>
      </c>
      <c r="C1166" s="9">
        <v>2201</v>
      </c>
      <c r="D1166" s="7" t="s">
        <v>22</v>
      </c>
      <c r="E1166" s="10" t="s">
        <v>23</v>
      </c>
      <c r="F1166" s="52" t="s">
        <v>72</v>
      </c>
      <c r="G1166" s="38">
        <v>45492</v>
      </c>
      <c r="H1166" s="40">
        <v>240156</v>
      </c>
      <c r="I1166" s="61">
        <v>27.6</v>
      </c>
      <c r="J1166" s="11">
        <v>333.2</v>
      </c>
      <c r="K1166" s="11">
        <v>130</v>
      </c>
      <c r="L1166" s="11">
        <f t="shared" si="49"/>
        <v>0.60984393757502997</v>
      </c>
      <c r="M1166" s="7">
        <f t="shared" si="48"/>
        <v>6504.4322779616905</v>
      </c>
      <c r="N1166" s="11">
        <v>333.2</v>
      </c>
      <c r="O1166" s="11">
        <v>45.6</v>
      </c>
      <c r="P1166" s="11">
        <v>130</v>
      </c>
      <c r="Q1166" s="11">
        <f t="shared" si="47"/>
        <v>84.4</v>
      </c>
      <c r="R1166" s="20"/>
    </row>
    <row r="1167" spans="1:18" ht="15.75" customHeight="1" x14ac:dyDescent="0.15">
      <c r="A1167" s="11">
        <v>2024</v>
      </c>
      <c r="B1167" s="17" t="s">
        <v>33</v>
      </c>
      <c r="C1167" s="9">
        <v>2202</v>
      </c>
      <c r="D1167" s="7" t="s">
        <v>27</v>
      </c>
      <c r="E1167" s="10" t="s">
        <v>23</v>
      </c>
      <c r="F1167" s="52" t="s">
        <v>72</v>
      </c>
      <c r="G1167" s="38">
        <v>45492</v>
      </c>
      <c r="H1167" s="40">
        <v>240157</v>
      </c>
      <c r="I1167" s="61">
        <v>29.2</v>
      </c>
      <c r="J1167" s="11">
        <v>383.3</v>
      </c>
      <c r="K1167" s="11">
        <v>144</v>
      </c>
      <c r="L1167" s="11">
        <f t="shared" si="49"/>
        <v>0.62431515783981217</v>
      </c>
      <c r="M1167" s="7">
        <f t="shared" si="48"/>
        <v>6626.2600963983678</v>
      </c>
      <c r="N1167" s="11">
        <v>383.3</v>
      </c>
      <c r="O1167" s="11">
        <v>45.6</v>
      </c>
      <c r="P1167" s="11">
        <v>144</v>
      </c>
      <c r="Q1167" s="11">
        <f t="shared" si="47"/>
        <v>98.4</v>
      </c>
      <c r="R1167" s="20"/>
    </row>
    <row r="1168" spans="1:18" ht="15.75" customHeight="1" x14ac:dyDescent="0.15">
      <c r="A1168" s="11">
        <v>2024</v>
      </c>
      <c r="B1168" s="17" t="s">
        <v>33</v>
      </c>
      <c r="C1168" s="9">
        <v>2203</v>
      </c>
      <c r="D1168" s="7" t="s">
        <v>29</v>
      </c>
      <c r="E1168" s="10" t="s">
        <v>23</v>
      </c>
      <c r="F1168" s="52" t="s">
        <v>72</v>
      </c>
      <c r="G1168" s="38">
        <v>45492</v>
      </c>
      <c r="H1168" s="40">
        <v>240158</v>
      </c>
      <c r="I1168" s="61">
        <v>27.8</v>
      </c>
      <c r="J1168" s="11">
        <v>282.60000000000002</v>
      </c>
      <c r="K1168" s="11">
        <v>108.3</v>
      </c>
      <c r="L1168" s="11">
        <f t="shared" si="49"/>
        <v>0.61677282377919318</v>
      </c>
      <c r="M1168" s="7">
        <f t="shared" si="48"/>
        <v>6435.2148293503551</v>
      </c>
      <c r="N1168" s="11">
        <v>282.60000000000002</v>
      </c>
      <c r="O1168" s="11">
        <v>45.6</v>
      </c>
      <c r="P1168" s="11">
        <v>108.3</v>
      </c>
      <c r="Q1168" s="11">
        <f t="shared" si="47"/>
        <v>62.699999999999996</v>
      </c>
      <c r="R1168" s="20"/>
    </row>
    <row r="1169" spans="1:18" ht="15.75" customHeight="1" x14ac:dyDescent="0.15">
      <c r="A1169" s="11">
        <v>2024</v>
      </c>
      <c r="B1169" s="17" t="s">
        <v>33</v>
      </c>
      <c r="C1169" s="9">
        <v>2204</v>
      </c>
      <c r="D1169" s="7" t="s">
        <v>28</v>
      </c>
      <c r="E1169" s="10" t="s">
        <v>23</v>
      </c>
      <c r="F1169" s="52" t="s">
        <v>72</v>
      </c>
      <c r="G1169" s="38">
        <v>45492</v>
      </c>
      <c r="H1169" s="40">
        <v>240159</v>
      </c>
      <c r="I1169" s="61">
        <v>25.2</v>
      </c>
      <c r="J1169" s="11">
        <v>327.39999999999998</v>
      </c>
      <c r="K1169" s="11">
        <v>151.30000000000001</v>
      </c>
      <c r="L1169" s="11">
        <f t="shared" si="49"/>
        <v>0.53787416004886979</v>
      </c>
      <c r="M1169" s="7">
        <f t="shared" si="48"/>
        <v>7034.33016172723</v>
      </c>
      <c r="N1169" s="11">
        <v>327.39999999999998</v>
      </c>
      <c r="O1169" s="11">
        <v>45.6</v>
      </c>
      <c r="P1169" s="11">
        <v>151.30000000000001</v>
      </c>
      <c r="Q1169" s="11">
        <f t="shared" si="47"/>
        <v>105.70000000000002</v>
      </c>
      <c r="R1169" s="20"/>
    </row>
    <row r="1170" spans="1:18" ht="15.75" customHeight="1" x14ac:dyDescent="0.15">
      <c r="A1170" s="11">
        <v>2024</v>
      </c>
      <c r="B1170" s="17" t="s">
        <v>33</v>
      </c>
      <c r="C1170" s="9">
        <v>2205</v>
      </c>
      <c r="D1170" s="7" t="s">
        <v>31</v>
      </c>
      <c r="E1170" s="10" t="s">
        <v>23</v>
      </c>
      <c r="F1170" s="52" t="s">
        <v>72</v>
      </c>
      <c r="G1170" s="38">
        <v>45492</v>
      </c>
      <c r="H1170" s="40">
        <v>240160</v>
      </c>
      <c r="I1170" s="61">
        <v>28.6</v>
      </c>
      <c r="J1170" s="11">
        <v>354.7</v>
      </c>
      <c r="K1170" s="11">
        <v>133.69999999999999</v>
      </c>
      <c r="L1170" s="11">
        <f t="shared" si="49"/>
        <v>0.62306174231745137</v>
      </c>
      <c r="M1170" s="7">
        <f t="shared" si="48"/>
        <v>6511.7573153456051</v>
      </c>
      <c r="N1170" s="11">
        <v>354.7</v>
      </c>
      <c r="O1170" s="11">
        <v>45.6</v>
      </c>
      <c r="P1170" s="11">
        <v>133.69999999999999</v>
      </c>
      <c r="Q1170" s="11">
        <f t="shared" si="47"/>
        <v>88.1</v>
      </c>
      <c r="R1170" s="20"/>
    </row>
    <row r="1171" spans="1:18" ht="15.75" customHeight="1" x14ac:dyDescent="0.15">
      <c r="A1171" s="11">
        <v>2024</v>
      </c>
      <c r="B1171" s="17" t="s">
        <v>33</v>
      </c>
      <c r="C1171" s="9">
        <v>2206</v>
      </c>
      <c r="D1171" s="7" t="s">
        <v>30</v>
      </c>
      <c r="E1171" s="10" t="s">
        <v>23</v>
      </c>
      <c r="F1171" s="52" t="s">
        <v>72</v>
      </c>
      <c r="G1171" s="38">
        <v>45492</v>
      </c>
      <c r="H1171" s="40">
        <v>240161</v>
      </c>
      <c r="I1171" s="61">
        <v>29.8</v>
      </c>
      <c r="J1171" s="11">
        <v>352</v>
      </c>
      <c r="K1171" s="11">
        <v>135</v>
      </c>
      <c r="L1171" s="11">
        <f t="shared" si="49"/>
        <v>0.61647727272727271</v>
      </c>
      <c r="M1171" s="7">
        <f t="shared" si="48"/>
        <v>6903.4999139118454</v>
      </c>
      <c r="N1171" s="11">
        <v>352</v>
      </c>
      <c r="O1171" s="11">
        <v>45.6</v>
      </c>
      <c r="P1171" s="11">
        <v>135</v>
      </c>
      <c r="Q1171" s="11">
        <f t="shared" si="47"/>
        <v>89.4</v>
      </c>
      <c r="R1171" s="20"/>
    </row>
    <row r="1172" spans="1:18" ht="15.75" customHeight="1" x14ac:dyDescent="0.15">
      <c r="A1172" s="11">
        <v>2024</v>
      </c>
      <c r="B1172" s="17" t="s">
        <v>33</v>
      </c>
      <c r="C1172" s="9">
        <v>2207</v>
      </c>
      <c r="D1172" s="7" t="s">
        <v>22</v>
      </c>
      <c r="E1172" s="16" t="s">
        <v>32</v>
      </c>
      <c r="F1172" s="52" t="s">
        <v>72</v>
      </c>
      <c r="G1172" s="38">
        <v>45482</v>
      </c>
      <c r="H1172" s="40">
        <v>240162</v>
      </c>
      <c r="I1172" s="61">
        <v>27.4</v>
      </c>
      <c r="J1172" s="11">
        <v>666.6</v>
      </c>
      <c r="K1172" s="11">
        <v>198.8</v>
      </c>
      <c r="L1172" s="11">
        <f t="shared" si="49"/>
        <v>0.70177017701770172</v>
      </c>
      <c r="M1172" s="7">
        <f t="shared" si="48"/>
        <v>4935.8685841648139</v>
      </c>
      <c r="N1172" s="11">
        <v>666.6</v>
      </c>
      <c r="O1172" s="11">
        <v>45.6</v>
      </c>
      <c r="P1172" s="11">
        <v>198.8</v>
      </c>
      <c r="Q1172" s="11">
        <f t="shared" si="47"/>
        <v>153.20000000000002</v>
      </c>
      <c r="R1172" s="20"/>
    </row>
    <row r="1173" spans="1:18" ht="15.75" customHeight="1" x14ac:dyDescent="0.15">
      <c r="A1173" s="11">
        <v>2024</v>
      </c>
      <c r="B1173" s="17" t="s">
        <v>33</v>
      </c>
      <c r="C1173" s="9">
        <v>2208</v>
      </c>
      <c r="D1173" s="7" t="s">
        <v>28</v>
      </c>
      <c r="E1173" s="16" t="s">
        <v>32</v>
      </c>
      <c r="F1173" s="52" t="s">
        <v>72</v>
      </c>
      <c r="G1173" s="38">
        <v>45482</v>
      </c>
      <c r="H1173" s="40">
        <v>240163</v>
      </c>
      <c r="I1173" s="61">
        <v>27.2</v>
      </c>
      <c r="J1173" s="11">
        <v>474.9</v>
      </c>
      <c r="K1173" s="11">
        <v>153.5</v>
      </c>
      <c r="L1173" s="11">
        <f t="shared" si="49"/>
        <v>0.67677405769635712</v>
      </c>
      <c r="M1173" s="7">
        <f t="shared" si="48"/>
        <v>5310.520246568537</v>
      </c>
      <c r="N1173" s="11">
        <v>474.9</v>
      </c>
      <c r="O1173" s="11">
        <v>45.6</v>
      </c>
      <c r="P1173" s="11">
        <v>153.5</v>
      </c>
      <c r="Q1173" s="11">
        <f t="shared" si="47"/>
        <v>107.9</v>
      </c>
      <c r="R1173" s="20"/>
    </row>
    <row r="1174" spans="1:18" ht="15.75" customHeight="1" x14ac:dyDescent="0.15">
      <c r="A1174" s="11">
        <v>2024</v>
      </c>
      <c r="B1174" s="17" t="s">
        <v>33</v>
      </c>
      <c r="C1174" s="9">
        <v>2209</v>
      </c>
      <c r="D1174" s="7" t="s">
        <v>27</v>
      </c>
      <c r="E1174" s="16" t="s">
        <v>32</v>
      </c>
      <c r="F1174" s="52" t="s">
        <v>72</v>
      </c>
      <c r="G1174" s="38">
        <v>45482</v>
      </c>
      <c r="H1174" s="40">
        <v>240164</v>
      </c>
      <c r="I1174" s="61">
        <v>26.2</v>
      </c>
      <c r="J1174" s="11">
        <v>360.8</v>
      </c>
      <c r="K1174" s="11">
        <v>123</v>
      </c>
      <c r="L1174" s="11">
        <f t="shared" si="49"/>
        <v>0.65909090909090906</v>
      </c>
      <c r="M1174" s="7">
        <f t="shared" si="48"/>
        <v>5395.1289409243964</v>
      </c>
      <c r="N1174" s="11">
        <v>360.8</v>
      </c>
      <c r="O1174" s="11">
        <v>45.6</v>
      </c>
      <c r="P1174" s="11">
        <v>123</v>
      </c>
      <c r="Q1174" s="11">
        <f t="shared" si="47"/>
        <v>77.400000000000006</v>
      </c>
      <c r="R1174" s="20"/>
    </row>
    <row r="1175" spans="1:18" ht="15.75" customHeight="1" x14ac:dyDescent="0.15">
      <c r="A1175" s="11">
        <v>2024</v>
      </c>
      <c r="B1175" s="17" t="s">
        <v>33</v>
      </c>
      <c r="C1175" s="9">
        <v>2210</v>
      </c>
      <c r="D1175" s="7" t="s">
        <v>29</v>
      </c>
      <c r="E1175" s="16" t="s">
        <v>32</v>
      </c>
      <c r="F1175" s="52" t="s">
        <v>72</v>
      </c>
      <c r="G1175" s="38">
        <v>45482</v>
      </c>
      <c r="H1175" s="40">
        <v>240165</v>
      </c>
      <c r="I1175" s="61">
        <v>25</v>
      </c>
      <c r="J1175" s="11">
        <v>475.2</v>
      </c>
      <c r="K1175" s="11">
        <v>146.69999999999999</v>
      </c>
      <c r="L1175" s="11">
        <f t="shared" si="49"/>
        <v>0.69128787878787878</v>
      </c>
      <c r="M1175" s="7">
        <f t="shared" si="48"/>
        <v>4661.821550947182</v>
      </c>
      <c r="N1175" s="11">
        <v>475.2</v>
      </c>
      <c r="O1175" s="11">
        <v>45.6</v>
      </c>
      <c r="P1175" s="11">
        <v>146.69999999999999</v>
      </c>
      <c r="Q1175" s="11">
        <f t="shared" si="47"/>
        <v>101.1</v>
      </c>
      <c r="R1175" s="20"/>
    </row>
    <row r="1176" spans="1:18" ht="15.75" customHeight="1" x14ac:dyDescent="0.15">
      <c r="A1176" s="11">
        <v>2024</v>
      </c>
      <c r="B1176" s="17" t="s">
        <v>33</v>
      </c>
      <c r="C1176" s="9">
        <v>2211</v>
      </c>
      <c r="D1176" s="7" t="s">
        <v>30</v>
      </c>
      <c r="E1176" s="16" t="s">
        <v>32</v>
      </c>
      <c r="F1176" s="52" t="s">
        <v>72</v>
      </c>
      <c r="G1176" s="38">
        <v>45482</v>
      </c>
      <c r="H1176" s="40">
        <v>240166</v>
      </c>
      <c r="I1176" s="61">
        <v>25.4</v>
      </c>
      <c r="J1176" s="11">
        <v>463.2</v>
      </c>
      <c r="K1176" s="11">
        <v>144.19999999999999</v>
      </c>
      <c r="L1176" s="11">
        <f t="shared" si="49"/>
        <v>0.68868739205526774</v>
      </c>
      <c r="M1176" s="7">
        <f t="shared" si="48"/>
        <v>4776.3086211374912</v>
      </c>
      <c r="N1176" s="11">
        <v>463.2</v>
      </c>
      <c r="O1176" s="11">
        <v>45.6</v>
      </c>
      <c r="P1176" s="11">
        <v>144.19999999999999</v>
      </c>
      <c r="Q1176" s="11">
        <f t="shared" si="47"/>
        <v>98.6</v>
      </c>
      <c r="R1176" s="20"/>
    </row>
    <row r="1177" spans="1:18" ht="15.75" customHeight="1" x14ac:dyDescent="0.15">
      <c r="A1177" s="11">
        <v>2024</v>
      </c>
      <c r="B1177" s="17" t="s">
        <v>33</v>
      </c>
      <c r="C1177" s="9">
        <v>2212</v>
      </c>
      <c r="D1177" s="7" t="s">
        <v>31</v>
      </c>
      <c r="E1177" s="16" t="s">
        <v>32</v>
      </c>
      <c r="F1177" s="52" t="s">
        <v>72</v>
      </c>
      <c r="G1177" s="38">
        <v>45482</v>
      </c>
      <c r="H1177" s="40">
        <v>240167</v>
      </c>
      <c r="I1177" s="61">
        <v>28</v>
      </c>
      <c r="J1177" s="11">
        <v>690.3</v>
      </c>
      <c r="K1177" s="11">
        <v>191.6</v>
      </c>
      <c r="L1177" s="11">
        <f t="shared" si="49"/>
        <v>0.72243951904968851</v>
      </c>
      <c r="M1177" s="7">
        <f t="shared" si="48"/>
        <v>4694.3732494517171</v>
      </c>
      <c r="N1177" s="11">
        <v>690.3</v>
      </c>
      <c r="O1177" s="11">
        <v>45.6</v>
      </c>
      <c r="P1177" s="11">
        <v>191.6</v>
      </c>
      <c r="Q1177" s="11">
        <f t="shared" si="47"/>
        <v>146</v>
      </c>
      <c r="R1177" s="20"/>
    </row>
    <row r="1178" spans="1:18" ht="15.75" customHeight="1" x14ac:dyDescent="0.15">
      <c r="A1178" s="11">
        <v>2024</v>
      </c>
      <c r="B1178" s="17" t="s">
        <v>33</v>
      </c>
      <c r="C1178" s="9">
        <v>2301</v>
      </c>
      <c r="D1178" s="7" t="s">
        <v>22</v>
      </c>
      <c r="E1178" s="16" t="s">
        <v>32</v>
      </c>
      <c r="F1178" s="52" t="s">
        <v>72</v>
      </c>
      <c r="G1178" s="38">
        <v>45482</v>
      </c>
      <c r="H1178" s="40">
        <v>240168</v>
      </c>
      <c r="I1178" s="61">
        <v>27.8</v>
      </c>
      <c r="J1178" s="11">
        <v>759.5</v>
      </c>
      <c r="K1178" s="11">
        <v>207.9</v>
      </c>
      <c r="L1178" s="11">
        <f t="shared" si="49"/>
        <v>0.72626728110599081</v>
      </c>
      <c r="M1178" s="7">
        <f t="shared" si="48"/>
        <v>4596.5655913978489</v>
      </c>
      <c r="N1178" s="11">
        <v>759.5</v>
      </c>
      <c r="O1178" s="11">
        <v>45.6</v>
      </c>
      <c r="P1178" s="11">
        <v>207.9</v>
      </c>
      <c r="Q1178" s="11">
        <f t="shared" si="47"/>
        <v>162.30000000000001</v>
      </c>
      <c r="R1178" s="20"/>
    </row>
    <row r="1179" spans="1:18" ht="15.75" customHeight="1" x14ac:dyDescent="0.15">
      <c r="A1179" s="11">
        <v>2024</v>
      </c>
      <c r="B1179" s="17" t="s">
        <v>33</v>
      </c>
      <c r="C1179" s="9">
        <v>2302</v>
      </c>
      <c r="D1179" s="7" t="s">
        <v>28</v>
      </c>
      <c r="E1179" s="16" t="s">
        <v>32</v>
      </c>
      <c r="F1179" s="52" t="s">
        <v>72</v>
      </c>
      <c r="G1179" s="38">
        <v>45482</v>
      </c>
      <c r="H1179" s="40">
        <v>240169</v>
      </c>
      <c r="I1179" s="61">
        <v>30</v>
      </c>
      <c r="J1179" s="11">
        <v>602.5</v>
      </c>
      <c r="K1179" s="11">
        <v>182.5</v>
      </c>
      <c r="L1179" s="11">
        <f t="shared" si="49"/>
        <v>0.69709543568464727</v>
      </c>
      <c r="M1179" s="7">
        <f t="shared" si="48"/>
        <v>5488.9468684074491</v>
      </c>
      <c r="N1179" s="11">
        <v>602.5</v>
      </c>
      <c r="O1179" s="11">
        <v>45.6</v>
      </c>
      <c r="P1179" s="11">
        <v>182.5</v>
      </c>
      <c r="Q1179" s="11">
        <f t="shared" si="47"/>
        <v>136.9</v>
      </c>
      <c r="R1179" s="20"/>
    </row>
    <row r="1180" spans="1:18" ht="15.75" customHeight="1" x14ac:dyDescent="0.15">
      <c r="A1180" s="11">
        <v>2024</v>
      </c>
      <c r="B1180" s="17" t="s">
        <v>33</v>
      </c>
      <c r="C1180" s="9">
        <v>2303</v>
      </c>
      <c r="D1180" s="7" t="s">
        <v>31</v>
      </c>
      <c r="E1180" s="16" t="s">
        <v>32</v>
      </c>
      <c r="F1180" s="52" t="s">
        <v>72</v>
      </c>
      <c r="G1180" s="38">
        <v>45482</v>
      </c>
      <c r="H1180" s="40">
        <v>240170</v>
      </c>
      <c r="I1180" s="61">
        <v>27.8</v>
      </c>
      <c r="J1180" s="11">
        <v>470.1</v>
      </c>
      <c r="K1180" s="11">
        <v>148.1</v>
      </c>
      <c r="L1180" s="11">
        <f t="shared" si="49"/>
        <v>0.68496064667092105</v>
      </c>
      <c r="M1180" s="7">
        <f t="shared" si="48"/>
        <v>5290.1935044505417</v>
      </c>
      <c r="N1180" s="11">
        <v>470.1</v>
      </c>
      <c r="O1180" s="11">
        <v>45.6</v>
      </c>
      <c r="P1180" s="11">
        <v>148.1</v>
      </c>
      <c r="Q1180" s="11">
        <f t="shared" si="47"/>
        <v>102.5</v>
      </c>
      <c r="R1180" s="20"/>
    </row>
    <row r="1181" spans="1:18" ht="15.75" customHeight="1" x14ac:dyDescent="0.15">
      <c r="A1181" s="11">
        <v>2024</v>
      </c>
      <c r="B1181" s="17" t="s">
        <v>33</v>
      </c>
      <c r="C1181" s="9">
        <v>2304</v>
      </c>
      <c r="D1181" s="7" t="s">
        <v>30</v>
      </c>
      <c r="E1181" s="16" t="s">
        <v>32</v>
      </c>
      <c r="F1181" s="52" t="s">
        <v>72</v>
      </c>
      <c r="G1181" s="38">
        <v>45482</v>
      </c>
      <c r="H1181" s="40">
        <v>240171</v>
      </c>
      <c r="I1181" s="61">
        <v>29</v>
      </c>
      <c r="J1181" s="11">
        <v>571.1</v>
      </c>
      <c r="K1181" s="11">
        <v>165</v>
      </c>
      <c r="L1181" s="11">
        <f t="shared" si="49"/>
        <v>0.71108387322710565</v>
      </c>
      <c r="M1181" s="7">
        <f t="shared" si="48"/>
        <v>5060.9463867649811</v>
      </c>
      <c r="N1181" s="11">
        <v>571.1</v>
      </c>
      <c r="O1181" s="11">
        <v>45.6</v>
      </c>
      <c r="P1181" s="11">
        <v>165</v>
      </c>
      <c r="Q1181" s="11">
        <f t="shared" si="47"/>
        <v>119.4</v>
      </c>
      <c r="R1181" s="20"/>
    </row>
    <row r="1182" spans="1:18" ht="15.75" customHeight="1" x14ac:dyDescent="0.15">
      <c r="A1182" s="11">
        <v>2024</v>
      </c>
      <c r="B1182" s="17" t="s">
        <v>33</v>
      </c>
      <c r="C1182" s="9">
        <v>2305</v>
      </c>
      <c r="D1182" s="7" t="s">
        <v>29</v>
      </c>
      <c r="E1182" s="16" t="s">
        <v>32</v>
      </c>
      <c r="F1182" s="52" t="s">
        <v>72</v>
      </c>
      <c r="G1182" s="38">
        <v>45482</v>
      </c>
      <c r="H1182" s="40">
        <v>240172</v>
      </c>
      <c r="I1182" s="61">
        <v>32.200000000000003</v>
      </c>
      <c r="J1182" s="11">
        <v>429.4</v>
      </c>
      <c r="K1182" s="11">
        <v>142.80000000000001</v>
      </c>
      <c r="L1182" s="11">
        <f t="shared" si="49"/>
        <v>0.66744294364229151</v>
      </c>
      <c r="M1182" s="7">
        <f t="shared" si="48"/>
        <v>6468.2082461001883</v>
      </c>
      <c r="N1182" s="11">
        <v>429.4</v>
      </c>
      <c r="O1182" s="11">
        <v>45.6</v>
      </c>
      <c r="P1182" s="11">
        <v>142.80000000000001</v>
      </c>
      <c r="Q1182" s="11">
        <f t="shared" si="47"/>
        <v>97.200000000000017</v>
      </c>
      <c r="R1182" s="20"/>
    </row>
    <row r="1183" spans="1:18" ht="15.75" customHeight="1" x14ac:dyDescent="0.15">
      <c r="A1183" s="11">
        <v>2024</v>
      </c>
      <c r="B1183" s="17" t="s">
        <v>33</v>
      </c>
      <c r="C1183" s="9">
        <v>2306</v>
      </c>
      <c r="D1183" s="7" t="s">
        <v>27</v>
      </c>
      <c r="E1183" s="16" t="s">
        <v>32</v>
      </c>
      <c r="F1183" s="52" t="s">
        <v>72</v>
      </c>
      <c r="G1183" s="38">
        <v>45482</v>
      </c>
      <c r="H1183" s="40">
        <v>240173</v>
      </c>
      <c r="I1183" s="61">
        <v>29.4</v>
      </c>
      <c r="J1183" s="11">
        <v>712.2</v>
      </c>
      <c r="K1183" s="11">
        <v>199</v>
      </c>
      <c r="L1183" s="11">
        <f t="shared" si="49"/>
        <v>0.72058410558831787</v>
      </c>
      <c r="M1183" s="7">
        <f t="shared" si="48"/>
        <v>4962.0414999002469</v>
      </c>
      <c r="N1183" s="11">
        <v>712.2</v>
      </c>
      <c r="O1183" s="11">
        <v>45.6</v>
      </c>
      <c r="P1183" s="11">
        <v>199</v>
      </c>
      <c r="Q1183" s="11">
        <f t="shared" si="47"/>
        <v>153.4</v>
      </c>
      <c r="R1183" s="20"/>
    </row>
    <row r="1184" spans="1:18" ht="15.75" customHeight="1" x14ac:dyDescent="0.15">
      <c r="A1184" s="11">
        <v>2024</v>
      </c>
      <c r="B1184" s="17" t="s">
        <v>33</v>
      </c>
      <c r="C1184" s="9">
        <v>2307</v>
      </c>
      <c r="D1184" s="7" t="s">
        <v>22</v>
      </c>
      <c r="E1184" s="10" t="s">
        <v>23</v>
      </c>
      <c r="F1184" s="52" t="s">
        <v>72</v>
      </c>
      <c r="G1184" s="38">
        <v>45492</v>
      </c>
      <c r="H1184" s="40">
        <v>240174</v>
      </c>
      <c r="I1184" s="61">
        <v>29.8</v>
      </c>
      <c r="J1184" s="11">
        <v>378.7</v>
      </c>
      <c r="K1184" s="11">
        <v>158.6</v>
      </c>
      <c r="L1184" s="11">
        <f t="shared" si="49"/>
        <v>0.58119883813044626</v>
      </c>
      <c r="M1184" s="7">
        <f t="shared" si="48"/>
        <v>7538.5200910314888</v>
      </c>
      <c r="N1184" s="11">
        <v>378.7</v>
      </c>
      <c r="O1184" s="11">
        <v>45.6</v>
      </c>
      <c r="P1184" s="11">
        <v>158.6</v>
      </c>
      <c r="Q1184" s="11">
        <f t="shared" si="47"/>
        <v>113</v>
      </c>
      <c r="R1184" s="20"/>
    </row>
    <row r="1185" spans="1:18" ht="15.75" customHeight="1" x14ac:dyDescent="0.15">
      <c r="A1185" s="11">
        <v>2024</v>
      </c>
      <c r="B1185" s="17" t="s">
        <v>33</v>
      </c>
      <c r="C1185" s="9">
        <v>2308</v>
      </c>
      <c r="D1185" s="7" t="s">
        <v>29</v>
      </c>
      <c r="E1185" s="10" t="s">
        <v>23</v>
      </c>
      <c r="F1185" s="52" t="s">
        <v>72</v>
      </c>
      <c r="G1185" s="38">
        <v>45492</v>
      </c>
      <c r="H1185" s="40">
        <v>240175</v>
      </c>
      <c r="I1185" s="61">
        <v>32</v>
      </c>
      <c r="J1185" s="11">
        <v>280.60000000000002</v>
      </c>
      <c r="K1185" s="11">
        <v>116.3</v>
      </c>
      <c r="L1185" s="11">
        <f t="shared" si="49"/>
        <v>0.58553100498930866</v>
      </c>
      <c r="M1185" s="7">
        <f t="shared" si="48"/>
        <v>8011.318187017876</v>
      </c>
      <c r="N1185" s="11">
        <v>280.60000000000002</v>
      </c>
      <c r="O1185" s="11">
        <v>45.6</v>
      </c>
      <c r="P1185" s="11">
        <v>116.3</v>
      </c>
      <c r="Q1185" s="11">
        <f t="shared" si="47"/>
        <v>70.699999999999989</v>
      </c>
      <c r="R1185" s="20"/>
    </row>
    <row r="1186" spans="1:18" ht="15.75" customHeight="1" x14ac:dyDescent="0.15">
      <c r="A1186" s="11">
        <v>2024</v>
      </c>
      <c r="B1186" s="17" t="s">
        <v>33</v>
      </c>
      <c r="C1186" s="9">
        <v>2309</v>
      </c>
      <c r="D1186" s="7" t="s">
        <v>31</v>
      </c>
      <c r="E1186" s="10" t="s">
        <v>23</v>
      </c>
      <c r="F1186" s="52" t="s">
        <v>72</v>
      </c>
      <c r="G1186" s="38">
        <v>45492</v>
      </c>
      <c r="H1186" s="40">
        <v>240176</v>
      </c>
      <c r="I1186" s="61">
        <v>24.8</v>
      </c>
      <c r="J1186" s="11">
        <v>284.10000000000002</v>
      </c>
      <c r="K1186" s="11">
        <v>107</v>
      </c>
      <c r="L1186" s="11">
        <f t="shared" si="49"/>
        <v>0.623372052094333</v>
      </c>
      <c r="M1186" s="7">
        <f t="shared" si="48"/>
        <v>5641.9103309681732</v>
      </c>
      <c r="N1186" s="11">
        <v>284.10000000000002</v>
      </c>
      <c r="O1186" s="11">
        <v>45.6</v>
      </c>
      <c r="P1186" s="11">
        <v>107</v>
      </c>
      <c r="Q1186" s="11">
        <f t="shared" si="47"/>
        <v>61.4</v>
      </c>
      <c r="R1186" s="20"/>
    </row>
    <row r="1187" spans="1:18" ht="15.75" customHeight="1" x14ac:dyDescent="0.15">
      <c r="A1187" s="11">
        <v>2024</v>
      </c>
      <c r="B1187" s="17" t="s">
        <v>33</v>
      </c>
      <c r="C1187" s="9">
        <v>2310</v>
      </c>
      <c r="D1187" s="7" t="s">
        <v>27</v>
      </c>
      <c r="E1187" s="10" t="s">
        <v>23</v>
      </c>
      <c r="F1187" s="52" t="s">
        <v>72</v>
      </c>
      <c r="G1187" s="38">
        <v>45492</v>
      </c>
      <c r="H1187" s="40">
        <v>240177</v>
      </c>
      <c r="I1187" s="61">
        <v>23.4</v>
      </c>
      <c r="J1187" s="11">
        <v>414.4</v>
      </c>
      <c r="K1187" s="11">
        <v>154.6</v>
      </c>
      <c r="L1187" s="11">
        <f t="shared" si="49"/>
        <v>0.62693050193050182</v>
      </c>
      <c r="M1187" s="7">
        <f t="shared" si="48"/>
        <v>5273.1187892437902</v>
      </c>
      <c r="N1187" s="11">
        <v>414.4</v>
      </c>
      <c r="O1187" s="11">
        <v>45.6</v>
      </c>
      <c r="P1187" s="11">
        <v>154.6</v>
      </c>
      <c r="Q1187" s="11">
        <f t="shared" si="47"/>
        <v>109</v>
      </c>
      <c r="R1187" s="20"/>
    </row>
    <row r="1188" spans="1:18" ht="15.75" customHeight="1" x14ac:dyDescent="0.15">
      <c r="A1188" s="11">
        <v>2024</v>
      </c>
      <c r="B1188" s="17" t="s">
        <v>33</v>
      </c>
      <c r="C1188" s="9">
        <v>2311</v>
      </c>
      <c r="D1188" s="7" t="s">
        <v>30</v>
      </c>
      <c r="E1188" s="10" t="s">
        <v>23</v>
      </c>
      <c r="F1188" s="52" t="s">
        <v>72</v>
      </c>
      <c r="G1188" s="38">
        <v>45492</v>
      </c>
      <c r="H1188" s="40">
        <v>240178</v>
      </c>
      <c r="I1188" s="61">
        <v>27.8</v>
      </c>
      <c r="J1188" s="11">
        <v>333.8</v>
      </c>
      <c r="K1188" s="11">
        <v>151.1</v>
      </c>
      <c r="L1188" s="11">
        <f t="shared" si="49"/>
        <v>0.54733373277411623</v>
      </c>
      <c r="M1188" s="7">
        <f t="shared" si="48"/>
        <v>7601.247657656384</v>
      </c>
      <c r="N1188" s="11">
        <v>333.8</v>
      </c>
      <c r="O1188" s="11">
        <v>45.6</v>
      </c>
      <c r="P1188" s="11">
        <v>151.1</v>
      </c>
      <c r="Q1188" s="11">
        <f t="shared" si="47"/>
        <v>105.5</v>
      </c>
      <c r="R1188" s="20"/>
    </row>
    <row r="1189" spans="1:18" ht="15.75" customHeight="1" x14ac:dyDescent="0.15">
      <c r="A1189" s="11">
        <v>2024</v>
      </c>
      <c r="B1189" s="17" t="s">
        <v>33</v>
      </c>
      <c r="C1189" s="9">
        <v>2312</v>
      </c>
      <c r="D1189" s="7" t="s">
        <v>28</v>
      </c>
      <c r="E1189" s="10" t="s">
        <v>23</v>
      </c>
      <c r="F1189" s="52" t="s">
        <v>72</v>
      </c>
      <c r="G1189" s="38">
        <v>45492</v>
      </c>
      <c r="H1189" s="40">
        <v>240179</v>
      </c>
      <c r="I1189" s="61">
        <v>26.6</v>
      </c>
      <c r="J1189" s="11">
        <v>292.3</v>
      </c>
      <c r="K1189" s="11">
        <v>117.1</v>
      </c>
      <c r="L1189" s="11">
        <f t="shared" si="49"/>
        <v>0.59938419432090317</v>
      </c>
      <c r="M1189" s="7">
        <f t="shared" si="48"/>
        <v>6436.8245410734853</v>
      </c>
      <c r="N1189" s="11">
        <v>292.3</v>
      </c>
      <c r="O1189" s="11">
        <v>45.6</v>
      </c>
      <c r="P1189" s="11">
        <v>117.1</v>
      </c>
      <c r="Q1189" s="11">
        <f t="shared" si="47"/>
        <v>71.5</v>
      </c>
      <c r="R1189" s="20"/>
    </row>
    <row r="1190" spans="1:18" ht="15.75" customHeight="1" x14ac:dyDescent="0.15">
      <c r="A1190" s="11">
        <v>2024</v>
      </c>
      <c r="B1190" s="17" t="s">
        <v>33</v>
      </c>
      <c r="C1190" s="9">
        <v>2401</v>
      </c>
      <c r="D1190" s="7" t="s">
        <v>30</v>
      </c>
      <c r="E1190" s="10" t="s">
        <v>23</v>
      </c>
      <c r="F1190" s="52" t="s">
        <v>72</v>
      </c>
      <c r="G1190" s="38">
        <v>45492</v>
      </c>
      <c r="H1190" s="40">
        <v>240180</v>
      </c>
      <c r="I1190" s="61">
        <v>29.4</v>
      </c>
      <c r="J1190" s="11">
        <v>313.60000000000002</v>
      </c>
      <c r="K1190" s="11">
        <v>127.7</v>
      </c>
      <c r="L1190" s="11">
        <f t="shared" si="49"/>
        <v>0.59279336734693888</v>
      </c>
      <c r="M1190" s="7">
        <f t="shared" si="48"/>
        <v>7231.4290298821525</v>
      </c>
      <c r="N1190" s="11">
        <v>313.60000000000002</v>
      </c>
      <c r="O1190" s="11">
        <v>45.6</v>
      </c>
      <c r="P1190" s="11">
        <v>127.7</v>
      </c>
      <c r="Q1190" s="11">
        <f t="shared" si="47"/>
        <v>82.1</v>
      </c>
      <c r="R1190" s="20"/>
    </row>
    <row r="1191" spans="1:18" ht="15.75" customHeight="1" x14ac:dyDescent="0.15">
      <c r="A1191" s="11">
        <v>2024</v>
      </c>
      <c r="B1191" s="17" t="s">
        <v>33</v>
      </c>
      <c r="C1191" s="9">
        <v>2402</v>
      </c>
      <c r="D1191" s="7" t="s">
        <v>27</v>
      </c>
      <c r="E1191" s="10" t="s">
        <v>23</v>
      </c>
      <c r="F1191" s="52" t="s">
        <v>72</v>
      </c>
      <c r="G1191" s="38">
        <v>45492</v>
      </c>
      <c r="H1191" s="40">
        <v>240181</v>
      </c>
      <c r="I1191" s="61">
        <v>30</v>
      </c>
      <c r="J1191" s="11">
        <v>376.2</v>
      </c>
      <c r="K1191" s="11">
        <v>157.1</v>
      </c>
      <c r="L1191" s="11">
        <f t="shared" si="49"/>
        <v>0.58240297713981926</v>
      </c>
      <c r="M1191" s="7">
        <f t="shared" si="48"/>
        <v>7567.2939299069021</v>
      </c>
      <c r="N1191" s="11">
        <v>376.2</v>
      </c>
      <c r="O1191" s="11">
        <v>45.6</v>
      </c>
      <c r="P1191" s="11">
        <v>157.1</v>
      </c>
      <c r="Q1191" s="11">
        <f t="shared" si="47"/>
        <v>111.5</v>
      </c>
      <c r="R1191" s="20"/>
    </row>
    <row r="1192" spans="1:18" ht="15.75" customHeight="1" x14ac:dyDescent="0.15">
      <c r="A1192" s="11">
        <v>2024</v>
      </c>
      <c r="B1192" s="17" t="s">
        <v>33</v>
      </c>
      <c r="C1192" s="9">
        <v>2403</v>
      </c>
      <c r="D1192" s="7" t="s">
        <v>22</v>
      </c>
      <c r="E1192" s="10" t="s">
        <v>23</v>
      </c>
      <c r="F1192" s="52" t="s">
        <v>72</v>
      </c>
      <c r="G1192" s="38">
        <v>45492</v>
      </c>
      <c r="H1192" s="40">
        <v>240182</v>
      </c>
      <c r="I1192" s="61">
        <v>25.8</v>
      </c>
      <c r="J1192" s="11">
        <v>269.2</v>
      </c>
      <c r="K1192" s="11">
        <v>115.6</v>
      </c>
      <c r="L1192" s="11">
        <f t="shared" si="49"/>
        <v>0.57057949479940562</v>
      </c>
      <c r="M1192" s="7">
        <f t="shared" si="48"/>
        <v>6692.1310829943823</v>
      </c>
      <c r="N1192" s="11">
        <v>269.2</v>
      </c>
      <c r="O1192" s="11">
        <v>45.6</v>
      </c>
      <c r="P1192" s="11">
        <v>115.6</v>
      </c>
      <c r="Q1192" s="11">
        <f t="shared" si="47"/>
        <v>70</v>
      </c>
      <c r="R1192" s="20"/>
    </row>
    <row r="1193" spans="1:18" ht="15.75" customHeight="1" x14ac:dyDescent="0.15">
      <c r="A1193" s="11">
        <v>2024</v>
      </c>
      <c r="B1193" s="17" t="s">
        <v>33</v>
      </c>
      <c r="C1193" s="9">
        <v>2404</v>
      </c>
      <c r="D1193" s="7" t="s">
        <v>28</v>
      </c>
      <c r="E1193" s="10" t="s">
        <v>23</v>
      </c>
      <c r="F1193" s="52" t="s">
        <v>72</v>
      </c>
      <c r="G1193" s="38">
        <v>45492</v>
      </c>
      <c r="H1193" s="40">
        <v>240183</v>
      </c>
      <c r="I1193" s="61">
        <v>25.8</v>
      </c>
      <c r="J1193" s="11">
        <v>386.6</v>
      </c>
      <c r="K1193" s="11">
        <v>143.80000000000001</v>
      </c>
      <c r="L1193" s="11">
        <f t="shared" si="49"/>
        <v>0.62803931712364203</v>
      </c>
      <c r="M1193" s="7">
        <f t="shared" si="48"/>
        <v>5796.6716013384394</v>
      </c>
      <c r="N1193" s="11">
        <v>386.6</v>
      </c>
      <c r="O1193" s="11">
        <v>45.6</v>
      </c>
      <c r="P1193" s="11">
        <v>143.80000000000001</v>
      </c>
      <c r="Q1193" s="11">
        <f t="shared" si="47"/>
        <v>98.200000000000017</v>
      </c>
      <c r="R1193" s="20"/>
    </row>
    <row r="1194" spans="1:18" ht="15.75" customHeight="1" x14ac:dyDescent="0.15">
      <c r="A1194" s="11">
        <v>2024</v>
      </c>
      <c r="B1194" s="17" t="s">
        <v>33</v>
      </c>
      <c r="C1194" s="9">
        <v>2405</v>
      </c>
      <c r="D1194" s="7" t="s">
        <v>29</v>
      </c>
      <c r="E1194" s="10" t="s">
        <v>23</v>
      </c>
      <c r="F1194" s="52" t="s">
        <v>72</v>
      </c>
      <c r="G1194" s="38">
        <v>45492</v>
      </c>
      <c r="H1194" s="40">
        <v>240184</v>
      </c>
      <c r="I1194" s="61">
        <v>27.4</v>
      </c>
      <c r="J1194" s="11">
        <v>453.7</v>
      </c>
      <c r="K1194" s="11">
        <v>158.80000000000001</v>
      </c>
      <c r="L1194" s="11">
        <f t="shared" si="49"/>
        <v>0.6499889795018734</v>
      </c>
      <c r="M1194" s="7">
        <f t="shared" si="48"/>
        <v>5792.8760541520805</v>
      </c>
      <c r="N1194" s="11">
        <v>453.7</v>
      </c>
      <c r="O1194" s="11">
        <v>45.6</v>
      </c>
      <c r="P1194" s="11">
        <v>158.80000000000001</v>
      </c>
      <c r="Q1194" s="11">
        <f t="shared" si="47"/>
        <v>113.20000000000002</v>
      </c>
      <c r="R1194" s="20"/>
    </row>
    <row r="1195" spans="1:18" ht="15.75" customHeight="1" x14ac:dyDescent="0.15">
      <c r="A1195" s="11">
        <v>2024</v>
      </c>
      <c r="B1195" s="17" t="s">
        <v>33</v>
      </c>
      <c r="C1195" s="9">
        <v>2406</v>
      </c>
      <c r="D1195" s="7" t="s">
        <v>31</v>
      </c>
      <c r="E1195" s="10" t="s">
        <v>23</v>
      </c>
      <c r="F1195" s="52" t="s">
        <v>72</v>
      </c>
      <c r="G1195" s="38">
        <v>45492</v>
      </c>
      <c r="H1195" s="40">
        <v>240185</v>
      </c>
      <c r="I1195" s="61">
        <v>29.2</v>
      </c>
      <c r="J1195" s="11">
        <v>328.8</v>
      </c>
      <c r="K1195" s="11">
        <v>132.69999999999999</v>
      </c>
      <c r="L1195" s="11">
        <f t="shared" si="49"/>
        <v>0.59641119221411198</v>
      </c>
      <c r="M1195" s="7">
        <f t="shared" si="48"/>
        <v>7118.4251060210081</v>
      </c>
      <c r="N1195" s="11">
        <v>328.8</v>
      </c>
      <c r="O1195" s="11">
        <v>45.6</v>
      </c>
      <c r="P1195" s="11">
        <v>132.69999999999999</v>
      </c>
      <c r="Q1195" s="11">
        <f t="shared" si="47"/>
        <v>87.1</v>
      </c>
      <c r="R1195" s="20"/>
    </row>
    <row r="1196" spans="1:18" ht="15.75" customHeight="1" x14ac:dyDescent="0.15">
      <c r="A1196" s="11">
        <v>2024</v>
      </c>
      <c r="B1196" s="17" t="s">
        <v>33</v>
      </c>
      <c r="C1196" s="9">
        <v>2407</v>
      </c>
      <c r="D1196" s="7" t="s">
        <v>31</v>
      </c>
      <c r="E1196" s="16" t="s">
        <v>32</v>
      </c>
      <c r="F1196" s="52" t="s">
        <v>72</v>
      </c>
      <c r="G1196" s="38">
        <v>45482</v>
      </c>
      <c r="H1196" s="40">
        <v>240186</v>
      </c>
      <c r="I1196" s="61">
        <v>33.4</v>
      </c>
      <c r="J1196" s="11">
        <v>315.60000000000002</v>
      </c>
      <c r="K1196" s="11">
        <v>108.8</v>
      </c>
      <c r="L1196" s="11">
        <f t="shared" si="49"/>
        <v>0.65525982256020276</v>
      </c>
      <c r="M1196" s="7">
        <f t="shared" si="48"/>
        <v>6955.0510541266767</v>
      </c>
      <c r="N1196" s="11">
        <v>315.60000000000002</v>
      </c>
      <c r="O1196" s="11">
        <v>45.6</v>
      </c>
      <c r="P1196" s="11">
        <v>108.8</v>
      </c>
      <c r="Q1196" s="11">
        <f t="shared" si="47"/>
        <v>63.199999999999996</v>
      </c>
      <c r="R1196" s="20"/>
    </row>
    <row r="1197" spans="1:18" ht="15.75" customHeight="1" x14ac:dyDescent="0.15">
      <c r="A1197" s="11">
        <v>2024</v>
      </c>
      <c r="B1197" s="17" t="s">
        <v>33</v>
      </c>
      <c r="C1197" s="9">
        <v>2408</v>
      </c>
      <c r="D1197" s="7" t="s">
        <v>27</v>
      </c>
      <c r="E1197" s="16" t="s">
        <v>32</v>
      </c>
      <c r="F1197" s="52" t="s">
        <v>72</v>
      </c>
      <c r="G1197" s="38">
        <v>45482</v>
      </c>
      <c r="H1197" s="40">
        <v>240187</v>
      </c>
      <c r="I1197" s="61">
        <v>32.4</v>
      </c>
      <c r="J1197" s="11">
        <v>359.8</v>
      </c>
      <c r="K1197" s="11">
        <v>120.1</v>
      </c>
      <c r="L1197" s="11">
        <f t="shared" si="49"/>
        <v>0.66620344635908846</v>
      </c>
      <c r="M1197" s="7">
        <f t="shared" si="48"/>
        <v>6532.641315882558</v>
      </c>
      <c r="N1197" s="11">
        <v>359.8</v>
      </c>
      <c r="O1197" s="11">
        <v>45.6</v>
      </c>
      <c r="P1197" s="11">
        <v>120.1</v>
      </c>
      <c r="Q1197" s="11">
        <f t="shared" si="47"/>
        <v>74.5</v>
      </c>
      <c r="R1197" s="20"/>
    </row>
    <row r="1198" spans="1:18" ht="15.75" customHeight="1" x14ac:dyDescent="0.15">
      <c r="A1198" s="11">
        <v>2024</v>
      </c>
      <c r="B1198" s="17" t="s">
        <v>33</v>
      </c>
      <c r="C1198" s="9">
        <v>2409</v>
      </c>
      <c r="D1198" s="7" t="s">
        <v>22</v>
      </c>
      <c r="E1198" s="16" t="s">
        <v>32</v>
      </c>
      <c r="F1198" s="52" t="s">
        <v>72</v>
      </c>
      <c r="G1198" s="38">
        <v>45482</v>
      </c>
      <c r="H1198" s="40">
        <v>240188</v>
      </c>
      <c r="I1198" s="61">
        <v>28.8</v>
      </c>
      <c r="J1198" s="11">
        <v>382.8</v>
      </c>
      <c r="K1198" s="11">
        <v>131.1</v>
      </c>
      <c r="L1198" s="11">
        <f t="shared" si="49"/>
        <v>0.65752351097178685</v>
      </c>
      <c r="M1198" s="7">
        <f t="shared" si="48"/>
        <v>5957.7901903042966</v>
      </c>
      <c r="N1198" s="11">
        <v>382.8</v>
      </c>
      <c r="O1198" s="11">
        <v>45.6</v>
      </c>
      <c r="P1198" s="11">
        <v>131.1</v>
      </c>
      <c r="Q1198" s="11">
        <f t="shared" si="47"/>
        <v>85.5</v>
      </c>
      <c r="R1198" s="20"/>
    </row>
    <row r="1199" spans="1:18" ht="15.75" customHeight="1" x14ac:dyDescent="0.15">
      <c r="A1199" s="11">
        <v>2024</v>
      </c>
      <c r="B1199" s="17" t="s">
        <v>33</v>
      </c>
      <c r="C1199" s="9">
        <v>2410</v>
      </c>
      <c r="D1199" s="7" t="s">
        <v>30</v>
      </c>
      <c r="E1199" s="16" t="s">
        <v>32</v>
      </c>
      <c r="F1199" s="52" t="s">
        <v>72</v>
      </c>
      <c r="G1199" s="38">
        <v>45482</v>
      </c>
      <c r="H1199" s="40">
        <v>240189</v>
      </c>
      <c r="I1199" s="61">
        <v>29.4</v>
      </c>
      <c r="J1199" s="11">
        <v>450.1</v>
      </c>
      <c r="K1199" s="11">
        <v>145.69999999999999</v>
      </c>
      <c r="L1199" s="11">
        <f t="shared" si="49"/>
        <v>0.67629415685403249</v>
      </c>
      <c r="M1199" s="7">
        <f t="shared" si="48"/>
        <v>5748.5699975388916</v>
      </c>
      <c r="N1199" s="11">
        <v>450.1</v>
      </c>
      <c r="O1199" s="11">
        <v>45.6</v>
      </c>
      <c r="P1199" s="11">
        <v>145.69999999999999</v>
      </c>
      <c r="Q1199" s="11">
        <f t="shared" si="47"/>
        <v>100.1</v>
      </c>
      <c r="R1199" s="20"/>
    </row>
    <row r="1200" spans="1:18" ht="15.75" customHeight="1" x14ac:dyDescent="0.15">
      <c r="A1200" s="11">
        <v>2024</v>
      </c>
      <c r="B1200" s="17" t="s">
        <v>33</v>
      </c>
      <c r="C1200" s="9">
        <v>2411</v>
      </c>
      <c r="D1200" s="7" t="s">
        <v>29</v>
      </c>
      <c r="E1200" s="16" t="s">
        <v>32</v>
      </c>
      <c r="F1200" s="52" t="s">
        <v>72</v>
      </c>
      <c r="G1200" s="38">
        <v>45482</v>
      </c>
      <c r="H1200" s="40">
        <v>240190</v>
      </c>
      <c r="I1200" s="61">
        <v>29.2</v>
      </c>
      <c r="J1200" s="11">
        <v>409.2</v>
      </c>
      <c r="K1200" s="11">
        <v>138.4</v>
      </c>
      <c r="L1200" s="11">
        <f t="shared" si="49"/>
        <v>0.6617790811339197</v>
      </c>
      <c r="M1200" s="7">
        <f t="shared" si="48"/>
        <v>5965.4783130534206</v>
      </c>
      <c r="N1200" s="11">
        <v>409.2</v>
      </c>
      <c r="O1200" s="11">
        <v>45.6</v>
      </c>
      <c r="P1200" s="11">
        <v>138.4</v>
      </c>
      <c r="Q1200" s="11">
        <f t="shared" si="47"/>
        <v>92.800000000000011</v>
      </c>
      <c r="R1200" s="20"/>
    </row>
    <row r="1201" spans="1:18" ht="15.75" customHeight="1" x14ac:dyDescent="0.15">
      <c r="A1201" s="11">
        <v>2024</v>
      </c>
      <c r="B1201" s="17" t="s">
        <v>33</v>
      </c>
      <c r="C1201" s="9">
        <v>2412</v>
      </c>
      <c r="D1201" s="7" t="s">
        <v>28</v>
      </c>
      <c r="E1201" s="16" t="s">
        <v>32</v>
      </c>
      <c r="F1201" s="52" t="s">
        <v>72</v>
      </c>
      <c r="G1201" s="38">
        <v>45482</v>
      </c>
      <c r="H1201" s="40">
        <v>240191</v>
      </c>
      <c r="I1201" s="61">
        <v>27.4</v>
      </c>
      <c r="J1201" s="11">
        <v>417.8</v>
      </c>
      <c r="K1201" s="11">
        <v>138.9</v>
      </c>
      <c r="L1201" s="11">
        <f t="shared" si="49"/>
        <v>0.66754427955959783</v>
      </c>
      <c r="M1201" s="7">
        <f t="shared" si="48"/>
        <v>5502.3261246581023</v>
      </c>
      <c r="N1201" s="11">
        <v>417.8</v>
      </c>
      <c r="O1201" s="11">
        <v>45.6</v>
      </c>
      <c r="P1201" s="11">
        <v>138.9</v>
      </c>
      <c r="Q1201" s="11">
        <f t="shared" si="47"/>
        <v>93.300000000000011</v>
      </c>
      <c r="R1201" s="20"/>
    </row>
    <row r="1202" spans="1:18" ht="15.75" customHeight="1" x14ac:dyDescent="0.15">
      <c r="A1202" s="11">
        <v>2024</v>
      </c>
      <c r="B1202" s="8" t="s">
        <v>21</v>
      </c>
      <c r="C1202" s="9">
        <v>1101</v>
      </c>
      <c r="D1202" s="7" t="s">
        <v>22</v>
      </c>
      <c r="E1202" s="10" t="s">
        <v>23</v>
      </c>
      <c r="F1202" s="52" t="s">
        <v>82</v>
      </c>
      <c r="G1202" s="38">
        <v>45532</v>
      </c>
      <c r="H1202" s="40">
        <v>240192</v>
      </c>
      <c r="I1202" s="61">
        <v>24</v>
      </c>
      <c r="J1202" s="11">
        <v>194.5</v>
      </c>
      <c r="K1202" s="11">
        <v>84.2</v>
      </c>
      <c r="L1202" s="11">
        <f t="shared" si="49"/>
        <v>0.56709511568123394</v>
      </c>
      <c r="M1202" s="7">
        <f t="shared" si="48"/>
        <v>6275.7506859511996</v>
      </c>
      <c r="N1202" s="11">
        <v>194.5</v>
      </c>
      <c r="O1202" s="11">
        <v>45.6</v>
      </c>
      <c r="P1202" s="11">
        <v>84.2</v>
      </c>
      <c r="Q1202" s="11">
        <f t="shared" si="47"/>
        <v>38.6</v>
      </c>
      <c r="R1202" s="20"/>
    </row>
    <row r="1203" spans="1:18" ht="15.75" customHeight="1" x14ac:dyDescent="0.15">
      <c r="A1203" s="11">
        <v>2024</v>
      </c>
      <c r="B1203" s="8" t="s">
        <v>21</v>
      </c>
      <c r="C1203" s="9">
        <v>1102</v>
      </c>
      <c r="D1203" s="7" t="s">
        <v>27</v>
      </c>
      <c r="E1203" s="10" t="s">
        <v>23</v>
      </c>
      <c r="F1203" s="52" t="s">
        <v>82</v>
      </c>
      <c r="G1203" s="38">
        <v>45532</v>
      </c>
      <c r="H1203" s="40">
        <v>240193</v>
      </c>
      <c r="I1203" s="61">
        <v>25.2</v>
      </c>
      <c r="J1203" s="11">
        <v>245.4</v>
      </c>
      <c r="K1203" s="11">
        <v>96.5</v>
      </c>
      <c r="L1203" s="11">
        <f t="shared" si="49"/>
        <v>0.6067644661776691</v>
      </c>
      <c r="M1203" s="7">
        <f t="shared" si="48"/>
        <v>5985.704189408345</v>
      </c>
      <c r="N1203" s="11">
        <v>245.4</v>
      </c>
      <c r="O1203" s="11">
        <v>45.6</v>
      </c>
      <c r="P1203" s="11">
        <v>96.5</v>
      </c>
      <c r="Q1203" s="11">
        <f t="shared" si="47"/>
        <v>50.9</v>
      </c>
      <c r="R1203" s="20"/>
    </row>
    <row r="1204" spans="1:18" ht="15.75" customHeight="1" x14ac:dyDescent="0.15">
      <c r="A1204" s="11">
        <v>2024</v>
      </c>
      <c r="B1204" s="8" t="s">
        <v>21</v>
      </c>
      <c r="C1204" s="9">
        <v>1103</v>
      </c>
      <c r="D1204" s="7" t="s">
        <v>28</v>
      </c>
      <c r="E1204" s="10" t="s">
        <v>23</v>
      </c>
      <c r="F1204" s="52" t="s">
        <v>82</v>
      </c>
      <c r="G1204" s="38">
        <v>45532</v>
      </c>
      <c r="H1204" s="40">
        <v>240194</v>
      </c>
      <c r="I1204" s="61">
        <v>22.8</v>
      </c>
      <c r="J1204" s="11">
        <v>394.5</v>
      </c>
      <c r="K1204" s="11">
        <v>123.6</v>
      </c>
      <c r="L1204" s="11">
        <f t="shared" si="49"/>
        <v>0.68669201520912537</v>
      </c>
      <c r="M1204" s="7">
        <f t="shared" si="48"/>
        <v>4314.8754567218466</v>
      </c>
      <c r="N1204" s="11">
        <v>394.5</v>
      </c>
      <c r="O1204" s="11">
        <v>45.6</v>
      </c>
      <c r="P1204" s="11">
        <v>123.6</v>
      </c>
      <c r="Q1204" s="11">
        <f t="shared" si="47"/>
        <v>78</v>
      </c>
      <c r="R1204" s="20"/>
    </row>
    <row r="1205" spans="1:18" ht="15.75" customHeight="1" x14ac:dyDescent="0.15">
      <c r="A1205" s="11">
        <v>2024</v>
      </c>
      <c r="B1205" s="8" t="s">
        <v>21</v>
      </c>
      <c r="C1205" s="9">
        <v>1104</v>
      </c>
      <c r="D1205" s="7" t="s">
        <v>29</v>
      </c>
      <c r="E1205" s="10" t="s">
        <v>23</v>
      </c>
      <c r="F1205" s="52" t="s">
        <v>82</v>
      </c>
      <c r="G1205" s="38">
        <v>45532</v>
      </c>
      <c r="H1205" s="40">
        <v>240195</v>
      </c>
      <c r="I1205" s="61">
        <v>23.8</v>
      </c>
      <c r="J1205" s="11">
        <v>520.79999999999995</v>
      </c>
      <c r="K1205" s="11">
        <v>152.4</v>
      </c>
      <c r="L1205" s="11">
        <f t="shared" si="49"/>
        <v>0.70737327188940091</v>
      </c>
      <c r="M1205" s="7">
        <f t="shared" si="48"/>
        <v>4206.8100539444622</v>
      </c>
      <c r="N1205" s="11">
        <v>520.79999999999995</v>
      </c>
      <c r="O1205" s="11">
        <v>45.6</v>
      </c>
      <c r="P1205" s="11">
        <v>152.4</v>
      </c>
      <c r="Q1205" s="11">
        <f t="shared" si="47"/>
        <v>106.80000000000001</v>
      </c>
      <c r="R1205" s="20"/>
    </row>
    <row r="1206" spans="1:18" ht="15.75" customHeight="1" x14ac:dyDescent="0.15">
      <c r="A1206" s="11">
        <v>2024</v>
      </c>
      <c r="B1206" s="8" t="s">
        <v>21</v>
      </c>
      <c r="C1206" s="9">
        <v>1105</v>
      </c>
      <c r="D1206" s="7" t="s">
        <v>30</v>
      </c>
      <c r="E1206" s="10" t="s">
        <v>23</v>
      </c>
      <c r="F1206" s="52" t="s">
        <v>82</v>
      </c>
      <c r="G1206" s="38">
        <v>45532</v>
      </c>
      <c r="H1206" s="40">
        <v>240196</v>
      </c>
      <c r="I1206" s="61">
        <v>27.8</v>
      </c>
      <c r="J1206" s="11">
        <v>462.9</v>
      </c>
      <c r="K1206" s="11">
        <v>136.69999999999999</v>
      </c>
      <c r="L1206" s="11">
        <f t="shared" si="49"/>
        <v>0.70468783754590625</v>
      </c>
      <c r="M1206" s="7">
        <f t="shared" si="48"/>
        <v>4958.931216342392</v>
      </c>
      <c r="N1206" s="11">
        <v>462.9</v>
      </c>
      <c r="O1206" s="11">
        <v>45.6</v>
      </c>
      <c r="P1206" s="11">
        <v>136.69999999999999</v>
      </c>
      <c r="Q1206" s="11">
        <f t="shared" si="47"/>
        <v>91.1</v>
      </c>
      <c r="R1206" s="20"/>
    </row>
    <row r="1207" spans="1:18" ht="15.75" customHeight="1" x14ac:dyDescent="0.15">
      <c r="A1207" s="11">
        <v>2024</v>
      </c>
      <c r="B1207" s="8" t="s">
        <v>21</v>
      </c>
      <c r="C1207" s="9">
        <v>1106</v>
      </c>
      <c r="D1207" s="7" t="s">
        <v>31</v>
      </c>
      <c r="E1207" s="10" t="s">
        <v>23</v>
      </c>
      <c r="F1207" s="52" t="s">
        <v>82</v>
      </c>
      <c r="G1207" s="38">
        <v>45532</v>
      </c>
      <c r="H1207" s="40">
        <v>240197</v>
      </c>
      <c r="I1207" s="61">
        <v>25.2</v>
      </c>
      <c r="J1207" s="11">
        <v>254.3</v>
      </c>
      <c r="K1207" s="11">
        <v>96.2</v>
      </c>
      <c r="L1207" s="11">
        <f t="shared" si="49"/>
        <v>0.6217066456940622</v>
      </c>
      <c r="M1207" s="7">
        <f t="shared" si="48"/>
        <v>5758.259162605209</v>
      </c>
      <c r="N1207" s="11">
        <v>254.3</v>
      </c>
      <c r="O1207" s="11">
        <v>45.6</v>
      </c>
      <c r="P1207" s="11">
        <v>96.2</v>
      </c>
      <c r="Q1207" s="11">
        <f t="shared" si="47"/>
        <v>50.6</v>
      </c>
      <c r="R1207" s="20"/>
    </row>
    <row r="1208" spans="1:18" ht="15.75" customHeight="1" x14ac:dyDescent="0.15">
      <c r="A1208" s="11">
        <v>2024</v>
      </c>
      <c r="B1208" s="8" t="s">
        <v>21</v>
      </c>
      <c r="C1208" s="9">
        <v>1107</v>
      </c>
      <c r="D1208" s="7" t="s">
        <v>29</v>
      </c>
      <c r="E1208" s="16" t="s">
        <v>32</v>
      </c>
      <c r="F1208" s="52" t="s">
        <v>82</v>
      </c>
      <c r="G1208" s="38">
        <v>45517</v>
      </c>
      <c r="H1208" s="40">
        <v>240198</v>
      </c>
      <c r="I1208" s="61">
        <v>27</v>
      </c>
      <c r="J1208" s="11">
        <v>213.6</v>
      </c>
      <c r="K1208" s="11">
        <v>89.6</v>
      </c>
      <c r="L1208" s="11">
        <f t="shared" si="49"/>
        <v>0.58052434456928836</v>
      </c>
      <c r="M1208" s="7">
        <f t="shared" si="48"/>
        <v>6841.2030416524804</v>
      </c>
      <c r="N1208" s="11">
        <v>213.6</v>
      </c>
      <c r="O1208" s="11">
        <v>45.6</v>
      </c>
      <c r="P1208" s="11">
        <v>89.6</v>
      </c>
      <c r="Q1208" s="11">
        <f t="shared" si="47"/>
        <v>43.999999999999993</v>
      </c>
      <c r="R1208" s="20"/>
    </row>
    <row r="1209" spans="1:18" ht="15.75" customHeight="1" x14ac:dyDescent="0.15">
      <c r="A1209" s="11">
        <v>2024</v>
      </c>
      <c r="B1209" s="8" t="s">
        <v>21</v>
      </c>
      <c r="C1209" s="9">
        <v>1108</v>
      </c>
      <c r="D1209" s="7" t="s">
        <v>28</v>
      </c>
      <c r="E1209" s="16" t="s">
        <v>32</v>
      </c>
      <c r="F1209" s="52" t="s">
        <v>82</v>
      </c>
      <c r="G1209" s="38">
        <v>45517</v>
      </c>
      <c r="H1209" s="40">
        <v>240199</v>
      </c>
      <c r="I1209" s="61">
        <v>18.600000000000001</v>
      </c>
      <c r="J1209" s="11">
        <v>444.8</v>
      </c>
      <c r="K1209" s="11">
        <v>152.9</v>
      </c>
      <c r="L1209" s="11">
        <f t="shared" si="49"/>
        <v>0.65624999999999989</v>
      </c>
      <c r="M1209" s="7">
        <f t="shared" si="48"/>
        <v>3862.0474537037044</v>
      </c>
      <c r="N1209" s="11">
        <v>444.8</v>
      </c>
      <c r="O1209" s="11">
        <v>45.6</v>
      </c>
      <c r="P1209" s="11">
        <v>152.9</v>
      </c>
      <c r="Q1209" s="11">
        <f t="shared" si="47"/>
        <v>107.30000000000001</v>
      </c>
      <c r="R1209" s="20"/>
    </row>
    <row r="1210" spans="1:18" ht="15.75" customHeight="1" x14ac:dyDescent="0.15">
      <c r="A1210" s="11">
        <v>2024</v>
      </c>
      <c r="B1210" s="8" t="s">
        <v>21</v>
      </c>
      <c r="C1210" s="9">
        <v>1109</v>
      </c>
      <c r="D1210" s="7" t="s">
        <v>22</v>
      </c>
      <c r="E1210" s="16" t="s">
        <v>32</v>
      </c>
      <c r="F1210" s="52" t="s">
        <v>82</v>
      </c>
      <c r="G1210" s="38">
        <v>45517</v>
      </c>
      <c r="H1210" s="40">
        <v>240200</v>
      </c>
      <c r="I1210" s="61">
        <v>23.4</v>
      </c>
      <c r="J1210" s="11">
        <v>285.5</v>
      </c>
      <c r="K1210" s="11">
        <v>110.2</v>
      </c>
      <c r="L1210" s="11">
        <f t="shared" si="49"/>
        <v>0.61401050788091072</v>
      </c>
      <c r="M1210" s="7">
        <f t="shared" si="48"/>
        <v>5455.7353358453165</v>
      </c>
      <c r="N1210" s="11">
        <v>285.5</v>
      </c>
      <c r="O1210" s="11">
        <v>45.6</v>
      </c>
      <c r="P1210" s="11">
        <v>110.2</v>
      </c>
      <c r="Q1210" s="11">
        <f t="shared" si="47"/>
        <v>64.599999999999994</v>
      </c>
      <c r="R1210" s="20"/>
    </row>
    <row r="1211" spans="1:18" ht="15.75" customHeight="1" x14ac:dyDescent="0.15">
      <c r="A1211" s="11">
        <v>2024</v>
      </c>
      <c r="B1211" s="8" t="s">
        <v>21</v>
      </c>
      <c r="C1211" s="9">
        <v>1110</v>
      </c>
      <c r="D1211" s="7" t="s">
        <v>27</v>
      </c>
      <c r="E1211" s="16" t="s">
        <v>32</v>
      </c>
      <c r="F1211" s="52" t="s">
        <v>82</v>
      </c>
      <c r="G1211" s="38">
        <v>45517</v>
      </c>
      <c r="H1211" s="40">
        <v>240201</v>
      </c>
      <c r="I1211" s="61">
        <v>24.2</v>
      </c>
      <c r="J1211" s="11">
        <v>243</v>
      </c>
      <c r="K1211" s="11">
        <v>98.7</v>
      </c>
      <c r="L1211" s="11">
        <f t="shared" si="49"/>
        <v>0.59382716049382722</v>
      </c>
      <c r="M1211" s="7">
        <f t="shared" si="48"/>
        <v>5937.2891479957307</v>
      </c>
      <c r="N1211" s="11">
        <v>243</v>
      </c>
      <c r="O1211" s="11">
        <v>45.6</v>
      </c>
      <c r="P1211" s="11">
        <v>98.7</v>
      </c>
      <c r="Q1211" s="11">
        <f t="shared" si="47"/>
        <v>53.1</v>
      </c>
      <c r="R1211" s="20"/>
    </row>
    <row r="1212" spans="1:18" ht="15.75" customHeight="1" x14ac:dyDescent="0.15">
      <c r="A1212" s="11">
        <v>2024</v>
      </c>
      <c r="B1212" s="8" t="s">
        <v>21</v>
      </c>
      <c r="C1212" s="9">
        <v>1111</v>
      </c>
      <c r="D1212" s="7" t="s">
        <v>30</v>
      </c>
      <c r="E1212" s="16" t="s">
        <v>32</v>
      </c>
      <c r="F1212" s="52" t="s">
        <v>82</v>
      </c>
      <c r="G1212" s="38">
        <v>45517</v>
      </c>
      <c r="H1212" s="40">
        <v>240202</v>
      </c>
      <c r="I1212" s="61">
        <v>21.2</v>
      </c>
      <c r="J1212" s="11">
        <v>430.5</v>
      </c>
      <c r="K1212" s="11">
        <v>139.5</v>
      </c>
      <c r="L1212" s="11">
        <f t="shared" si="49"/>
        <v>0.6759581881533101</v>
      </c>
      <c r="M1212" s="7">
        <f t="shared" si="48"/>
        <v>4149.5296049930184</v>
      </c>
      <c r="N1212" s="11">
        <v>430.5</v>
      </c>
      <c r="O1212" s="11">
        <v>45.6</v>
      </c>
      <c r="P1212" s="11">
        <v>139.5</v>
      </c>
      <c r="Q1212" s="11">
        <f t="shared" si="47"/>
        <v>93.9</v>
      </c>
      <c r="R1212" s="20"/>
    </row>
    <row r="1213" spans="1:18" ht="15.75" customHeight="1" x14ac:dyDescent="0.15">
      <c r="A1213" s="11">
        <v>2024</v>
      </c>
      <c r="B1213" s="8" t="s">
        <v>21</v>
      </c>
      <c r="C1213" s="9">
        <v>1112</v>
      </c>
      <c r="D1213" s="7" t="s">
        <v>31</v>
      </c>
      <c r="E1213" s="16" t="s">
        <v>32</v>
      </c>
      <c r="F1213" s="52" t="s">
        <v>82</v>
      </c>
      <c r="G1213" s="38">
        <v>45517</v>
      </c>
      <c r="H1213" s="40">
        <v>240203</v>
      </c>
      <c r="I1213" s="61">
        <v>23</v>
      </c>
      <c r="J1213" s="11">
        <v>227.4</v>
      </c>
      <c r="K1213" s="11">
        <v>93.5</v>
      </c>
      <c r="L1213" s="11">
        <f t="shared" si="49"/>
        <v>0.58883025505716802</v>
      </c>
      <c r="M1213" s="7">
        <f t="shared" si="48"/>
        <v>5712.2991248357703</v>
      </c>
      <c r="N1213" s="11">
        <v>227.4</v>
      </c>
      <c r="O1213" s="11">
        <v>45.6</v>
      </c>
      <c r="P1213" s="11">
        <v>93.5</v>
      </c>
      <c r="Q1213" s="11">
        <f t="shared" si="47"/>
        <v>47.9</v>
      </c>
      <c r="R1213" s="20"/>
    </row>
    <row r="1214" spans="1:18" ht="15.75" customHeight="1" x14ac:dyDescent="0.15">
      <c r="A1214" s="11">
        <v>2024</v>
      </c>
      <c r="B1214" s="8" t="s">
        <v>21</v>
      </c>
      <c r="C1214" s="9">
        <v>1201</v>
      </c>
      <c r="D1214" s="7" t="s">
        <v>30</v>
      </c>
      <c r="E1214" s="10" t="s">
        <v>23</v>
      </c>
      <c r="F1214" s="52" t="s">
        <v>82</v>
      </c>
      <c r="G1214" s="38">
        <v>45532</v>
      </c>
      <c r="H1214" s="40">
        <v>240204</v>
      </c>
      <c r="I1214" s="61">
        <v>23.2</v>
      </c>
      <c r="J1214" s="11">
        <v>314.10000000000002</v>
      </c>
      <c r="K1214" s="11">
        <v>111.1</v>
      </c>
      <c r="L1214" s="11">
        <f t="shared" si="49"/>
        <v>0.64629099013053171</v>
      </c>
      <c r="M1214" s="7">
        <f t="shared" si="48"/>
        <v>4956.7391213775581</v>
      </c>
      <c r="N1214" s="11">
        <v>314.10000000000002</v>
      </c>
      <c r="O1214" s="11">
        <v>45.6</v>
      </c>
      <c r="P1214" s="11">
        <v>111.1</v>
      </c>
      <c r="Q1214" s="11">
        <f t="shared" ref="Q1214:Q1441" si="50">P1214-O1214</f>
        <v>65.5</v>
      </c>
      <c r="R1214" s="20"/>
    </row>
    <row r="1215" spans="1:18" ht="15.75" customHeight="1" x14ac:dyDescent="0.15">
      <c r="A1215" s="11">
        <v>2024</v>
      </c>
      <c r="B1215" s="8" t="s">
        <v>21</v>
      </c>
      <c r="C1215" s="9">
        <v>1202</v>
      </c>
      <c r="D1215" s="7" t="s">
        <v>29</v>
      </c>
      <c r="E1215" s="10" t="s">
        <v>23</v>
      </c>
      <c r="F1215" s="52" t="s">
        <v>82</v>
      </c>
      <c r="G1215" s="38">
        <v>45532</v>
      </c>
      <c r="H1215" s="40">
        <v>240205</v>
      </c>
      <c r="I1215" s="61">
        <v>24.4</v>
      </c>
      <c r="J1215" s="11">
        <v>490.4</v>
      </c>
      <c r="K1215" s="11">
        <v>146</v>
      </c>
      <c r="L1215" s="11">
        <f t="shared" si="49"/>
        <v>0.70228384991843396</v>
      </c>
      <c r="M1215" s="7">
        <f t="shared" si="48"/>
        <v>4387.8742747394181</v>
      </c>
      <c r="N1215" s="11">
        <v>490.4</v>
      </c>
      <c r="O1215" s="11">
        <v>45.6</v>
      </c>
      <c r="P1215" s="11">
        <v>146</v>
      </c>
      <c r="Q1215" s="11">
        <f t="shared" si="50"/>
        <v>100.4</v>
      </c>
      <c r="R1215" s="20"/>
    </row>
    <row r="1216" spans="1:18" ht="15.75" customHeight="1" x14ac:dyDescent="0.15">
      <c r="A1216" s="11">
        <v>2024</v>
      </c>
      <c r="B1216" s="8" t="s">
        <v>21</v>
      </c>
      <c r="C1216" s="9">
        <v>1203</v>
      </c>
      <c r="D1216" s="7" t="s">
        <v>27</v>
      </c>
      <c r="E1216" s="10" t="s">
        <v>23</v>
      </c>
      <c r="F1216" s="52" t="s">
        <v>82</v>
      </c>
      <c r="G1216" s="38">
        <v>45532</v>
      </c>
      <c r="H1216" s="40">
        <v>240206</v>
      </c>
      <c r="I1216" s="61">
        <v>22.2</v>
      </c>
      <c r="J1216" s="11">
        <v>440.7</v>
      </c>
      <c r="K1216" s="11">
        <v>130.19999999999999</v>
      </c>
      <c r="L1216" s="11">
        <f t="shared" si="49"/>
        <v>0.70456092579986385</v>
      </c>
      <c r="M1216" s="7">
        <f t="shared" si="48"/>
        <v>3961.7116524904131</v>
      </c>
      <c r="N1216" s="11">
        <v>440.7</v>
      </c>
      <c r="O1216" s="11">
        <v>45.6</v>
      </c>
      <c r="P1216" s="11">
        <v>130.19999999999999</v>
      </c>
      <c r="Q1216" s="11">
        <f t="shared" si="50"/>
        <v>84.6</v>
      </c>
      <c r="R1216" s="20"/>
    </row>
    <row r="1217" spans="1:18" ht="15.75" customHeight="1" x14ac:dyDescent="0.15">
      <c r="A1217" s="11">
        <v>2024</v>
      </c>
      <c r="B1217" s="8" t="s">
        <v>21</v>
      </c>
      <c r="C1217" s="9">
        <v>1204</v>
      </c>
      <c r="D1217" s="7" t="s">
        <v>22</v>
      </c>
      <c r="E1217" s="10" t="s">
        <v>23</v>
      </c>
      <c r="F1217" s="52" t="s">
        <v>82</v>
      </c>
      <c r="G1217" s="38">
        <v>45532</v>
      </c>
      <c r="H1217" s="40">
        <v>240207</v>
      </c>
      <c r="I1217" s="61">
        <v>23.2</v>
      </c>
      <c r="J1217" s="11">
        <v>357.8</v>
      </c>
      <c r="K1217" s="11">
        <v>112.4</v>
      </c>
      <c r="L1217" s="11">
        <f t="shared" si="49"/>
        <v>0.68585802124091666</v>
      </c>
      <c r="M1217" s="7">
        <f t="shared" si="48"/>
        <v>4402.2622900014367</v>
      </c>
      <c r="N1217" s="11">
        <v>357.8</v>
      </c>
      <c r="O1217" s="11">
        <v>45.6</v>
      </c>
      <c r="P1217" s="11">
        <v>112.4</v>
      </c>
      <c r="Q1217" s="11">
        <f t="shared" si="50"/>
        <v>66.800000000000011</v>
      </c>
      <c r="R1217" s="20"/>
    </row>
    <row r="1218" spans="1:18" ht="15.75" customHeight="1" x14ac:dyDescent="0.15">
      <c r="A1218" s="11">
        <v>2024</v>
      </c>
      <c r="B1218" s="8" t="s">
        <v>21</v>
      </c>
      <c r="C1218" s="9">
        <v>1205</v>
      </c>
      <c r="D1218" s="7" t="s">
        <v>28</v>
      </c>
      <c r="E1218" s="10" t="s">
        <v>23</v>
      </c>
      <c r="F1218" s="52" t="s">
        <v>82</v>
      </c>
      <c r="G1218" s="38">
        <v>45532</v>
      </c>
      <c r="H1218" s="40">
        <v>240208</v>
      </c>
      <c r="I1218" s="61">
        <v>20.2</v>
      </c>
      <c r="J1218" s="11">
        <v>589.9</v>
      </c>
      <c r="K1218" s="11">
        <v>166.1</v>
      </c>
      <c r="L1218" s="11">
        <f t="shared" si="49"/>
        <v>0.71842685200881495</v>
      </c>
      <c r="M1218" s="7">
        <f t="shared" si="48"/>
        <v>3435.6155552625578</v>
      </c>
      <c r="N1218" s="11">
        <v>589.9</v>
      </c>
      <c r="O1218" s="11">
        <v>45.6</v>
      </c>
      <c r="P1218" s="11">
        <v>166.1</v>
      </c>
      <c r="Q1218" s="11">
        <f t="shared" si="50"/>
        <v>120.5</v>
      </c>
      <c r="R1218" s="20"/>
    </row>
    <row r="1219" spans="1:18" ht="15.75" customHeight="1" x14ac:dyDescent="0.15">
      <c r="A1219" s="11">
        <v>2024</v>
      </c>
      <c r="B1219" s="8" t="s">
        <v>21</v>
      </c>
      <c r="C1219" s="9">
        <v>1206</v>
      </c>
      <c r="D1219" s="7" t="s">
        <v>31</v>
      </c>
      <c r="E1219" s="10" t="s">
        <v>23</v>
      </c>
      <c r="F1219" s="52" t="s">
        <v>82</v>
      </c>
      <c r="G1219" s="38">
        <v>45532</v>
      </c>
      <c r="H1219" s="40">
        <v>240209</v>
      </c>
      <c r="I1219" s="61">
        <v>21</v>
      </c>
      <c r="J1219" s="11">
        <v>299.8</v>
      </c>
      <c r="K1219" s="11">
        <v>105.9</v>
      </c>
      <c r="L1219" s="11">
        <f t="shared" si="49"/>
        <v>0.64676450967311538</v>
      </c>
      <c r="M1219" s="7">
        <f t="shared" si="48"/>
        <v>4480.6970471897084</v>
      </c>
      <c r="N1219" s="11">
        <v>299.8</v>
      </c>
      <c r="O1219" s="11">
        <v>45.6</v>
      </c>
      <c r="P1219" s="11">
        <v>105.9</v>
      </c>
      <c r="Q1219" s="11">
        <f t="shared" si="50"/>
        <v>60.300000000000004</v>
      </c>
      <c r="R1219" s="20"/>
    </row>
    <row r="1220" spans="1:18" ht="15.75" customHeight="1" x14ac:dyDescent="0.15">
      <c r="A1220" s="11">
        <v>2024</v>
      </c>
      <c r="B1220" s="8" t="s">
        <v>21</v>
      </c>
      <c r="C1220" s="9">
        <v>1207</v>
      </c>
      <c r="D1220" s="7" t="s">
        <v>28</v>
      </c>
      <c r="E1220" s="16" t="s">
        <v>32</v>
      </c>
      <c r="F1220" s="52" t="s">
        <v>82</v>
      </c>
      <c r="G1220" s="38">
        <v>45517</v>
      </c>
      <c r="H1220" s="40">
        <v>240210</v>
      </c>
      <c r="I1220" s="61">
        <v>25.4</v>
      </c>
      <c r="J1220" s="11">
        <v>322</v>
      </c>
      <c r="K1220" s="11">
        <v>117.2</v>
      </c>
      <c r="L1220" s="11">
        <f t="shared" si="49"/>
        <v>0.63602484472049692</v>
      </c>
      <c r="M1220" s="7">
        <f t="shared" si="48"/>
        <v>5584.2828965988365</v>
      </c>
      <c r="N1220" s="11">
        <v>322</v>
      </c>
      <c r="O1220" s="11">
        <v>45.6</v>
      </c>
      <c r="P1220" s="11">
        <v>117.2</v>
      </c>
      <c r="Q1220" s="11">
        <f t="shared" si="50"/>
        <v>71.599999999999994</v>
      </c>
      <c r="R1220" s="20"/>
    </row>
    <row r="1221" spans="1:18" ht="15.75" customHeight="1" x14ac:dyDescent="0.15">
      <c r="A1221" s="11">
        <v>2024</v>
      </c>
      <c r="B1221" s="8" t="s">
        <v>21</v>
      </c>
      <c r="C1221" s="9">
        <v>1208</v>
      </c>
      <c r="D1221" s="7" t="s">
        <v>30</v>
      </c>
      <c r="E1221" s="16" t="s">
        <v>32</v>
      </c>
      <c r="F1221" s="52" t="s">
        <v>82</v>
      </c>
      <c r="G1221" s="38">
        <v>45517</v>
      </c>
      <c r="H1221" s="40">
        <v>240211</v>
      </c>
      <c r="I1221" s="61">
        <v>21.4</v>
      </c>
      <c r="J1221" s="11">
        <v>424.5</v>
      </c>
      <c r="K1221" s="11">
        <v>145.80000000000001</v>
      </c>
      <c r="L1221" s="11">
        <f t="shared" si="49"/>
        <v>0.65653710247349817</v>
      </c>
      <c r="M1221" s="7">
        <f t="shared" si="48"/>
        <v>4439.7197558625112</v>
      </c>
      <c r="N1221" s="11">
        <v>424.5</v>
      </c>
      <c r="O1221" s="11">
        <v>45.6</v>
      </c>
      <c r="P1221" s="11">
        <v>145.80000000000001</v>
      </c>
      <c r="Q1221" s="11">
        <f t="shared" si="50"/>
        <v>100.20000000000002</v>
      </c>
      <c r="R1221" s="20"/>
    </row>
    <row r="1222" spans="1:18" ht="15.75" customHeight="1" x14ac:dyDescent="0.15">
      <c r="A1222" s="11">
        <v>2024</v>
      </c>
      <c r="B1222" s="8" t="s">
        <v>21</v>
      </c>
      <c r="C1222" s="9">
        <v>1209</v>
      </c>
      <c r="D1222" s="7" t="s">
        <v>31</v>
      </c>
      <c r="E1222" s="16" t="s">
        <v>32</v>
      </c>
      <c r="F1222" s="52" t="s">
        <v>82</v>
      </c>
      <c r="G1222" s="38">
        <v>45517</v>
      </c>
      <c r="H1222" s="40">
        <v>240212</v>
      </c>
      <c r="I1222" s="61">
        <v>23.4</v>
      </c>
      <c r="J1222" s="11">
        <v>408.3</v>
      </c>
      <c r="K1222" s="11">
        <v>143.4</v>
      </c>
      <c r="L1222" s="11">
        <f t="shared" si="49"/>
        <v>0.64878765613519462</v>
      </c>
      <c r="M1222" s="7">
        <f t="shared" si="48"/>
        <v>4964.180719761911</v>
      </c>
      <c r="N1222" s="11">
        <v>408.3</v>
      </c>
      <c r="O1222" s="11">
        <v>45.6</v>
      </c>
      <c r="P1222" s="11">
        <v>143.4</v>
      </c>
      <c r="Q1222" s="11">
        <f t="shared" si="50"/>
        <v>97.800000000000011</v>
      </c>
      <c r="R1222" s="20"/>
    </row>
    <row r="1223" spans="1:18" ht="15.75" customHeight="1" x14ac:dyDescent="0.15">
      <c r="A1223" s="11">
        <v>2024</v>
      </c>
      <c r="B1223" s="8" t="s">
        <v>21</v>
      </c>
      <c r="C1223" s="9">
        <v>1210</v>
      </c>
      <c r="D1223" s="7" t="s">
        <v>22</v>
      </c>
      <c r="E1223" s="16" t="s">
        <v>32</v>
      </c>
      <c r="F1223" s="52" t="s">
        <v>82</v>
      </c>
      <c r="G1223" s="38">
        <v>45517</v>
      </c>
      <c r="H1223" s="40">
        <v>240213</v>
      </c>
      <c r="I1223" s="61">
        <v>24.4</v>
      </c>
      <c r="J1223" s="11">
        <v>450.1</v>
      </c>
      <c r="K1223" s="11">
        <v>148.6</v>
      </c>
      <c r="L1223" s="11">
        <f t="shared" si="49"/>
        <v>0.66985114419017988</v>
      </c>
      <c r="M1223" s="7">
        <f t="shared" si="48"/>
        <v>4865.882051899679</v>
      </c>
      <c r="N1223" s="11">
        <v>450.1</v>
      </c>
      <c r="O1223" s="11">
        <v>45.6</v>
      </c>
      <c r="P1223" s="11">
        <v>148.6</v>
      </c>
      <c r="Q1223" s="11">
        <f t="shared" si="50"/>
        <v>103</v>
      </c>
      <c r="R1223" s="20"/>
    </row>
    <row r="1224" spans="1:18" ht="15.75" customHeight="1" x14ac:dyDescent="0.15">
      <c r="A1224" s="11">
        <v>2024</v>
      </c>
      <c r="B1224" s="8" t="s">
        <v>21</v>
      </c>
      <c r="C1224" s="9">
        <v>1211</v>
      </c>
      <c r="D1224" s="7" t="s">
        <v>27</v>
      </c>
      <c r="E1224" s="16" t="s">
        <v>32</v>
      </c>
      <c r="F1224" s="52" t="s">
        <v>82</v>
      </c>
      <c r="G1224" s="38">
        <v>45517</v>
      </c>
      <c r="H1224" s="40">
        <v>240214</v>
      </c>
      <c r="I1224" s="61">
        <v>22</v>
      </c>
      <c r="J1224" s="11">
        <v>567.4</v>
      </c>
      <c r="K1224" s="11">
        <v>185.9</v>
      </c>
      <c r="L1224" s="11">
        <f t="shared" si="49"/>
        <v>0.67236517448008459</v>
      </c>
      <c r="M1224" s="7">
        <f t="shared" si="48"/>
        <v>4353.8623437207607</v>
      </c>
      <c r="N1224" s="11">
        <v>567.4</v>
      </c>
      <c r="O1224" s="11">
        <v>45.6</v>
      </c>
      <c r="P1224" s="11">
        <v>185.9</v>
      </c>
      <c r="Q1224" s="11">
        <f t="shared" si="50"/>
        <v>140.30000000000001</v>
      </c>
      <c r="R1224" s="20"/>
    </row>
    <row r="1225" spans="1:18" ht="15.75" customHeight="1" x14ac:dyDescent="0.15">
      <c r="A1225" s="11">
        <v>2024</v>
      </c>
      <c r="B1225" s="8" t="s">
        <v>21</v>
      </c>
      <c r="C1225" s="9">
        <v>1212</v>
      </c>
      <c r="D1225" s="7" t="s">
        <v>29</v>
      </c>
      <c r="E1225" s="16" t="s">
        <v>32</v>
      </c>
      <c r="F1225" s="52" t="s">
        <v>82</v>
      </c>
      <c r="G1225" s="38">
        <v>45517</v>
      </c>
      <c r="H1225" s="40">
        <v>240215</v>
      </c>
      <c r="I1225" s="61">
        <v>25.6</v>
      </c>
      <c r="J1225" s="11">
        <v>616.5</v>
      </c>
      <c r="K1225" s="11">
        <v>205.3</v>
      </c>
      <c r="L1225" s="11">
        <f t="shared" si="49"/>
        <v>0.66699107866991081</v>
      </c>
      <c r="M1225" s="7">
        <f t="shared" si="48"/>
        <v>5149.41375110026</v>
      </c>
      <c r="N1225" s="11">
        <v>616.5</v>
      </c>
      <c r="O1225" s="11">
        <v>45.6</v>
      </c>
      <c r="P1225" s="11">
        <v>205.3</v>
      </c>
      <c r="Q1225" s="11">
        <f t="shared" si="50"/>
        <v>159.70000000000002</v>
      </c>
      <c r="R1225" s="20"/>
    </row>
    <row r="1226" spans="1:18" ht="15.75" customHeight="1" x14ac:dyDescent="0.15">
      <c r="A1226" s="11">
        <v>2024</v>
      </c>
      <c r="B1226" s="8" t="s">
        <v>21</v>
      </c>
      <c r="C1226" s="9">
        <v>1301</v>
      </c>
      <c r="D1226" s="7" t="s">
        <v>22</v>
      </c>
      <c r="E1226" s="16" t="s">
        <v>32</v>
      </c>
      <c r="F1226" s="52" t="s">
        <v>82</v>
      </c>
      <c r="G1226" s="38">
        <v>45517</v>
      </c>
      <c r="H1226" s="40">
        <v>240216</v>
      </c>
      <c r="I1226" s="61">
        <v>25.6</v>
      </c>
      <c r="J1226" s="11">
        <v>647.20000000000005</v>
      </c>
      <c r="K1226" s="11">
        <v>205.8</v>
      </c>
      <c r="L1226" s="11">
        <f t="shared" si="49"/>
        <v>0.6820148331273177</v>
      </c>
      <c r="M1226" s="7">
        <f t="shared" si="48"/>
        <v>4917.0970687509607</v>
      </c>
      <c r="N1226" s="11">
        <v>647.20000000000005</v>
      </c>
      <c r="O1226" s="11">
        <v>45.6</v>
      </c>
      <c r="P1226" s="11">
        <v>205.8</v>
      </c>
      <c r="Q1226" s="11">
        <f t="shared" si="50"/>
        <v>160.20000000000002</v>
      </c>
      <c r="R1226" s="20"/>
    </row>
    <row r="1227" spans="1:18" ht="15.75" customHeight="1" x14ac:dyDescent="0.15">
      <c r="A1227" s="11">
        <v>2024</v>
      </c>
      <c r="B1227" s="8" t="s">
        <v>21</v>
      </c>
      <c r="C1227" s="9">
        <v>1302</v>
      </c>
      <c r="D1227" s="7" t="s">
        <v>27</v>
      </c>
      <c r="E1227" s="16" t="s">
        <v>32</v>
      </c>
      <c r="F1227" s="52" t="s">
        <v>82</v>
      </c>
      <c r="G1227" s="38">
        <v>45517</v>
      </c>
      <c r="H1227" s="40">
        <v>240217</v>
      </c>
      <c r="I1227" s="61">
        <v>22.2</v>
      </c>
      <c r="J1227" s="11">
        <v>586.20000000000005</v>
      </c>
      <c r="K1227" s="11">
        <v>189.4</v>
      </c>
      <c r="L1227" s="11">
        <f t="shared" si="49"/>
        <v>0.67690208120095541</v>
      </c>
      <c r="M1227" s="7">
        <f t="shared" si="48"/>
        <v>4332.6049313790672</v>
      </c>
      <c r="N1227" s="11">
        <v>586.20000000000005</v>
      </c>
      <c r="O1227" s="11">
        <v>45.6</v>
      </c>
      <c r="P1227" s="11">
        <v>189.4</v>
      </c>
      <c r="Q1227" s="11">
        <f t="shared" si="50"/>
        <v>143.80000000000001</v>
      </c>
      <c r="R1227" s="20"/>
    </row>
    <row r="1228" spans="1:18" ht="15.75" customHeight="1" x14ac:dyDescent="0.15">
      <c r="A1228" s="11">
        <v>2024</v>
      </c>
      <c r="B1228" s="8" t="s">
        <v>21</v>
      </c>
      <c r="C1228" s="9">
        <v>1303</v>
      </c>
      <c r="D1228" s="7" t="s">
        <v>30</v>
      </c>
      <c r="E1228" s="16" t="s">
        <v>32</v>
      </c>
      <c r="F1228" s="52" t="s">
        <v>82</v>
      </c>
      <c r="G1228" s="38">
        <v>45517</v>
      </c>
      <c r="H1228" s="40">
        <v>240218</v>
      </c>
      <c r="I1228" s="61">
        <v>28</v>
      </c>
      <c r="J1228" s="11">
        <v>358.5</v>
      </c>
      <c r="K1228" s="11">
        <v>125.1</v>
      </c>
      <c r="L1228" s="11">
        <f t="shared" si="49"/>
        <v>0.65104602510460252</v>
      </c>
      <c r="M1228" s="7">
        <f t="shared" si="48"/>
        <v>5901.8495696152604</v>
      </c>
      <c r="N1228" s="11">
        <v>358.5</v>
      </c>
      <c r="O1228" s="11">
        <v>45.6</v>
      </c>
      <c r="P1228" s="11">
        <v>125.1</v>
      </c>
      <c r="Q1228" s="11">
        <f t="shared" si="50"/>
        <v>79.5</v>
      </c>
      <c r="R1228" s="20"/>
    </row>
    <row r="1229" spans="1:18" ht="15.75" customHeight="1" x14ac:dyDescent="0.15">
      <c r="A1229" s="11">
        <v>2024</v>
      </c>
      <c r="B1229" s="8" t="s">
        <v>21</v>
      </c>
      <c r="C1229" s="9">
        <v>1304</v>
      </c>
      <c r="D1229" s="7" t="s">
        <v>31</v>
      </c>
      <c r="E1229" s="16" t="s">
        <v>32</v>
      </c>
      <c r="F1229" s="52" t="s">
        <v>82</v>
      </c>
      <c r="G1229" s="38">
        <v>45517</v>
      </c>
      <c r="H1229" s="40">
        <v>240219</v>
      </c>
      <c r="I1229" s="61">
        <v>23.6</v>
      </c>
      <c r="J1229" s="11">
        <v>486.8</v>
      </c>
      <c r="K1229" s="11">
        <v>163.4</v>
      </c>
      <c r="L1229" s="11">
        <f t="shared" si="49"/>
        <v>0.6643385373870172</v>
      </c>
      <c r="M1229" s="7">
        <f t="shared" si="48"/>
        <v>4784.9283642597802</v>
      </c>
      <c r="N1229" s="11">
        <v>486.8</v>
      </c>
      <c r="O1229" s="11">
        <v>45.6</v>
      </c>
      <c r="P1229" s="11">
        <v>163.4</v>
      </c>
      <c r="Q1229" s="11">
        <f t="shared" si="50"/>
        <v>117.80000000000001</v>
      </c>
      <c r="R1229" s="20"/>
    </row>
    <row r="1230" spans="1:18" ht="15.75" customHeight="1" x14ac:dyDescent="0.15">
      <c r="A1230" s="11">
        <v>2024</v>
      </c>
      <c r="B1230" s="8" t="s">
        <v>21</v>
      </c>
      <c r="C1230" s="9">
        <v>1305</v>
      </c>
      <c r="D1230" s="7" t="s">
        <v>28</v>
      </c>
      <c r="E1230" s="16" t="s">
        <v>32</v>
      </c>
      <c r="F1230" s="52" t="s">
        <v>82</v>
      </c>
      <c r="G1230" s="38">
        <v>45517</v>
      </c>
      <c r="H1230" s="40">
        <v>240220</v>
      </c>
      <c r="I1230" s="61">
        <v>20</v>
      </c>
      <c r="J1230" s="11">
        <v>346.8</v>
      </c>
      <c r="K1230" s="11">
        <v>125.7</v>
      </c>
      <c r="L1230" s="11">
        <f t="shared" si="49"/>
        <v>0.63754325259515576</v>
      </c>
      <c r="M1230" s="7">
        <f t="shared" si="48"/>
        <v>4378.7297232222254</v>
      </c>
      <c r="N1230" s="11">
        <v>346.8</v>
      </c>
      <c r="O1230" s="11">
        <v>45.6</v>
      </c>
      <c r="P1230" s="11">
        <v>125.7</v>
      </c>
      <c r="Q1230" s="11">
        <f t="shared" si="50"/>
        <v>80.099999999999994</v>
      </c>
      <c r="R1230" s="20"/>
    </row>
    <row r="1231" spans="1:18" ht="15.75" customHeight="1" x14ac:dyDescent="0.15">
      <c r="A1231" s="11">
        <v>2024</v>
      </c>
      <c r="B1231" s="8" t="s">
        <v>21</v>
      </c>
      <c r="C1231" s="9">
        <v>1306</v>
      </c>
      <c r="D1231" s="7" t="s">
        <v>29</v>
      </c>
      <c r="E1231" s="16" t="s">
        <v>32</v>
      </c>
      <c r="F1231" s="52" t="s">
        <v>82</v>
      </c>
      <c r="G1231" s="38">
        <v>45517</v>
      </c>
      <c r="H1231" s="40">
        <v>240221</v>
      </c>
      <c r="I1231" s="61">
        <v>22.4</v>
      </c>
      <c r="J1231" s="11">
        <v>326.89999999999998</v>
      </c>
      <c r="K1231" s="11">
        <v>116.9</v>
      </c>
      <c r="L1231" s="11">
        <f t="shared" si="49"/>
        <v>0.64239828693790146</v>
      </c>
      <c r="M1231" s="7">
        <f t="shared" si="48"/>
        <v>4838.4868335988958</v>
      </c>
      <c r="N1231" s="11">
        <v>326.89999999999998</v>
      </c>
      <c r="O1231" s="11">
        <v>45.6</v>
      </c>
      <c r="P1231" s="11">
        <v>116.9</v>
      </c>
      <c r="Q1231" s="11">
        <f t="shared" si="50"/>
        <v>71.300000000000011</v>
      </c>
      <c r="R1231" s="20"/>
    </row>
    <row r="1232" spans="1:18" ht="15.75" customHeight="1" x14ac:dyDescent="0.15">
      <c r="A1232" s="11">
        <v>2024</v>
      </c>
      <c r="B1232" s="8" t="s">
        <v>21</v>
      </c>
      <c r="C1232" s="9">
        <v>1307</v>
      </c>
      <c r="D1232" s="7" t="s">
        <v>27</v>
      </c>
      <c r="E1232" s="10" t="s">
        <v>23</v>
      </c>
      <c r="F1232" s="52" t="s">
        <v>82</v>
      </c>
      <c r="G1232" s="38">
        <v>45532</v>
      </c>
      <c r="H1232" s="40">
        <v>240222</v>
      </c>
      <c r="I1232" s="61">
        <v>22.2</v>
      </c>
      <c r="J1232" s="11">
        <v>422.5</v>
      </c>
      <c r="K1232" s="11">
        <v>124</v>
      </c>
      <c r="L1232" s="11">
        <f t="shared" si="49"/>
        <v>0.70650887573964494</v>
      </c>
      <c r="M1232" s="7">
        <f t="shared" si="48"/>
        <v>3935.5904767597076</v>
      </c>
      <c r="N1232" s="11">
        <v>422.5</v>
      </c>
      <c r="O1232" s="11">
        <v>45.6</v>
      </c>
      <c r="P1232" s="11">
        <v>124</v>
      </c>
      <c r="Q1232" s="11">
        <f t="shared" si="50"/>
        <v>78.400000000000006</v>
      </c>
      <c r="R1232" s="20"/>
    </row>
    <row r="1233" spans="1:18" ht="15.75" customHeight="1" x14ac:dyDescent="0.15">
      <c r="A1233" s="11">
        <v>2024</v>
      </c>
      <c r="B1233" s="8" t="s">
        <v>21</v>
      </c>
      <c r="C1233" s="9">
        <v>1308</v>
      </c>
      <c r="D1233" s="7" t="s">
        <v>22</v>
      </c>
      <c r="E1233" s="10" t="s">
        <v>23</v>
      </c>
      <c r="F1233" s="52" t="s">
        <v>82</v>
      </c>
      <c r="G1233" s="38">
        <v>45532</v>
      </c>
      <c r="H1233" s="40">
        <v>240223</v>
      </c>
      <c r="I1233" s="61">
        <v>20.399999999999999</v>
      </c>
      <c r="J1233" s="11">
        <v>526.6</v>
      </c>
      <c r="K1233" s="11">
        <v>149.19999999999999</v>
      </c>
      <c r="L1233" s="11">
        <f t="shared" si="49"/>
        <v>0.7166729965818458</v>
      </c>
      <c r="M1233" s="7">
        <f t="shared" si="48"/>
        <v>3491.2431007121468</v>
      </c>
      <c r="N1233" s="11">
        <v>526.6</v>
      </c>
      <c r="O1233" s="11">
        <v>45.6</v>
      </c>
      <c r="P1233" s="11">
        <v>149.19999999999999</v>
      </c>
      <c r="Q1233" s="11">
        <f t="shared" si="50"/>
        <v>103.6</v>
      </c>
      <c r="R1233" s="20"/>
    </row>
    <row r="1234" spans="1:18" ht="15.75" customHeight="1" x14ac:dyDescent="0.15">
      <c r="A1234" s="11">
        <v>2024</v>
      </c>
      <c r="B1234" s="8" t="s">
        <v>21</v>
      </c>
      <c r="C1234" s="9">
        <v>1309</v>
      </c>
      <c r="D1234" s="7" t="s">
        <v>31</v>
      </c>
      <c r="E1234" s="10" t="s">
        <v>23</v>
      </c>
      <c r="F1234" s="52" t="s">
        <v>82</v>
      </c>
      <c r="G1234" s="38">
        <v>45532</v>
      </c>
      <c r="H1234" s="40">
        <v>240224</v>
      </c>
      <c r="I1234" s="61">
        <v>20</v>
      </c>
      <c r="J1234" s="11">
        <v>600.4</v>
      </c>
      <c r="K1234" s="11">
        <v>166.9</v>
      </c>
      <c r="L1234" s="11">
        <f t="shared" si="49"/>
        <v>0.72201865423051304</v>
      </c>
      <c r="M1234" s="7">
        <f t="shared" si="48"/>
        <v>3358.2080894816836</v>
      </c>
      <c r="N1234" s="11">
        <v>600.4</v>
      </c>
      <c r="O1234" s="11">
        <v>45.6</v>
      </c>
      <c r="P1234" s="11">
        <v>166.9</v>
      </c>
      <c r="Q1234" s="11">
        <f t="shared" si="50"/>
        <v>121.30000000000001</v>
      </c>
      <c r="R1234" s="20"/>
    </row>
    <row r="1235" spans="1:18" ht="15.75" customHeight="1" x14ac:dyDescent="0.15">
      <c r="A1235" s="11">
        <v>2024</v>
      </c>
      <c r="B1235" s="8" t="s">
        <v>21</v>
      </c>
      <c r="C1235" s="9">
        <v>1310</v>
      </c>
      <c r="D1235" s="7" t="s">
        <v>29</v>
      </c>
      <c r="E1235" s="10" t="s">
        <v>23</v>
      </c>
      <c r="F1235" s="52" t="s">
        <v>82</v>
      </c>
      <c r="G1235" s="38">
        <v>45532</v>
      </c>
      <c r="H1235" s="40">
        <v>240225</v>
      </c>
      <c r="I1235" s="61">
        <v>22.6</v>
      </c>
      <c r="J1235" s="11">
        <v>663</v>
      </c>
      <c r="K1235" s="11">
        <v>178.9</v>
      </c>
      <c r="L1235" s="11">
        <f t="shared" si="49"/>
        <v>0.73016591251885377</v>
      </c>
      <c r="M1235" s="7">
        <f t="shared" si="48"/>
        <v>3683.5554003246812</v>
      </c>
      <c r="N1235" s="11">
        <v>663</v>
      </c>
      <c r="O1235" s="11">
        <v>45.6</v>
      </c>
      <c r="P1235" s="11">
        <v>178.9</v>
      </c>
      <c r="Q1235" s="11">
        <f t="shared" si="50"/>
        <v>133.30000000000001</v>
      </c>
      <c r="R1235" s="20"/>
    </row>
    <row r="1236" spans="1:18" ht="15.75" customHeight="1" x14ac:dyDescent="0.15">
      <c r="A1236" s="11">
        <v>2024</v>
      </c>
      <c r="B1236" s="8" t="s">
        <v>21</v>
      </c>
      <c r="C1236" s="9">
        <v>1311</v>
      </c>
      <c r="D1236" s="7" t="s">
        <v>30</v>
      </c>
      <c r="E1236" s="10" t="s">
        <v>23</v>
      </c>
      <c r="F1236" s="52" t="s">
        <v>82</v>
      </c>
      <c r="G1236" s="38">
        <v>45532</v>
      </c>
      <c r="H1236" s="40">
        <v>240226</v>
      </c>
      <c r="I1236" s="61">
        <v>20</v>
      </c>
      <c r="J1236" s="11">
        <v>670.7</v>
      </c>
      <c r="K1236" s="11">
        <v>180.1</v>
      </c>
      <c r="L1236" s="11">
        <f t="shared" si="49"/>
        <v>0.73147457879827049</v>
      </c>
      <c r="M1236" s="7">
        <f t="shared" si="48"/>
        <v>3243.9739408230034</v>
      </c>
      <c r="N1236" s="11">
        <v>670.7</v>
      </c>
      <c r="O1236" s="11">
        <v>45.6</v>
      </c>
      <c r="P1236" s="11">
        <v>180.1</v>
      </c>
      <c r="Q1236" s="11">
        <f t="shared" si="50"/>
        <v>134.5</v>
      </c>
      <c r="R1236" s="20"/>
    </row>
    <row r="1237" spans="1:18" ht="15.75" customHeight="1" x14ac:dyDescent="0.15">
      <c r="A1237" s="11">
        <v>2024</v>
      </c>
      <c r="B1237" s="8" t="s">
        <v>21</v>
      </c>
      <c r="C1237" s="9">
        <v>1312</v>
      </c>
      <c r="D1237" s="7" t="s">
        <v>28</v>
      </c>
      <c r="E1237" s="10" t="s">
        <v>23</v>
      </c>
      <c r="F1237" s="52" t="s">
        <v>82</v>
      </c>
      <c r="G1237" s="38">
        <v>45532</v>
      </c>
      <c r="H1237" s="40">
        <v>240227</v>
      </c>
      <c r="I1237" s="61">
        <v>23</v>
      </c>
      <c r="J1237" s="11">
        <v>604.29999999999995</v>
      </c>
      <c r="K1237" s="11">
        <v>161.4</v>
      </c>
      <c r="L1237" s="11">
        <f t="shared" si="49"/>
        <v>0.73291411550554364</v>
      </c>
      <c r="M1237" s="7">
        <f t="shared" si="48"/>
        <v>3710.57083605652</v>
      </c>
      <c r="N1237" s="11">
        <v>604.29999999999995</v>
      </c>
      <c r="O1237" s="11">
        <v>45.6</v>
      </c>
      <c r="P1237" s="11">
        <v>161.4</v>
      </c>
      <c r="Q1237" s="11">
        <f t="shared" si="50"/>
        <v>115.80000000000001</v>
      </c>
      <c r="R1237" s="20"/>
    </row>
    <row r="1238" spans="1:18" ht="15.75" customHeight="1" x14ac:dyDescent="0.15">
      <c r="A1238" s="11">
        <v>2024</v>
      </c>
      <c r="B1238" s="8" t="s">
        <v>21</v>
      </c>
      <c r="C1238" s="9">
        <v>1401</v>
      </c>
      <c r="D1238" s="7" t="s">
        <v>22</v>
      </c>
      <c r="E1238" s="10" t="s">
        <v>23</v>
      </c>
      <c r="F1238" s="52" t="s">
        <v>82</v>
      </c>
      <c r="G1238" s="38">
        <v>45532</v>
      </c>
      <c r="H1238" s="40">
        <v>240228</v>
      </c>
      <c r="I1238" s="61">
        <v>23.4</v>
      </c>
      <c r="J1238" s="11">
        <v>591.29999999999995</v>
      </c>
      <c r="K1238" s="11">
        <v>161.5</v>
      </c>
      <c r="L1238" s="11">
        <f t="shared" si="49"/>
        <v>0.72687299171317432</v>
      </c>
      <c r="M1238" s="7">
        <f t="shared" ref="M1238:M1345" si="51">(I1238-(I1238*L1238))*(107639/81)*(1/2.2)</f>
        <v>3860.4902483314449</v>
      </c>
      <c r="N1238" s="11">
        <v>591.29999999999995</v>
      </c>
      <c r="O1238" s="11">
        <v>45.6</v>
      </c>
      <c r="P1238" s="11">
        <v>161.5</v>
      </c>
      <c r="Q1238" s="11">
        <f t="shared" si="50"/>
        <v>115.9</v>
      </c>
      <c r="R1238" s="20"/>
    </row>
    <row r="1239" spans="1:18" ht="15.75" customHeight="1" x14ac:dyDescent="0.15">
      <c r="A1239" s="11">
        <v>2024</v>
      </c>
      <c r="B1239" s="8" t="s">
        <v>21</v>
      </c>
      <c r="C1239" s="9">
        <v>1402</v>
      </c>
      <c r="D1239" s="7" t="s">
        <v>28</v>
      </c>
      <c r="E1239" s="10" t="s">
        <v>23</v>
      </c>
      <c r="F1239" s="52" t="s">
        <v>82</v>
      </c>
      <c r="G1239" s="38">
        <v>45532</v>
      </c>
      <c r="H1239" s="40">
        <v>240229</v>
      </c>
      <c r="I1239" s="61">
        <v>21.1</v>
      </c>
      <c r="J1239" s="11">
        <v>629</v>
      </c>
      <c r="K1239" s="11">
        <v>164.3</v>
      </c>
      <c r="L1239" s="11">
        <f t="shared" si="49"/>
        <v>0.73879173290937994</v>
      </c>
      <c r="M1239" s="7">
        <f t="shared" si="51"/>
        <v>3329.1343970530252</v>
      </c>
      <c r="N1239" s="11">
        <v>629</v>
      </c>
      <c r="O1239" s="11">
        <v>45.6</v>
      </c>
      <c r="P1239" s="11">
        <v>164.3</v>
      </c>
      <c r="Q1239" s="11">
        <f t="shared" si="50"/>
        <v>118.70000000000002</v>
      </c>
      <c r="R1239" s="20"/>
    </row>
    <row r="1240" spans="1:18" ht="15.75" customHeight="1" x14ac:dyDescent="0.15">
      <c r="A1240" s="11">
        <v>2024</v>
      </c>
      <c r="B1240" s="8" t="s">
        <v>21</v>
      </c>
      <c r="C1240" s="9">
        <v>1403</v>
      </c>
      <c r="D1240" s="7" t="s">
        <v>29</v>
      </c>
      <c r="E1240" s="10" t="s">
        <v>23</v>
      </c>
      <c r="F1240" s="52" t="s">
        <v>82</v>
      </c>
      <c r="G1240" s="38">
        <v>45532</v>
      </c>
      <c r="H1240" s="40">
        <v>240230</v>
      </c>
      <c r="I1240" s="61">
        <v>22</v>
      </c>
      <c r="J1240" s="11">
        <v>728.8</v>
      </c>
      <c r="K1240" s="11">
        <v>200.8</v>
      </c>
      <c r="L1240" s="11">
        <f t="shared" si="49"/>
        <v>0.72447859495060374</v>
      </c>
      <c r="M1240" s="7">
        <f t="shared" si="51"/>
        <v>3661.3393232236986</v>
      </c>
      <c r="N1240" s="11">
        <v>728.8</v>
      </c>
      <c r="O1240" s="11">
        <v>45.6</v>
      </c>
      <c r="P1240" s="11">
        <v>200.8</v>
      </c>
      <c r="Q1240" s="11">
        <f t="shared" si="50"/>
        <v>155.20000000000002</v>
      </c>
      <c r="R1240" s="20"/>
    </row>
    <row r="1241" spans="1:18" ht="15.75" customHeight="1" x14ac:dyDescent="0.15">
      <c r="A1241" s="11">
        <v>2024</v>
      </c>
      <c r="B1241" s="8" t="s">
        <v>21</v>
      </c>
      <c r="C1241" s="9">
        <v>1404</v>
      </c>
      <c r="D1241" s="7" t="s">
        <v>27</v>
      </c>
      <c r="E1241" s="10" t="s">
        <v>23</v>
      </c>
      <c r="F1241" s="52" t="s">
        <v>82</v>
      </c>
      <c r="G1241" s="38">
        <v>45532</v>
      </c>
      <c r="H1241" s="40">
        <v>240231</v>
      </c>
      <c r="I1241" s="61">
        <v>20</v>
      </c>
      <c r="J1241" s="11">
        <v>535.9</v>
      </c>
      <c r="K1241" s="11">
        <v>148.5</v>
      </c>
      <c r="L1241" s="11">
        <f t="shared" si="49"/>
        <v>0.72289606269826456</v>
      </c>
      <c r="M1241" s="7">
        <f t="shared" si="51"/>
        <v>3347.6083846488768</v>
      </c>
      <c r="N1241" s="11">
        <v>535.9</v>
      </c>
      <c r="O1241" s="11">
        <v>45.6</v>
      </c>
      <c r="P1241" s="11">
        <v>148.5</v>
      </c>
      <c r="Q1241" s="11">
        <f t="shared" si="50"/>
        <v>102.9</v>
      </c>
      <c r="R1241" s="20"/>
    </row>
    <row r="1242" spans="1:18" ht="15.75" customHeight="1" x14ac:dyDescent="0.15">
      <c r="A1242" s="11">
        <v>2024</v>
      </c>
      <c r="B1242" s="8" t="s">
        <v>21</v>
      </c>
      <c r="C1242" s="9">
        <v>1405</v>
      </c>
      <c r="D1242" s="7" t="s">
        <v>31</v>
      </c>
      <c r="E1242" s="10" t="s">
        <v>23</v>
      </c>
      <c r="F1242" s="52" t="s">
        <v>82</v>
      </c>
      <c r="G1242" s="38">
        <v>45532</v>
      </c>
      <c r="H1242" s="40">
        <v>240232</v>
      </c>
      <c r="I1242" s="61">
        <v>18.399999999999999</v>
      </c>
      <c r="J1242" s="11">
        <v>502.4</v>
      </c>
      <c r="K1242" s="11">
        <v>146.1</v>
      </c>
      <c r="L1242" s="11">
        <f t="shared" si="49"/>
        <v>0.70919585987261136</v>
      </c>
      <c r="M1242" s="7">
        <f t="shared" si="51"/>
        <v>3232.067058590148</v>
      </c>
      <c r="N1242" s="11">
        <v>502.4</v>
      </c>
      <c r="O1242" s="11">
        <v>45.6</v>
      </c>
      <c r="P1242" s="11">
        <v>146.1</v>
      </c>
      <c r="Q1242" s="11">
        <f t="shared" si="50"/>
        <v>100.5</v>
      </c>
      <c r="R1242" s="20"/>
    </row>
    <row r="1243" spans="1:18" ht="15.75" customHeight="1" x14ac:dyDescent="0.15">
      <c r="A1243" s="11">
        <v>2024</v>
      </c>
      <c r="B1243" s="8" t="s">
        <v>21</v>
      </c>
      <c r="C1243" s="9">
        <v>1406</v>
      </c>
      <c r="D1243" s="7" t="s">
        <v>30</v>
      </c>
      <c r="E1243" s="10" t="s">
        <v>23</v>
      </c>
      <c r="F1243" s="52" t="s">
        <v>82</v>
      </c>
      <c r="G1243" s="38">
        <v>45532</v>
      </c>
      <c r="H1243" s="40">
        <v>240233</v>
      </c>
      <c r="I1243" s="61">
        <v>21</v>
      </c>
      <c r="J1243" s="11">
        <v>502.3</v>
      </c>
      <c r="K1243" s="11">
        <v>135.1</v>
      </c>
      <c r="L1243" s="11">
        <f t="shared" si="49"/>
        <v>0.73103722874776034</v>
      </c>
      <c r="M1243" s="7">
        <f t="shared" si="51"/>
        <v>3411.7203054501479</v>
      </c>
      <c r="N1243" s="11">
        <v>502.3</v>
      </c>
      <c r="O1243" s="11">
        <v>45.6</v>
      </c>
      <c r="P1243" s="11">
        <v>135.1</v>
      </c>
      <c r="Q1243" s="11">
        <f t="shared" si="50"/>
        <v>89.5</v>
      </c>
      <c r="R1243" s="20"/>
    </row>
    <row r="1244" spans="1:18" ht="15.75" customHeight="1" x14ac:dyDescent="0.15">
      <c r="A1244" s="11">
        <v>2024</v>
      </c>
      <c r="B1244" s="8" t="s">
        <v>21</v>
      </c>
      <c r="C1244" s="9">
        <v>1407</v>
      </c>
      <c r="D1244" s="7" t="s">
        <v>27</v>
      </c>
      <c r="E1244" s="16" t="s">
        <v>32</v>
      </c>
      <c r="F1244" s="52" t="s">
        <v>82</v>
      </c>
      <c r="G1244" s="38">
        <v>45517</v>
      </c>
      <c r="H1244" s="40">
        <v>240234</v>
      </c>
      <c r="I1244" s="61">
        <v>22.2</v>
      </c>
      <c r="J1244" s="11">
        <v>466.6</v>
      </c>
      <c r="K1244" s="11">
        <v>154.5</v>
      </c>
      <c r="L1244" s="11">
        <f t="shared" si="49"/>
        <v>0.66888126875267895</v>
      </c>
      <c r="M1244" s="7">
        <f t="shared" si="51"/>
        <v>4440.1605965354347</v>
      </c>
      <c r="N1244" s="11">
        <v>466.6</v>
      </c>
      <c r="O1244" s="11">
        <v>45.6</v>
      </c>
      <c r="P1244" s="11">
        <v>154.5</v>
      </c>
      <c r="Q1244" s="11">
        <f t="shared" si="50"/>
        <v>108.9</v>
      </c>
      <c r="R1244" s="20"/>
    </row>
    <row r="1245" spans="1:18" ht="15.75" customHeight="1" x14ac:dyDescent="0.15">
      <c r="A1245" s="11">
        <v>2024</v>
      </c>
      <c r="B1245" s="8" t="s">
        <v>21</v>
      </c>
      <c r="C1245" s="9">
        <v>1408</v>
      </c>
      <c r="D1245" s="7" t="s">
        <v>22</v>
      </c>
      <c r="E1245" s="16" t="s">
        <v>32</v>
      </c>
      <c r="F1245" s="52" t="s">
        <v>82</v>
      </c>
      <c r="G1245" s="38">
        <v>45517</v>
      </c>
      <c r="H1245" s="40">
        <v>240235</v>
      </c>
      <c r="I1245" s="61">
        <v>21</v>
      </c>
      <c r="J1245" s="11">
        <v>523.79999999999995</v>
      </c>
      <c r="K1245" s="11">
        <v>187.8</v>
      </c>
      <c r="L1245" s="11">
        <f t="shared" si="49"/>
        <v>0.6414662084765177</v>
      </c>
      <c r="M1245" s="7">
        <f t="shared" si="51"/>
        <v>4547.9045707167124</v>
      </c>
      <c r="N1245" s="11">
        <v>523.79999999999995</v>
      </c>
      <c r="O1245" s="11">
        <v>45.6</v>
      </c>
      <c r="P1245" s="11">
        <v>187.8</v>
      </c>
      <c r="Q1245" s="11">
        <f t="shared" si="50"/>
        <v>142.20000000000002</v>
      </c>
      <c r="R1245" s="20"/>
    </row>
    <row r="1246" spans="1:18" ht="15.75" customHeight="1" x14ac:dyDescent="0.15">
      <c r="A1246" s="11">
        <v>2024</v>
      </c>
      <c r="B1246" s="8" t="s">
        <v>21</v>
      </c>
      <c r="C1246" s="9">
        <v>1409</v>
      </c>
      <c r="D1246" s="7" t="s">
        <v>29</v>
      </c>
      <c r="E1246" s="16" t="s">
        <v>32</v>
      </c>
      <c r="F1246" s="52" t="s">
        <v>82</v>
      </c>
      <c r="G1246" s="38">
        <v>45517</v>
      </c>
      <c r="H1246" s="40">
        <v>240236</v>
      </c>
      <c r="I1246" s="61">
        <v>22.8</v>
      </c>
      <c r="J1246" s="11">
        <v>528</v>
      </c>
      <c r="K1246" s="11">
        <v>180.9</v>
      </c>
      <c r="L1246" s="11">
        <f t="shared" si="49"/>
        <v>0.65738636363636371</v>
      </c>
      <c r="M1246" s="7">
        <f t="shared" si="51"/>
        <v>4718.4726928374639</v>
      </c>
      <c r="N1246" s="11">
        <v>528</v>
      </c>
      <c r="O1246" s="11">
        <v>45.6</v>
      </c>
      <c r="P1246" s="11">
        <v>180.9</v>
      </c>
      <c r="Q1246" s="11">
        <f t="shared" si="50"/>
        <v>135.30000000000001</v>
      </c>
      <c r="R1246" s="20"/>
    </row>
    <row r="1247" spans="1:18" ht="15.75" customHeight="1" x14ac:dyDescent="0.15">
      <c r="A1247" s="11">
        <v>2024</v>
      </c>
      <c r="B1247" s="8" t="s">
        <v>21</v>
      </c>
      <c r="C1247" s="9">
        <v>1410</v>
      </c>
      <c r="D1247" s="7" t="s">
        <v>31</v>
      </c>
      <c r="E1247" s="16" t="s">
        <v>32</v>
      </c>
      <c r="F1247" s="52" t="s">
        <v>82</v>
      </c>
      <c r="G1247" s="38">
        <v>45517</v>
      </c>
      <c r="H1247" s="40">
        <v>240237</v>
      </c>
      <c r="I1247" s="61">
        <v>18.8</v>
      </c>
      <c r="J1247" s="11">
        <v>377.7</v>
      </c>
      <c r="K1247" s="11">
        <v>135</v>
      </c>
      <c r="L1247" s="11">
        <f t="shared" si="49"/>
        <v>0.64257347100873707</v>
      </c>
      <c r="M1247" s="7">
        <f t="shared" si="51"/>
        <v>4058.8835134506303</v>
      </c>
      <c r="N1247" s="11">
        <v>377.7</v>
      </c>
      <c r="O1247" s="11">
        <v>45.6</v>
      </c>
      <c r="P1247" s="11">
        <v>135</v>
      </c>
      <c r="Q1247" s="11">
        <f t="shared" si="50"/>
        <v>89.4</v>
      </c>
      <c r="R1247" s="20"/>
    </row>
    <row r="1248" spans="1:18" ht="15.75" customHeight="1" x14ac:dyDescent="0.15">
      <c r="A1248" s="11">
        <v>2024</v>
      </c>
      <c r="B1248" s="8" t="s">
        <v>21</v>
      </c>
      <c r="C1248" s="9">
        <v>1411</v>
      </c>
      <c r="D1248" s="7" t="s">
        <v>30</v>
      </c>
      <c r="E1248" s="16" t="s">
        <v>32</v>
      </c>
      <c r="F1248" s="52" t="s">
        <v>82</v>
      </c>
      <c r="G1248" s="38">
        <v>45517</v>
      </c>
      <c r="H1248" s="40">
        <v>240238</v>
      </c>
      <c r="I1248" s="61">
        <v>18</v>
      </c>
      <c r="J1248" s="11">
        <v>404.1</v>
      </c>
      <c r="K1248" s="11">
        <v>142.5</v>
      </c>
      <c r="L1248" s="11">
        <f t="shared" si="49"/>
        <v>0.64736451373422421</v>
      </c>
      <c r="M1248" s="7">
        <f t="shared" si="51"/>
        <v>3834.0738491072557</v>
      </c>
      <c r="N1248" s="11">
        <v>404.1</v>
      </c>
      <c r="O1248" s="11">
        <v>45.6</v>
      </c>
      <c r="P1248" s="11">
        <v>142.5</v>
      </c>
      <c r="Q1248" s="11">
        <f t="shared" si="50"/>
        <v>96.9</v>
      </c>
      <c r="R1248" s="20"/>
    </row>
    <row r="1249" spans="1:18" ht="15.75" customHeight="1" x14ac:dyDescent="0.15">
      <c r="A1249" s="11">
        <v>2024</v>
      </c>
      <c r="B1249" s="8" t="s">
        <v>21</v>
      </c>
      <c r="C1249" s="9">
        <v>1412</v>
      </c>
      <c r="D1249" s="7" t="s">
        <v>28</v>
      </c>
      <c r="E1249" s="16" t="s">
        <v>32</v>
      </c>
      <c r="F1249" s="52" t="s">
        <v>82</v>
      </c>
      <c r="G1249" s="38">
        <v>45517</v>
      </c>
      <c r="H1249" s="40">
        <v>240239</v>
      </c>
      <c r="I1249" s="61">
        <v>20.399999999999999</v>
      </c>
      <c r="J1249" s="11">
        <v>355.5</v>
      </c>
      <c r="K1249" s="11">
        <v>127.2</v>
      </c>
      <c r="L1249" s="11">
        <f t="shared" si="49"/>
        <v>0.64219409282700424</v>
      </c>
      <c r="M1249" s="7">
        <f t="shared" si="51"/>
        <v>4408.9952236855179</v>
      </c>
      <c r="N1249" s="11">
        <v>355.5</v>
      </c>
      <c r="O1249" s="11">
        <v>45.6</v>
      </c>
      <c r="P1249" s="11">
        <v>127.2</v>
      </c>
      <c r="Q1249" s="11">
        <f t="shared" si="50"/>
        <v>81.599999999999994</v>
      </c>
      <c r="R1249" s="20"/>
    </row>
    <row r="1250" spans="1:18" ht="15.75" customHeight="1" x14ac:dyDescent="0.15">
      <c r="A1250" s="11">
        <v>2024</v>
      </c>
      <c r="B1250" s="17" t="s">
        <v>33</v>
      </c>
      <c r="C1250" s="9">
        <v>2101</v>
      </c>
      <c r="D1250" s="7" t="s">
        <v>31</v>
      </c>
      <c r="E1250" s="10" t="s">
        <v>23</v>
      </c>
      <c r="F1250" s="52" t="s">
        <v>82</v>
      </c>
      <c r="G1250" s="38">
        <v>45531</v>
      </c>
      <c r="H1250" s="40">
        <v>240240</v>
      </c>
      <c r="I1250" s="61">
        <v>23.2</v>
      </c>
      <c r="J1250" s="11">
        <v>292.5</v>
      </c>
      <c r="K1250" s="11">
        <v>110.3</v>
      </c>
      <c r="L1250" s="11">
        <f t="shared" si="49"/>
        <v>0.62290598290598287</v>
      </c>
      <c r="M1250" s="7">
        <f t="shared" si="51"/>
        <v>5284.4474265926119</v>
      </c>
      <c r="N1250" s="11">
        <v>292.5</v>
      </c>
      <c r="O1250" s="11">
        <v>45.6</v>
      </c>
      <c r="P1250" s="11">
        <v>110.3</v>
      </c>
      <c r="Q1250" s="11">
        <f t="shared" si="50"/>
        <v>64.699999999999989</v>
      </c>
      <c r="R1250" s="20"/>
    </row>
    <row r="1251" spans="1:18" ht="15.75" customHeight="1" x14ac:dyDescent="0.15">
      <c r="A1251" s="11">
        <v>2024</v>
      </c>
      <c r="B1251" s="17" t="s">
        <v>33</v>
      </c>
      <c r="C1251" s="9">
        <v>2102</v>
      </c>
      <c r="D1251" s="7" t="s">
        <v>30</v>
      </c>
      <c r="E1251" s="10" t="s">
        <v>23</v>
      </c>
      <c r="F1251" s="52" t="s">
        <v>82</v>
      </c>
      <c r="G1251" s="38">
        <v>45531</v>
      </c>
      <c r="H1251" s="40">
        <v>240241</v>
      </c>
      <c r="I1251" s="61">
        <v>25.2</v>
      </c>
      <c r="J1251" s="11">
        <v>328.2</v>
      </c>
      <c r="K1251" s="11">
        <v>118.3</v>
      </c>
      <c r="L1251" s="11">
        <f t="shared" si="49"/>
        <v>0.63954905545399143</v>
      </c>
      <c r="M1251" s="7">
        <f t="shared" si="51"/>
        <v>5486.6677684831238</v>
      </c>
      <c r="N1251" s="11">
        <v>328.2</v>
      </c>
      <c r="O1251" s="11">
        <v>45.6</v>
      </c>
      <c r="P1251" s="11">
        <v>118.3</v>
      </c>
      <c r="Q1251" s="11">
        <f t="shared" si="50"/>
        <v>72.699999999999989</v>
      </c>
      <c r="R1251" s="20"/>
    </row>
    <row r="1252" spans="1:18" ht="15.75" customHeight="1" x14ac:dyDescent="0.15">
      <c r="A1252" s="11">
        <v>2024</v>
      </c>
      <c r="B1252" s="17" t="s">
        <v>33</v>
      </c>
      <c r="C1252" s="9">
        <v>2103</v>
      </c>
      <c r="D1252" s="7" t="s">
        <v>27</v>
      </c>
      <c r="E1252" s="10" t="s">
        <v>23</v>
      </c>
      <c r="F1252" s="52" t="s">
        <v>82</v>
      </c>
      <c r="G1252" s="38">
        <v>45531</v>
      </c>
      <c r="H1252" s="40">
        <v>240242</v>
      </c>
      <c r="I1252" s="61">
        <v>25.2</v>
      </c>
      <c r="J1252" s="11">
        <v>291.3</v>
      </c>
      <c r="K1252" s="11">
        <v>106.7</v>
      </c>
      <c r="L1252" s="11">
        <f t="shared" si="49"/>
        <v>0.63371095090971508</v>
      </c>
      <c r="M1252" s="7">
        <f t="shared" si="51"/>
        <v>5575.5335087920039</v>
      </c>
      <c r="N1252" s="11">
        <v>291.3</v>
      </c>
      <c r="O1252" s="11">
        <v>45.6</v>
      </c>
      <c r="P1252" s="11">
        <v>106.7</v>
      </c>
      <c r="Q1252" s="11">
        <f t="shared" si="50"/>
        <v>61.1</v>
      </c>
      <c r="R1252" s="20"/>
    </row>
    <row r="1253" spans="1:18" ht="15.75" customHeight="1" x14ac:dyDescent="0.15">
      <c r="A1253" s="11">
        <v>2024</v>
      </c>
      <c r="B1253" s="17" t="s">
        <v>33</v>
      </c>
      <c r="C1253" s="9">
        <v>2104</v>
      </c>
      <c r="D1253" s="7" t="s">
        <v>28</v>
      </c>
      <c r="E1253" s="10" t="s">
        <v>23</v>
      </c>
      <c r="F1253" s="52" t="s">
        <v>82</v>
      </c>
      <c r="G1253" s="38">
        <v>45531</v>
      </c>
      <c r="H1253" s="40">
        <v>240243</v>
      </c>
      <c r="I1253" s="61">
        <v>26.8</v>
      </c>
      <c r="J1253" s="11">
        <v>304.7</v>
      </c>
      <c r="K1253" s="11">
        <v>107.9</v>
      </c>
      <c r="L1253" s="11">
        <f t="shared" si="49"/>
        <v>0.6458811946176567</v>
      </c>
      <c r="M1253" s="7">
        <f t="shared" si="51"/>
        <v>5732.5221194183014</v>
      </c>
      <c r="N1253" s="11">
        <v>304.7</v>
      </c>
      <c r="O1253" s="11">
        <v>45.6</v>
      </c>
      <c r="P1253" s="11">
        <v>107.9</v>
      </c>
      <c r="Q1253" s="11">
        <f t="shared" si="50"/>
        <v>62.300000000000004</v>
      </c>
      <c r="R1253" s="20"/>
    </row>
    <row r="1254" spans="1:18" ht="15.75" customHeight="1" x14ac:dyDescent="0.15">
      <c r="A1254" s="11">
        <v>2024</v>
      </c>
      <c r="B1254" s="17" t="s">
        <v>33</v>
      </c>
      <c r="C1254" s="9">
        <v>2105</v>
      </c>
      <c r="D1254" s="7" t="s">
        <v>22</v>
      </c>
      <c r="E1254" s="10" t="s">
        <v>23</v>
      </c>
      <c r="F1254" s="52" t="s">
        <v>82</v>
      </c>
      <c r="G1254" s="38">
        <v>45531</v>
      </c>
      <c r="H1254" s="40">
        <v>240244</v>
      </c>
      <c r="I1254" s="61">
        <v>28.8</v>
      </c>
      <c r="J1254" s="11">
        <v>330.1</v>
      </c>
      <c r="K1254" s="11">
        <v>115.3</v>
      </c>
      <c r="L1254" s="11">
        <f t="shared" si="49"/>
        <v>0.65071190548318691</v>
      </c>
      <c r="M1254" s="7">
        <f t="shared" si="51"/>
        <v>6076.2862554658968</v>
      </c>
      <c r="N1254" s="11">
        <v>330.1</v>
      </c>
      <c r="O1254" s="11">
        <v>45.6</v>
      </c>
      <c r="P1254" s="11">
        <v>115.3</v>
      </c>
      <c r="Q1254" s="11">
        <f t="shared" si="50"/>
        <v>69.699999999999989</v>
      </c>
      <c r="R1254" s="20"/>
    </row>
    <row r="1255" spans="1:18" ht="15.75" customHeight="1" x14ac:dyDescent="0.15">
      <c r="A1255" s="11">
        <v>2024</v>
      </c>
      <c r="B1255" s="17" t="s">
        <v>33</v>
      </c>
      <c r="C1255" s="9">
        <v>2106</v>
      </c>
      <c r="D1255" s="7" t="s">
        <v>29</v>
      </c>
      <c r="E1255" s="10" t="s">
        <v>23</v>
      </c>
      <c r="F1255" s="52" t="s">
        <v>82</v>
      </c>
      <c r="G1255" s="38">
        <v>45531</v>
      </c>
      <c r="H1255" s="40">
        <v>240245</v>
      </c>
      <c r="I1255" s="61">
        <v>28.4</v>
      </c>
      <c r="J1255" s="11">
        <v>366.1</v>
      </c>
      <c r="K1255" s="11">
        <v>127.7</v>
      </c>
      <c r="L1255" s="11">
        <f t="shared" si="49"/>
        <v>0.65118819994537014</v>
      </c>
      <c r="M1255" s="7">
        <f t="shared" si="51"/>
        <v>5983.7227554920346</v>
      </c>
      <c r="N1255" s="11">
        <v>366.1</v>
      </c>
      <c r="O1255" s="11">
        <v>45.6</v>
      </c>
      <c r="P1255" s="11">
        <v>127.7</v>
      </c>
      <c r="Q1255" s="11">
        <f t="shared" si="50"/>
        <v>82.1</v>
      </c>
      <c r="R1255" s="20"/>
    </row>
    <row r="1256" spans="1:18" ht="15.75" customHeight="1" x14ac:dyDescent="0.15">
      <c r="A1256" s="11">
        <v>2024</v>
      </c>
      <c r="B1256" s="17" t="s">
        <v>33</v>
      </c>
      <c r="C1256" s="9">
        <v>2107</v>
      </c>
      <c r="D1256" s="7" t="s">
        <v>27</v>
      </c>
      <c r="E1256" s="16" t="s">
        <v>32</v>
      </c>
      <c r="F1256" s="52" t="s">
        <v>82</v>
      </c>
      <c r="G1256" s="38">
        <v>45517</v>
      </c>
      <c r="H1256" s="40">
        <v>240246</v>
      </c>
      <c r="I1256" s="61">
        <v>28.2</v>
      </c>
      <c r="J1256" s="11">
        <v>831.3</v>
      </c>
      <c r="K1256" s="11">
        <v>176.5</v>
      </c>
      <c r="L1256" s="11">
        <f t="shared" si="49"/>
        <v>0.78768194394322144</v>
      </c>
      <c r="M1256" s="7">
        <f t="shared" si="51"/>
        <v>3616.579299956541</v>
      </c>
      <c r="N1256" s="11">
        <v>831.3</v>
      </c>
      <c r="O1256" s="11">
        <v>45.6</v>
      </c>
      <c r="P1256" s="11">
        <v>176.5</v>
      </c>
      <c r="Q1256" s="11">
        <f t="shared" si="50"/>
        <v>130.9</v>
      </c>
      <c r="R1256" s="20"/>
    </row>
    <row r="1257" spans="1:18" ht="15.75" customHeight="1" x14ac:dyDescent="0.15">
      <c r="A1257" s="11">
        <v>2024</v>
      </c>
      <c r="B1257" s="17" t="s">
        <v>33</v>
      </c>
      <c r="C1257" s="9">
        <v>2108</v>
      </c>
      <c r="D1257" s="7" t="s">
        <v>31</v>
      </c>
      <c r="E1257" s="16" t="s">
        <v>32</v>
      </c>
      <c r="F1257" s="52" t="s">
        <v>82</v>
      </c>
      <c r="G1257" s="38">
        <v>45517</v>
      </c>
      <c r="H1257" s="40">
        <v>240247</v>
      </c>
      <c r="I1257" s="61">
        <v>29.4</v>
      </c>
      <c r="J1257" s="11">
        <v>718.1</v>
      </c>
      <c r="K1257" s="11">
        <v>181</v>
      </c>
      <c r="L1257" s="11">
        <f t="shared" si="49"/>
        <v>0.74794596852806017</v>
      </c>
      <c r="M1257" s="7">
        <f t="shared" si="51"/>
        <v>4476.1324942316451</v>
      </c>
      <c r="N1257" s="11">
        <v>718.1</v>
      </c>
      <c r="O1257" s="11">
        <v>45.6</v>
      </c>
      <c r="P1257" s="11">
        <v>181</v>
      </c>
      <c r="Q1257" s="11">
        <f t="shared" si="50"/>
        <v>135.4</v>
      </c>
      <c r="R1257" s="20"/>
    </row>
    <row r="1258" spans="1:18" ht="15.75" customHeight="1" x14ac:dyDescent="0.15">
      <c r="A1258" s="11">
        <v>2024</v>
      </c>
      <c r="B1258" s="17" t="s">
        <v>33</v>
      </c>
      <c r="C1258" s="9">
        <v>2109</v>
      </c>
      <c r="D1258" s="7" t="s">
        <v>22</v>
      </c>
      <c r="E1258" s="16" t="s">
        <v>32</v>
      </c>
      <c r="F1258" s="52" t="s">
        <v>82</v>
      </c>
      <c r="G1258" s="38">
        <v>45517</v>
      </c>
      <c r="H1258" s="40">
        <v>240248</v>
      </c>
      <c r="I1258" s="61">
        <v>27.2</v>
      </c>
      <c r="J1258" s="11">
        <v>886.6</v>
      </c>
      <c r="K1258" s="11">
        <v>181.7</v>
      </c>
      <c r="L1258" s="11">
        <f t="shared" si="49"/>
        <v>0.79505977893074675</v>
      </c>
      <c r="M1258" s="7">
        <f t="shared" si="51"/>
        <v>3367.1158495752807</v>
      </c>
      <c r="N1258" s="11">
        <v>886.6</v>
      </c>
      <c r="O1258" s="11">
        <v>45.6</v>
      </c>
      <c r="P1258" s="11">
        <v>181.7</v>
      </c>
      <c r="Q1258" s="11">
        <f t="shared" si="50"/>
        <v>136.1</v>
      </c>
      <c r="R1258" s="20"/>
    </row>
    <row r="1259" spans="1:18" ht="15.75" customHeight="1" x14ac:dyDescent="0.15">
      <c r="A1259" s="11">
        <v>2024</v>
      </c>
      <c r="B1259" s="17" t="s">
        <v>33</v>
      </c>
      <c r="C1259" s="9">
        <v>2110</v>
      </c>
      <c r="D1259" s="7" t="s">
        <v>28</v>
      </c>
      <c r="E1259" s="16" t="s">
        <v>32</v>
      </c>
      <c r="F1259" s="52" t="s">
        <v>82</v>
      </c>
      <c r="G1259" s="38">
        <v>45517</v>
      </c>
      <c r="H1259" s="40">
        <v>240249</v>
      </c>
      <c r="I1259" s="61">
        <v>27.8</v>
      </c>
      <c r="J1259" s="11">
        <v>724</v>
      </c>
      <c r="K1259" s="11">
        <v>162</v>
      </c>
      <c r="L1259" s="11">
        <f t="shared" si="49"/>
        <v>0.77624309392265189</v>
      </c>
      <c r="M1259" s="7">
        <f t="shared" si="51"/>
        <v>3757.3633852335511</v>
      </c>
      <c r="N1259" s="11">
        <v>724</v>
      </c>
      <c r="O1259" s="11">
        <v>45.6</v>
      </c>
      <c r="P1259" s="11">
        <v>162</v>
      </c>
      <c r="Q1259" s="11">
        <f t="shared" si="50"/>
        <v>116.4</v>
      </c>
      <c r="R1259" s="20"/>
    </row>
    <row r="1260" spans="1:18" ht="15.75" customHeight="1" x14ac:dyDescent="0.15">
      <c r="A1260" s="11">
        <v>2024</v>
      </c>
      <c r="B1260" s="17" t="s">
        <v>33</v>
      </c>
      <c r="C1260" s="9">
        <v>2111</v>
      </c>
      <c r="D1260" s="7" t="s">
        <v>29</v>
      </c>
      <c r="E1260" s="16" t="s">
        <v>32</v>
      </c>
      <c r="F1260" s="52" t="s">
        <v>82</v>
      </c>
      <c r="G1260" s="38">
        <v>45517</v>
      </c>
      <c r="H1260" s="40">
        <v>240250</v>
      </c>
      <c r="I1260" s="61">
        <v>36.4</v>
      </c>
      <c r="J1260" s="11">
        <v>646.20000000000005</v>
      </c>
      <c r="K1260" s="11">
        <v>163.6</v>
      </c>
      <c r="L1260" s="11">
        <f t="shared" si="49"/>
        <v>0.74682760755184152</v>
      </c>
      <c r="M1260" s="7">
        <f t="shared" si="51"/>
        <v>5566.4675796098463</v>
      </c>
      <c r="N1260" s="11">
        <v>646.20000000000005</v>
      </c>
      <c r="O1260" s="11">
        <v>45.6</v>
      </c>
      <c r="P1260" s="11">
        <v>163.6</v>
      </c>
      <c r="Q1260" s="11">
        <f t="shared" si="50"/>
        <v>118</v>
      </c>
      <c r="R1260" s="20"/>
    </row>
    <row r="1261" spans="1:18" ht="15.75" customHeight="1" x14ac:dyDescent="0.15">
      <c r="A1261" s="11">
        <v>2024</v>
      </c>
      <c r="B1261" s="17" t="s">
        <v>33</v>
      </c>
      <c r="C1261" s="9">
        <v>2112</v>
      </c>
      <c r="D1261" s="7" t="s">
        <v>30</v>
      </c>
      <c r="E1261" s="16" t="s">
        <v>32</v>
      </c>
      <c r="F1261" s="52" t="s">
        <v>82</v>
      </c>
      <c r="G1261" s="38">
        <v>45517</v>
      </c>
      <c r="H1261" s="40">
        <v>240251</v>
      </c>
      <c r="I1261" s="61">
        <v>33.200000000000003</v>
      </c>
      <c r="J1261" s="11">
        <v>726.6</v>
      </c>
      <c r="K1261" s="11">
        <v>152.5</v>
      </c>
      <c r="L1261" s="11">
        <f t="shared" si="49"/>
        <v>0.79011835948252129</v>
      </c>
      <c r="M1261" s="7">
        <f t="shared" si="51"/>
        <v>4208.9569966416475</v>
      </c>
      <c r="N1261" s="11">
        <v>726.6</v>
      </c>
      <c r="O1261" s="11">
        <v>45.6</v>
      </c>
      <c r="P1261" s="11">
        <v>152.5</v>
      </c>
      <c r="Q1261" s="11">
        <f t="shared" si="50"/>
        <v>106.9</v>
      </c>
      <c r="R1261" s="20"/>
    </row>
    <row r="1262" spans="1:18" ht="15.75" customHeight="1" x14ac:dyDescent="0.15">
      <c r="A1262" s="11">
        <v>2024</v>
      </c>
      <c r="B1262" s="17" t="s">
        <v>33</v>
      </c>
      <c r="C1262" s="9">
        <v>2201</v>
      </c>
      <c r="D1262" s="7" t="s">
        <v>22</v>
      </c>
      <c r="E1262" s="10" t="s">
        <v>23</v>
      </c>
      <c r="F1262" s="52" t="s">
        <v>82</v>
      </c>
      <c r="G1262" s="38">
        <v>45531</v>
      </c>
      <c r="H1262" s="40">
        <v>240252</v>
      </c>
      <c r="I1262" s="61">
        <v>27</v>
      </c>
      <c r="J1262" s="11">
        <v>341.2</v>
      </c>
      <c r="K1262" s="11">
        <v>130.4</v>
      </c>
      <c r="L1262" s="11">
        <f t="shared" si="49"/>
        <v>0.61781946072684635</v>
      </c>
      <c r="M1262" s="7">
        <f t="shared" si="51"/>
        <v>6232.959252548937</v>
      </c>
      <c r="N1262" s="11">
        <v>341.2</v>
      </c>
      <c r="O1262" s="11">
        <v>45.6</v>
      </c>
      <c r="P1262" s="11">
        <v>130.4</v>
      </c>
      <c r="Q1262" s="11">
        <f t="shared" si="50"/>
        <v>84.800000000000011</v>
      </c>
      <c r="R1262" s="20"/>
    </row>
    <row r="1263" spans="1:18" ht="15.75" customHeight="1" x14ac:dyDescent="0.15">
      <c r="A1263" s="11">
        <v>2024</v>
      </c>
      <c r="B1263" s="17" t="s">
        <v>33</v>
      </c>
      <c r="C1263" s="9">
        <v>2202</v>
      </c>
      <c r="D1263" s="7" t="s">
        <v>27</v>
      </c>
      <c r="E1263" s="10" t="s">
        <v>23</v>
      </c>
      <c r="F1263" s="52" t="s">
        <v>82</v>
      </c>
      <c r="G1263" s="38">
        <v>45531</v>
      </c>
      <c r="H1263" s="40">
        <v>240253</v>
      </c>
      <c r="I1263" s="61">
        <v>25.6</v>
      </c>
      <c r="J1263" s="11">
        <v>410.9</v>
      </c>
      <c r="K1263" s="11">
        <v>131.69999999999999</v>
      </c>
      <c r="L1263" s="11">
        <f t="shared" si="49"/>
        <v>0.67948405938184475</v>
      </c>
      <c r="M1263" s="7">
        <f t="shared" si="51"/>
        <v>4956.2311588342254</v>
      </c>
      <c r="N1263" s="11">
        <v>410.9</v>
      </c>
      <c r="O1263" s="11">
        <v>45.6</v>
      </c>
      <c r="P1263" s="11">
        <v>131.69999999999999</v>
      </c>
      <c r="Q1263" s="11">
        <f t="shared" si="50"/>
        <v>86.1</v>
      </c>
      <c r="R1263" s="20"/>
    </row>
    <row r="1264" spans="1:18" ht="15.75" customHeight="1" x14ac:dyDescent="0.15">
      <c r="A1264" s="11">
        <v>2024</v>
      </c>
      <c r="B1264" s="17" t="s">
        <v>33</v>
      </c>
      <c r="C1264" s="9">
        <v>2203</v>
      </c>
      <c r="D1264" s="7" t="s">
        <v>29</v>
      </c>
      <c r="E1264" s="10" t="s">
        <v>23</v>
      </c>
      <c r="F1264" s="52" t="s">
        <v>82</v>
      </c>
      <c r="G1264" s="38">
        <v>45531</v>
      </c>
      <c r="H1264" s="40">
        <v>240254</v>
      </c>
      <c r="I1264" s="61">
        <v>27</v>
      </c>
      <c r="J1264" s="11">
        <v>389.6</v>
      </c>
      <c r="K1264" s="11">
        <v>139.69999999999999</v>
      </c>
      <c r="L1264" s="11">
        <f t="shared" si="49"/>
        <v>0.64142710472279263</v>
      </c>
      <c r="M1264" s="7">
        <f t="shared" si="51"/>
        <v>5847.9436173853519</v>
      </c>
      <c r="N1264" s="11">
        <v>389.6</v>
      </c>
      <c r="O1264" s="11">
        <v>45.6</v>
      </c>
      <c r="P1264" s="11">
        <v>139.69999999999999</v>
      </c>
      <c r="Q1264" s="11">
        <f t="shared" si="50"/>
        <v>94.1</v>
      </c>
      <c r="R1264" s="20"/>
    </row>
    <row r="1265" spans="1:18" ht="15.75" customHeight="1" x14ac:dyDescent="0.15">
      <c r="A1265" s="11">
        <v>2024</v>
      </c>
      <c r="B1265" s="17" t="s">
        <v>33</v>
      </c>
      <c r="C1265" s="9">
        <v>2204</v>
      </c>
      <c r="D1265" s="7" t="s">
        <v>28</v>
      </c>
      <c r="E1265" s="10" t="s">
        <v>23</v>
      </c>
      <c r="F1265" s="52" t="s">
        <v>82</v>
      </c>
      <c r="G1265" s="38">
        <v>45531</v>
      </c>
      <c r="H1265" s="40">
        <v>240255</v>
      </c>
      <c r="I1265" s="61">
        <v>25.8</v>
      </c>
      <c r="J1265" s="11">
        <v>488.6</v>
      </c>
      <c r="K1265" s="11">
        <v>145.4</v>
      </c>
      <c r="L1265" s="11">
        <f t="shared" si="49"/>
        <v>0.70241506344658211</v>
      </c>
      <c r="M1265" s="7">
        <f t="shared" si="51"/>
        <v>4637.5927083634815</v>
      </c>
      <c r="N1265" s="11">
        <v>488.6</v>
      </c>
      <c r="O1265" s="11">
        <v>45.6</v>
      </c>
      <c r="P1265" s="11">
        <v>145.4</v>
      </c>
      <c r="Q1265" s="11">
        <f t="shared" si="50"/>
        <v>99.800000000000011</v>
      </c>
      <c r="R1265" s="20"/>
    </row>
    <row r="1266" spans="1:18" ht="15.75" customHeight="1" x14ac:dyDescent="0.15">
      <c r="A1266" s="11">
        <v>2024</v>
      </c>
      <c r="B1266" s="17" t="s">
        <v>33</v>
      </c>
      <c r="C1266" s="9">
        <v>2205</v>
      </c>
      <c r="D1266" s="7" t="s">
        <v>31</v>
      </c>
      <c r="E1266" s="10" t="s">
        <v>23</v>
      </c>
      <c r="F1266" s="52" t="s">
        <v>82</v>
      </c>
      <c r="G1266" s="38">
        <v>45531</v>
      </c>
      <c r="H1266" s="40">
        <v>240256</v>
      </c>
      <c r="I1266" s="61">
        <v>23.6</v>
      </c>
      <c r="J1266" s="11">
        <v>440.2</v>
      </c>
      <c r="K1266" s="11">
        <v>143.5</v>
      </c>
      <c r="L1266" s="11">
        <f t="shared" si="49"/>
        <v>0.674011812812358</v>
      </c>
      <c r="M1266" s="7">
        <f t="shared" si="51"/>
        <v>4647.0336843114374</v>
      </c>
      <c r="N1266" s="11">
        <v>440.2</v>
      </c>
      <c r="O1266" s="11">
        <v>45.6</v>
      </c>
      <c r="P1266" s="11">
        <v>143.5</v>
      </c>
      <c r="Q1266" s="11">
        <f t="shared" si="50"/>
        <v>97.9</v>
      </c>
      <c r="R1266" s="20"/>
    </row>
    <row r="1267" spans="1:18" ht="15.75" customHeight="1" x14ac:dyDescent="0.15">
      <c r="A1267" s="11">
        <v>2024</v>
      </c>
      <c r="B1267" s="17" t="s">
        <v>33</v>
      </c>
      <c r="C1267" s="9">
        <v>2206</v>
      </c>
      <c r="D1267" s="7" t="s">
        <v>30</v>
      </c>
      <c r="E1267" s="10" t="s">
        <v>23</v>
      </c>
      <c r="F1267" s="52" t="s">
        <v>82</v>
      </c>
      <c r="G1267" s="38">
        <v>45531</v>
      </c>
      <c r="H1267" s="40">
        <v>240257</v>
      </c>
      <c r="I1267" s="61">
        <v>29.2</v>
      </c>
      <c r="J1267" s="11">
        <v>461.3</v>
      </c>
      <c r="K1267" s="11">
        <v>136.4</v>
      </c>
      <c r="L1267" s="11">
        <f t="shared" si="49"/>
        <v>0.70431389551268153</v>
      </c>
      <c r="M1267" s="7">
        <f t="shared" si="51"/>
        <v>5215.2570861200102</v>
      </c>
      <c r="N1267" s="11">
        <v>461.3</v>
      </c>
      <c r="O1267" s="11">
        <v>45.6</v>
      </c>
      <c r="P1267" s="11">
        <v>136.4</v>
      </c>
      <c r="Q1267" s="11">
        <f t="shared" si="50"/>
        <v>90.800000000000011</v>
      </c>
      <c r="R1267" s="20"/>
    </row>
    <row r="1268" spans="1:18" ht="15.75" customHeight="1" x14ac:dyDescent="0.15">
      <c r="A1268" s="11">
        <v>2024</v>
      </c>
      <c r="B1268" s="17" t="s">
        <v>33</v>
      </c>
      <c r="C1268" s="9">
        <v>2207</v>
      </c>
      <c r="D1268" s="7" t="s">
        <v>22</v>
      </c>
      <c r="E1268" s="16" t="s">
        <v>32</v>
      </c>
      <c r="F1268" s="52" t="s">
        <v>82</v>
      </c>
      <c r="G1268" s="38">
        <v>45517</v>
      </c>
      <c r="H1268" s="40">
        <v>240258</v>
      </c>
      <c r="I1268" s="61">
        <v>26.6</v>
      </c>
      <c r="J1268" s="11">
        <v>255.2</v>
      </c>
      <c r="K1268" s="11">
        <v>91.8</v>
      </c>
      <c r="L1268" s="11">
        <f t="shared" si="49"/>
        <v>0.64028213166144199</v>
      </c>
      <c r="M1268" s="7">
        <f t="shared" si="51"/>
        <v>5779.704070485418</v>
      </c>
      <c r="N1268" s="11">
        <v>255.2</v>
      </c>
      <c r="O1268" s="11">
        <v>45.6</v>
      </c>
      <c r="P1268" s="11">
        <v>91.8</v>
      </c>
      <c r="Q1268" s="11">
        <f t="shared" si="50"/>
        <v>46.199999999999996</v>
      </c>
      <c r="R1268" s="20"/>
    </row>
    <row r="1269" spans="1:18" ht="15.75" customHeight="1" x14ac:dyDescent="0.15">
      <c r="A1269" s="11">
        <v>2024</v>
      </c>
      <c r="B1269" s="17" t="s">
        <v>33</v>
      </c>
      <c r="C1269" s="9">
        <v>2208</v>
      </c>
      <c r="D1269" s="7" t="s">
        <v>28</v>
      </c>
      <c r="E1269" s="16" t="s">
        <v>32</v>
      </c>
      <c r="F1269" s="52" t="s">
        <v>82</v>
      </c>
      <c r="G1269" s="38">
        <v>45517</v>
      </c>
      <c r="H1269" s="40">
        <v>240259</v>
      </c>
      <c r="I1269" s="61">
        <v>26.8</v>
      </c>
      <c r="J1269" s="11">
        <v>580.20000000000005</v>
      </c>
      <c r="K1269" s="11">
        <v>153.6</v>
      </c>
      <c r="L1269" s="11">
        <f t="shared" si="49"/>
        <v>0.73526370217166492</v>
      </c>
      <c r="M1269" s="7">
        <f t="shared" si="51"/>
        <v>4285.586249719996</v>
      </c>
      <c r="N1269" s="11">
        <v>580.20000000000005</v>
      </c>
      <c r="O1269" s="11">
        <v>45.6</v>
      </c>
      <c r="P1269" s="11">
        <v>153.6</v>
      </c>
      <c r="Q1269" s="11">
        <f t="shared" si="50"/>
        <v>108</v>
      </c>
      <c r="R1269" s="20"/>
    </row>
    <row r="1270" spans="1:18" ht="15.75" customHeight="1" x14ac:dyDescent="0.15">
      <c r="A1270" s="11">
        <v>2024</v>
      </c>
      <c r="B1270" s="17" t="s">
        <v>33</v>
      </c>
      <c r="C1270" s="9">
        <v>2209</v>
      </c>
      <c r="D1270" s="7" t="s">
        <v>27</v>
      </c>
      <c r="E1270" s="16" t="s">
        <v>32</v>
      </c>
      <c r="F1270" s="52" t="s">
        <v>82</v>
      </c>
      <c r="G1270" s="38">
        <v>45517</v>
      </c>
      <c r="H1270" s="40">
        <v>240260</v>
      </c>
      <c r="I1270" s="61">
        <v>27.4</v>
      </c>
      <c r="J1270" s="11">
        <v>549.6</v>
      </c>
      <c r="K1270" s="11">
        <v>135.30000000000001</v>
      </c>
      <c r="L1270" s="11">
        <f t="shared" si="49"/>
        <v>0.75382096069868998</v>
      </c>
      <c r="M1270" s="7">
        <f t="shared" si="51"/>
        <v>4074.3993139791901</v>
      </c>
      <c r="N1270" s="11">
        <v>549.6</v>
      </c>
      <c r="O1270" s="11">
        <v>45.6</v>
      </c>
      <c r="P1270" s="11">
        <v>135.30000000000001</v>
      </c>
      <c r="Q1270" s="11">
        <f t="shared" si="50"/>
        <v>89.700000000000017</v>
      </c>
      <c r="R1270" s="20"/>
    </row>
    <row r="1271" spans="1:18" ht="15.75" customHeight="1" x14ac:dyDescent="0.15">
      <c r="A1271" s="11">
        <v>2024</v>
      </c>
      <c r="B1271" s="17" t="s">
        <v>33</v>
      </c>
      <c r="C1271" s="9">
        <v>2210</v>
      </c>
      <c r="D1271" s="7" t="s">
        <v>29</v>
      </c>
      <c r="E1271" s="16" t="s">
        <v>32</v>
      </c>
      <c r="F1271" s="52" t="s">
        <v>82</v>
      </c>
      <c r="G1271" s="38">
        <v>45517</v>
      </c>
      <c r="H1271" s="40">
        <v>240261</v>
      </c>
      <c r="I1271" s="61">
        <v>28.6</v>
      </c>
      <c r="J1271" s="11">
        <v>411.5</v>
      </c>
      <c r="K1271" s="11">
        <v>129</v>
      </c>
      <c r="L1271" s="11">
        <f t="shared" si="49"/>
        <v>0.6865127582017011</v>
      </c>
      <c r="M1271" s="7">
        <f t="shared" si="51"/>
        <v>5415.6159488771882</v>
      </c>
      <c r="N1271" s="11">
        <v>411.5</v>
      </c>
      <c r="O1271" s="11">
        <v>45.6</v>
      </c>
      <c r="P1271" s="11">
        <v>129</v>
      </c>
      <c r="Q1271" s="11">
        <f t="shared" si="50"/>
        <v>83.4</v>
      </c>
      <c r="R1271" s="20"/>
    </row>
    <row r="1272" spans="1:18" ht="15.75" customHeight="1" x14ac:dyDescent="0.15">
      <c r="A1272" s="11">
        <v>2024</v>
      </c>
      <c r="B1272" s="17" t="s">
        <v>33</v>
      </c>
      <c r="C1272" s="9">
        <v>2211</v>
      </c>
      <c r="D1272" s="7" t="s">
        <v>30</v>
      </c>
      <c r="E1272" s="16" t="s">
        <v>32</v>
      </c>
      <c r="F1272" s="52" t="s">
        <v>82</v>
      </c>
      <c r="G1272" s="38">
        <v>45517</v>
      </c>
      <c r="H1272" s="40">
        <v>240262</v>
      </c>
      <c r="I1272" s="61">
        <v>28.4</v>
      </c>
      <c r="J1272" s="11">
        <v>405.9</v>
      </c>
      <c r="K1272" s="11">
        <v>117.7</v>
      </c>
      <c r="L1272" s="11">
        <f t="shared" si="49"/>
        <v>0.71002710027100269</v>
      </c>
      <c r="M1272" s="7">
        <f t="shared" si="51"/>
        <v>4974.3656559573456</v>
      </c>
      <c r="N1272" s="11">
        <v>405.9</v>
      </c>
      <c r="O1272" s="11">
        <v>45.6</v>
      </c>
      <c r="P1272" s="11">
        <v>117.7</v>
      </c>
      <c r="Q1272" s="11">
        <f t="shared" si="50"/>
        <v>72.099999999999994</v>
      </c>
      <c r="R1272" s="20"/>
    </row>
    <row r="1273" spans="1:18" ht="15.75" customHeight="1" x14ac:dyDescent="0.15">
      <c r="A1273" s="11">
        <v>2024</v>
      </c>
      <c r="B1273" s="17" t="s">
        <v>33</v>
      </c>
      <c r="C1273" s="9">
        <v>2212</v>
      </c>
      <c r="D1273" s="7" t="s">
        <v>31</v>
      </c>
      <c r="E1273" s="16" t="s">
        <v>32</v>
      </c>
      <c r="F1273" s="52" t="s">
        <v>82</v>
      </c>
      <c r="G1273" s="38">
        <v>45517</v>
      </c>
      <c r="H1273" s="40">
        <v>240263</v>
      </c>
      <c r="I1273" s="61">
        <v>29.2</v>
      </c>
      <c r="J1273" s="11">
        <v>269.39999999999998</v>
      </c>
      <c r="K1273" s="11">
        <v>95.2</v>
      </c>
      <c r="L1273" s="11">
        <f t="shared" si="49"/>
        <v>0.64662212323682255</v>
      </c>
      <c r="M1273" s="7">
        <f t="shared" si="51"/>
        <v>6232.8139466095417</v>
      </c>
      <c r="N1273" s="11">
        <v>269.39999999999998</v>
      </c>
      <c r="O1273" s="11">
        <v>45.6</v>
      </c>
      <c r="P1273" s="11">
        <v>95.2</v>
      </c>
      <c r="Q1273" s="11">
        <f t="shared" si="50"/>
        <v>49.6</v>
      </c>
      <c r="R1273" s="20"/>
    </row>
    <row r="1274" spans="1:18" ht="15.75" customHeight="1" x14ac:dyDescent="0.15">
      <c r="A1274" s="11">
        <v>2024</v>
      </c>
      <c r="B1274" s="17" t="s">
        <v>33</v>
      </c>
      <c r="C1274" s="9">
        <v>2301</v>
      </c>
      <c r="D1274" s="7" t="s">
        <v>22</v>
      </c>
      <c r="E1274" s="16" t="s">
        <v>32</v>
      </c>
      <c r="F1274" s="52" t="s">
        <v>82</v>
      </c>
      <c r="G1274" s="38">
        <v>45517</v>
      </c>
      <c r="H1274" s="40">
        <v>240264</v>
      </c>
      <c r="I1274" s="61">
        <v>30.6</v>
      </c>
      <c r="J1274" s="11">
        <v>425.3</v>
      </c>
      <c r="K1274" s="11">
        <v>124.9</v>
      </c>
      <c r="L1274" s="11">
        <f t="shared" si="49"/>
        <v>0.70632494709616733</v>
      </c>
      <c r="M1274" s="7">
        <f t="shared" si="51"/>
        <v>5428.1324578966251</v>
      </c>
      <c r="N1274" s="11">
        <v>425.3</v>
      </c>
      <c r="O1274" s="11">
        <v>45.6</v>
      </c>
      <c r="P1274" s="11">
        <v>124.9</v>
      </c>
      <c r="Q1274" s="11">
        <f t="shared" si="50"/>
        <v>79.300000000000011</v>
      </c>
      <c r="R1274" s="20"/>
    </row>
    <row r="1275" spans="1:18" ht="15.75" customHeight="1" x14ac:dyDescent="0.15">
      <c r="A1275" s="11">
        <v>2024</v>
      </c>
      <c r="B1275" s="17" t="s">
        <v>33</v>
      </c>
      <c r="C1275" s="9">
        <v>2302</v>
      </c>
      <c r="D1275" s="7" t="s">
        <v>28</v>
      </c>
      <c r="E1275" s="16" t="s">
        <v>32</v>
      </c>
      <c r="F1275" s="52" t="s">
        <v>82</v>
      </c>
      <c r="G1275" s="38">
        <v>45517</v>
      </c>
      <c r="H1275" s="40">
        <v>240265</v>
      </c>
      <c r="I1275" s="61">
        <v>24.8</v>
      </c>
      <c r="J1275" s="11">
        <v>433.3</v>
      </c>
      <c r="K1275" s="11">
        <v>133.69999999999999</v>
      </c>
      <c r="L1275" s="11">
        <f t="shared" si="49"/>
        <v>0.69143780290791601</v>
      </c>
      <c r="M1275" s="7">
        <f t="shared" si="51"/>
        <v>4622.2811057986064</v>
      </c>
      <c r="N1275" s="11">
        <v>433.3</v>
      </c>
      <c r="O1275" s="11">
        <v>45.6</v>
      </c>
      <c r="P1275" s="11">
        <v>133.69999999999999</v>
      </c>
      <c r="Q1275" s="11">
        <f t="shared" si="50"/>
        <v>88.1</v>
      </c>
      <c r="R1275" s="20"/>
    </row>
    <row r="1276" spans="1:18" ht="15.75" customHeight="1" x14ac:dyDescent="0.15">
      <c r="A1276" s="11">
        <v>2024</v>
      </c>
      <c r="B1276" s="17" t="s">
        <v>33</v>
      </c>
      <c r="C1276" s="9">
        <v>2303</v>
      </c>
      <c r="D1276" s="7" t="s">
        <v>31</v>
      </c>
      <c r="E1276" s="16" t="s">
        <v>32</v>
      </c>
      <c r="F1276" s="52" t="s">
        <v>82</v>
      </c>
      <c r="G1276" s="38">
        <v>45517</v>
      </c>
      <c r="H1276" s="40">
        <v>240266</v>
      </c>
      <c r="I1276" s="61">
        <v>25.2</v>
      </c>
      <c r="J1276" s="11">
        <v>485.9</v>
      </c>
      <c r="K1276" s="11">
        <v>133.5</v>
      </c>
      <c r="L1276" s="11">
        <f t="shared" si="49"/>
        <v>0.72525210948754881</v>
      </c>
      <c r="M1276" s="7">
        <f t="shared" si="51"/>
        <v>4182.1235819815774</v>
      </c>
      <c r="N1276" s="11">
        <v>485.9</v>
      </c>
      <c r="O1276" s="11">
        <v>45.6</v>
      </c>
      <c r="P1276" s="11">
        <v>133.5</v>
      </c>
      <c r="Q1276" s="11">
        <f t="shared" si="50"/>
        <v>87.9</v>
      </c>
      <c r="R1276" s="20"/>
    </row>
    <row r="1277" spans="1:18" ht="15.75" customHeight="1" x14ac:dyDescent="0.15">
      <c r="A1277" s="11">
        <v>2024</v>
      </c>
      <c r="B1277" s="17" t="s">
        <v>33</v>
      </c>
      <c r="C1277" s="9">
        <v>2304</v>
      </c>
      <c r="D1277" s="7" t="s">
        <v>30</v>
      </c>
      <c r="E1277" s="16" t="s">
        <v>32</v>
      </c>
      <c r="F1277" s="52" t="s">
        <v>82</v>
      </c>
      <c r="G1277" s="38">
        <v>45517</v>
      </c>
      <c r="H1277" s="40">
        <v>240267</v>
      </c>
      <c r="I1277" s="61">
        <v>24.6</v>
      </c>
      <c r="J1277" s="11">
        <v>438.3</v>
      </c>
      <c r="K1277" s="11">
        <v>123</v>
      </c>
      <c r="L1277" s="11">
        <f t="shared" si="49"/>
        <v>0.7193702943189596</v>
      </c>
      <c r="M1277" s="7">
        <f t="shared" si="51"/>
        <v>4169.9486076830372</v>
      </c>
      <c r="N1277" s="11">
        <v>438.3</v>
      </c>
      <c r="O1277" s="11">
        <v>45.6</v>
      </c>
      <c r="P1277" s="11">
        <v>123</v>
      </c>
      <c r="Q1277" s="11">
        <f t="shared" si="50"/>
        <v>77.400000000000006</v>
      </c>
      <c r="R1277" s="20"/>
    </row>
    <row r="1278" spans="1:18" ht="15.75" customHeight="1" x14ac:dyDescent="0.15">
      <c r="A1278" s="11">
        <v>2024</v>
      </c>
      <c r="B1278" s="17" t="s">
        <v>33</v>
      </c>
      <c r="C1278" s="9">
        <v>2305</v>
      </c>
      <c r="D1278" s="7" t="s">
        <v>29</v>
      </c>
      <c r="E1278" s="16" t="s">
        <v>32</v>
      </c>
      <c r="F1278" s="52" t="s">
        <v>82</v>
      </c>
      <c r="G1278" s="38">
        <v>45517</v>
      </c>
      <c r="H1278" s="40">
        <v>240268</v>
      </c>
      <c r="I1278" s="61">
        <v>22.8</v>
      </c>
      <c r="J1278" s="11">
        <v>675.1</v>
      </c>
      <c r="K1278" s="11">
        <v>185.5</v>
      </c>
      <c r="L1278" s="11">
        <f t="shared" si="49"/>
        <v>0.72522589246037628</v>
      </c>
      <c r="M1278" s="7">
        <f t="shared" si="51"/>
        <v>3784.1871587050073</v>
      </c>
      <c r="N1278" s="11">
        <v>675.1</v>
      </c>
      <c r="O1278" s="11">
        <v>45.6</v>
      </c>
      <c r="P1278" s="11">
        <v>185.5</v>
      </c>
      <c r="Q1278" s="11">
        <f t="shared" si="50"/>
        <v>139.9</v>
      </c>
      <c r="R1278" s="20"/>
    </row>
    <row r="1279" spans="1:18" ht="15.75" customHeight="1" x14ac:dyDescent="0.15">
      <c r="A1279" s="11">
        <v>2024</v>
      </c>
      <c r="B1279" s="17" t="s">
        <v>33</v>
      </c>
      <c r="C1279" s="9">
        <v>2306</v>
      </c>
      <c r="D1279" s="7" t="s">
        <v>27</v>
      </c>
      <c r="E1279" s="16" t="s">
        <v>32</v>
      </c>
      <c r="F1279" s="52" t="s">
        <v>82</v>
      </c>
      <c r="G1279" s="38">
        <v>45517</v>
      </c>
      <c r="H1279" s="40">
        <v>240269</v>
      </c>
      <c r="I1279" s="61">
        <v>25.4</v>
      </c>
      <c r="J1279" s="11">
        <v>277</v>
      </c>
      <c r="K1279" s="11">
        <v>96.4</v>
      </c>
      <c r="L1279" s="11">
        <f t="shared" si="49"/>
        <v>0.65198555956678694</v>
      </c>
      <c r="M1279" s="7">
        <f t="shared" si="51"/>
        <v>5339.4058888119062</v>
      </c>
      <c r="N1279" s="11">
        <v>277</v>
      </c>
      <c r="O1279" s="11">
        <v>45.6</v>
      </c>
      <c r="P1279" s="11">
        <v>96.4</v>
      </c>
      <c r="Q1279" s="11">
        <f t="shared" si="50"/>
        <v>50.800000000000004</v>
      </c>
      <c r="R1279" s="20"/>
    </row>
    <row r="1280" spans="1:18" ht="15.75" customHeight="1" x14ac:dyDescent="0.15">
      <c r="A1280" s="11">
        <v>2024</v>
      </c>
      <c r="B1280" s="17" t="s">
        <v>33</v>
      </c>
      <c r="C1280" s="9">
        <v>2307</v>
      </c>
      <c r="D1280" s="7" t="s">
        <v>22</v>
      </c>
      <c r="E1280" s="10" t="s">
        <v>23</v>
      </c>
      <c r="F1280" s="52" t="s">
        <v>82</v>
      </c>
      <c r="G1280" s="38">
        <v>45531</v>
      </c>
      <c r="H1280" s="40">
        <v>240270</v>
      </c>
      <c r="I1280" s="61">
        <v>30.6</v>
      </c>
      <c r="J1280" s="11">
        <v>673.5</v>
      </c>
      <c r="K1280" s="11">
        <v>203.1</v>
      </c>
      <c r="L1280" s="11">
        <f t="shared" si="49"/>
        <v>0.69844097995545651</v>
      </c>
      <c r="M1280" s="7">
        <f t="shared" si="51"/>
        <v>5573.8554858158441</v>
      </c>
      <c r="N1280" s="11">
        <v>673.5</v>
      </c>
      <c r="O1280" s="11">
        <v>45.6</v>
      </c>
      <c r="P1280" s="11">
        <v>203.1</v>
      </c>
      <c r="Q1280" s="11">
        <f t="shared" si="50"/>
        <v>157.5</v>
      </c>
      <c r="R1280" s="20"/>
    </row>
    <row r="1281" spans="1:18" ht="15.75" customHeight="1" x14ac:dyDescent="0.15">
      <c r="A1281" s="11">
        <v>2024</v>
      </c>
      <c r="B1281" s="17" t="s">
        <v>33</v>
      </c>
      <c r="C1281" s="9">
        <v>2308</v>
      </c>
      <c r="D1281" s="7" t="s">
        <v>29</v>
      </c>
      <c r="E1281" s="10" t="s">
        <v>23</v>
      </c>
      <c r="F1281" s="52" t="s">
        <v>82</v>
      </c>
      <c r="G1281" s="38">
        <v>45531</v>
      </c>
      <c r="H1281" s="40">
        <v>240271</v>
      </c>
      <c r="I1281" s="61">
        <v>25.6</v>
      </c>
      <c r="J1281" s="11">
        <v>486.7</v>
      </c>
      <c r="K1281" s="11">
        <v>147.1</v>
      </c>
      <c r="L1281" s="11">
        <f t="shared" si="49"/>
        <v>0.6977604273679886</v>
      </c>
      <c r="M1281" s="7">
        <f t="shared" si="51"/>
        <v>4673.6183680053255</v>
      </c>
      <c r="N1281" s="11">
        <v>486.7</v>
      </c>
      <c r="O1281" s="11">
        <v>45.6</v>
      </c>
      <c r="P1281" s="11">
        <v>147.1</v>
      </c>
      <c r="Q1281" s="11">
        <f t="shared" si="50"/>
        <v>101.5</v>
      </c>
      <c r="R1281" s="20"/>
    </row>
    <row r="1282" spans="1:18" ht="15.75" customHeight="1" x14ac:dyDescent="0.15">
      <c r="A1282" s="11">
        <v>2024</v>
      </c>
      <c r="B1282" s="17" t="s">
        <v>33</v>
      </c>
      <c r="C1282" s="9">
        <v>2309</v>
      </c>
      <c r="D1282" s="7" t="s">
        <v>31</v>
      </c>
      <c r="E1282" s="10" t="s">
        <v>23</v>
      </c>
      <c r="F1282" s="52" t="s">
        <v>82</v>
      </c>
      <c r="G1282" s="38">
        <v>45531</v>
      </c>
      <c r="H1282" s="40">
        <v>240272</v>
      </c>
      <c r="I1282" s="61">
        <v>26.6</v>
      </c>
      <c r="J1282" s="11">
        <v>639.4</v>
      </c>
      <c r="K1282" s="11">
        <v>180.3</v>
      </c>
      <c r="L1282" s="11">
        <f t="shared" si="49"/>
        <v>0.71801689083515796</v>
      </c>
      <c r="M1282" s="7">
        <f t="shared" si="51"/>
        <v>4530.7143939657235</v>
      </c>
      <c r="N1282" s="11">
        <v>639.4</v>
      </c>
      <c r="O1282" s="11">
        <v>45.6</v>
      </c>
      <c r="P1282" s="11">
        <v>180.3</v>
      </c>
      <c r="Q1282" s="11">
        <f t="shared" si="50"/>
        <v>134.70000000000002</v>
      </c>
      <c r="R1282" s="20"/>
    </row>
    <row r="1283" spans="1:18" ht="15.75" customHeight="1" x14ac:dyDescent="0.15">
      <c r="A1283" s="11">
        <v>2024</v>
      </c>
      <c r="B1283" s="17" t="s">
        <v>33</v>
      </c>
      <c r="C1283" s="9">
        <v>2310</v>
      </c>
      <c r="D1283" s="7" t="s">
        <v>27</v>
      </c>
      <c r="E1283" s="10" t="s">
        <v>23</v>
      </c>
      <c r="F1283" s="52" t="s">
        <v>82</v>
      </c>
      <c r="G1283" s="38">
        <v>45531</v>
      </c>
      <c r="H1283" s="40">
        <v>240273</v>
      </c>
      <c r="I1283" s="61">
        <v>26.2</v>
      </c>
      <c r="J1283" s="11">
        <v>712.3</v>
      </c>
      <c r="K1283" s="11">
        <v>199.3</v>
      </c>
      <c r="L1283" s="11">
        <f t="shared" si="49"/>
        <v>0.72020216201038889</v>
      </c>
      <c r="M1283" s="7">
        <f t="shared" si="51"/>
        <v>4427.9998791477556</v>
      </c>
      <c r="N1283" s="11">
        <v>712.3</v>
      </c>
      <c r="O1283" s="11">
        <v>45.6</v>
      </c>
      <c r="P1283" s="11">
        <v>199.3</v>
      </c>
      <c r="Q1283" s="11">
        <f t="shared" si="50"/>
        <v>153.70000000000002</v>
      </c>
      <c r="R1283" s="20"/>
    </row>
    <row r="1284" spans="1:18" ht="15.75" customHeight="1" x14ac:dyDescent="0.15">
      <c r="A1284" s="11">
        <v>2024</v>
      </c>
      <c r="B1284" s="17" t="s">
        <v>33</v>
      </c>
      <c r="C1284" s="9">
        <v>2311</v>
      </c>
      <c r="D1284" s="7" t="s">
        <v>30</v>
      </c>
      <c r="E1284" s="10" t="s">
        <v>23</v>
      </c>
      <c r="F1284" s="52" t="s">
        <v>82</v>
      </c>
      <c r="G1284" s="38">
        <v>45531</v>
      </c>
      <c r="H1284" s="40">
        <v>240274</v>
      </c>
      <c r="I1284" s="61">
        <v>25.6</v>
      </c>
      <c r="J1284" s="11">
        <v>624.9</v>
      </c>
      <c r="K1284" s="11">
        <v>196.4</v>
      </c>
      <c r="L1284" s="11">
        <f t="shared" si="49"/>
        <v>0.68570971355416865</v>
      </c>
      <c r="M1284" s="7">
        <f t="shared" si="51"/>
        <v>4859.9620586656374</v>
      </c>
      <c r="N1284" s="11">
        <v>624.9</v>
      </c>
      <c r="O1284" s="11">
        <v>45.6</v>
      </c>
      <c r="P1284" s="11">
        <v>196.4</v>
      </c>
      <c r="Q1284" s="11">
        <f t="shared" si="50"/>
        <v>150.80000000000001</v>
      </c>
      <c r="R1284" s="20"/>
    </row>
    <row r="1285" spans="1:18" ht="15.75" customHeight="1" x14ac:dyDescent="0.15">
      <c r="A1285" s="11">
        <v>2024</v>
      </c>
      <c r="B1285" s="17" t="s">
        <v>33</v>
      </c>
      <c r="C1285" s="9">
        <v>2312</v>
      </c>
      <c r="D1285" s="7" t="s">
        <v>28</v>
      </c>
      <c r="E1285" s="10" t="s">
        <v>23</v>
      </c>
      <c r="F1285" s="52" t="s">
        <v>82</v>
      </c>
      <c r="G1285" s="38">
        <v>45531</v>
      </c>
      <c r="H1285" s="40">
        <v>240275</v>
      </c>
      <c r="I1285" s="61">
        <v>27.2</v>
      </c>
      <c r="J1285" s="11">
        <v>577.5</v>
      </c>
      <c r="K1285" s="11">
        <v>156</v>
      </c>
      <c r="L1285" s="11">
        <f t="shared" si="49"/>
        <v>0.72987012987012989</v>
      </c>
      <c r="M1285" s="7">
        <f t="shared" si="51"/>
        <v>4438.1652484440356</v>
      </c>
      <c r="N1285" s="11">
        <v>577.5</v>
      </c>
      <c r="O1285" s="11">
        <v>45.6</v>
      </c>
      <c r="P1285" s="11">
        <v>156</v>
      </c>
      <c r="Q1285" s="11">
        <f t="shared" si="50"/>
        <v>110.4</v>
      </c>
      <c r="R1285" s="20"/>
    </row>
    <row r="1286" spans="1:18" ht="15.75" customHeight="1" x14ac:dyDescent="0.15">
      <c r="A1286" s="11">
        <v>2024</v>
      </c>
      <c r="B1286" s="17" t="s">
        <v>33</v>
      </c>
      <c r="C1286" s="9">
        <v>2401</v>
      </c>
      <c r="D1286" s="7" t="s">
        <v>30</v>
      </c>
      <c r="E1286" s="10" t="s">
        <v>23</v>
      </c>
      <c r="F1286" s="52" t="s">
        <v>82</v>
      </c>
      <c r="G1286" s="38">
        <v>45531</v>
      </c>
      <c r="H1286" s="40">
        <v>240276</v>
      </c>
      <c r="I1286" s="61">
        <v>29.2</v>
      </c>
      <c r="J1286" s="11">
        <v>633.9</v>
      </c>
      <c r="K1286" s="11">
        <v>176.2</v>
      </c>
      <c r="L1286" s="11">
        <f t="shared" si="49"/>
        <v>0.72203817636851242</v>
      </c>
      <c r="M1286" s="7">
        <f t="shared" si="51"/>
        <v>4902.6394827665272</v>
      </c>
      <c r="N1286" s="11">
        <v>633.9</v>
      </c>
      <c r="O1286" s="11">
        <v>45.6</v>
      </c>
      <c r="P1286" s="11">
        <v>176.2</v>
      </c>
      <c r="Q1286" s="11">
        <f t="shared" si="50"/>
        <v>130.6</v>
      </c>
      <c r="R1286" s="20"/>
    </row>
    <row r="1287" spans="1:18" ht="15.75" customHeight="1" x14ac:dyDescent="0.15">
      <c r="A1287" s="11">
        <v>2024</v>
      </c>
      <c r="B1287" s="17" t="s">
        <v>33</v>
      </c>
      <c r="C1287" s="9">
        <v>2402</v>
      </c>
      <c r="D1287" s="7" t="s">
        <v>27</v>
      </c>
      <c r="E1287" s="10" t="s">
        <v>23</v>
      </c>
      <c r="F1287" s="52" t="s">
        <v>82</v>
      </c>
      <c r="G1287" s="38">
        <v>45531</v>
      </c>
      <c r="H1287" s="40">
        <v>240277</v>
      </c>
      <c r="I1287" s="61">
        <v>24.2</v>
      </c>
      <c r="J1287" s="11">
        <v>580.20000000000005</v>
      </c>
      <c r="K1287" s="11">
        <v>168.3</v>
      </c>
      <c r="L1287" s="11">
        <f t="shared" si="49"/>
        <v>0.70992761116856262</v>
      </c>
      <c r="M1287" s="7">
        <f t="shared" si="51"/>
        <v>4240.1743268604678</v>
      </c>
      <c r="N1287" s="11">
        <v>580.20000000000005</v>
      </c>
      <c r="O1287" s="11">
        <v>45.6</v>
      </c>
      <c r="P1287" s="11">
        <v>168.3</v>
      </c>
      <c r="Q1287" s="11">
        <f t="shared" si="50"/>
        <v>122.70000000000002</v>
      </c>
      <c r="R1287" s="20"/>
    </row>
    <row r="1288" spans="1:18" ht="15.75" customHeight="1" x14ac:dyDescent="0.15">
      <c r="A1288" s="11">
        <v>2024</v>
      </c>
      <c r="B1288" s="17" t="s">
        <v>33</v>
      </c>
      <c r="C1288" s="9">
        <v>2403</v>
      </c>
      <c r="D1288" s="7" t="s">
        <v>22</v>
      </c>
      <c r="E1288" s="10" t="s">
        <v>23</v>
      </c>
      <c r="F1288" s="52" t="s">
        <v>82</v>
      </c>
      <c r="G1288" s="38">
        <v>45531</v>
      </c>
      <c r="H1288" s="40">
        <v>240278</v>
      </c>
      <c r="I1288" s="61">
        <v>27.8</v>
      </c>
      <c r="J1288" s="11">
        <v>798.8</v>
      </c>
      <c r="K1288" s="11">
        <v>213.7</v>
      </c>
      <c r="L1288" s="11">
        <f t="shared" si="49"/>
        <v>0.73247371056584865</v>
      </c>
      <c r="M1288" s="7">
        <f t="shared" si="51"/>
        <v>4492.346190020161</v>
      </c>
      <c r="N1288" s="11">
        <v>798.8</v>
      </c>
      <c r="O1288" s="11">
        <v>45.6</v>
      </c>
      <c r="P1288" s="11">
        <v>213.7</v>
      </c>
      <c r="Q1288" s="11">
        <f t="shared" si="50"/>
        <v>168.1</v>
      </c>
      <c r="R1288" s="20"/>
    </row>
    <row r="1289" spans="1:18" ht="15.75" customHeight="1" x14ac:dyDescent="0.15">
      <c r="A1289" s="11">
        <v>2024</v>
      </c>
      <c r="B1289" s="17" t="s">
        <v>33</v>
      </c>
      <c r="C1289" s="9">
        <v>2404</v>
      </c>
      <c r="D1289" s="7" t="s">
        <v>28</v>
      </c>
      <c r="E1289" s="10" t="s">
        <v>23</v>
      </c>
      <c r="F1289" s="52" t="s">
        <v>82</v>
      </c>
      <c r="G1289" s="38">
        <v>45531</v>
      </c>
      <c r="H1289" s="40">
        <v>240279</v>
      </c>
      <c r="I1289" s="61">
        <v>26.4</v>
      </c>
      <c r="J1289" s="11">
        <v>593</v>
      </c>
      <c r="K1289" s="11">
        <v>167.2</v>
      </c>
      <c r="L1289" s="11">
        <f t="shared" si="49"/>
        <v>0.71804384485666106</v>
      </c>
      <c r="M1289" s="7">
        <f t="shared" si="51"/>
        <v>4496.219049403534</v>
      </c>
      <c r="N1289" s="11">
        <v>593</v>
      </c>
      <c r="O1289" s="11">
        <v>45.6</v>
      </c>
      <c r="P1289" s="11">
        <v>167.2</v>
      </c>
      <c r="Q1289" s="11">
        <f t="shared" si="50"/>
        <v>121.6</v>
      </c>
      <c r="R1289" s="20"/>
    </row>
    <row r="1290" spans="1:18" ht="15.75" customHeight="1" x14ac:dyDescent="0.15">
      <c r="A1290" s="11">
        <v>2024</v>
      </c>
      <c r="B1290" s="17" t="s">
        <v>33</v>
      </c>
      <c r="C1290" s="9">
        <v>2405</v>
      </c>
      <c r="D1290" s="7" t="s">
        <v>29</v>
      </c>
      <c r="E1290" s="10" t="s">
        <v>23</v>
      </c>
      <c r="F1290" s="52" t="s">
        <v>82</v>
      </c>
      <c r="G1290" s="38">
        <v>45531</v>
      </c>
      <c r="H1290" s="40">
        <v>240280</v>
      </c>
      <c r="I1290" s="61">
        <v>26.6</v>
      </c>
      <c r="J1290" s="11">
        <v>695.9</v>
      </c>
      <c r="K1290" s="11">
        <v>185.5</v>
      </c>
      <c r="L1290" s="11">
        <f t="shared" si="49"/>
        <v>0.73343871245868664</v>
      </c>
      <c r="M1290" s="7">
        <f t="shared" si="51"/>
        <v>4282.9269664923713</v>
      </c>
      <c r="N1290" s="11">
        <v>695.9</v>
      </c>
      <c r="O1290" s="11">
        <v>45.6</v>
      </c>
      <c r="P1290" s="11">
        <v>185.5</v>
      </c>
      <c r="Q1290" s="11">
        <f t="shared" si="50"/>
        <v>139.9</v>
      </c>
      <c r="R1290" s="20"/>
    </row>
    <row r="1291" spans="1:18" ht="15.75" customHeight="1" x14ac:dyDescent="0.15">
      <c r="A1291" s="11">
        <v>2024</v>
      </c>
      <c r="B1291" s="17" t="s">
        <v>33</v>
      </c>
      <c r="C1291" s="9">
        <v>2406</v>
      </c>
      <c r="D1291" s="7" t="s">
        <v>31</v>
      </c>
      <c r="E1291" s="10" t="s">
        <v>23</v>
      </c>
      <c r="F1291" s="52" t="s">
        <v>82</v>
      </c>
      <c r="G1291" s="38">
        <v>45531</v>
      </c>
      <c r="H1291" s="40">
        <v>240281</v>
      </c>
      <c r="I1291" s="61">
        <v>27.6</v>
      </c>
      <c r="J1291" s="11">
        <v>699.7</v>
      </c>
      <c r="K1291" s="11">
        <v>192.8</v>
      </c>
      <c r="L1291" s="11">
        <f t="shared" si="49"/>
        <v>0.72445333714449045</v>
      </c>
      <c r="M1291" s="7">
        <f t="shared" si="51"/>
        <v>4593.737687484152</v>
      </c>
      <c r="N1291" s="11">
        <v>699.7</v>
      </c>
      <c r="O1291" s="11">
        <v>45.6</v>
      </c>
      <c r="P1291" s="11">
        <v>192.8</v>
      </c>
      <c r="Q1291" s="11">
        <f t="shared" si="50"/>
        <v>147.20000000000002</v>
      </c>
      <c r="R1291" s="20"/>
    </row>
    <row r="1292" spans="1:18" ht="15.75" customHeight="1" x14ac:dyDescent="0.15">
      <c r="A1292" s="11">
        <v>2024</v>
      </c>
      <c r="B1292" s="17" t="s">
        <v>33</v>
      </c>
      <c r="C1292" s="9">
        <v>2407</v>
      </c>
      <c r="D1292" s="7" t="s">
        <v>31</v>
      </c>
      <c r="E1292" s="16" t="s">
        <v>32</v>
      </c>
      <c r="F1292" s="52" t="s">
        <v>82</v>
      </c>
      <c r="G1292" s="38">
        <v>45517</v>
      </c>
      <c r="H1292" s="40">
        <v>240282</v>
      </c>
      <c r="I1292" s="61">
        <v>24</v>
      </c>
      <c r="J1292" s="11">
        <v>300.5</v>
      </c>
      <c r="K1292" s="11">
        <v>102.1</v>
      </c>
      <c r="L1292" s="11">
        <f t="shared" si="49"/>
        <v>0.6602329450915142</v>
      </c>
      <c r="M1292" s="7">
        <f t="shared" si="51"/>
        <v>4925.5469391642418</v>
      </c>
      <c r="N1292" s="11">
        <v>300.5</v>
      </c>
      <c r="O1292" s="11">
        <v>45.6</v>
      </c>
      <c r="P1292" s="11">
        <v>102.1</v>
      </c>
      <c r="Q1292" s="11">
        <f t="shared" si="50"/>
        <v>56.499999999999993</v>
      </c>
      <c r="R1292" s="20"/>
    </row>
    <row r="1293" spans="1:18" ht="15.75" customHeight="1" x14ac:dyDescent="0.15">
      <c r="A1293" s="11">
        <v>2024</v>
      </c>
      <c r="B1293" s="17" t="s">
        <v>33</v>
      </c>
      <c r="C1293" s="9">
        <v>2408</v>
      </c>
      <c r="D1293" s="7" t="s">
        <v>27</v>
      </c>
      <c r="E1293" s="16" t="s">
        <v>32</v>
      </c>
      <c r="F1293" s="52" t="s">
        <v>82</v>
      </c>
      <c r="G1293" s="38">
        <v>45517</v>
      </c>
      <c r="H1293" s="40">
        <v>240283</v>
      </c>
      <c r="I1293" s="61">
        <v>21.8</v>
      </c>
      <c r="J1293" s="11">
        <v>421.4</v>
      </c>
      <c r="K1293" s="11">
        <v>126.6</v>
      </c>
      <c r="L1293" s="11">
        <f t="shared" si="49"/>
        <v>0.69957285239677258</v>
      </c>
      <c r="M1293" s="7">
        <f t="shared" si="51"/>
        <v>3956.0122039889493</v>
      </c>
      <c r="N1293" s="11">
        <v>421.4</v>
      </c>
      <c r="O1293" s="11">
        <v>45.6</v>
      </c>
      <c r="P1293" s="11">
        <v>126.6</v>
      </c>
      <c r="Q1293" s="11">
        <f t="shared" si="50"/>
        <v>81</v>
      </c>
      <c r="R1293" s="20"/>
    </row>
    <row r="1294" spans="1:18" ht="15.75" customHeight="1" x14ac:dyDescent="0.15">
      <c r="A1294" s="11">
        <v>2024</v>
      </c>
      <c r="B1294" s="17" t="s">
        <v>33</v>
      </c>
      <c r="C1294" s="9">
        <v>2409</v>
      </c>
      <c r="D1294" s="7" t="s">
        <v>22</v>
      </c>
      <c r="E1294" s="16" t="s">
        <v>32</v>
      </c>
      <c r="F1294" s="52" t="s">
        <v>82</v>
      </c>
      <c r="G1294" s="38">
        <v>45517</v>
      </c>
      <c r="H1294" s="40">
        <v>240284</v>
      </c>
      <c r="I1294" s="61">
        <v>18.399999999999999</v>
      </c>
      <c r="J1294" s="11">
        <v>473.5</v>
      </c>
      <c r="K1294" s="11">
        <v>140.19999999999999</v>
      </c>
      <c r="L1294" s="11">
        <f t="shared" si="49"/>
        <v>0.70390707497360083</v>
      </c>
      <c r="M1294" s="7">
        <f t="shared" si="51"/>
        <v>3290.8478842158524</v>
      </c>
      <c r="N1294" s="11">
        <v>473.5</v>
      </c>
      <c r="O1294" s="11">
        <v>45.6</v>
      </c>
      <c r="P1294" s="11">
        <v>140.19999999999999</v>
      </c>
      <c r="Q1294" s="11">
        <f t="shared" si="50"/>
        <v>94.6</v>
      </c>
      <c r="R1294" s="20"/>
    </row>
    <row r="1295" spans="1:18" ht="15.75" customHeight="1" x14ac:dyDescent="0.15">
      <c r="A1295" s="11">
        <v>2024</v>
      </c>
      <c r="B1295" s="17" t="s">
        <v>33</v>
      </c>
      <c r="C1295" s="9">
        <v>2410</v>
      </c>
      <c r="D1295" s="7" t="s">
        <v>30</v>
      </c>
      <c r="E1295" s="16" t="s">
        <v>32</v>
      </c>
      <c r="F1295" s="52" t="s">
        <v>82</v>
      </c>
      <c r="G1295" s="38">
        <v>45517</v>
      </c>
      <c r="H1295" s="40">
        <v>240285</v>
      </c>
      <c r="I1295" s="61">
        <v>26</v>
      </c>
      <c r="J1295" s="11">
        <v>665</v>
      </c>
      <c r="K1295" s="11">
        <v>180.5</v>
      </c>
      <c r="L1295" s="11">
        <f t="shared" si="49"/>
        <v>0.72857142857142854</v>
      </c>
      <c r="M1295" s="7">
        <f t="shared" si="51"/>
        <v>4262.7598204264859</v>
      </c>
      <c r="N1295" s="11">
        <v>665</v>
      </c>
      <c r="O1295" s="11">
        <v>45.6</v>
      </c>
      <c r="P1295" s="11">
        <v>180.5</v>
      </c>
      <c r="Q1295" s="11">
        <f t="shared" si="50"/>
        <v>134.9</v>
      </c>
      <c r="R1295" s="20"/>
    </row>
    <row r="1296" spans="1:18" ht="15.75" customHeight="1" x14ac:dyDescent="0.15">
      <c r="A1296" s="11">
        <v>2024</v>
      </c>
      <c r="B1296" s="17" t="s">
        <v>33</v>
      </c>
      <c r="C1296" s="9">
        <v>2411</v>
      </c>
      <c r="D1296" s="7" t="s">
        <v>29</v>
      </c>
      <c r="E1296" s="16" t="s">
        <v>32</v>
      </c>
      <c r="F1296" s="52" t="s">
        <v>82</v>
      </c>
      <c r="G1296" s="38">
        <v>45517</v>
      </c>
      <c r="H1296" s="40">
        <v>240286</v>
      </c>
      <c r="I1296" s="61">
        <v>25</v>
      </c>
      <c r="J1296" s="11">
        <v>668.7</v>
      </c>
      <c r="K1296" s="11">
        <v>176.2</v>
      </c>
      <c r="L1296" s="11">
        <f t="shared" si="49"/>
        <v>0.73650366382533272</v>
      </c>
      <c r="M1296" s="7">
        <f t="shared" si="51"/>
        <v>3979.0238677756734</v>
      </c>
      <c r="N1296" s="11">
        <v>668.7</v>
      </c>
      <c r="O1296" s="11">
        <v>45.6</v>
      </c>
      <c r="P1296" s="11">
        <v>176.2</v>
      </c>
      <c r="Q1296" s="11">
        <f t="shared" si="50"/>
        <v>130.6</v>
      </c>
      <c r="R1296" s="20"/>
    </row>
    <row r="1297" spans="1:18" ht="15.75" customHeight="1" x14ac:dyDescent="0.15">
      <c r="A1297" s="11">
        <v>2024</v>
      </c>
      <c r="B1297" s="17" t="s">
        <v>33</v>
      </c>
      <c r="C1297" s="9">
        <v>2412</v>
      </c>
      <c r="D1297" s="7" t="s">
        <v>28</v>
      </c>
      <c r="E1297" s="16" t="s">
        <v>32</v>
      </c>
      <c r="F1297" s="52" t="s">
        <v>82</v>
      </c>
      <c r="G1297" s="38">
        <v>45517</v>
      </c>
      <c r="H1297" s="40">
        <v>240287</v>
      </c>
      <c r="I1297" s="61">
        <v>24.2</v>
      </c>
      <c r="J1297" s="11">
        <v>244.2</v>
      </c>
      <c r="K1297" s="11">
        <v>94.3</v>
      </c>
      <c r="L1297" s="11">
        <f t="shared" si="49"/>
        <v>0.61384111384111373</v>
      </c>
      <c r="M1297" s="7">
        <f t="shared" si="51"/>
        <v>5644.732343454566</v>
      </c>
      <c r="N1297" s="11">
        <v>244.2</v>
      </c>
      <c r="O1297" s="11">
        <v>45.6</v>
      </c>
      <c r="P1297" s="11">
        <v>94.3</v>
      </c>
      <c r="Q1297" s="11">
        <f t="shared" si="50"/>
        <v>48.699999999999996</v>
      </c>
      <c r="R1297" s="20"/>
    </row>
    <row r="1298" spans="1:18" ht="15.75" customHeight="1" x14ac:dyDescent="0.15">
      <c r="A1298" s="11">
        <v>2024</v>
      </c>
      <c r="B1298" s="8" t="s">
        <v>21</v>
      </c>
      <c r="C1298" s="41">
        <v>1107</v>
      </c>
      <c r="D1298" s="7" t="s">
        <v>29</v>
      </c>
      <c r="E1298" s="16" t="s">
        <v>32</v>
      </c>
      <c r="F1298" s="52" t="s">
        <v>84</v>
      </c>
      <c r="G1298" s="38">
        <v>45553</v>
      </c>
      <c r="H1298" s="40">
        <v>240288</v>
      </c>
      <c r="I1298" s="61">
        <v>18.8</v>
      </c>
      <c r="J1298" s="11">
        <v>349.3</v>
      </c>
      <c r="K1298" s="11">
        <v>121.4</v>
      </c>
      <c r="L1298" s="11">
        <f t="shared" si="49"/>
        <v>0.65244775264815347</v>
      </c>
      <c r="M1298" s="7">
        <f t="shared" si="51"/>
        <v>3946.7526118454639</v>
      </c>
      <c r="N1298" s="11">
        <v>349.3</v>
      </c>
      <c r="O1298" s="11">
        <v>45.6</v>
      </c>
      <c r="P1298" s="11">
        <v>121.4</v>
      </c>
      <c r="Q1298" s="11">
        <f t="shared" si="50"/>
        <v>75.800000000000011</v>
      </c>
      <c r="R1298" s="20"/>
    </row>
    <row r="1299" spans="1:18" ht="15.75" customHeight="1" x14ac:dyDescent="0.15">
      <c r="A1299" s="11">
        <v>2024</v>
      </c>
      <c r="B1299" s="8" t="s">
        <v>21</v>
      </c>
      <c r="C1299" s="41">
        <v>1108</v>
      </c>
      <c r="D1299" s="7" t="s">
        <v>28</v>
      </c>
      <c r="E1299" s="16" t="s">
        <v>32</v>
      </c>
      <c r="F1299" s="52" t="s">
        <v>84</v>
      </c>
      <c r="G1299" s="38">
        <v>45553</v>
      </c>
      <c r="H1299" s="40">
        <v>240289</v>
      </c>
      <c r="I1299" s="61">
        <v>20</v>
      </c>
      <c r="J1299" s="11">
        <v>403.9</v>
      </c>
      <c r="K1299" s="11">
        <v>140.9</v>
      </c>
      <c r="L1299" s="11">
        <f t="shared" si="49"/>
        <v>0.65115127506808623</v>
      </c>
      <c r="M1299" s="7">
        <f t="shared" si="51"/>
        <v>4214.3353426426784</v>
      </c>
      <c r="N1299" s="11">
        <v>403.9</v>
      </c>
      <c r="O1299" s="11">
        <v>45.6</v>
      </c>
      <c r="P1299" s="11">
        <v>140.9</v>
      </c>
      <c r="Q1299" s="11">
        <f t="shared" si="50"/>
        <v>95.300000000000011</v>
      </c>
      <c r="R1299" s="20"/>
    </row>
    <row r="1300" spans="1:18" ht="15.75" customHeight="1" x14ac:dyDescent="0.15">
      <c r="A1300" s="11">
        <v>2024</v>
      </c>
      <c r="B1300" s="8" t="s">
        <v>21</v>
      </c>
      <c r="C1300" s="41">
        <v>1109</v>
      </c>
      <c r="D1300" s="7" t="s">
        <v>22</v>
      </c>
      <c r="E1300" s="16" t="s">
        <v>32</v>
      </c>
      <c r="F1300" s="52" t="s">
        <v>84</v>
      </c>
      <c r="G1300" s="38">
        <v>45553</v>
      </c>
      <c r="H1300" s="40">
        <v>240290</v>
      </c>
      <c r="I1300" s="61">
        <v>18.600000000000001</v>
      </c>
      <c r="J1300" s="11">
        <v>429.5</v>
      </c>
      <c r="K1300" s="11">
        <v>141.5</v>
      </c>
      <c r="L1300" s="11">
        <f t="shared" si="49"/>
        <v>0.67054714784633296</v>
      </c>
      <c r="M1300" s="7">
        <f t="shared" si="51"/>
        <v>3701.4183237105235</v>
      </c>
      <c r="N1300" s="11">
        <v>429.5</v>
      </c>
      <c r="O1300" s="11">
        <v>45.6</v>
      </c>
      <c r="P1300" s="11">
        <v>141.5</v>
      </c>
      <c r="Q1300" s="11">
        <f t="shared" si="50"/>
        <v>95.9</v>
      </c>
      <c r="R1300" s="20"/>
    </row>
    <row r="1301" spans="1:18" ht="15.75" customHeight="1" x14ac:dyDescent="0.15">
      <c r="A1301" s="11">
        <v>2024</v>
      </c>
      <c r="B1301" s="8" t="s">
        <v>21</v>
      </c>
      <c r="C1301" s="41">
        <v>1110</v>
      </c>
      <c r="D1301" s="7" t="s">
        <v>27</v>
      </c>
      <c r="E1301" s="16" t="s">
        <v>32</v>
      </c>
      <c r="F1301" s="52" t="s">
        <v>84</v>
      </c>
      <c r="G1301" s="38">
        <v>45553</v>
      </c>
      <c r="H1301" s="40">
        <v>240291</v>
      </c>
      <c r="I1301" s="61">
        <v>13.8</v>
      </c>
      <c r="J1301" s="11">
        <v>318.7</v>
      </c>
      <c r="K1301" s="11">
        <v>114.8</v>
      </c>
      <c r="L1301" s="11">
        <f t="shared" si="49"/>
        <v>0.63978663319736429</v>
      </c>
      <c r="M1301" s="7">
        <f t="shared" si="51"/>
        <v>3002.6234059029789</v>
      </c>
      <c r="N1301" s="11">
        <v>318.7</v>
      </c>
      <c r="O1301" s="11">
        <v>45.6</v>
      </c>
      <c r="P1301" s="11">
        <v>114.8</v>
      </c>
      <c r="Q1301" s="11">
        <f t="shared" si="50"/>
        <v>69.199999999999989</v>
      </c>
      <c r="R1301" s="20"/>
    </row>
    <row r="1302" spans="1:18" ht="15.75" customHeight="1" x14ac:dyDescent="0.15">
      <c r="A1302" s="11">
        <v>2024</v>
      </c>
      <c r="B1302" s="8" t="s">
        <v>21</v>
      </c>
      <c r="C1302" s="41">
        <v>1111</v>
      </c>
      <c r="D1302" s="7" t="s">
        <v>30</v>
      </c>
      <c r="E1302" s="16" t="s">
        <v>32</v>
      </c>
      <c r="F1302" s="52" t="s">
        <v>84</v>
      </c>
      <c r="G1302" s="38">
        <v>45553</v>
      </c>
      <c r="H1302" s="40">
        <v>240292</v>
      </c>
      <c r="I1302" s="61">
        <v>12.8</v>
      </c>
      <c r="J1302" s="11">
        <v>420.9</v>
      </c>
      <c r="K1302" s="11">
        <v>151.30000000000001</v>
      </c>
      <c r="L1302" s="11">
        <f t="shared" si="49"/>
        <v>0.64053219291993346</v>
      </c>
      <c r="M1302" s="7">
        <f t="shared" si="51"/>
        <v>2779.2775963217077</v>
      </c>
      <c r="N1302" s="11">
        <v>420.9</v>
      </c>
      <c r="O1302" s="11">
        <v>45.6</v>
      </c>
      <c r="P1302" s="11">
        <v>151.30000000000001</v>
      </c>
      <c r="Q1302" s="11">
        <f t="shared" si="50"/>
        <v>105.70000000000002</v>
      </c>
      <c r="R1302" s="20"/>
    </row>
    <row r="1303" spans="1:18" ht="15.75" customHeight="1" x14ac:dyDescent="0.15">
      <c r="A1303" s="11">
        <v>2024</v>
      </c>
      <c r="B1303" s="8" t="s">
        <v>21</v>
      </c>
      <c r="C1303" s="41">
        <v>1112</v>
      </c>
      <c r="D1303" s="7" t="s">
        <v>31</v>
      </c>
      <c r="E1303" s="16" t="s">
        <v>32</v>
      </c>
      <c r="F1303" s="52" t="s">
        <v>84</v>
      </c>
      <c r="G1303" s="38">
        <v>45553</v>
      </c>
      <c r="H1303" s="40">
        <v>240293</v>
      </c>
      <c r="I1303" s="61">
        <v>12.2</v>
      </c>
      <c r="J1303" s="11">
        <v>257.89999999999998</v>
      </c>
      <c r="K1303" s="11">
        <v>102.1</v>
      </c>
      <c r="L1303" s="11">
        <f t="shared" si="49"/>
        <v>0.60411012020162858</v>
      </c>
      <c r="M1303" s="7">
        <f t="shared" si="51"/>
        <v>2917.4013884047476</v>
      </c>
      <c r="N1303" s="11">
        <v>257.89999999999998</v>
      </c>
      <c r="O1303" s="11">
        <v>45.6</v>
      </c>
      <c r="P1303" s="11">
        <v>102.1</v>
      </c>
      <c r="Q1303" s="11">
        <f t="shared" si="50"/>
        <v>56.499999999999993</v>
      </c>
      <c r="R1303" s="20"/>
    </row>
    <row r="1304" spans="1:18" ht="15.75" customHeight="1" x14ac:dyDescent="0.15">
      <c r="A1304" s="11">
        <v>2024</v>
      </c>
      <c r="B1304" s="8" t="s">
        <v>21</v>
      </c>
      <c r="C1304" s="41">
        <v>1207</v>
      </c>
      <c r="D1304" s="7" t="s">
        <v>28</v>
      </c>
      <c r="E1304" s="16" t="s">
        <v>32</v>
      </c>
      <c r="F1304" s="52" t="s">
        <v>84</v>
      </c>
      <c r="G1304" s="38">
        <v>45553</v>
      </c>
      <c r="H1304" s="40">
        <v>240294</v>
      </c>
      <c r="I1304" s="61">
        <v>14.2</v>
      </c>
      <c r="J1304" s="11">
        <v>360.8</v>
      </c>
      <c r="K1304" s="11">
        <v>123.1</v>
      </c>
      <c r="L1304" s="11">
        <f t="shared" si="49"/>
        <v>0.65881374722838137</v>
      </c>
      <c r="M1304" s="7">
        <f t="shared" si="51"/>
        <v>2926.4548163950408</v>
      </c>
      <c r="N1304" s="11">
        <v>360.8</v>
      </c>
      <c r="O1304" s="11">
        <v>45.6</v>
      </c>
      <c r="P1304" s="11">
        <v>123.1</v>
      </c>
      <c r="Q1304" s="11">
        <f t="shared" si="50"/>
        <v>77.5</v>
      </c>
      <c r="R1304" s="20"/>
    </row>
    <row r="1305" spans="1:18" ht="15.75" customHeight="1" x14ac:dyDescent="0.15">
      <c r="A1305" s="11">
        <v>2024</v>
      </c>
      <c r="B1305" s="8" t="s">
        <v>21</v>
      </c>
      <c r="C1305" s="41">
        <v>1208</v>
      </c>
      <c r="D1305" s="7" t="s">
        <v>30</v>
      </c>
      <c r="E1305" s="16" t="s">
        <v>32</v>
      </c>
      <c r="F1305" s="52" t="s">
        <v>84</v>
      </c>
      <c r="G1305" s="38">
        <v>45553</v>
      </c>
      <c r="H1305" s="40">
        <v>240295</v>
      </c>
      <c r="I1305" s="61">
        <v>12.2</v>
      </c>
      <c r="J1305" s="11">
        <v>683</v>
      </c>
      <c r="K1305" s="11">
        <v>214.3</v>
      </c>
      <c r="L1305" s="11">
        <f t="shared" si="49"/>
        <v>0.68623718887262075</v>
      </c>
      <c r="M1305" s="7">
        <f t="shared" si="51"/>
        <v>2312.1885845604238</v>
      </c>
      <c r="N1305" s="11">
        <v>683</v>
      </c>
      <c r="O1305" s="11">
        <v>45.6</v>
      </c>
      <c r="P1305" s="11">
        <v>214.3</v>
      </c>
      <c r="Q1305" s="11">
        <f t="shared" si="50"/>
        <v>168.70000000000002</v>
      </c>
      <c r="R1305" s="20"/>
    </row>
    <row r="1306" spans="1:18" ht="15.75" customHeight="1" x14ac:dyDescent="0.15">
      <c r="A1306" s="11">
        <v>2024</v>
      </c>
      <c r="B1306" s="8" t="s">
        <v>21</v>
      </c>
      <c r="C1306" s="41">
        <v>1209</v>
      </c>
      <c r="D1306" s="7" t="s">
        <v>31</v>
      </c>
      <c r="E1306" s="16" t="s">
        <v>32</v>
      </c>
      <c r="F1306" s="52" t="s">
        <v>84</v>
      </c>
      <c r="G1306" s="38">
        <v>45553</v>
      </c>
      <c r="H1306" s="40">
        <v>240296</v>
      </c>
      <c r="I1306" s="61">
        <v>13</v>
      </c>
      <c r="J1306" s="11">
        <v>372.6</v>
      </c>
      <c r="K1306" s="11">
        <v>127</v>
      </c>
      <c r="L1306" s="11">
        <f t="shared" si="49"/>
        <v>0.65915190552871716</v>
      </c>
      <c r="M1306" s="7">
        <f t="shared" si="51"/>
        <v>2676.4934036494237</v>
      </c>
      <c r="N1306" s="11">
        <v>372.6</v>
      </c>
      <c r="O1306" s="11">
        <v>45.6</v>
      </c>
      <c r="P1306" s="11">
        <v>127</v>
      </c>
      <c r="Q1306" s="11">
        <f t="shared" si="50"/>
        <v>81.400000000000006</v>
      </c>
      <c r="R1306" s="20"/>
    </row>
    <row r="1307" spans="1:18" ht="15.75" customHeight="1" x14ac:dyDescent="0.15">
      <c r="A1307" s="11">
        <v>2024</v>
      </c>
      <c r="B1307" s="8" t="s">
        <v>21</v>
      </c>
      <c r="C1307" s="41">
        <v>1210</v>
      </c>
      <c r="D1307" s="7" t="s">
        <v>22</v>
      </c>
      <c r="E1307" s="16" t="s">
        <v>32</v>
      </c>
      <c r="F1307" s="52" t="s">
        <v>84</v>
      </c>
      <c r="G1307" s="38">
        <v>45553</v>
      </c>
      <c r="H1307" s="40">
        <v>240297</v>
      </c>
      <c r="I1307" s="61">
        <v>12.6</v>
      </c>
      <c r="J1307" s="11">
        <v>409.9</v>
      </c>
      <c r="K1307" s="11">
        <v>131.69999999999999</v>
      </c>
      <c r="L1307" s="11">
        <f t="shared" si="49"/>
        <v>0.67870212246889483</v>
      </c>
      <c r="M1307" s="7">
        <f t="shared" si="51"/>
        <v>2445.3462189595393</v>
      </c>
      <c r="N1307" s="11">
        <v>409.9</v>
      </c>
      <c r="O1307" s="11">
        <v>45.6</v>
      </c>
      <c r="P1307" s="11">
        <v>131.69999999999999</v>
      </c>
      <c r="Q1307" s="11">
        <f t="shared" si="50"/>
        <v>86.1</v>
      </c>
      <c r="R1307" s="20"/>
    </row>
    <row r="1308" spans="1:18" ht="15.75" customHeight="1" x14ac:dyDescent="0.15">
      <c r="A1308" s="11">
        <v>2024</v>
      </c>
      <c r="B1308" s="8" t="s">
        <v>21</v>
      </c>
      <c r="C1308" s="41">
        <v>1211</v>
      </c>
      <c r="D1308" s="7" t="s">
        <v>27</v>
      </c>
      <c r="E1308" s="16" t="s">
        <v>32</v>
      </c>
      <c r="F1308" s="52" t="s">
        <v>84</v>
      </c>
      <c r="G1308" s="38">
        <v>45553</v>
      </c>
      <c r="H1308" s="40">
        <v>240298</v>
      </c>
      <c r="I1308" s="61">
        <v>13.6</v>
      </c>
      <c r="J1308" s="11">
        <v>670.7</v>
      </c>
      <c r="K1308" s="11">
        <v>196.7</v>
      </c>
      <c r="L1308" s="11">
        <f t="shared" si="49"/>
        <v>0.70672431787684509</v>
      </c>
      <c r="M1308" s="7">
        <f t="shared" si="51"/>
        <v>2409.2225343071714</v>
      </c>
      <c r="N1308" s="11">
        <v>670.7</v>
      </c>
      <c r="O1308" s="11">
        <v>45.6</v>
      </c>
      <c r="P1308" s="11">
        <v>196.7</v>
      </c>
      <c r="Q1308" s="11">
        <f t="shared" si="50"/>
        <v>151.1</v>
      </c>
      <c r="R1308" s="20"/>
    </row>
    <row r="1309" spans="1:18" ht="15.75" customHeight="1" x14ac:dyDescent="0.15">
      <c r="A1309" s="11">
        <v>2024</v>
      </c>
      <c r="B1309" s="8" t="s">
        <v>21</v>
      </c>
      <c r="C1309" s="41">
        <v>1212</v>
      </c>
      <c r="D1309" s="7" t="s">
        <v>29</v>
      </c>
      <c r="E1309" s="16" t="s">
        <v>32</v>
      </c>
      <c r="F1309" s="52" t="s">
        <v>84</v>
      </c>
      <c r="G1309" s="38">
        <v>45553</v>
      </c>
      <c r="H1309" s="40">
        <v>240299</v>
      </c>
      <c r="I1309" s="61">
        <v>14.4</v>
      </c>
      <c r="J1309" s="11">
        <v>417.7</v>
      </c>
      <c r="K1309" s="11">
        <v>135.1</v>
      </c>
      <c r="L1309" s="11">
        <f t="shared" si="49"/>
        <v>0.67656212592769938</v>
      </c>
      <c r="M1309" s="7">
        <f t="shared" si="51"/>
        <v>2813.2952991732009</v>
      </c>
      <c r="N1309" s="11">
        <v>417.7</v>
      </c>
      <c r="O1309" s="11">
        <v>45.6</v>
      </c>
      <c r="P1309" s="11">
        <v>135.1</v>
      </c>
      <c r="Q1309" s="11">
        <f t="shared" si="50"/>
        <v>89.5</v>
      </c>
      <c r="R1309" s="20"/>
    </row>
    <row r="1310" spans="1:18" ht="15.75" customHeight="1" x14ac:dyDescent="0.15">
      <c r="A1310" s="11">
        <v>2024</v>
      </c>
      <c r="B1310" s="8" t="s">
        <v>21</v>
      </c>
      <c r="C1310" s="41">
        <v>1301</v>
      </c>
      <c r="D1310" s="7" t="s">
        <v>22</v>
      </c>
      <c r="E1310" s="16" t="s">
        <v>32</v>
      </c>
      <c r="F1310" s="52" t="s">
        <v>84</v>
      </c>
      <c r="G1310" s="38">
        <v>45553</v>
      </c>
      <c r="H1310" s="40">
        <v>240300</v>
      </c>
      <c r="I1310" s="61">
        <v>13.8</v>
      </c>
      <c r="J1310" s="11">
        <v>294.10000000000002</v>
      </c>
      <c r="K1310" s="11">
        <v>108.4</v>
      </c>
      <c r="L1310" s="11">
        <f t="shared" si="49"/>
        <v>0.63141788507310437</v>
      </c>
      <c r="M1310" s="7">
        <f t="shared" si="51"/>
        <v>3072.382613394514</v>
      </c>
      <c r="N1310" s="11">
        <v>294.10000000000002</v>
      </c>
      <c r="O1310" s="11">
        <v>45.6</v>
      </c>
      <c r="P1310" s="11">
        <v>108.4</v>
      </c>
      <c r="Q1310" s="11">
        <f t="shared" si="50"/>
        <v>62.800000000000004</v>
      </c>
      <c r="R1310" s="20"/>
    </row>
    <row r="1311" spans="1:18" ht="15.75" customHeight="1" x14ac:dyDescent="0.15">
      <c r="A1311" s="11">
        <v>2024</v>
      </c>
      <c r="B1311" s="8" t="s">
        <v>21</v>
      </c>
      <c r="C1311" s="41">
        <v>1302</v>
      </c>
      <c r="D1311" s="7" t="s">
        <v>27</v>
      </c>
      <c r="E1311" s="16" t="s">
        <v>32</v>
      </c>
      <c r="F1311" s="52" t="s">
        <v>84</v>
      </c>
      <c r="G1311" s="38">
        <v>45553</v>
      </c>
      <c r="H1311" s="40">
        <v>240301</v>
      </c>
      <c r="I1311" s="61">
        <v>11.2</v>
      </c>
      <c r="J1311" s="11">
        <v>655</v>
      </c>
      <c r="K1311" s="11">
        <v>198.1</v>
      </c>
      <c r="L1311" s="11">
        <f t="shared" si="49"/>
        <v>0.6975572519083969</v>
      </c>
      <c r="M1311" s="7">
        <f t="shared" si="51"/>
        <v>2046.0825565236762</v>
      </c>
      <c r="N1311" s="11">
        <v>655</v>
      </c>
      <c r="O1311" s="11">
        <v>45.6</v>
      </c>
      <c r="P1311" s="11">
        <v>198.1</v>
      </c>
      <c r="Q1311" s="11">
        <f t="shared" si="50"/>
        <v>152.5</v>
      </c>
      <c r="R1311" s="20"/>
    </row>
    <row r="1312" spans="1:18" ht="15.75" customHeight="1" x14ac:dyDescent="0.15">
      <c r="A1312" s="11">
        <v>2024</v>
      </c>
      <c r="B1312" s="8" t="s">
        <v>21</v>
      </c>
      <c r="C1312" s="41">
        <v>1303</v>
      </c>
      <c r="D1312" s="7" t="s">
        <v>30</v>
      </c>
      <c r="E1312" s="16" t="s">
        <v>32</v>
      </c>
      <c r="F1312" s="52" t="s">
        <v>84</v>
      </c>
      <c r="G1312" s="38">
        <v>45553</v>
      </c>
      <c r="H1312" s="40">
        <v>240302</v>
      </c>
      <c r="I1312" s="61">
        <v>13.2</v>
      </c>
      <c r="J1312" s="11">
        <v>445.6</v>
      </c>
      <c r="K1312" s="11">
        <v>142.80000000000001</v>
      </c>
      <c r="L1312" s="11">
        <f t="shared" si="49"/>
        <v>0.67953321364452424</v>
      </c>
      <c r="M1312" s="7">
        <f t="shared" si="51"/>
        <v>2555.1647715938557</v>
      </c>
      <c r="N1312" s="11">
        <v>445.6</v>
      </c>
      <c r="O1312" s="11">
        <v>45.6</v>
      </c>
      <c r="P1312" s="11">
        <v>142.80000000000001</v>
      </c>
      <c r="Q1312" s="11">
        <f t="shared" si="50"/>
        <v>97.200000000000017</v>
      </c>
      <c r="R1312" s="20"/>
    </row>
    <row r="1313" spans="1:18" ht="15.75" customHeight="1" x14ac:dyDescent="0.15">
      <c r="A1313" s="11">
        <v>2024</v>
      </c>
      <c r="B1313" s="8" t="s">
        <v>21</v>
      </c>
      <c r="C1313" s="41">
        <v>1304</v>
      </c>
      <c r="D1313" s="7" t="s">
        <v>31</v>
      </c>
      <c r="E1313" s="16" t="s">
        <v>32</v>
      </c>
      <c r="F1313" s="52" t="s">
        <v>84</v>
      </c>
      <c r="G1313" s="38">
        <v>45553</v>
      </c>
      <c r="H1313" s="40">
        <v>240303</v>
      </c>
      <c r="I1313" s="61">
        <v>11.2</v>
      </c>
      <c r="J1313" s="11">
        <v>422.3</v>
      </c>
      <c r="K1313" s="11">
        <v>139</v>
      </c>
      <c r="L1313" s="11">
        <f t="shared" si="49"/>
        <v>0.67085010655931798</v>
      </c>
      <c r="M1313" s="7">
        <f t="shared" si="51"/>
        <v>2226.7614604752503</v>
      </c>
      <c r="N1313" s="11">
        <v>422.3</v>
      </c>
      <c r="O1313" s="11">
        <v>45.6</v>
      </c>
      <c r="P1313" s="11">
        <v>139</v>
      </c>
      <c r="Q1313" s="11">
        <f t="shared" si="50"/>
        <v>93.4</v>
      </c>
      <c r="R1313" s="20"/>
    </row>
    <row r="1314" spans="1:18" ht="15.75" customHeight="1" x14ac:dyDescent="0.15">
      <c r="A1314" s="11">
        <v>2024</v>
      </c>
      <c r="B1314" s="8" t="s">
        <v>21</v>
      </c>
      <c r="C1314" s="41">
        <v>1305</v>
      </c>
      <c r="D1314" s="7" t="s">
        <v>28</v>
      </c>
      <c r="E1314" s="16" t="s">
        <v>32</v>
      </c>
      <c r="F1314" s="52" t="s">
        <v>84</v>
      </c>
      <c r="G1314" s="38">
        <v>45553</v>
      </c>
      <c r="H1314" s="40">
        <v>240304</v>
      </c>
      <c r="I1314" s="61">
        <v>10</v>
      </c>
      <c r="J1314" s="11">
        <v>598.1</v>
      </c>
      <c r="K1314" s="11">
        <v>183.5</v>
      </c>
      <c r="L1314" s="11">
        <f t="shared" si="49"/>
        <v>0.69319511787326538</v>
      </c>
      <c r="M1314" s="7">
        <f t="shared" si="51"/>
        <v>1853.2082327294943</v>
      </c>
      <c r="N1314" s="11">
        <v>598.1</v>
      </c>
      <c r="O1314" s="11">
        <v>45.6</v>
      </c>
      <c r="P1314" s="11">
        <v>183.5</v>
      </c>
      <c r="Q1314" s="11">
        <f t="shared" si="50"/>
        <v>137.9</v>
      </c>
      <c r="R1314" s="20"/>
    </row>
    <row r="1315" spans="1:18" ht="15.75" customHeight="1" x14ac:dyDescent="0.15">
      <c r="A1315" s="11">
        <v>2024</v>
      </c>
      <c r="B1315" s="8" t="s">
        <v>21</v>
      </c>
      <c r="C1315" s="41">
        <v>1306</v>
      </c>
      <c r="D1315" s="7" t="s">
        <v>29</v>
      </c>
      <c r="E1315" s="16" t="s">
        <v>32</v>
      </c>
      <c r="F1315" s="52" t="s">
        <v>84</v>
      </c>
      <c r="G1315" s="38">
        <v>45553</v>
      </c>
      <c r="H1315" s="40">
        <v>240305</v>
      </c>
      <c r="I1315" s="61">
        <v>12.4</v>
      </c>
      <c r="J1315" s="11">
        <v>307.3</v>
      </c>
      <c r="K1315" s="11">
        <v>109.2</v>
      </c>
      <c r="L1315" s="11">
        <f t="shared" si="49"/>
        <v>0.6446469248291572</v>
      </c>
      <c r="M1315" s="7">
        <f t="shared" si="51"/>
        <v>2661.6057001296176</v>
      </c>
      <c r="N1315" s="11">
        <v>307.3</v>
      </c>
      <c r="O1315" s="11">
        <v>45.6</v>
      </c>
      <c r="P1315" s="11">
        <v>109.2</v>
      </c>
      <c r="Q1315" s="11">
        <f t="shared" si="50"/>
        <v>63.6</v>
      </c>
      <c r="R1315" s="20"/>
    </row>
    <row r="1316" spans="1:18" ht="15.75" customHeight="1" x14ac:dyDescent="0.15">
      <c r="A1316" s="11">
        <v>2024</v>
      </c>
      <c r="B1316" s="8" t="s">
        <v>21</v>
      </c>
      <c r="C1316" s="41">
        <v>1407</v>
      </c>
      <c r="D1316" s="7" t="s">
        <v>27</v>
      </c>
      <c r="E1316" s="16" t="s">
        <v>32</v>
      </c>
      <c r="F1316" s="52" t="s">
        <v>84</v>
      </c>
      <c r="G1316" s="38">
        <v>45553</v>
      </c>
      <c r="H1316" s="40">
        <v>240306</v>
      </c>
      <c r="I1316" s="61">
        <v>9.8000000000000007</v>
      </c>
      <c r="J1316" s="11">
        <v>376.5</v>
      </c>
      <c r="K1316" s="11">
        <v>125.1</v>
      </c>
      <c r="L1316" s="11">
        <f t="shared" si="49"/>
        <v>0.66772908366533867</v>
      </c>
      <c r="M1316" s="7">
        <f t="shared" si="51"/>
        <v>1966.8913007901056</v>
      </c>
      <c r="N1316" s="11">
        <v>376.5</v>
      </c>
      <c r="O1316" s="11">
        <v>45.6</v>
      </c>
      <c r="P1316" s="11">
        <v>125.1</v>
      </c>
      <c r="Q1316" s="11">
        <f t="shared" si="50"/>
        <v>79.5</v>
      </c>
      <c r="R1316" s="20"/>
    </row>
    <row r="1317" spans="1:18" ht="15.75" customHeight="1" x14ac:dyDescent="0.15">
      <c r="A1317" s="11">
        <v>2024</v>
      </c>
      <c r="B1317" s="8" t="s">
        <v>21</v>
      </c>
      <c r="C1317" s="41">
        <v>1408</v>
      </c>
      <c r="D1317" s="7" t="s">
        <v>22</v>
      </c>
      <c r="E1317" s="16" t="s">
        <v>32</v>
      </c>
      <c r="F1317" s="52" t="s">
        <v>84</v>
      </c>
      <c r="G1317" s="38">
        <v>45553</v>
      </c>
      <c r="H1317" s="40">
        <v>240307</v>
      </c>
      <c r="I1317" s="61">
        <v>9.8000000000000007</v>
      </c>
      <c r="J1317" s="11">
        <v>598.4</v>
      </c>
      <c r="K1317" s="11">
        <v>182.6</v>
      </c>
      <c r="L1317" s="11">
        <f t="shared" si="49"/>
        <v>0.69485294117647056</v>
      </c>
      <c r="M1317" s="7">
        <f t="shared" si="51"/>
        <v>1806.3305151185054</v>
      </c>
      <c r="N1317" s="11">
        <v>598.4</v>
      </c>
      <c r="O1317" s="11">
        <v>45.6</v>
      </c>
      <c r="P1317" s="11">
        <v>182.6</v>
      </c>
      <c r="Q1317" s="11">
        <f t="shared" si="50"/>
        <v>137</v>
      </c>
      <c r="R1317" s="20"/>
    </row>
    <row r="1318" spans="1:18" ht="15.75" customHeight="1" x14ac:dyDescent="0.15">
      <c r="A1318" s="11">
        <v>2024</v>
      </c>
      <c r="B1318" s="8" t="s">
        <v>21</v>
      </c>
      <c r="C1318" s="41">
        <v>1409</v>
      </c>
      <c r="D1318" s="7" t="s">
        <v>29</v>
      </c>
      <c r="E1318" s="16" t="s">
        <v>32</v>
      </c>
      <c r="F1318" s="52" t="s">
        <v>84</v>
      </c>
      <c r="G1318" s="38">
        <v>45553</v>
      </c>
      <c r="H1318" s="40">
        <v>240308</v>
      </c>
      <c r="I1318" s="61">
        <v>7.6</v>
      </c>
      <c r="J1318" s="11">
        <v>332.1</v>
      </c>
      <c r="K1318" s="11">
        <v>115.8</v>
      </c>
      <c r="L1318" s="11">
        <f t="shared" si="49"/>
        <v>0.65130984643179768</v>
      </c>
      <c r="M1318" s="7">
        <f t="shared" si="51"/>
        <v>1600.7194822864797</v>
      </c>
      <c r="N1318" s="11">
        <v>332.1</v>
      </c>
      <c r="O1318" s="11">
        <v>45.6</v>
      </c>
      <c r="P1318" s="11">
        <v>115.8</v>
      </c>
      <c r="Q1318" s="11">
        <f t="shared" si="50"/>
        <v>70.199999999999989</v>
      </c>
      <c r="R1318" s="20"/>
    </row>
    <row r="1319" spans="1:18" ht="15.75" customHeight="1" x14ac:dyDescent="0.15">
      <c r="A1319" s="11">
        <v>2024</v>
      </c>
      <c r="B1319" s="8" t="s">
        <v>21</v>
      </c>
      <c r="C1319" s="41">
        <v>1410</v>
      </c>
      <c r="D1319" s="7" t="s">
        <v>31</v>
      </c>
      <c r="E1319" s="16" t="s">
        <v>32</v>
      </c>
      <c r="F1319" s="52" t="s">
        <v>84</v>
      </c>
      <c r="G1319" s="38">
        <v>45553</v>
      </c>
      <c r="H1319" s="40">
        <v>240309</v>
      </c>
      <c r="I1319" s="61">
        <v>7.6</v>
      </c>
      <c r="J1319" s="11">
        <v>276.7</v>
      </c>
      <c r="K1319" s="11">
        <v>107</v>
      </c>
      <c r="L1319" s="11">
        <f t="shared" si="49"/>
        <v>0.61329960245753523</v>
      </c>
      <c r="M1319" s="7">
        <f t="shared" si="51"/>
        <v>1775.2117569705808</v>
      </c>
      <c r="N1319" s="11">
        <v>276.7</v>
      </c>
      <c r="O1319" s="11">
        <v>45.6</v>
      </c>
      <c r="P1319" s="11">
        <v>107</v>
      </c>
      <c r="Q1319" s="11">
        <f t="shared" si="50"/>
        <v>61.4</v>
      </c>
      <c r="R1319" s="20"/>
    </row>
    <row r="1320" spans="1:18" ht="15.75" customHeight="1" x14ac:dyDescent="0.15">
      <c r="A1320" s="11">
        <v>2024</v>
      </c>
      <c r="B1320" s="8" t="s">
        <v>21</v>
      </c>
      <c r="C1320" s="41">
        <v>1411</v>
      </c>
      <c r="D1320" s="7" t="s">
        <v>30</v>
      </c>
      <c r="E1320" s="16" t="s">
        <v>32</v>
      </c>
      <c r="F1320" s="52" t="s">
        <v>84</v>
      </c>
      <c r="G1320" s="38">
        <v>45553</v>
      </c>
      <c r="H1320" s="40">
        <v>240310</v>
      </c>
      <c r="I1320" s="61">
        <v>7.8</v>
      </c>
      <c r="J1320" s="11">
        <v>630.9</v>
      </c>
      <c r="K1320" s="11">
        <v>195.3</v>
      </c>
      <c r="L1320" s="11">
        <f t="shared" si="49"/>
        <v>0.69044222539229672</v>
      </c>
      <c r="M1320" s="7">
        <f t="shared" si="51"/>
        <v>1458.4725956666041</v>
      </c>
      <c r="N1320" s="11">
        <v>630.9</v>
      </c>
      <c r="O1320" s="11">
        <v>45.6</v>
      </c>
      <c r="P1320" s="11">
        <v>195.3</v>
      </c>
      <c r="Q1320" s="11">
        <f t="shared" si="50"/>
        <v>149.70000000000002</v>
      </c>
      <c r="R1320" s="20"/>
    </row>
    <row r="1321" spans="1:18" ht="15.75" customHeight="1" x14ac:dyDescent="0.15">
      <c r="A1321" s="11">
        <v>2024</v>
      </c>
      <c r="B1321" s="8" t="s">
        <v>21</v>
      </c>
      <c r="C1321" s="41">
        <v>1412</v>
      </c>
      <c r="D1321" s="7" t="s">
        <v>28</v>
      </c>
      <c r="E1321" s="16" t="s">
        <v>32</v>
      </c>
      <c r="F1321" s="52" t="s">
        <v>84</v>
      </c>
      <c r="G1321" s="38">
        <v>45553</v>
      </c>
      <c r="H1321" s="40">
        <v>240311</v>
      </c>
      <c r="I1321" s="61">
        <v>8.8000000000000007</v>
      </c>
      <c r="J1321" s="11">
        <v>344</v>
      </c>
      <c r="K1321" s="11">
        <v>115.1</v>
      </c>
      <c r="L1321" s="11">
        <f t="shared" si="49"/>
        <v>0.66540697674418603</v>
      </c>
      <c r="M1321" s="7">
        <f t="shared" si="51"/>
        <v>1778.5312805053118</v>
      </c>
      <c r="N1321" s="11">
        <v>344</v>
      </c>
      <c r="O1321" s="11">
        <v>45.6</v>
      </c>
      <c r="P1321" s="11">
        <v>115.1</v>
      </c>
      <c r="Q1321" s="11">
        <f t="shared" si="50"/>
        <v>69.5</v>
      </c>
      <c r="R1321" s="20"/>
    </row>
    <row r="1322" spans="1:18" ht="15.75" customHeight="1" x14ac:dyDescent="0.15">
      <c r="A1322" s="11">
        <v>2024</v>
      </c>
      <c r="B1322" s="17" t="s">
        <v>33</v>
      </c>
      <c r="C1322" s="41">
        <v>2107</v>
      </c>
      <c r="D1322" s="7" t="s">
        <v>27</v>
      </c>
      <c r="E1322" s="16" t="s">
        <v>32</v>
      </c>
      <c r="F1322" s="52" t="s">
        <v>84</v>
      </c>
      <c r="G1322" s="38">
        <v>45551</v>
      </c>
      <c r="H1322" s="40">
        <v>240312</v>
      </c>
      <c r="I1322" s="61">
        <v>16.2</v>
      </c>
      <c r="J1322" s="11">
        <v>669.6</v>
      </c>
      <c r="K1322" s="11">
        <v>204</v>
      </c>
      <c r="L1322" s="11">
        <f t="shared" si="49"/>
        <v>0.69534050179211471</v>
      </c>
      <c r="M1322" s="7">
        <f t="shared" si="51"/>
        <v>2981.203975236233</v>
      </c>
      <c r="N1322" s="11">
        <v>669.6</v>
      </c>
      <c r="O1322" s="11">
        <v>45.6</v>
      </c>
      <c r="P1322" s="11">
        <v>204</v>
      </c>
      <c r="Q1322" s="11">
        <f t="shared" si="50"/>
        <v>158.4</v>
      </c>
      <c r="R1322" s="20"/>
    </row>
    <row r="1323" spans="1:18" ht="15.75" customHeight="1" x14ac:dyDescent="0.15">
      <c r="A1323" s="11">
        <v>2024</v>
      </c>
      <c r="B1323" s="17" t="s">
        <v>33</v>
      </c>
      <c r="C1323" s="41">
        <v>2108</v>
      </c>
      <c r="D1323" s="7" t="s">
        <v>31</v>
      </c>
      <c r="E1323" s="16" t="s">
        <v>32</v>
      </c>
      <c r="F1323" s="52" t="s">
        <v>84</v>
      </c>
      <c r="G1323" s="38">
        <v>45551</v>
      </c>
      <c r="H1323" s="40">
        <v>240313</v>
      </c>
      <c r="I1323" s="61">
        <v>15.6</v>
      </c>
      <c r="J1323" s="11">
        <v>371.5</v>
      </c>
      <c r="K1323" s="11">
        <v>120.2</v>
      </c>
      <c r="L1323" s="11">
        <f t="shared" si="49"/>
        <v>0.67644683714670262</v>
      </c>
      <c r="M1323" s="7">
        <f t="shared" si="51"/>
        <v>3048.8229336886125</v>
      </c>
      <c r="N1323" s="11">
        <v>371.5</v>
      </c>
      <c r="O1323" s="11">
        <v>45.6</v>
      </c>
      <c r="P1323" s="11">
        <v>120.2</v>
      </c>
      <c r="Q1323" s="11">
        <f t="shared" si="50"/>
        <v>74.599999999999994</v>
      </c>
      <c r="R1323" s="20"/>
    </row>
    <row r="1324" spans="1:18" ht="15.75" customHeight="1" x14ac:dyDescent="0.15">
      <c r="A1324" s="11">
        <v>2024</v>
      </c>
      <c r="B1324" s="17" t="s">
        <v>33</v>
      </c>
      <c r="C1324" s="41">
        <v>2109</v>
      </c>
      <c r="D1324" s="7" t="s">
        <v>22</v>
      </c>
      <c r="E1324" s="16" t="s">
        <v>32</v>
      </c>
      <c r="F1324" s="52" t="s">
        <v>84</v>
      </c>
      <c r="G1324" s="38">
        <v>45551</v>
      </c>
      <c r="H1324" s="40">
        <v>240314</v>
      </c>
      <c r="I1324" s="61">
        <v>17.600000000000001</v>
      </c>
      <c r="J1324" s="11">
        <v>563.20000000000005</v>
      </c>
      <c r="K1324" s="11">
        <v>164.3</v>
      </c>
      <c r="L1324" s="11">
        <f t="shared" si="49"/>
        <v>0.70827414772727271</v>
      </c>
      <c r="M1324" s="7">
        <f t="shared" si="51"/>
        <v>3101.3411370650952</v>
      </c>
      <c r="N1324" s="11">
        <v>563.20000000000005</v>
      </c>
      <c r="O1324" s="11">
        <v>45.6</v>
      </c>
      <c r="P1324" s="11">
        <v>164.3</v>
      </c>
      <c r="Q1324" s="11">
        <f t="shared" si="50"/>
        <v>118.70000000000002</v>
      </c>
      <c r="R1324" s="20"/>
    </row>
    <row r="1325" spans="1:18" ht="15.75" customHeight="1" x14ac:dyDescent="0.15">
      <c r="A1325" s="11">
        <v>2024</v>
      </c>
      <c r="B1325" s="17" t="s">
        <v>33</v>
      </c>
      <c r="C1325" s="41">
        <v>2110</v>
      </c>
      <c r="D1325" s="7" t="s">
        <v>28</v>
      </c>
      <c r="E1325" s="16" t="s">
        <v>32</v>
      </c>
      <c r="F1325" s="52" t="s">
        <v>84</v>
      </c>
      <c r="G1325" s="38">
        <v>45551</v>
      </c>
      <c r="H1325" s="40">
        <v>240315</v>
      </c>
      <c r="I1325" s="61">
        <v>16.399999999999999</v>
      </c>
      <c r="J1325" s="11">
        <v>607.20000000000005</v>
      </c>
      <c r="K1325" s="11">
        <v>179.8</v>
      </c>
      <c r="L1325" s="11">
        <f t="shared" si="49"/>
        <v>0.70388669301712781</v>
      </c>
      <c r="M1325" s="7">
        <f t="shared" si="51"/>
        <v>2933.3489343737469</v>
      </c>
      <c r="N1325" s="11">
        <v>607.20000000000005</v>
      </c>
      <c r="O1325" s="11">
        <v>45.6</v>
      </c>
      <c r="P1325" s="11">
        <v>179.8</v>
      </c>
      <c r="Q1325" s="11">
        <f t="shared" si="50"/>
        <v>134.20000000000002</v>
      </c>
      <c r="R1325" s="20"/>
    </row>
    <row r="1326" spans="1:18" ht="15.75" customHeight="1" x14ac:dyDescent="0.15">
      <c r="A1326" s="11">
        <v>2024</v>
      </c>
      <c r="B1326" s="17" t="s">
        <v>33</v>
      </c>
      <c r="C1326" s="41">
        <v>2111</v>
      </c>
      <c r="D1326" s="7" t="s">
        <v>29</v>
      </c>
      <c r="E1326" s="16" t="s">
        <v>32</v>
      </c>
      <c r="F1326" s="52" t="s">
        <v>84</v>
      </c>
      <c r="G1326" s="38">
        <v>45551</v>
      </c>
      <c r="H1326" s="40">
        <v>240316</v>
      </c>
      <c r="I1326" s="61">
        <v>14.2</v>
      </c>
      <c r="J1326" s="11">
        <v>367.1</v>
      </c>
      <c r="K1326" s="11">
        <v>120.7</v>
      </c>
      <c r="L1326" s="11">
        <f t="shared" si="49"/>
        <v>0.67120675565241084</v>
      </c>
      <c r="M1326" s="7">
        <f t="shared" si="51"/>
        <v>2820.1563389578459</v>
      </c>
      <c r="N1326" s="11">
        <v>367.1</v>
      </c>
      <c r="O1326" s="11">
        <v>45.6</v>
      </c>
      <c r="P1326" s="11">
        <v>120.7</v>
      </c>
      <c r="Q1326" s="11">
        <f t="shared" si="50"/>
        <v>75.099999999999994</v>
      </c>
      <c r="R1326" s="20"/>
    </row>
    <row r="1327" spans="1:18" ht="15.75" customHeight="1" x14ac:dyDescent="0.15">
      <c r="A1327" s="11">
        <v>2024</v>
      </c>
      <c r="B1327" s="17" t="s">
        <v>33</v>
      </c>
      <c r="C1327" s="41">
        <v>2112</v>
      </c>
      <c r="D1327" s="7" t="s">
        <v>30</v>
      </c>
      <c r="E1327" s="16" t="s">
        <v>32</v>
      </c>
      <c r="F1327" s="52" t="s">
        <v>84</v>
      </c>
      <c r="G1327" s="38">
        <v>45551</v>
      </c>
      <c r="H1327" s="40">
        <v>240317</v>
      </c>
      <c r="I1327" s="61">
        <v>13</v>
      </c>
      <c r="J1327" s="11">
        <v>546.29999999999995</v>
      </c>
      <c r="K1327" s="11">
        <v>168</v>
      </c>
      <c r="L1327" s="11">
        <f t="shared" si="49"/>
        <v>0.69247666117517848</v>
      </c>
      <c r="M1327" s="7">
        <f t="shared" si="51"/>
        <v>2414.8123495002496</v>
      </c>
      <c r="N1327" s="11">
        <v>546.29999999999995</v>
      </c>
      <c r="O1327" s="11">
        <v>45.6</v>
      </c>
      <c r="P1327" s="11">
        <v>168</v>
      </c>
      <c r="Q1327" s="11">
        <f t="shared" si="50"/>
        <v>122.4</v>
      </c>
      <c r="R1327" s="20"/>
    </row>
    <row r="1328" spans="1:18" ht="15.75" customHeight="1" x14ac:dyDescent="0.15">
      <c r="A1328" s="11">
        <v>2024</v>
      </c>
      <c r="B1328" s="17" t="s">
        <v>33</v>
      </c>
      <c r="C1328" s="41">
        <v>2207</v>
      </c>
      <c r="D1328" s="7" t="s">
        <v>22</v>
      </c>
      <c r="E1328" s="16" t="s">
        <v>32</v>
      </c>
      <c r="F1328" s="52" t="s">
        <v>84</v>
      </c>
      <c r="G1328" s="38">
        <v>45551</v>
      </c>
      <c r="H1328" s="40">
        <v>240318</v>
      </c>
      <c r="I1328" s="61">
        <v>18</v>
      </c>
      <c r="J1328" s="11">
        <v>707.5</v>
      </c>
      <c r="K1328" s="11">
        <v>227.3</v>
      </c>
      <c r="L1328" s="11">
        <f t="shared" si="49"/>
        <v>0.67872791519434628</v>
      </c>
      <c r="M1328" s="7">
        <f t="shared" si="51"/>
        <v>3493.0713067066422</v>
      </c>
      <c r="N1328" s="11">
        <v>707.5</v>
      </c>
      <c r="O1328" s="11">
        <v>45.6</v>
      </c>
      <c r="P1328" s="11">
        <v>227.3</v>
      </c>
      <c r="Q1328" s="11">
        <f t="shared" si="50"/>
        <v>181.70000000000002</v>
      </c>
      <c r="R1328" s="20"/>
    </row>
    <row r="1329" spans="1:18" ht="15.75" customHeight="1" x14ac:dyDescent="0.15">
      <c r="A1329" s="11">
        <v>2024</v>
      </c>
      <c r="B1329" s="17" t="s">
        <v>33</v>
      </c>
      <c r="C1329" s="41">
        <v>2208</v>
      </c>
      <c r="D1329" s="7" t="s">
        <v>28</v>
      </c>
      <c r="E1329" s="16" t="s">
        <v>32</v>
      </c>
      <c r="F1329" s="52" t="s">
        <v>84</v>
      </c>
      <c r="G1329" s="38">
        <v>45551</v>
      </c>
      <c r="H1329" s="40">
        <v>240319</v>
      </c>
      <c r="I1329" s="61">
        <v>15.4</v>
      </c>
      <c r="J1329" s="11">
        <v>415.5</v>
      </c>
      <c r="K1329" s="11">
        <v>132.9</v>
      </c>
      <c r="L1329" s="11">
        <f t="shared" si="49"/>
        <v>0.68014440433212997</v>
      </c>
      <c r="M1329" s="7">
        <f t="shared" si="51"/>
        <v>2975.3401880821853</v>
      </c>
      <c r="N1329" s="11">
        <v>415.5</v>
      </c>
      <c r="O1329" s="11">
        <v>45.6</v>
      </c>
      <c r="P1329" s="11">
        <v>132.9</v>
      </c>
      <c r="Q1329" s="11">
        <f t="shared" si="50"/>
        <v>87.300000000000011</v>
      </c>
      <c r="R1329" s="20"/>
    </row>
    <row r="1330" spans="1:18" ht="15.75" customHeight="1" x14ac:dyDescent="0.15">
      <c r="A1330" s="11">
        <v>2024</v>
      </c>
      <c r="B1330" s="17" t="s">
        <v>33</v>
      </c>
      <c r="C1330" s="41">
        <v>2209</v>
      </c>
      <c r="D1330" s="7" t="s">
        <v>27</v>
      </c>
      <c r="E1330" s="16" t="s">
        <v>32</v>
      </c>
      <c r="F1330" s="52" t="s">
        <v>84</v>
      </c>
      <c r="G1330" s="38">
        <v>45551</v>
      </c>
      <c r="H1330" s="40">
        <v>240320</v>
      </c>
      <c r="I1330" s="61">
        <v>17.8</v>
      </c>
      <c r="J1330" s="11">
        <v>675</v>
      </c>
      <c r="K1330" s="11">
        <v>191.7</v>
      </c>
      <c r="L1330" s="11">
        <f t="shared" si="49"/>
        <v>0.71599999999999997</v>
      </c>
      <c r="M1330" s="7">
        <f t="shared" si="51"/>
        <v>3053.5166823793493</v>
      </c>
      <c r="N1330" s="11">
        <v>675</v>
      </c>
      <c r="O1330" s="11">
        <v>45.6</v>
      </c>
      <c r="P1330" s="11">
        <v>191.7</v>
      </c>
      <c r="Q1330" s="11">
        <f t="shared" si="50"/>
        <v>146.1</v>
      </c>
      <c r="R1330" s="20"/>
    </row>
    <row r="1331" spans="1:18" ht="15.75" customHeight="1" x14ac:dyDescent="0.15">
      <c r="A1331" s="11">
        <v>2024</v>
      </c>
      <c r="B1331" s="17" t="s">
        <v>33</v>
      </c>
      <c r="C1331" s="41">
        <v>2210</v>
      </c>
      <c r="D1331" s="7" t="s">
        <v>29</v>
      </c>
      <c r="E1331" s="16" t="s">
        <v>32</v>
      </c>
      <c r="F1331" s="52" t="s">
        <v>84</v>
      </c>
      <c r="G1331" s="38">
        <v>45551</v>
      </c>
      <c r="H1331" s="40">
        <v>240321</v>
      </c>
      <c r="I1331" s="61">
        <v>18.399999999999999</v>
      </c>
      <c r="J1331" s="11">
        <v>689.2</v>
      </c>
      <c r="K1331" s="11">
        <v>190.3</v>
      </c>
      <c r="L1331" s="11">
        <f t="shared" si="49"/>
        <v>0.7238827626233314</v>
      </c>
      <c r="M1331" s="7">
        <f t="shared" si="51"/>
        <v>3068.8332939246066</v>
      </c>
      <c r="N1331" s="11">
        <v>689.2</v>
      </c>
      <c r="O1331" s="11">
        <v>45.6</v>
      </c>
      <c r="P1331" s="11">
        <v>190.3</v>
      </c>
      <c r="Q1331" s="11">
        <f t="shared" si="50"/>
        <v>144.70000000000002</v>
      </c>
      <c r="R1331" s="20"/>
    </row>
    <row r="1332" spans="1:18" ht="15.75" customHeight="1" x14ac:dyDescent="0.15">
      <c r="A1332" s="11">
        <v>2024</v>
      </c>
      <c r="B1332" s="17" t="s">
        <v>33</v>
      </c>
      <c r="C1332" s="41">
        <v>2211</v>
      </c>
      <c r="D1332" s="7" t="s">
        <v>30</v>
      </c>
      <c r="E1332" s="16" t="s">
        <v>32</v>
      </c>
      <c r="F1332" s="52" t="s">
        <v>84</v>
      </c>
      <c r="G1332" s="38">
        <v>45551</v>
      </c>
      <c r="H1332" s="40">
        <v>240322</v>
      </c>
      <c r="I1332" s="61">
        <v>16</v>
      </c>
      <c r="J1332" s="11">
        <v>338</v>
      </c>
      <c r="K1332" s="11">
        <v>125</v>
      </c>
      <c r="L1332" s="11">
        <f t="shared" si="49"/>
        <v>0.63017751479289941</v>
      </c>
      <c r="M1332" s="7">
        <f t="shared" si="51"/>
        <v>3574.1703690421637</v>
      </c>
      <c r="N1332" s="11">
        <v>338</v>
      </c>
      <c r="O1332" s="11">
        <v>45.6</v>
      </c>
      <c r="P1332" s="11">
        <v>125</v>
      </c>
      <c r="Q1332" s="11">
        <f t="shared" si="50"/>
        <v>79.400000000000006</v>
      </c>
      <c r="R1332" s="20"/>
    </row>
    <row r="1333" spans="1:18" ht="15.75" customHeight="1" x14ac:dyDescent="0.15">
      <c r="A1333" s="11">
        <v>2024</v>
      </c>
      <c r="B1333" s="17" t="s">
        <v>33</v>
      </c>
      <c r="C1333" s="41">
        <v>2212</v>
      </c>
      <c r="D1333" s="7" t="s">
        <v>31</v>
      </c>
      <c r="E1333" s="16" t="s">
        <v>32</v>
      </c>
      <c r="F1333" s="52" t="s">
        <v>84</v>
      </c>
      <c r="G1333" s="38">
        <v>45551</v>
      </c>
      <c r="H1333" s="40">
        <v>240323</v>
      </c>
      <c r="I1333" s="61">
        <v>15.4</v>
      </c>
      <c r="J1333" s="11">
        <v>570.6</v>
      </c>
      <c r="K1333" s="11">
        <v>177.2</v>
      </c>
      <c r="L1333" s="11">
        <f t="shared" si="49"/>
        <v>0.6894497020679986</v>
      </c>
      <c r="M1333" s="7">
        <f t="shared" si="51"/>
        <v>2888.7810448607265</v>
      </c>
      <c r="N1333" s="11">
        <v>570.6</v>
      </c>
      <c r="O1333" s="11">
        <v>45.6</v>
      </c>
      <c r="P1333" s="11">
        <v>177.2</v>
      </c>
      <c r="Q1333" s="11">
        <f t="shared" si="50"/>
        <v>131.6</v>
      </c>
      <c r="R1333" s="20"/>
    </row>
    <row r="1334" spans="1:18" ht="15.75" customHeight="1" x14ac:dyDescent="0.15">
      <c r="A1334" s="11">
        <v>2024</v>
      </c>
      <c r="B1334" s="17" t="s">
        <v>33</v>
      </c>
      <c r="C1334" s="41">
        <v>2301</v>
      </c>
      <c r="D1334" s="7" t="s">
        <v>22</v>
      </c>
      <c r="E1334" s="16" t="s">
        <v>32</v>
      </c>
      <c r="F1334" s="52" t="s">
        <v>84</v>
      </c>
      <c r="G1334" s="38">
        <v>45551</v>
      </c>
      <c r="H1334" s="40">
        <v>240324</v>
      </c>
      <c r="I1334" s="61">
        <v>18.8</v>
      </c>
      <c r="J1334" s="11">
        <v>651.9</v>
      </c>
      <c r="K1334" s="11">
        <v>185.2</v>
      </c>
      <c r="L1334" s="11">
        <f t="shared" si="49"/>
        <v>0.7159073477527228</v>
      </c>
      <c r="M1334" s="7">
        <f t="shared" si="51"/>
        <v>3226.1147088136913</v>
      </c>
      <c r="N1334" s="11">
        <v>651.9</v>
      </c>
      <c r="O1334" s="11">
        <v>45.6</v>
      </c>
      <c r="P1334" s="11">
        <v>185.2</v>
      </c>
      <c r="Q1334" s="11">
        <f t="shared" si="50"/>
        <v>139.6</v>
      </c>
      <c r="R1334" s="20"/>
    </row>
    <row r="1335" spans="1:18" ht="15.75" customHeight="1" x14ac:dyDescent="0.15">
      <c r="A1335" s="11">
        <v>2024</v>
      </c>
      <c r="B1335" s="17" t="s">
        <v>33</v>
      </c>
      <c r="C1335" s="41">
        <v>2302</v>
      </c>
      <c r="D1335" s="7" t="s">
        <v>28</v>
      </c>
      <c r="E1335" s="16" t="s">
        <v>32</v>
      </c>
      <c r="F1335" s="52" t="s">
        <v>84</v>
      </c>
      <c r="G1335" s="38">
        <v>45551</v>
      </c>
      <c r="H1335" s="40">
        <v>240325</v>
      </c>
      <c r="I1335" s="61">
        <v>16.399999999999999</v>
      </c>
      <c r="J1335" s="11">
        <v>403.2</v>
      </c>
      <c r="K1335" s="11">
        <v>126.8</v>
      </c>
      <c r="L1335" s="11">
        <f t="shared" si="49"/>
        <v>0.68551587301587302</v>
      </c>
      <c r="M1335" s="7">
        <f t="shared" si="51"/>
        <v>3115.333411273225</v>
      </c>
      <c r="N1335" s="11">
        <v>403.2</v>
      </c>
      <c r="O1335" s="11">
        <v>45.6</v>
      </c>
      <c r="P1335" s="11">
        <v>126.8</v>
      </c>
      <c r="Q1335" s="11">
        <f t="shared" si="50"/>
        <v>81.199999999999989</v>
      </c>
      <c r="R1335" s="20"/>
    </row>
    <row r="1336" spans="1:18" ht="15.75" customHeight="1" x14ac:dyDescent="0.15">
      <c r="A1336" s="11">
        <v>2024</v>
      </c>
      <c r="B1336" s="17" t="s">
        <v>33</v>
      </c>
      <c r="C1336" s="41">
        <v>2303</v>
      </c>
      <c r="D1336" s="7" t="s">
        <v>31</v>
      </c>
      <c r="E1336" s="16" t="s">
        <v>32</v>
      </c>
      <c r="F1336" s="52" t="s">
        <v>84</v>
      </c>
      <c r="G1336" s="38">
        <v>45551</v>
      </c>
      <c r="H1336" s="40">
        <v>240326</v>
      </c>
      <c r="I1336" s="61">
        <v>16.8</v>
      </c>
      <c r="J1336" s="11">
        <v>571.4</v>
      </c>
      <c r="K1336" s="11">
        <v>163.6</v>
      </c>
      <c r="L1336" s="11">
        <f t="shared" si="49"/>
        <v>0.71368568428421419</v>
      </c>
      <c r="M1336" s="7">
        <f t="shared" si="51"/>
        <v>2905.4559785228316</v>
      </c>
      <c r="N1336" s="11">
        <v>571.4</v>
      </c>
      <c r="O1336" s="11">
        <v>45.6</v>
      </c>
      <c r="P1336" s="11">
        <v>163.6</v>
      </c>
      <c r="Q1336" s="11">
        <f t="shared" si="50"/>
        <v>118</v>
      </c>
      <c r="R1336" s="20"/>
    </row>
    <row r="1337" spans="1:18" ht="15.75" customHeight="1" x14ac:dyDescent="0.15">
      <c r="A1337" s="11">
        <v>2024</v>
      </c>
      <c r="B1337" s="17" t="s">
        <v>33</v>
      </c>
      <c r="C1337" s="41">
        <v>2304</v>
      </c>
      <c r="D1337" s="7" t="s">
        <v>30</v>
      </c>
      <c r="E1337" s="16" t="s">
        <v>32</v>
      </c>
      <c r="F1337" s="52" t="s">
        <v>84</v>
      </c>
      <c r="G1337" s="38">
        <v>45551</v>
      </c>
      <c r="H1337" s="40">
        <v>240327</v>
      </c>
      <c r="I1337" s="61">
        <v>17.399999999999999</v>
      </c>
      <c r="J1337" s="11">
        <v>633.4</v>
      </c>
      <c r="K1337" s="11">
        <v>175.7</v>
      </c>
      <c r="L1337" s="11">
        <f t="shared" si="49"/>
        <v>0.72260814651089356</v>
      </c>
      <c r="M1337" s="7">
        <f t="shared" si="51"/>
        <v>2915.4453529080934</v>
      </c>
      <c r="N1337" s="11">
        <v>633.4</v>
      </c>
      <c r="O1337" s="11">
        <v>45.6</v>
      </c>
      <c r="P1337" s="11">
        <v>175.7</v>
      </c>
      <c r="Q1337" s="11">
        <f t="shared" si="50"/>
        <v>130.1</v>
      </c>
      <c r="R1337" s="20"/>
    </row>
    <row r="1338" spans="1:18" ht="15.75" customHeight="1" x14ac:dyDescent="0.15">
      <c r="A1338" s="11">
        <v>2024</v>
      </c>
      <c r="B1338" s="17" t="s">
        <v>33</v>
      </c>
      <c r="C1338" s="41">
        <v>2305</v>
      </c>
      <c r="D1338" s="7" t="s">
        <v>29</v>
      </c>
      <c r="E1338" s="16" t="s">
        <v>32</v>
      </c>
      <c r="F1338" s="52" t="s">
        <v>84</v>
      </c>
      <c r="G1338" s="38">
        <v>45551</v>
      </c>
      <c r="H1338" s="40">
        <v>240328</v>
      </c>
      <c r="I1338" s="61">
        <v>15.8</v>
      </c>
      <c r="J1338" s="11">
        <v>383.9</v>
      </c>
      <c r="K1338" s="11">
        <v>122.4</v>
      </c>
      <c r="L1338" s="11">
        <f t="shared" si="49"/>
        <v>0.68116697056525144</v>
      </c>
      <c r="M1338" s="7">
        <f t="shared" si="51"/>
        <v>3042.8626352085585</v>
      </c>
      <c r="N1338" s="11">
        <v>383.9</v>
      </c>
      <c r="O1338" s="11">
        <v>45.6</v>
      </c>
      <c r="P1338" s="11">
        <v>122.4</v>
      </c>
      <c r="Q1338" s="11">
        <f t="shared" si="50"/>
        <v>76.800000000000011</v>
      </c>
      <c r="R1338" s="20"/>
    </row>
    <row r="1339" spans="1:18" ht="15.75" customHeight="1" x14ac:dyDescent="0.15">
      <c r="A1339" s="11">
        <v>2024</v>
      </c>
      <c r="B1339" s="17" t="s">
        <v>33</v>
      </c>
      <c r="C1339" s="41">
        <v>2306</v>
      </c>
      <c r="D1339" s="7" t="s">
        <v>27</v>
      </c>
      <c r="E1339" s="16" t="s">
        <v>32</v>
      </c>
      <c r="F1339" s="52" t="s">
        <v>84</v>
      </c>
      <c r="G1339" s="38">
        <v>45551</v>
      </c>
      <c r="H1339" s="40">
        <v>240329</v>
      </c>
      <c r="I1339" s="61">
        <v>18.2</v>
      </c>
      <c r="J1339" s="11">
        <v>698.7</v>
      </c>
      <c r="K1339" s="11">
        <v>228.3</v>
      </c>
      <c r="L1339" s="11">
        <f t="shared" si="49"/>
        <v>0.67325032202662083</v>
      </c>
      <c r="M1339" s="7">
        <f t="shared" si="51"/>
        <v>3592.1007648162358</v>
      </c>
      <c r="N1339" s="11">
        <v>698.7</v>
      </c>
      <c r="O1339" s="11">
        <v>45.6</v>
      </c>
      <c r="P1339" s="11">
        <v>228.3</v>
      </c>
      <c r="Q1339" s="11">
        <f t="shared" si="50"/>
        <v>182.70000000000002</v>
      </c>
      <c r="R1339" s="20"/>
    </row>
    <row r="1340" spans="1:18" ht="15.75" customHeight="1" x14ac:dyDescent="0.15">
      <c r="A1340" s="11">
        <v>2024</v>
      </c>
      <c r="B1340" s="17" t="s">
        <v>33</v>
      </c>
      <c r="C1340" s="41">
        <v>2407</v>
      </c>
      <c r="D1340" s="7" t="s">
        <v>31</v>
      </c>
      <c r="E1340" s="16" t="s">
        <v>32</v>
      </c>
      <c r="F1340" s="52" t="s">
        <v>84</v>
      </c>
      <c r="G1340" s="38">
        <v>45551</v>
      </c>
      <c r="H1340" s="40">
        <v>240330</v>
      </c>
      <c r="I1340" s="61">
        <v>15.8</v>
      </c>
      <c r="J1340" s="11">
        <v>758.1</v>
      </c>
      <c r="K1340" s="11">
        <v>226.3</v>
      </c>
      <c r="L1340" s="11">
        <f t="shared" si="49"/>
        <v>0.70149056852657954</v>
      </c>
      <c r="M1340" s="7">
        <f t="shared" si="51"/>
        <v>2848.8993028676009</v>
      </c>
      <c r="N1340" s="11">
        <v>758.1</v>
      </c>
      <c r="O1340" s="11">
        <v>45.6</v>
      </c>
      <c r="P1340" s="11">
        <v>226.3</v>
      </c>
      <c r="Q1340" s="11">
        <f t="shared" si="50"/>
        <v>180.70000000000002</v>
      </c>
      <c r="R1340" s="20"/>
    </row>
    <row r="1341" spans="1:18" ht="15.75" customHeight="1" x14ac:dyDescent="0.15">
      <c r="A1341" s="11">
        <v>2024</v>
      </c>
      <c r="B1341" s="17" t="s">
        <v>33</v>
      </c>
      <c r="C1341" s="41">
        <v>2408</v>
      </c>
      <c r="D1341" s="7" t="s">
        <v>27</v>
      </c>
      <c r="E1341" s="16" t="s">
        <v>32</v>
      </c>
      <c r="F1341" s="52" t="s">
        <v>84</v>
      </c>
      <c r="G1341" s="38">
        <v>45551</v>
      </c>
      <c r="H1341" s="40">
        <v>240331</v>
      </c>
      <c r="I1341" s="61">
        <v>17.600000000000001</v>
      </c>
      <c r="J1341" s="11">
        <v>489.2</v>
      </c>
      <c r="K1341" s="11">
        <v>146.80000000000001</v>
      </c>
      <c r="L1341" s="11">
        <f t="shared" si="49"/>
        <v>0.69991823385118557</v>
      </c>
      <c r="M1341" s="7">
        <f t="shared" si="51"/>
        <v>3190.1729606412082</v>
      </c>
      <c r="N1341" s="11">
        <v>489.2</v>
      </c>
      <c r="O1341" s="11">
        <v>45.6</v>
      </c>
      <c r="P1341" s="11">
        <v>146.80000000000001</v>
      </c>
      <c r="Q1341" s="11">
        <f t="shared" si="50"/>
        <v>101.20000000000002</v>
      </c>
      <c r="R1341" s="20"/>
    </row>
    <row r="1342" spans="1:18" ht="15.75" customHeight="1" x14ac:dyDescent="0.15">
      <c r="A1342" s="11">
        <v>2024</v>
      </c>
      <c r="B1342" s="17" t="s">
        <v>33</v>
      </c>
      <c r="C1342" s="41">
        <v>2409</v>
      </c>
      <c r="D1342" s="7" t="s">
        <v>22</v>
      </c>
      <c r="E1342" s="16" t="s">
        <v>32</v>
      </c>
      <c r="F1342" s="52" t="s">
        <v>84</v>
      </c>
      <c r="G1342" s="38">
        <v>45551</v>
      </c>
      <c r="H1342" s="40">
        <v>240332</v>
      </c>
      <c r="I1342" s="61">
        <v>17.399999999999999</v>
      </c>
      <c r="J1342" s="11">
        <v>616.1</v>
      </c>
      <c r="K1342" s="11">
        <v>183.3</v>
      </c>
      <c r="L1342" s="11">
        <f t="shared" si="49"/>
        <v>0.70248336309040738</v>
      </c>
      <c r="M1342" s="7">
        <f t="shared" si="51"/>
        <v>3126.9609600304293</v>
      </c>
      <c r="N1342" s="11">
        <v>616.1</v>
      </c>
      <c r="O1342" s="11">
        <v>45.6</v>
      </c>
      <c r="P1342" s="11">
        <v>183.3</v>
      </c>
      <c r="Q1342" s="11">
        <f t="shared" si="50"/>
        <v>137.70000000000002</v>
      </c>
      <c r="R1342" s="20"/>
    </row>
    <row r="1343" spans="1:18" ht="15.75" customHeight="1" x14ac:dyDescent="0.15">
      <c r="A1343" s="11">
        <v>2024</v>
      </c>
      <c r="B1343" s="17" t="s">
        <v>33</v>
      </c>
      <c r="C1343" s="41">
        <v>2410</v>
      </c>
      <c r="D1343" s="7" t="s">
        <v>30</v>
      </c>
      <c r="E1343" s="16" t="s">
        <v>32</v>
      </c>
      <c r="F1343" s="52" t="s">
        <v>84</v>
      </c>
      <c r="G1343" s="38">
        <v>45551</v>
      </c>
      <c r="H1343" s="40">
        <v>240333</v>
      </c>
      <c r="I1343" s="61">
        <v>16.600000000000001</v>
      </c>
      <c r="J1343" s="11">
        <v>777.6</v>
      </c>
      <c r="K1343" s="11">
        <v>250</v>
      </c>
      <c r="L1343" s="11">
        <f t="shared" si="49"/>
        <v>0.67849794238683125</v>
      </c>
      <c r="M1343" s="7">
        <f t="shared" si="51"/>
        <v>3223.6939150305066</v>
      </c>
      <c r="N1343" s="11">
        <v>777.6</v>
      </c>
      <c r="O1343" s="11">
        <v>45.6</v>
      </c>
      <c r="P1343" s="11">
        <v>250</v>
      </c>
      <c r="Q1343" s="11">
        <f t="shared" si="50"/>
        <v>204.4</v>
      </c>
      <c r="R1343" s="20"/>
    </row>
    <row r="1344" spans="1:18" ht="15.75" customHeight="1" x14ac:dyDescent="0.15">
      <c r="A1344" s="11">
        <v>2024</v>
      </c>
      <c r="B1344" s="17" t="s">
        <v>33</v>
      </c>
      <c r="C1344" s="41">
        <v>2411</v>
      </c>
      <c r="D1344" s="7" t="s">
        <v>29</v>
      </c>
      <c r="E1344" s="16" t="s">
        <v>32</v>
      </c>
      <c r="F1344" s="52" t="s">
        <v>84</v>
      </c>
      <c r="G1344" s="38">
        <v>45551</v>
      </c>
      <c r="H1344" s="40">
        <v>240334</v>
      </c>
      <c r="I1344" s="61">
        <v>16</v>
      </c>
      <c r="J1344" s="11">
        <v>511.6</v>
      </c>
      <c r="K1344" s="11">
        <v>156.80000000000001</v>
      </c>
      <c r="L1344" s="11">
        <f t="shared" si="49"/>
        <v>0.69351055512118842</v>
      </c>
      <c r="M1344" s="7">
        <f t="shared" si="51"/>
        <v>2962.0846112063205</v>
      </c>
      <c r="N1344" s="11">
        <v>511.6</v>
      </c>
      <c r="O1344" s="11">
        <v>45.6</v>
      </c>
      <c r="P1344" s="11">
        <v>156.80000000000001</v>
      </c>
      <c r="Q1344" s="11">
        <f t="shared" si="50"/>
        <v>111.20000000000002</v>
      </c>
      <c r="R1344" s="20"/>
    </row>
    <row r="1345" spans="1:36" ht="15.75" customHeight="1" x14ac:dyDescent="0.15">
      <c r="A1345" s="11">
        <v>2024</v>
      </c>
      <c r="B1345" s="17" t="s">
        <v>33</v>
      </c>
      <c r="C1345" s="41">
        <v>2412</v>
      </c>
      <c r="D1345" s="7" t="s">
        <v>28</v>
      </c>
      <c r="E1345" s="16" t="s">
        <v>32</v>
      </c>
      <c r="F1345" s="52" t="s">
        <v>84</v>
      </c>
      <c r="G1345" s="38">
        <v>45551</v>
      </c>
      <c r="H1345" s="40">
        <v>240335</v>
      </c>
      <c r="I1345" s="61">
        <v>17</v>
      </c>
      <c r="J1345" s="11">
        <v>552.6</v>
      </c>
      <c r="K1345" s="11">
        <v>173.9</v>
      </c>
      <c r="L1345" s="11">
        <f t="shared" si="49"/>
        <v>0.68530582699963816</v>
      </c>
      <c r="M1345" s="7">
        <f t="shared" si="51"/>
        <v>3231.4659006114534</v>
      </c>
      <c r="N1345" s="11">
        <v>552.6</v>
      </c>
      <c r="O1345" s="11">
        <v>45.6</v>
      </c>
      <c r="P1345" s="11">
        <v>173.9</v>
      </c>
      <c r="Q1345" s="11">
        <f t="shared" si="50"/>
        <v>128.30000000000001</v>
      </c>
      <c r="R1345" s="20"/>
    </row>
    <row r="1346" spans="1:36" ht="15.75" customHeight="1" x14ac:dyDescent="0.15">
      <c r="A1346" s="28">
        <v>2024</v>
      </c>
      <c r="B1346" s="21" t="s">
        <v>21</v>
      </c>
      <c r="C1346" s="22">
        <v>1101</v>
      </c>
      <c r="D1346" s="21" t="s">
        <v>22</v>
      </c>
      <c r="E1346" s="21" t="s">
        <v>23</v>
      </c>
      <c r="F1346" s="62" t="s">
        <v>84</v>
      </c>
      <c r="G1346" s="63">
        <v>45587</v>
      </c>
      <c r="H1346" s="64">
        <v>240336</v>
      </c>
      <c r="I1346" s="65">
        <v>1.4</v>
      </c>
      <c r="J1346" s="28">
        <v>240</v>
      </c>
      <c r="K1346" s="28">
        <v>101.8</v>
      </c>
      <c r="L1346" s="28">
        <f t="shared" si="49"/>
        <v>0.57583333333333331</v>
      </c>
      <c r="M1346" s="21">
        <f>(I1346-(I1346*L1346))*(107639/78.5)*(1/2.2)</f>
        <v>370.11943350704502</v>
      </c>
      <c r="N1346" s="28">
        <v>240</v>
      </c>
      <c r="O1346" s="28">
        <v>45.6</v>
      </c>
      <c r="P1346" s="28">
        <v>101.8</v>
      </c>
      <c r="Q1346" s="28">
        <f t="shared" si="50"/>
        <v>56.199999999999996</v>
      </c>
      <c r="R1346" s="66"/>
      <c r="S1346" s="28" t="s">
        <v>86</v>
      </c>
      <c r="T1346" s="28"/>
      <c r="U1346" s="28"/>
      <c r="V1346" s="28"/>
      <c r="W1346" s="28"/>
      <c r="X1346" s="28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8"/>
      <c r="AI1346" s="28"/>
      <c r="AJ1346" s="28"/>
    </row>
    <row r="1347" spans="1:36" ht="15.75" customHeight="1" x14ac:dyDescent="0.15">
      <c r="A1347" s="11">
        <v>2024</v>
      </c>
      <c r="B1347" s="8" t="s">
        <v>21</v>
      </c>
      <c r="C1347" s="9">
        <v>1102</v>
      </c>
      <c r="D1347" s="7" t="s">
        <v>27</v>
      </c>
      <c r="E1347" s="10" t="s">
        <v>23</v>
      </c>
      <c r="F1347" s="52" t="s">
        <v>84</v>
      </c>
      <c r="G1347" s="38">
        <v>45587</v>
      </c>
      <c r="H1347" s="40">
        <v>240337</v>
      </c>
      <c r="I1347" s="61">
        <v>6.4</v>
      </c>
      <c r="J1347" s="11">
        <v>338.9</v>
      </c>
      <c r="K1347" s="11">
        <v>127.9</v>
      </c>
      <c r="L1347" s="11">
        <f t="shared" si="49"/>
        <v>0.62260253762171724</v>
      </c>
      <c r="M1347" s="7">
        <f t="shared" ref="M1347:M1349" si="52">(I1347-(I1347*L1347))*(107639/81)*(1/2.2)</f>
        <v>1458.9516660987108</v>
      </c>
      <c r="N1347" s="11">
        <v>338.9</v>
      </c>
      <c r="O1347" s="11">
        <v>45.6</v>
      </c>
      <c r="P1347" s="11">
        <v>127.9</v>
      </c>
      <c r="Q1347" s="11">
        <f t="shared" si="50"/>
        <v>82.300000000000011</v>
      </c>
      <c r="R1347" s="20"/>
    </row>
    <row r="1348" spans="1:36" ht="15.75" customHeight="1" x14ac:dyDescent="0.15">
      <c r="A1348" s="11">
        <v>2024</v>
      </c>
      <c r="B1348" s="8" t="s">
        <v>21</v>
      </c>
      <c r="C1348" s="9">
        <v>1103</v>
      </c>
      <c r="D1348" s="7" t="s">
        <v>28</v>
      </c>
      <c r="E1348" s="10" t="s">
        <v>23</v>
      </c>
      <c r="F1348" s="52" t="s">
        <v>84</v>
      </c>
      <c r="G1348" s="38">
        <v>45587</v>
      </c>
      <c r="H1348" s="40">
        <v>240338</v>
      </c>
      <c r="I1348" s="61">
        <v>7.4</v>
      </c>
      <c r="J1348" s="11">
        <v>515.4</v>
      </c>
      <c r="K1348" s="11">
        <v>173.7</v>
      </c>
      <c r="L1348" s="11">
        <f t="shared" si="49"/>
        <v>0.66298020954598369</v>
      </c>
      <c r="M1348" s="7">
        <f t="shared" si="52"/>
        <v>1506.4304257162235</v>
      </c>
      <c r="N1348" s="11">
        <v>515.4</v>
      </c>
      <c r="O1348" s="11">
        <v>45.6</v>
      </c>
      <c r="P1348" s="11">
        <v>173.7</v>
      </c>
      <c r="Q1348" s="11">
        <f t="shared" si="50"/>
        <v>128.1</v>
      </c>
      <c r="R1348" s="20"/>
    </row>
    <row r="1349" spans="1:36" ht="15.75" customHeight="1" x14ac:dyDescent="0.15">
      <c r="A1349" s="11">
        <v>2024</v>
      </c>
      <c r="B1349" s="8" t="s">
        <v>21</v>
      </c>
      <c r="C1349" s="9">
        <v>1104</v>
      </c>
      <c r="D1349" s="7" t="s">
        <v>29</v>
      </c>
      <c r="E1349" s="10" t="s">
        <v>23</v>
      </c>
      <c r="F1349" s="52" t="s">
        <v>84</v>
      </c>
      <c r="G1349" s="38">
        <v>45587</v>
      </c>
      <c r="H1349" s="40">
        <v>240339</v>
      </c>
      <c r="I1349" s="61">
        <v>7.6</v>
      </c>
      <c r="J1349" s="11">
        <v>539.20000000000005</v>
      </c>
      <c r="K1349" s="11">
        <v>183.8</v>
      </c>
      <c r="L1349" s="11">
        <f t="shared" si="49"/>
        <v>0.65912462908011871</v>
      </c>
      <c r="M1349" s="7">
        <f t="shared" si="52"/>
        <v>1564.8444376171869</v>
      </c>
      <c r="N1349" s="11">
        <v>539.20000000000005</v>
      </c>
      <c r="O1349" s="11">
        <v>45.6</v>
      </c>
      <c r="P1349" s="11">
        <v>183.8</v>
      </c>
      <c r="Q1349" s="11">
        <f t="shared" si="50"/>
        <v>138.20000000000002</v>
      </c>
      <c r="R1349" s="20"/>
    </row>
    <row r="1350" spans="1:36" ht="15.75" customHeight="1" x14ac:dyDescent="0.15">
      <c r="A1350" s="28">
        <v>2024</v>
      </c>
      <c r="B1350" s="21" t="s">
        <v>21</v>
      </c>
      <c r="C1350" s="22">
        <v>1105</v>
      </c>
      <c r="D1350" s="21" t="s">
        <v>30</v>
      </c>
      <c r="E1350" s="21" t="s">
        <v>23</v>
      </c>
      <c r="F1350" s="62" t="s">
        <v>84</v>
      </c>
      <c r="G1350" s="63">
        <v>45587</v>
      </c>
      <c r="H1350" s="64">
        <v>240340</v>
      </c>
      <c r="I1350" s="65">
        <v>3.4</v>
      </c>
      <c r="J1350" s="28">
        <v>328.6</v>
      </c>
      <c r="K1350" s="28">
        <v>133.69999999999999</v>
      </c>
      <c r="L1350" s="28">
        <f t="shared" si="49"/>
        <v>0.59312233718807061</v>
      </c>
      <c r="M1350" s="21">
        <f>(I1350-(I1350*L1350))*(107639/78.5)*(1/2.2)</f>
        <v>862.22394986221843</v>
      </c>
      <c r="N1350" s="28">
        <v>328.6</v>
      </c>
      <c r="O1350" s="28">
        <v>45.6</v>
      </c>
      <c r="P1350" s="28">
        <v>133.69999999999999</v>
      </c>
      <c r="Q1350" s="28">
        <f t="shared" si="50"/>
        <v>88.1</v>
      </c>
      <c r="R1350" s="66"/>
      <c r="S1350" s="28" t="s">
        <v>86</v>
      </c>
      <c r="T1350" s="28"/>
      <c r="U1350" s="28"/>
      <c r="V1350" s="28"/>
      <c r="W1350" s="28"/>
      <c r="X1350" s="28"/>
      <c r="Y1350" s="28"/>
      <c r="Z1350" s="28"/>
      <c r="AA1350" s="28"/>
      <c r="AB1350" s="28"/>
      <c r="AC1350" s="28"/>
      <c r="AD1350" s="28"/>
      <c r="AE1350" s="28"/>
      <c r="AF1350" s="28"/>
      <c r="AG1350" s="28"/>
      <c r="AH1350" s="28"/>
      <c r="AI1350" s="28"/>
      <c r="AJ1350" s="28"/>
    </row>
    <row r="1351" spans="1:36" ht="15.75" customHeight="1" x14ac:dyDescent="0.15">
      <c r="A1351" s="28">
        <v>2024</v>
      </c>
      <c r="B1351" s="21" t="s">
        <v>21</v>
      </c>
      <c r="C1351" s="22">
        <v>1106</v>
      </c>
      <c r="D1351" s="21" t="s">
        <v>31</v>
      </c>
      <c r="E1351" s="21" t="s">
        <v>23</v>
      </c>
      <c r="F1351" s="62" t="s">
        <v>84</v>
      </c>
      <c r="G1351" s="63">
        <v>45587</v>
      </c>
      <c r="H1351" s="64">
        <v>240341</v>
      </c>
      <c r="I1351" s="65">
        <v>2</v>
      </c>
      <c r="J1351" s="28">
        <v>243</v>
      </c>
      <c r="K1351" s="28">
        <v>104.5</v>
      </c>
      <c r="L1351" s="28">
        <f t="shared" si="49"/>
        <v>0.56995884773662553</v>
      </c>
      <c r="M1351" s="21">
        <f>(I1351-(I1351*L1351))*(107639/76)*(1/2.2)</f>
        <v>553.69855967078172</v>
      </c>
      <c r="N1351" s="28">
        <v>243</v>
      </c>
      <c r="O1351" s="28">
        <v>45.6</v>
      </c>
      <c r="P1351" s="28">
        <v>104.5</v>
      </c>
      <c r="Q1351" s="28">
        <f t="shared" si="50"/>
        <v>58.9</v>
      </c>
      <c r="R1351" s="66"/>
      <c r="S1351" s="28" t="s">
        <v>87</v>
      </c>
      <c r="T1351" s="28"/>
      <c r="U1351" s="28"/>
      <c r="V1351" s="28"/>
      <c r="W1351" s="28"/>
      <c r="X1351" s="28"/>
      <c r="Y1351" s="28"/>
      <c r="Z1351" s="28"/>
      <c r="AA1351" s="28"/>
      <c r="AB1351" s="28"/>
      <c r="AC1351" s="28"/>
      <c r="AD1351" s="28"/>
      <c r="AE1351" s="28"/>
      <c r="AF1351" s="28"/>
      <c r="AG1351" s="28"/>
      <c r="AH1351" s="28"/>
      <c r="AI1351" s="28"/>
      <c r="AJ1351" s="28"/>
    </row>
    <row r="1352" spans="1:36" ht="15.75" customHeight="1" x14ac:dyDescent="0.15">
      <c r="A1352" s="11">
        <v>2024</v>
      </c>
      <c r="B1352" s="8" t="s">
        <v>21</v>
      </c>
      <c r="C1352" s="9">
        <v>1107</v>
      </c>
      <c r="D1352" s="7" t="s">
        <v>29</v>
      </c>
      <c r="E1352" s="16" t="s">
        <v>32</v>
      </c>
      <c r="F1352" s="52" t="s">
        <v>85</v>
      </c>
      <c r="G1352" s="38">
        <v>45587</v>
      </c>
      <c r="H1352" s="40">
        <v>240342</v>
      </c>
      <c r="I1352" s="61">
        <v>1.6</v>
      </c>
      <c r="J1352" s="11">
        <v>177.8</v>
      </c>
      <c r="K1352" s="11">
        <v>78.099999999999994</v>
      </c>
      <c r="L1352" s="11">
        <f t="shared" si="49"/>
        <v>0.56074240719910018</v>
      </c>
      <c r="M1352" s="7">
        <f t="shared" ref="M1352:M1362" si="53">(I1352-(I1352*L1352))*(107639/81)*(1/2.2)</f>
        <v>424.5229901817828</v>
      </c>
      <c r="N1352" s="11">
        <v>177.8</v>
      </c>
      <c r="O1352" s="11">
        <v>45.6</v>
      </c>
      <c r="P1352" s="11">
        <v>78.099999999999994</v>
      </c>
      <c r="Q1352" s="11">
        <f t="shared" si="50"/>
        <v>32.499999999999993</v>
      </c>
      <c r="R1352" s="20"/>
    </row>
    <row r="1353" spans="1:36" ht="15.75" customHeight="1" x14ac:dyDescent="0.15">
      <c r="A1353" s="11">
        <v>2024</v>
      </c>
      <c r="B1353" s="8" t="s">
        <v>21</v>
      </c>
      <c r="C1353" s="9">
        <v>1108</v>
      </c>
      <c r="D1353" s="7" t="s">
        <v>28</v>
      </c>
      <c r="E1353" s="16" t="s">
        <v>32</v>
      </c>
      <c r="F1353" s="52" t="s">
        <v>85</v>
      </c>
      <c r="G1353" s="38">
        <v>45587</v>
      </c>
      <c r="H1353" s="40">
        <v>240343</v>
      </c>
      <c r="I1353" s="61">
        <v>2</v>
      </c>
      <c r="J1353" s="11">
        <v>177.4</v>
      </c>
      <c r="K1353" s="11">
        <v>77.2</v>
      </c>
      <c r="L1353" s="11">
        <f t="shared" si="49"/>
        <v>0.56482525366403602</v>
      </c>
      <c r="M1353" s="7">
        <f t="shared" si="53"/>
        <v>525.72137509379149</v>
      </c>
      <c r="N1353" s="11">
        <v>177.4</v>
      </c>
      <c r="O1353" s="11">
        <v>45.6</v>
      </c>
      <c r="P1353" s="11">
        <v>77.2</v>
      </c>
      <c r="Q1353" s="11">
        <f t="shared" si="50"/>
        <v>31.6</v>
      </c>
      <c r="R1353" s="20"/>
    </row>
    <row r="1354" spans="1:36" ht="15.75" customHeight="1" x14ac:dyDescent="0.15">
      <c r="A1354" s="11">
        <v>2024</v>
      </c>
      <c r="B1354" s="8" t="s">
        <v>21</v>
      </c>
      <c r="C1354" s="9">
        <v>1109</v>
      </c>
      <c r="D1354" s="7" t="s">
        <v>22</v>
      </c>
      <c r="E1354" s="16" t="s">
        <v>32</v>
      </c>
      <c r="F1354" s="52" t="s">
        <v>85</v>
      </c>
      <c r="G1354" s="38">
        <v>45587</v>
      </c>
      <c r="H1354" s="40">
        <v>240344</v>
      </c>
      <c r="I1354" s="61">
        <v>2.2000000000000002</v>
      </c>
      <c r="J1354" s="11">
        <v>432.1</v>
      </c>
      <c r="K1354" s="11">
        <v>143.1</v>
      </c>
      <c r="L1354" s="11">
        <f t="shared" si="49"/>
        <v>0.66882666049525574</v>
      </c>
      <c r="M1354" s="7">
        <f t="shared" si="53"/>
        <v>440.08848260433535</v>
      </c>
      <c r="N1354" s="11">
        <v>432.1</v>
      </c>
      <c r="O1354" s="11">
        <v>45.6</v>
      </c>
      <c r="P1354" s="11">
        <v>143.1</v>
      </c>
      <c r="Q1354" s="11">
        <f t="shared" si="50"/>
        <v>97.5</v>
      </c>
      <c r="R1354" s="20"/>
    </row>
    <row r="1355" spans="1:36" ht="15.75" customHeight="1" x14ac:dyDescent="0.15">
      <c r="A1355" s="11">
        <v>2024</v>
      </c>
      <c r="B1355" s="8" t="s">
        <v>21</v>
      </c>
      <c r="C1355" s="9">
        <v>1110</v>
      </c>
      <c r="D1355" s="7" t="s">
        <v>27</v>
      </c>
      <c r="E1355" s="16" t="s">
        <v>32</v>
      </c>
      <c r="F1355" s="52" t="s">
        <v>85</v>
      </c>
      <c r="G1355" s="38">
        <v>45587</v>
      </c>
      <c r="H1355" s="40">
        <v>240345</v>
      </c>
      <c r="I1355" s="61">
        <v>1</v>
      </c>
      <c r="J1355" s="11">
        <v>172.4</v>
      </c>
      <c r="K1355" s="11">
        <v>81.599999999999994</v>
      </c>
      <c r="L1355" s="11">
        <f t="shared" si="49"/>
        <v>0.52668213457076574</v>
      </c>
      <c r="M1355" s="7">
        <f t="shared" si="53"/>
        <v>285.90045856867192</v>
      </c>
      <c r="N1355" s="11">
        <v>172.4</v>
      </c>
      <c r="O1355" s="11">
        <v>45.6</v>
      </c>
      <c r="P1355" s="11">
        <v>81.599999999999994</v>
      </c>
      <c r="Q1355" s="11">
        <f t="shared" si="50"/>
        <v>35.999999999999993</v>
      </c>
      <c r="R1355" s="20"/>
    </row>
    <row r="1356" spans="1:36" ht="15.75" customHeight="1" x14ac:dyDescent="0.15">
      <c r="A1356" s="11">
        <v>2024</v>
      </c>
      <c r="B1356" s="8" t="s">
        <v>21</v>
      </c>
      <c r="C1356" s="9">
        <v>1111</v>
      </c>
      <c r="D1356" s="7" t="s">
        <v>30</v>
      </c>
      <c r="E1356" s="16" t="s">
        <v>32</v>
      </c>
      <c r="F1356" s="52" t="s">
        <v>85</v>
      </c>
      <c r="G1356" s="38">
        <v>45587</v>
      </c>
      <c r="H1356" s="40">
        <v>240346</v>
      </c>
      <c r="I1356" s="61">
        <v>0.4</v>
      </c>
      <c r="J1356" s="11">
        <v>158.1</v>
      </c>
      <c r="K1356" s="11">
        <v>74.5</v>
      </c>
      <c r="L1356" s="11">
        <f t="shared" si="49"/>
        <v>0.52877925363693867</v>
      </c>
      <c r="M1356" s="7">
        <f t="shared" si="53"/>
        <v>113.85349027558597</v>
      </c>
      <c r="N1356" s="11">
        <v>158.1</v>
      </c>
      <c r="O1356" s="11">
        <v>45.6</v>
      </c>
      <c r="P1356" s="11">
        <v>74.5</v>
      </c>
      <c r="Q1356" s="11">
        <f t="shared" si="50"/>
        <v>28.9</v>
      </c>
      <c r="R1356" s="20"/>
    </row>
    <row r="1357" spans="1:36" ht="15.75" customHeight="1" x14ac:dyDescent="0.15">
      <c r="A1357" s="11">
        <v>2024</v>
      </c>
      <c r="B1357" s="8" t="s">
        <v>21</v>
      </c>
      <c r="C1357" s="9">
        <v>1112</v>
      </c>
      <c r="D1357" s="7" t="s">
        <v>31</v>
      </c>
      <c r="E1357" s="16" t="s">
        <v>32</v>
      </c>
      <c r="F1357" s="52" t="s">
        <v>85</v>
      </c>
      <c r="G1357" s="38">
        <v>45587</v>
      </c>
      <c r="H1357" s="40">
        <v>240347</v>
      </c>
      <c r="I1357" s="61">
        <v>1.4</v>
      </c>
      <c r="J1357" s="11">
        <v>139</v>
      </c>
      <c r="K1357" s="11">
        <v>71.5</v>
      </c>
      <c r="L1357" s="11">
        <f t="shared" si="49"/>
        <v>0.48561151079136688</v>
      </c>
      <c r="M1357" s="7">
        <f t="shared" si="53"/>
        <v>434.99196198596678</v>
      </c>
      <c r="N1357" s="11">
        <v>139</v>
      </c>
      <c r="O1357" s="11">
        <v>45.6</v>
      </c>
      <c r="P1357" s="11">
        <v>71.5</v>
      </c>
      <c r="Q1357" s="11">
        <f t="shared" si="50"/>
        <v>25.9</v>
      </c>
      <c r="R1357" s="20"/>
    </row>
    <row r="1358" spans="1:36" ht="15.75" customHeight="1" x14ac:dyDescent="0.15">
      <c r="A1358" s="11">
        <v>2024</v>
      </c>
      <c r="B1358" s="8" t="s">
        <v>21</v>
      </c>
      <c r="C1358" s="9">
        <v>1201</v>
      </c>
      <c r="D1358" s="7" t="s">
        <v>30</v>
      </c>
      <c r="E1358" s="10" t="s">
        <v>23</v>
      </c>
      <c r="F1358" s="52" t="s">
        <v>84</v>
      </c>
      <c r="G1358" s="38">
        <v>45587</v>
      </c>
      <c r="H1358" s="40">
        <v>240348</v>
      </c>
      <c r="I1358" s="61">
        <v>8.8000000000000007</v>
      </c>
      <c r="J1358" s="11">
        <v>395</v>
      </c>
      <c r="K1358" s="11">
        <v>145.80000000000001</v>
      </c>
      <c r="L1358" s="11">
        <f t="shared" si="49"/>
        <v>0.63088607594936708</v>
      </c>
      <c r="M1358" s="7">
        <f t="shared" si="53"/>
        <v>1962.0273417721521</v>
      </c>
      <c r="N1358" s="11">
        <v>395</v>
      </c>
      <c r="O1358" s="11">
        <v>45.6</v>
      </c>
      <c r="P1358" s="11">
        <v>145.80000000000001</v>
      </c>
      <c r="Q1358" s="11">
        <f t="shared" si="50"/>
        <v>100.20000000000002</v>
      </c>
      <c r="R1358" s="20"/>
    </row>
    <row r="1359" spans="1:36" ht="15.75" customHeight="1" x14ac:dyDescent="0.15">
      <c r="A1359" s="11">
        <v>2024</v>
      </c>
      <c r="B1359" s="8" t="s">
        <v>21</v>
      </c>
      <c r="C1359" s="9">
        <v>1202</v>
      </c>
      <c r="D1359" s="7" t="s">
        <v>29</v>
      </c>
      <c r="E1359" s="10" t="s">
        <v>23</v>
      </c>
      <c r="F1359" s="52" t="s">
        <v>84</v>
      </c>
      <c r="G1359" s="38">
        <v>45587</v>
      </c>
      <c r="H1359" s="40">
        <v>240349</v>
      </c>
      <c r="I1359" s="61">
        <v>11.4</v>
      </c>
      <c r="J1359" s="11">
        <v>399</v>
      </c>
      <c r="K1359" s="11">
        <v>141.30000000000001</v>
      </c>
      <c r="L1359" s="11">
        <f t="shared" ref="L1359:L1441" si="54">(J1359-K1359)/J1359</f>
        <v>0.64586466165413536</v>
      </c>
      <c r="M1359" s="7">
        <f t="shared" si="53"/>
        <v>2438.5747474747473</v>
      </c>
      <c r="N1359" s="11">
        <v>399</v>
      </c>
      <c r="O1359" s="11">
        <v>45.6</v>
      </c>
      <c r="P1359" s="11">
        <v>141.30000000000001</v>
      </c>
      <c r="Q1359" s="11">
        <f t="shared" si="50"/>
        <v>95.700000000000017</v>
      </c>
      <c r="R1359" s="20"/>
    </row>
    <row r="1360" spans="1:36" ht="15.75" customHeight="1" x14ac:dyDescent="0.15">
      <c r="A1360" s="11">
        <v>2024</v>
      </c>
      <c r="B1360" s="8" t="s">
        <v>21</v>
      </c>
      <c r="C1360" s="9">
        <v>1203</v>
      </c>
      <c r="D1360" s="7" t="s">
        <v>27</v>
      </c>
      <c r="E1360" s="10" t="s">
        <v>23</v>
      </c>
      <c r="F1360" s="52" t="s">
        <v>84</v>
      </c>
      <c r="G1360" s="38">
        <v>45587</v>
      </c>
      <c r="H1360" s="40">
        <v>240350</v>
      </c>
      <c r="I1360" s="61">
        <v>12</v>
      </c>
      <c r="J1360" s="11">
        <v>569.1</v>
      </c>
      <c r="K1360" s="11">
        <v>193</v>
      </c>
      <c r="L1360" s="11">
        <f t="shared" si="54"/>
        <v>0.6608680372518011</v>
      </c>
      <c r="M1360" s="7">
        <f t="shared" si="53"/>
        <v>2458.1700564480388</v>
      </c>
      <c r="N1360" s="11">
        <v>569.1</v>
      </c>
      <c r="O1360" s="11">
        <v>45.6</v>
      </c>
      <c r="P1360" s="11">
        <v>193</v>
      </c>
      <c r="Q1360" s="11">
        <f t="shared" si="50"/>
        <v>147.4</v>
      </c>
      <c r="R1360" s="20"/>
    </row>
    <row r="1361" spans="1:36" ht="15.75" customHeight="1" x14ac:dyDescent="0.15">
      <c r="A1361" s="11">
        <v>2024</v>
      </c>
      <c r="B1361" s="8" t="s">
        <v>21</v>
      </c>
      <c r="C1361" s="9">
        <v>1204</v>
      </c>
      <c r="D1361" s="7" t="s">
        <v>22</v>
      </c>
      <c r="E1361" s="10" t="s">
        <v>23</v>
      </c>
      <c r="F1361" s="52" t="s">
        <v>84</v>
      </c>
      <c r="G1361" s="38">
        <v>45587</v>
      </c>
      <c r="H1361" s="40">
        <v>240351</v>
      </c>
      <c r="I1361" s="61">
        <v>7.8</v>
      </c>
      <c r="J1361" s="11">
        <v>579.4</v>
      </c>
      <c r="K1361" s="11">
        <v>186.7</v>
      </c>
      <c r="L1361" s="11">
        <f t="shared" si="54"/>
        <v>0.67777010700724893</v>
      </c>
      <c r="M1361" s="7">
        <f t="shared" si="53"/>
        <v>1518.1769187677021</v>
      </c>
      <c r="N1361" s="11">
        <v>579.4</v>
      </c>
      <c r="O1361" s="11">
        <v>45.6</v>
      </c>
      <c r="P1361" s="11">
        <v>186.7</v>
      </c>
      <c r="Q1361" s="11">
        <f t="shared" si="50"/>
        <v>141.1</v>
      </c>
      <c r="R1361" s="20"/>
    </row>
    <row r="1362" spans="1:36" ht="15.75" customHeight="1" x14ac:dyDescent="0.15">
      <c r="A1362" s="11">
        <v>2024</v>
      </c>
      <c r="B1362" s="8" t="s">
        <v>21</v>
      </c>
      <c r="C1362" s="9">
        <v>1205</v>
      </c>
      <c r="D1362" s="7" t="s">
        <v>28</v>
      </c>
      <c r="E1362" s="10" t="s">
        <v>23</v>
      </c>
      <c r="F1362" s="52" t="s">
        <v>84</v>
      </c>
      <c r="G1362" s="38">
        <v>45587</v>
      </c>
      <c r="H1362" s="40">
        <v>240352</v>
      </c>
      <c r="I1362" s="61">
        <v>11.6</v>
      </c>
      <c r="J1362" s="11">
        <v>355.5</v>
      </c>
      <c r="K1362" s="11">
        <v>131.30000000000001</v>
      </c>
      <c r="L1362" s="11">
        <f t="shared" si="54"/>
        <v>0.63066104078762308</v>
      </c>
      <c r="M1362" s="7">
        <f t="shared" si="53"/>
        <v>2587.8855458791695</v>
      </c>
      <c r="N1362" s="11">
        <v>355.5</v>
      </c>
      <c r="O1362" s="11">
        <v>45.6</v>
      </c>
      <c r="P1362" s="11">
        <v>131.30000000000001</v>
      </c>
      <c r="Q1362" s="11">
        <f t="shared" si="50"/>
        <v>85.700000000000017</v>
      </c>
      <c r="R1362" s="20"/>
    </row>
    <row r="1363" spans="1:36" ht="15.75" customHeight="1" x14ac:dyDescent="0.15">
      <c r="A1363" s="28">
        <v>2024</v>
      </c>
      <c r="B1363" s="21" t="s">
        <v>21</v>
      </c>
      <c r="C1363" s="22">
        <v>1206</v>
      </c>
      <c r="D1363" s="21" t="s">
        <v>31</v>
      </c>
      <c r="E1363" s="21" t="s">
        <v>23</v>
      </c>
      <c r="F1363" s="62" t="s">
        <v>84</v>
      </c>
      <c r="G1363" s="63">
        <v>45587</v>
      </c>
      <c r="H1363" s="64">
        <v>240353</v>
      </c>
      <c r="I1363" s="65">
        <v>5.4</v>
      </c>
      <c r="J1363" s="28">
        <v>279.5</v>
      </c>
      <c r="K1363" s="28">
        <v>112</v>
      </c>
      <c r="L1363" s="28">
        <f t="shared" si="54"/>
        <v>0.59928443649373886</v>
      </c>
      <c r="M1363" s="21">
        <f>(I1363-(I1363*L1363))*(107639/78.5)*(1/2.2)</f>
        <v>1348.6749375642873</v>
      </c>
      <c r="N1363" s="28">
        <v>279.5</v>
      </c>
      <c r="O1363" s="28">
        <v>45.6</v>
      </c>
      <c r="P1363" s="28">
        <v>112</v>
      </c>
      <c r="Q1363" s="28">
        <f t="shared" si="50"/>
        <v>66.400000000000006</v>
      </c>
      <c r="R1363" s="66"/>
      <c r="S1363" s="28" t="s">
        <v>86</v>
      </c>
      <c r="T1363" s="28"/>
      <c r="U1363" s="28"/>
      <c r="V1363" s="28"/>
      <c r="W1363" s="28"/>
      <c r="X1363" s="28"/>
      <c r="Y1363" s="28"/>
      <c r="Z1363" s="28"/>
      <c r="AA1363" s="28"/>
      <c r="AB1363" s="28"/>
      <c r="AC1363" s="28"/>
      <c r="AD1363" s="28"/>
      <c r="AE1363" s="28"/>
      <c r="AF1363" s="28"/>
      <c r="AG1363" s="28"/>
      <c r="AH1363" s="28"/>
      <c r="AI1363" s="28"/>
      <c r="AJ1363" s="28"/>
    </row>
    <row r="1364" spans="1:36" ht="15.75" customHeight="1" x14ac:dyDescent="0.15">
      <c r="A1364" s="11">
        <v>2024</v>
      </c>
      <c r="B1364" s="8" t="s">
        <v>21</v>
      </c>
      <c r="C1364" s="9">
        <v>1207</v>
      </c>
      <c r="D1364" s="7" t="s">
        <v>28</v>
      </c>
      <c r="E1364" s="16" t="s">
        <v>32</v>
      </c>
      <c r="F1364" s="52" t="s">
        <v>85</v>
      </c>
      <c r="G1364" s="38">
        <v>45587</v>
      </c>
      <c r="H1364" s="40">
        <v>240354</v>
      </c>
      <c r="I1364" s="61">
        <v>0.7</v>
      </c>
      <c r="J1364" s="11">
        <v>173</v>
      </c>
      <c r="K1364" s="11">
        <v>77</v>
      </c>
      <c r="L1364" s="11">
        <f t="shared" si="54"/>
        <v>0.55491329479768781</v>
      </c>
      <c r="M1364" s="7">
        <f t="shared" ref="M1364:M1441" si="55">(I1364-(I1364*L1364))*(107639/81)*(1/2.2)</f>
        <v>188.19349889388425</v>
      </c>
      <c r="N1364" s="11">
        <v>173</v>
      </c>
      <c r="O1364" s="11">
        <v>45.6</v>
      </c>
      <c r="P1364" s="11">
        <v>77</v>
      </c>
      <c r="Q1364" s="11">
        <f t="shared" si="50"/>
        <v>31.4</v>
      </c>
      <c r="R1364" s="20"/>
    </row>
    <row r="1365" spans="1:36" ht="15.75" customHeight="1" x14ac:dyDescent="0.15">
      <c r="A1365" s="11">
        <v>2024</v>
      </c>
      <c r="B1365" s="8" t="s">
        <v>21</v>
      </c>
      <c r="C1365" s="9">
        <v>1208</v>
      </c>
      <c r="D1365" s="7" t="s">
        <v>30</v>
      </c>
      <c r="E1365" s="16" t="s">
        <v>32</v>
      </c>
      <c r="F1365" s="52" t="s">
        <v>85</v>
      </c>
      <c r="G1365" s="38">
        <v>45587</v>
      </c>
      <c r="H1365" s="40">
        <v>240355</v>
      </c>
      <c r="I1365" s="61">
        <v>1.8</v>
      </c>
      <c r="J1365" s="11">
        <v>249.6</v>
      </c>
      <c r="K1365" s="11">
        <v>96.3</v>
      </c>
      <c r="L1365" s="11">
        <f t="shared" si="54"/>
        <v>0.6141826923076924</v>
      </c>
      <c r="M1365" s="7">
        <f t="shared" si="55"/>
        <v>419.48473921911403</v>
      </c>
      <c r="N1365" s="11">
        <v>249.6</v>
      </c>
      <c r="O1365" s="11">
        <v>45.6</v>
      </c>
      <c r="P1365" s="11">
        <v>96.3</v>
      </c>
      <c r="Q1365" s="11">
        <f t="shared" si="50"/>
        <v>50.699999999999996</v>
      </c>
      <c r="R1365" s="20"/>
    </row>
    <row r="1366" spans="1:36" ht="15.75" customHeight="1" x14ac:dyDescent="0.15">
      <c r="A1366" s="11">
        <v>2024</v>
      </c>
      <c r="B1366" s="8" t="s">
        <v>21</v>
      </c>
      <c r="C1366" s="9">
        <v>1209</v>
      </c>
      <c r="D1366" s="7" t="s">
        <v>31</v>
      </c>
      <c r="E1366" s="16" t="s">
        <v>32</v>
      </c>
      <c r="F1366" s="52" t="s">
        <v>85</v>
      </c>
      <c r="G1366" s="38">
        <v>45587</v>
      </c>
      <c r="H1366" s="40">
        <v>240356</v>
      </c>
      <c r="I1366" s="61">
        <v>1.2</v>
      </c>
      <c r="J1366" s="11">
        <v>495.3</v>
      </c>
      <c r="K1366" s="11">
        <v>156.9</v>
      </c>
      <c r="L1366" s="11">
        <f t="shared" si="54"/>
        <v>0.6832222895215021</v>
      </c>
      <c r="M1366" s="7">
        <f t="shared" si="55"/>
        <v>229.61371029087564</v>
      </c>
      <c r="N1366" s="11">
        <v>495.3</v>
      </c>
      <c r="O1366" s="11">
        <v>45.6</v>
      </c>
      <c r="P1366" s="11">
        <v>156.9</v>
      </c>
      <c r="Q1366" s="11">
        <f t="shared" si="50"/>
        <v>111.30000000000001</v>
      </c>
      <c r="R1366" s="20"/>
    </row>
    <row r="1367" spans="1:36" ht="15.75" customHeight="1" x14ac:dyDescent="0.15">
      <c r="A1367" s="11">
        <v>2024</v>
      </c>
      <c r="B1367" s="8" t="s">
        <v>21</v>
      </c>
      <c r="C1367" s="9">
        <v>1210</v>
      </c>
      <c r="D1367" s="7" t="s">
        <v>22</v>
      </c>
      <c r="E1367" s="16" t="s">
        <v>32</v>
      </c>
      <c r="F1367" s="52" t="s">
        <v>85</v>
      </c>
      <c r="G1367" s="38">
        <v>45587</v>
      </c>
      <c r="H1367" s="40">
        <v>240357</v>
      </c>
      <c r="I1367" s="61">
        <v>1.4</v>
      </c>
      <c r="J1367" s="11">
        <v>527.1</v>
      </c>
      <c r="K1367" s="11">
        <v>159.6</v>
      </c>
      <c r="L1367" s="11">
        <f t="shared" si="54"/>
        <v>0.69721115537848599</v>
      </c>
      <c r="M1367" s="7">
        <f t="shared" si="55"/>
        <v>256.05299564927719</v>
      </c>
      <c r="N1367" s="11">
        <v>527.1</v>
      </c>
      <c r="O1367" s="11">
        <v>45.6</v>
      </c>
      <c r="P1367" s="11">
        <v>159.6</v>
      </c>
      <c r="Q1367" s="11">
        <f t="shared" si="50"/>
        <v>114</v>
      </c>
      <c r="R1367" s="20"/>
    </row>
    <row r="1368" spans="1:36" ht="15.75" customHeight="1" x14ac:dyDescent="0.15">
      <c r="A1368" s="11">
        <v>2024</v>
      </c>
      <c r="B1368" s="8" t="s">
        <v>21</v>
      </c>
      <c r="C1368" s="9">
        <v>1211</v>
      </c>
      <c r="D1368" s="7" t="s">
        <v>27</v>
      </c>
      <c r="E1368" s="16" t="s">
        <v>32</v>
      </c>
      <c r="F1368" s="52" t="s">
        <v>85</v>
      </c>
      <c r="G1368" s="38">
        <v>45587</v>
      </c>
      <c r="H1368" s="40">
        <v>240358</v>
      </c>
      <c r="I1368" s="61">
        <v>1.6</v>
      </c>
      <c r="J1368" s="11">
        <v>213.5</v>
      </c>
      <c r="K1368" s="11">
        <v>85.9</v>
      </c>
      <c r="L1368" s="11">
        <f t="shared" si="54"/>
        <v>0.59765807962529272</v>
      </c>
      <c r="M1368" s="7">
        <f t="shared" si="55"/>
        <v>388.84562933524683</v>
      </c>
      <c r="N1368" s="11">
        <v>213.5</v>
      </c>
      <c r="O1368" s="11">
        <v>45.6</v>
      </c>
      <c r="P1368" s="11">
        <v>85.9</v>
      </c>
      <c r="Q1368" s="11">
        <f t="shared" si="50"/>
        <v>40.300000000000004</v>
      </c>
      <c r="R1368" s="20"/>
    </row>
    <row r="1369" spans="1:36" ht="15.75" customHeight="1" x14ac:dyDescent="0.15">
      <c r="A1369" s="11">
        <v>2024</v>
      </c>
      <c r="B1369" s="8" t="s">
        <v>21</v>
      </c>
      <c r="C1369" s="9">
        <v>1212</v>
      </c>
      <c r="D1369" s="7" t="s">
        <v>29</v>
      </c>
      <c r="E1369" s="16" t="s">
        <v>32</v>
      </c>
      <c r="F1369" s="52" t="s">
        <v>85</v>
      </c>
      <c r="G1369" s="38">
        <v>45587</v>
      </c>
      <c r="H1369" s="40">
        <v>240359</v>
      </c>
      <c r="I1369" s="61">
        <v>3</v>
      </c>
      <c r="J1369" s="11">
        <v>168.1</v>
      </c>
      <c r="K1369" s="11">
        <v>75.2</v>
      </c>
      <c r="L1369" s="11">
        <f t="shared" si="54"/>
        <v>0.55264723378941105</v>
      </c>
      <c r="M1369" s="7">
        <f t="shared" si="55"/>
        <v>810.64990575995932</v>
      </c>
      <c r="N1369" s="11">
        <v>168.1</v>
      </c>
      <c r="O1369" s="11">
        <v>45.6</v>
      </c>
      <c r="P1369" s="11">
        <v>75.2</v>
      </c>
      <c r="Q1369" s="11">
        <f t="shared" si="50"/>
        <v>29.6</v>
      </c>
      <c r="R1369" s="20"/>
    </row>
    <row r="1370" spans="1:36" ht="15.75" customHeight="1" x14ac:dyDescent="0.15">
      <c r="A1370" s="11">
        <v>2024</v>
      </c>
      <c r="B1370" s="8" t="s">
        <v>21</v>
      </c>
      <c r="C1370" s="9">
        <v>1301</v>
      </c>
      <c r="D1370" s="7" t="s">
        <v>22</v>
      </c>
      <c r="E1370" s="16" t="s">
        <v>32</v>
      </c>
      <c r="F1370" s="52" t="s">
        <v>85</v>
      </c>
      <c r="G1370" s="38">
        <v>45587</v>
      </c>
      <c r="H1370" s="40">
        <v>240360</v>
      </c>
      <c r="I1370" s="61">
        <v>1.6</v>
      </c>
      <c r="J1370" s="11">
        <v>180.1</v>
      </c>
      <c r="K1370" s="11">
        <v>78.400000000000006</v>
      </c>
      <c r="L1370" s="11">
        <f t="shared" si="54"/>
        <v>0.56468628539700161</v>
      </c>
      <c r="M1370" s="7">
        <f t="shared" si="55"/>
        <v>420.71140674435139</v>
      </c>
      <c r="N1370" s="11">
        <v>180.1</v>
      </c>
      <c r="O1370" s="11">
        <v>45.6</v>
      </c>
      <c r="P1370" s="11">
        <v>78.400000000000006</v>
      </c>
      <c r="Q1370" s="11">
        <f t="shared" si="50"/>
        <v>32.800000000000004</v>
      </c>
      <c r="R1370" s="20"/>
    </row>
    <row r="1371" spans="1:36" ht="15.75" customHeight="1" x14ac:dyDescent="0.15">
      <c r="A1371" s="11">
        <v>2024</v>
      </c>
      <c r="B1371" s="8" t="s">
        <v>21</v>
      </c>
      <c r="C1371" s="9">
        <v>1302</v>
      </c>
      <c r="D1371" s="7" t="s">
        <v>27</v>
      </c>
      <c r="E1371" s="16" t="s">
        <v>32</v>
      </c>
      <c r="F1371" s="52" t="s">
        <v>85</v>
      </c>
      <c r="G1371" s="38">
        <v>45587</v>
      </c>
      <c r="H1371" s="40">
        <v>240361</v>
      </c>
      <c r="I1371" s="61">
        <v>1.6</v>
      </c>
      <c r="J1371" s="11">
        <v>347.3</v>
      </c>
      <c r="K1371" s="11">
        <v>120.7</v>
      </c>
      <c r="L1371" s="11">
        <f t="shared" si="54"/>
        <v>0.6524618485459257</v>
      </c>
      <c r="M1371" s="7">
        <f t="shared" si="55"/>
        <v>335.88021624570234</v>
      </c>
      <c r="N1371" s="11">
        <v>347.3</v>
      </c>
      <c r="O1371" s="11">
        <v>45.6</v>
      </c>
      <c r="P1371" s="11">
        <v>120.7</v>
      </c>
      <c r="Q1371" s="11">
        <f t="shared" si="50"/>
        <v>75.099999999999994</v>
      </c>
      <c r="R1371" s="20"/>
    </row>
    <row r="1372" spans="1:36" ht="15.75" customHeight="1" x14ac:dyDescent="0.15">
      <c r="A1372" s="11">
        <v>2024</v>
      </c>
      <c r="B1372" s="8" t="s">
        <v>21</v>
      </c>
      <c r="C1372" s="9">
        <v>1303</v>
      </c>
      <c r="D1372" s="7" t="s">
        <v>30</v>
      </c>
      <c r="E1372" s="16" t="s">
        <v>32</v>
      </c>
      <c r="F1372" s="52" t="s">
        <v>85</v>
      </c>
      <c r="G1372" s="38">
        <v>45587</v>
      </c>
      <c r="H1372" s="40">
        <v>240362</v>
      </c>
      <c r="I1372" s="61">
        <v>2</v>
      </c>
      <c r="J1372" s="11">
        <v>473.6</v>
      </c>
      <c r="K1372" s="11">
        <v>147.69999999999999</v>
      </c>
      <c r="L1372" s="11">
        <f t="shared" si="54"/>
        <v>0.68813344594594594</v>
      </c>
      <c r="M1372" s="7">
        <f t="shared" si="55"/>
        <v>376.75649844920673</v>
      </c>
      <c r="N1372" s="11">
        <v>473.6</v>
      </c>
      <c r="O1372" s="11">
        <v>45.6</v>
      </c>
      <c r="P1372" s="11">
        <v>147.69999999999999</v>
      </c>
      <c r="Q1372" s="11">
        <f t="shared" si="50"/>
        <v>102.1</v>
      </c>
      <c r="R1372" s="20"/>
    </row>
    <row r="1373" spans="1:36" ht="15.75" customHeight="1" x14ac:dyDescent="0.15">
      <c r="A1373" s="11">
        <v>2024</v>
      </c>
      <c r="B1373" s="8" t="s">
        <v>21</v>
      </c>
      <c r="C1373" s="9">
        <v>1304</v>
      </c>
      <c r="D1373" s="7" t="s">
        <v>31</v>
      </c>
      <c r="E1373" s="16" t="s">
        <v>32</v>
      </c>
      <c r="F1373" s="52" t="s">
        <v>85</v>
      </c>
      <c r="G1373" s="38">
        <v>45587</v>
      </c>
      <c r="H1373" s="40">
        <v>240363</v>
      </c>
      <c r="I1373" s="61">
        <v>1.6</v>
      </c>
      <c r="J1373" s="11">
        <v>412.5</v>
      </c>
      <c r="K1373" s="11">
        <v>134.19999999999999</v>
      </c>
      <c r="L1373" s="11">
        <f t="shared" si="54"/>
        <v>0.67466666666666675</v>
      </c>
      <c r="M1373" s="7">
        <f t="shared" si="55"/>
        <v>314.42024392068828</v>
      </c>
      <c r="N1373" s="11">
        <v>412.5</v>
      </c>
      <c r="O1373" s="11">
        <v>45.6</v>
      </c>
      <c r="P1373" s="11">
        <v>134.19999999999999</v>
      </c>
      <c r="Q1373" s="11">
        <f t="shared" si="50"/>
        <v>88.6</v>
      </c>
      <c r="R1373" s="20"/>
    </row>
    <row r="1374" spans="1:36" ht="15.75" customHeight="1" x14ac:dyDescent="0.15">
      <c r="A1374" s="11">
        <v>2024</v>
      </c>
      <c r="B1374" s="8" t="s">
        <v>21</v>
      </c>
      <c r="C1374" s="9">
        <v>1305</v>
      </c>
      <c r="D1374" s="7" t="s">
        <v>28</v>
      </c>
      <c r="E1374" s="16" t="s">
        <v>32</v>
      </c>
      <c r="F1374" s="52" t="s">
        <v>85</v>
      </c>
      <c r="G1374" s="38">
        <v>45587</v>
      </c>
      <c r="H1374" s="40">
        <v>240364</v>
      </c>
      <c r="I1374" s="61">
        <v>1.4</v>
      </c>
      <c r="J1374" s="11">
        <v>315</v>
      </c>
      <c r="K1374" s="11">
        <v>108</v>
      </c>
      <c r="L1374" s="11">
        <f t="shared" si="54"/>
        <v>0.65714285714285714</v>
      </c>
      <c r="M1374" s="7">
        <f t="shared" si="55"/>
        <v>289.93670033670031</v>
      </c>
      <c r="N1374" s="11">
        <v>315</v>
      </c>
      <c r="O1374" s="11">
        <v>45.6</v>
      </c>
      <c r="P1374" s="11">
        <v>108</v>
      </c>
      <c r="Q1374" s="11">
        <f t="shared" si="50"/>
        <v>62.4</v>
      </c>
      <c r="R1374" s="20"/>
    </row>
    <row r="1375" spans="1:36" ht="15.75" customHeight="1" x14ac:dyDescent="0.15">
      <c r="A1375" s="11">
        <v>2024</v>
      </c>
      <c r="B1375" s="8" t="s">
        <v>21</v>
      </c>
      <c r="C1375" s="9">
        <v>1306</v>
      </c>
      <c r="D1375" s="7" t="s">
        <v>29</v>
      </c>
      <c r="E1375" s="16" t="s">
        <v>32</v>
      </c>
      <c r="F1375" s="52" t="s">
        <v>85</v>
      </c>
      <c r="G1375" s="38">
        <v>45587</v>
      </c>
      <c r="H1375" s="40">
        <v>240365</v>
      </c>
      <c r="I1375" s="61">
        <v>1.8</v>
      </c>
      <c r="J1375" s="11">
        <v>187.5</v>
      </c>
      <c r="K1375" s="11">
        <v>80.8</v>
      </c>
      <c r="L1375" s="11">
        <f t="shared" si="54"/>
        <v>0.56906666666666672</v>
      </c>
      <c r="M1375" s="7">
        <f t="shared" si="55"/>
        <v>468.53770774410759</v>
      </c>
      <c r="N1375" s="11">
        <v>187.5</v>
      </c>
      <c r="O1375" s="11">
        <v>45.6</v>
      </c>
      <c r="P1375" s="11">
        <v>80.8</v>
      </c>
      <c r="Q1375" s="11">
        <f t="shared" si="50"/>
        <v>35.199999999999996</v>
      </c>
      <c r="R1375" s="20"/>
    </row>
    <row r="1376" spans="1:36" ht="15.75" customHeight="1" x14ac:dyDescent="0.15">
      <c r="A1376" s="11">
        <v>2024</v>
      </c>
      <c r="B1376" s="8" t="s">
        <v>21</v>
      </c>
      <c r="C1376" s="9">
        <v>1307</v>
      </c>
      <c r="D1376" s="7" t="s">
        <v>27</v>
      </c>
      <c r="E1376" s="10" t="s">
        <v>23</v>
      </c>
      <c r="F1376" s="52" t="s">
        <v>84</v>
      </c>
      <c r="G1376" s="38">
        <v>45587</v>
      </c>
      <c r="H1376" s="40">
        <v>240366</v>
      </c>
      <c r="I1376" s="61">
        <v>6.2</v>
      </c>
      <c r="J1376" s="11">
        <v>361.1</v>
      </c>
      <c r="K1376" s="11">
        <v>129.1</v>
      </c>
      <c r="L1376" s="11">
        <f t="shared" si="54"/>
        <v>0.64248130711714213</v>
      </c>
      <c r="M1376" s="7">
        <f t="shared" si="55"/>
        <v>1338.9131224239686</v>
      </c>
      <c r="N1376" s="11">
        <v>361.1</v>
      </c>
      <c r="O1376" s="11">
        <v>45.6</v>
      </c>
      <c r="P1376" s="11">
        <v>129.1</v>
      </c>
      <c r="Q1376" s="11">
        <f t="shared" si="50"/>
        <v>83.5</v>
      </c>
      <c r="R1376" s="20"/>
    </row>
    <row r="1377" spans="1:36" ht="15.75" customHeight="1" x14ac:dyDescent="0.15">
      <c r="A1377" s="11">
        <v>2024</v>
      </c>
      <c r="B1377" s="8" t="s">
        <v>21</v>
      </c>
      <c r="C1377" s="9">
        <v>1308</v>
      </c>
      <c r="D1377" s="7" t="s">
        <v>22</v>
      </c>
      <c r="E1377" s="10" t="s">
        <v>23</v>
      </c>
      <c r="F1377" s="52" t="s">
        <v>84</v>
      </c>
      <c r="G1377" s="38">
        <v>45587</v>
      </c>
      <c r="H1377" s="40">
        <v>240367</v>
      </c>
      <c r="I1377" s="61">
        <v>6.8</v>
      </c>
      <c r="J1377" s="11">
        <v>377.9</v>
      </c>
      <c r="K1377" s="11">
        <v>138.30000000000001</v>
      </c>
      <c r="L1377" s="11">
        <f t="shared" si="54"/>
        <v>0.63403016671076995</v>
      </c>
      <c r="M1377" s="7">
        <f t="shared" si="55"/>
        <v>1503.1978833942317</v>
      </c>
      <c r="N1377" s="11">
        <v>377.9</v>
      </c>
      <c r="O1377" s="11">
        <v>45.6</v>
      </c>
      <c r="P1377" s="11">
        <v>138.30000000000001</v>
      </c>
      <c r="Q1377" s="11">
        <f t="shared" si="50"/>
        <v>92.700000000000017</v>
      </c>
      <c r="R1377" s="20"/>
    </row>
    <row r="1378" spans="1:36" ht="15.75" customHeight="1" x14ac:dyDescent="0.15">
      <c r="A1378" s="11">
        <v>2024</v>
      </c>
      <c r="B1378" s="8" t="s">
        <v>21</v>
      </c>
      <c r="C1378" s="9">
        <v>1309</v>
      </c>
      <c r="D1378" s="7" t="s">
        <v>31</v>
      </c>
      <c r="E1378" s="10" t="s">
        <v>23</v>
      </c>
      <c r="F1378" s="52" t="s">
        <v>84</v>
      </c>
      <c r="G1378" s="38">
        <v>45587</v>
      </c>
      <c r="H1378" s="40">
        <v>240368</v>
      </c>
      <c r="I1378" s="61">
        <v>7.6</v>
      </c>
      <c r="J1378" s="11">
        <v>610.1</v>
      </c>
      <c r="K1378" s="11">
        <v>199</v>
      </c>
      <c r="L1378" s="11">
        <f t="shared" si="54"/>
        <v>0.67382396328470739</v>
      </c>
      <c r="M1378" s="7">
        <f t="shared" si="55"/>
        <v>1497.3647270571271</v>
      </c>
      <c r="N1378" s="11">
        <v>610.1</v>
      </c>
      <c r="O1378" s="11">
        <v>45.6</v>
      </c>
      <c r="P1378" s="11">
        <v>199</v>
      </c>
      <c r="Q1378" s="11">
        <f t="shared" si="50"/>
        <v>153.4</v>
      </c>
      <c r="R1378" s="20"/>
    </row>
    <row r="1379" spans="1:36" ht="15.75" customHeight="1" x14ac:dyDescent="0.15">
      <c r="A1379" s="11">
        <v>2024</v>
      </c>
      <c r="B1379" s="8" t="s">
        <v>21</v>
      </c>
      <c r="C1379" s="9">
        <v>1310</v>
      </c>
      <c r="D1379" s="7" t="s">
        <v>29</v>
      </c>
      <c r="E1379" s="10" t="s">
        <v>23</v>
      </c>
      <c r="F1379" s="52" t="s">
        <v>84</v>
      </c>
      <c r="G1379" s="38">
        <v>45587</v>
      </c>
      <c r="H1379" s="40">
        <v>240369</v>
      </c>
      <c r="I1379" s="61">
        <v>7.6</v>
      </c>
      <c r="J1379" s="11">
        <v>649.20000000000005</v>
      </c>
      <c r="K1379" s="11">
        <v>212</v>
      </c>
      <c r="L1379" s="11">
        <f t="shared" si="54"/>
        <v>0.67344423906346274</v>
      </c>
      <c r="M1379" s="7">
        <f t="shared" si="55"/>
        <v>1499.1079135297657</v>
      </c>
      <c r="N1379" s="11">
        <v>649.20000000000005</v>
      </c>
      <c r="O1379" s="11">
        <v>45.6</v>
      </c>
      <c r="P1379" s="11">
        <v>212</v>
      </c>
      <c r="Q1379" s="11">
        <f t="shared" si="50"/>
        <v>166.4</v>
      </c>
      <c r="R1379" s="20"/>
    </row>
    <row r="1380" spans="1:36" ht="15.75" customHeight="1" x14ac:dyDescent="0.15">
      <c r="A1380" s="11">
        <v>2024</v>
      </c>
      <c r="B1380" s="8" t="s">
        <v>21</v>
      </c>
      <c r="C1380" s="9">
        <v>1311</v>
      </c>
      <c r="D1380" s="7" t="s">
        <v>30</v>
      </c>
      <c r="E1380" s="10" t="s">
        <v>23</v>
      </c>
      <c r="F1380" s="52" t="s">
        <v>84</v>
      </c>
      <c r="G1380" s="38">
        <v>45587</v>
      </c>
      <c r="H1380" s="40">
        <v>240370</v>
      </c>
      <c r="I1380" s="61">
        <v>8.8000000000000007</v>
      </c>
      <c r="J1380" s="11">
        <v>462.8</v>
      </c>
      <c r="K1380" s="11">
        <v>161</v>
      </c>
      <c r="L1380" s="11">
        <f t="shared" si="54"/>
        <v>0.65211754537597233</v>
      </c>
      <c r="M1380" s="7">
        <f t="shared" si="55"/>
        <v>1849.1713349765782</v>
      </c>
      <c r="N1380" s="11">
        <v>462.8</v>
      </c>
      <c r="O1380" s="11">
        <v>45.6</v>
      </c>
      <c r="P1380" s="11">
        <v>161</v>
      </c>
      <c r="Q1380" s="11">
        <f t="shared" si="50"/>
        <v>115.4</v>
      </c>
      <c r="R1380" s="20"/>
    </row>
    <row r="1381" spans="1:36" ht="15.75" customHeight="1" x14ac:dyDescent="0.15">
      <c r="A1381" s="11">
        <v>2024</v>
      </c>
      <c r="B1381" s="8" t="s">
        <v>21</v>
      </c>
      <c r="C1381" s="9">
        <v>1312</v>
      </c>
      <c r="D1381" s="7" t="s">
        <v>28</v>
      </c>
      <c r="E1381" s="10" t="s">
        <v>23</v>
      </c>
      <c r="F1381" s="52" t="s">
        <v>84</v>
      </c>
      <c r="G1381" s="38">
        <v>45587</v>
      </c>
      <c r="H1381" s="40">
        <v>240371</v>
      </c>
      <c r="I1381" s="61">
        <v>9.1999999999999993</v>
      </c>
      <c r="J1381" s="11">
        <v>383.2</v>
      </c>
      <c r="K1381" s="11">
        <v>141.80000000000001</v>
      </c>
      <c r="L1381" s="11">
        <f t="shared" si="54"/>
        <v>0.62995824634655528</v>
      </c>
      <c r="M1381" s="7">
        <f t="shared" si="55"/>
        <v>2056.3664632874788</v>
      </c>
      <c r="N1381" s="11">
        <v>383.2</v>
      </c>
      <c r="O1381" s="11">
        <v>45.6</v>
      </c>
      <c r="P1381" s="11">
        <v>141.80000000000001</v>
      </c>
      <c r="Q1381" s="11">
        <f t="shared" si="50"/>
        <v>96.200000000000017</v>
      </c>
      <c r="R1381" s="20"/>
    </row>
    <row r="1382" spans="1:36" ht="15.75" customHeight="1" x14ac:dyDescent="0.15">
      <c r="A1382" s="11">
        <v>2024</v>
      </c>
      <c r="B1382" s="8" t="s">
        <v>21</v>
      </c>
      <c r="C1382" s="9">
        <v>1401</v>
      </c>
      <c r="D1382" s="7" t="s">
        <v>22</v>
      </c>
      <c r="E1382" s="10" t="s">
        <v>23</v>
      </c>
      <c r="F1382" s="52" t="s">
        <v>84</v>
      </c>
      <c r="G1382" s="38">
        <v>45587</v>
      </c>
      <c r="H1382" s="40">
        <v>240372</v>
      </c>
      <c r="I1382" s="61">
        <v>6</v>
      </c>
      <c r="J1382" s="11">
        <v>279.8</v>
      </c>
      <c r="K1382" s="11">
        <v>111.3</v>
      </c>
      <c r="L1382" s="11">
        <f t="shared" si="54"/>
        <v>0.60221586847748387</v>
      </c>
      <c r="M1382" s="7">
        <f t="shared" si="55"/>
        <v>1441.6527317492294</v>
      </c>
      <c r="N1382" s="11">
        <v>279.8</v>
      </c>
      <c r="O1382" s="11">
        <v>45.6</v>
      </c>
      <c r="P1382" s="11">
        <v>111.3</v>
      </c>
      <c r="Q1382" s="11">
        <f t="shared" si="50"/>
        <v>65.699999999999989</v>
      </c>
      <c r="R1382" s="20"/>
    </row>
    <row r="1383" spans="1:36" ht="15.75" customHeight="1" x14ac:dyDescent="0.15">
      <c r="A1383" s="11">
        <v>2024</v>
      </c>
      <c r="B1383" s="8" t="s">
        <v>21</v>
      </c>
      <c r="C1383" s="9">
        <v>1402</v>
      </c>
      <c r="D1383" s="7" t="s">
        <v>28</v>
      </c>
      <c r="E1383" s="10" t="s">
        <v>23</v>
      </c>
      <c r="F1383" s="52" t="s">
        <v>84</v>
      </c>
      <c r="G1383" s="38">
        <v>45587</v>
      </c>
      <c r="H1383" s="40">
        <v>240373</v>
      </c>
      <c r="I1383" s="61">
        <v>7.4</v>
      </c>
      <c r="J1383" s="11">
        <v>397.3</v>
      </c>
      <c r="K1383" s="11">
        <v>141.30000000000001</v>
      </c>
      <c r="L1383" s="11">
        <f t="shared" si="54"/>
        <v>0.6443493581676315</v>
      </c>
      <c r="M1383" s="7">
        <f t="shared" si="55"/>
        <v>1589.7076758015594</v>
      </c>
      <c r="N1383" s="11">
        <v>397.3</v>
      </c>
      <c r="O1383" s="11">
        <v>45.6</v>
      </c>
      <c r="P1383" s="11">
        <v>141.30000000000001</v>
      </c>
      <c r="Q1383" s="11">
        <f t="shared" si="50"/>
        <v>95.700000000000017</v>
      </c>
      <c r="R1383" s="20"/>
    </row>
    <row r="1384" spans="1:36" ht="15.75" customHeight="1" x14ac:dyDescent="0.15">
      <c r="A1384" s="67">
        <v>2024</v>
      </c>
      <c r="B1384" s="56" t="s">
        <v>21</v>
      </c>
      <c r="C1384" s="55">
        <v>1403</v>
      </c>
      <c r="D1384" s="56" t="s">
        <v>29</v>
      </c>
      <c r="E1384" s="56" t="s">
        <v>23</v>
      </c>
      <c r="F1384" s="57" t="s">
        <v>84</v>
      </c>
      <c r="G1384" s="68">
        <v>45587</v>
      </c>
      <c r="H1384" s="69">
        <v>240374</v>
      </c>
      <c r="I1384" s="70">
        <v>4.8</v>
      </c>
      <c r="J1384" s="67">
        <v>690.4</v>
      </c>
      <c r="K1384" s="67">
        <v>220.5</v>
      </c>
      <c r="L1384" s="11">
        <f t="shared" si="54"/>
        <v>0.68061993047508684</v>
      </c>
      <c r="M1384" s="7">
        <f t="shared" si="55"/>
        <v>926.00003511359262</v>
      </c>
      <c r="N1384" s="67">
        <v>690.4</v>
      </c>
      <c r="O1384" s="67">
        <v>45.6</v>
      </c>
      <c r="P1384" s="67">
        <v>220.5</v>
      </c>
      <c r="Q1384" s="67">
        <f t="shared" si="50"/>
        <v>174.9</v>
      </c>
      <c r="R1384" s="71"/>
      <c r="S1384" s="67" t="s">
        <v>88</v>
      </c>
      <c r="T1384" s="67"/>
      <c r="U1384" s="67"/>
      <c r="V1384" s="67"/>
      <c r="W1384" s="67"/>
      <c r="X1384" s="67"/>
      <c r="Y1384" s="67"/>
      <c r="Z1384" s="67"/>
      <c r="AA1384" s="67"/>
      <c r="AB1384" s="67"/>
      <c r="AC1384" s="67"/>
      <c r="AD1384" s="67"/>
      <c r="AE1384" s="67"/>
      <c r="AF1384" s="67"/>
      <c r="AG1384" s="67"/>
      <c r="AH1384" s="67"/>
      <c r="AI1384" s="67"/>
      <c r="AJ1384" s="67"/>
    </row>
    <row r="1385" spans="1:36" ht="15.75" customHeight="1" x14ac:dyDescent="0.15">
      <c r="A1385" s="11">
        <v>2024</v>
      </c>
      <c r="B1385" s="8" t="s">
        <v>21</v>
      </c>
      <c r="C1385" s="9">
        <v>1404</v>
      </c>
      <c r="D1385" s="7" t="s">
        <v>27</v>
      </c>
      <c r="E1385" s="10" t="s">
        <v>23</v>
      </c>
      <c r="F1385" s="52" t="s">
        <v>84</v>
      </c>
      <c r="G1385" s="38">
        <v>45587</v>
      </c>
      <c r="H1385" s="40">
        <v>240375</v>
      </c>
      <c r="I1385" s="61">
        <v>5.4</v>
      </c>
      <c r="J1385" s="11">
        <v>564.29999999999995</v>
      </c>
      <c r="K1385" s="11">
        <v>187.3</v>
      </c>
      <c r="L1385" s="11">
        <f t="shared" si="54"/>
        <v>0.66808435229487861</v>
      </c>
      <c r="M1385" s="7">
        <f t="shared" si="55"/>
        <v>1082.6384364645926</v>
      </c>
      <c r="N1385" s="11">
        <v>564.29999999999995</v>
      </c>
      <c r="O1385" s="11">
        <v>45.6</v>
      </c>
      <c r="P1385" s="11">
        <v>187.3</v>
      </c>
      <c r="Q1385" s="11">
        <f t="shared" si="50"/>
        <v>141.70000000000002</v>
      </c>
      <c r="R1385" s="20"/>
    </row>
    <row r="1386" spans="1:36" ht="15.75" customHeight="1" x14ac:dyDescent="0.15">
      <c r="A1386" s="11">
        <v>2024</v>
      </c>
      <c r="B1386" s="8" t="s">
        <v>21</v>
      </c>
      <c r="C1386" s="9">
        <v>1405</v>
      </c>
      <c r="D1386" s="7" t="s">
        <v>31</v>
      </c>
      <c r="E1386" s="10" t="s">
        <v>23</v>
      </c>
      <c r="F1386" s="52" t="s">
        <v>84</v>
      </c>
      <c r="G1386" s="38">
        <v>45587</v>
      </c>
      <c r="H1386" s="40">
        <v>240376</v>
      </c>
      <c r="I1386" s="61">
        <v>5.2</v>
      </c>
      <c r="J1386" s="11">
        <v>396.6</v>
      </c>
      <c r="K1386" s="11">
        <v>142.80000000000001</v>
      </c>
      <c r="L1386" s="11">
        <f t="shared" si="54"/>
        <v>0.63993948562783665</v>
      </c>
      <c r="M1386" s="7">
        <f t="shared" si="55"/>
        <v>1130.9432058015011</v>
      </c>
      <c r="N1386" s="11">
        <v>396.6</v>
      </c>
      <c r="O1386" s="11">
        <v>45.6</v>
      </c>
      <c r="P1386" s="11">
        <v>142.80000000000001</v>
      </c>
      <c r="Q1386" s="11">
        <f t="shared" si="50"/>
        <v>97.200000000000017</v>
      </c>
      <c r="R1386" s="20"/>
    </row>
    <row r="1387" spans="1:36" ht="15.75" customHeight="1" x14ac:dyDescent="0.15">
      <c r="A1387" s="11">
        <v>2024</v>
      </c>
      <c r="B1387" s="8" t="s">
        <v>21</v>
      </c>
      <c r="C1387" s="9">
        <v>1406</v>
      </c>
      <c r="D1387" s="7" t="s">
        <v>30</v>
      </c>
      <c r="E1387" s="10" t="s">
        <v>23</v>
      </c>
      <c r="F1387" s="52" t="s">
        <v>84</v>
      </c>
      <c r="G1387" s="38">
        <v>45587</v>
      </c>
      <c r="H1387" s="40">
        <v>240377</v>
      </c>
      <c r="I1387" s="61">
        <v>5.8</v>
      </c>
      <c r="J1387" s="11">
        <v>290.5</v>
      </c>
      <c r="K1387" s="11">
        <v>112.9</v>
      </c>
      <c r="L1387" s="11">
        <f t="shared" si="54"/>
        <v>0.61135972461273669</v>
      </c>
      <c r="M1387" s="7">
        <f t="shared" si="55"/>
        <v>1361.5630386867331</v>
      </c>
      <c r="N1387" s="11">
        <v>290.5</v>
      </c>
      <c r="O1387" s="11">
        <v>45.6</v>
      </c>
      <c r="P1387" s="11">
        <v>112.9</v>
      </c>
      <c r="Q1387" s="11">
        <f t="shared" si="50"/>
        <v>67.300000000000011</v>
      </c>
      <c r="R1387" s="20"/>
    </row>
    <row r="1388" spans="1:36" ht="15.75" customHeight="1" x14ac:dyDescent="0.15">
      <c r="A1388" s="11">
        <v>2024</v>
      </c>
      <c r="B1388" s="8" t="s">
        <v>21</v>
      </c>
      <c r="C1388" s="9">
        <v>1407</v>
      </c>
      <c r="D1388" s="7" t="s">
        <v>27</v>
      </c>
      <c r="E1388" s="16" t="s">
        <v>32</v>
      </c>
      <c r="F1388" s="52" t="s">
        <v>85</v>
      </c>
      <c r="G1388" s="38">
        <v>45587</v>
      </c>
      <c r="H1388" s="40">
        <v>240378</v>
      </c>
      <c r="I1388" s="61">
        <v>0.4</v>
      </c>
      <c r="J1388" s="11">
        <v>203.2</v>
      </c>
      <c r="K1388" s="11">
        <v>86.1</v>
      </c>
      <c r="L1388" s="11">
        <f t="shared" si="54"/>
        <v>0.57627952755905509</v>
      </c>
      <c r="M1388" s="7">
        <f t="shared" si="55"/>
        <v>102.37676303719611</v>
      </c>
      <c r="N1388" s="11">
        <v>203.2</v>
      </c>
      <c r="O1388" s="11">
        <v>45.6</v>
      </c>
      <c r="P1388" s="11">
        <v>86.1</v>
      </c>
      <c r="Q1388" s="11">
        <f t="shared" si="50"/>
        <v>40.499999999999993</v>
      </c>
      <c r="R1388" s="20"/>
    </row>
    <row r="1389" spans="1:36" ht="15.75" customHeight="1" x14ac:dyDescent="0.15">
      <c r="A1389" s="11">
        <v>2024</v>
      </c>
      <c r="B1389" s="8" t="s">
        <v>21</v>
      </c>
      <c r="C1389" s="9">
        <v>1408</v>
      </c>
      <c r="D1389" s="7" t="s">
        <v>22</v>
      </c>
      <c r="E1389" s="16" t="s">
        <v>32</v>
      </c>
      <c r="F1389" s="52" t="s">
        <v>85</v>
      </c>
      <c r="G1389" s="38">
        <v>45587</v>
      </c>
      <c r="H1389" s="40">
        <v>240379</v>
      </c>
      <c r="I1389" s="61">
        <v>0.6</v>
      </c>
      <c r="J1389" s="11">
        <v>185.3</v>
      </c>
      <c r="K1389" s="11">
        <v>82.1</v>
      </c>
      <c r="L1389" s="11">
        <f t="shared" si="54"/>
        <v>0.55693470048569893</v>
      </c>
      <c r="M1389" s="7">
        <f t="shared" si="55"/>
        <v>160.57611371858533</v>
      </c>
      <c r="N1389" s="11">
        <v>185.3</v>
      </c>
      <c r="O1389" s="11">
        <v>45.6</v>
      </c>
      <c r="P1389" s="11">
        <v>82.1</v>
      </c>
      <c r="Q1389" s="11">
        <f t="shared" si="50"/>
        <v>36.499999999999993</v>
      </c>
      <c r="R1389" s="20"/>
    </row>
    <row r="1390" spans="1:36" ht="15.75" customHeight="1" x14ac:dyDescent="0.15">
      <c r="A1390" s="11">
        <v>2024</v>
      </c>
      <c r="B1390" s="8" t="s">
        <v>21</v>
      </c>
      <c r="C1390" s="9">
        <v>1409</v>
      </c>
      <c r="D1390" s="7" t="s">
        <v>29</v>
      </c>
      <c r="E1390" s="16" t="s">
        <v>32</v>
      </c>
      <c r="F1390" s="52" t="s">
        <v>85</v>
      </c>
      <c r="G1390" s="38">
        <v>45587</v>
      </c>
      <c r="H1390" s="40">
        <v>240380</v>
      </c>
      <c r="I1390" s="61">
        <v>0.8</v>
      </c>
      <c r="J1390" s="11">
        <v>619.6</v>
      </c>
      <c r="K1390" s="11">
        <v>197.8</v>
      </c>
      <c r="L1390" s="11">
        <f t="shared" si="54"/>
        <v>0.68076178179470626</v>
      </c>
      <c r="M1390" s="7">
        <f t="shared" si="55"/>
        <v>154.26479267968398</v>
      </c>
      <c r="N1390" s="11">
        <v>619.6</v>
      </c>
      <c r="O1390" s="11">
        <v>45.6</v>
      </c>
      <c r="P1390" s="11">
        <v>197.8</v>
      </c>
      <c r="Q1390" s="11">
        <f t="shared" si="50"/>
        <v>152.20000000000002</v>
      </c>
      <c r="R1390" s="20"/>
    </row>
    <row r="1391" spans="1:36" ht="15.75" customHeight="1" x14ac:dyDescent="0.15">
      <c r="A1391" s="11">
        <v>2024</v>
      </c>
      <c r="B1391" s="8" t="s">
        <v>21</v>
      </c>
      <c r="C1391" s="9">
        <v>1410</v>
      </c>
      <c r="D1391" s="7" t="s">
        <v>31</v>
      </c>
      <c r="E1391" s="16" t="s">
        <v>32</v>
      </c>
      <c r="F1391" s="52" t="s">
        <v>85</v>
      </c>
      <c r="G1391" s="38">
        <v>45587</v>
      </c>
      <c r="H1391" s="40">
        <v>240381</v>
      </c>
      <c r="I1391" s="61">
        <v>1</v>
      </c>
      <c r="J1391" s="11">
        <v>418.2</v>
      </c>
      <c r="K1391" s="11">
        <v>153</v>
      </c>
      <c r="L1391" s="11">
        <f t="shared" si="54"/>
        <v>0.63414634146341464</v>
      </c>
      <c r="M1391" s="7">
        <f t="shared" si="55"/>
        <v>220.98833867126547</v>
      </c>
      <c r="N1391" s="11">
        <v>418.2</v>
      </c>
      <c r="O1391" s="11">
        <v>45.6</v>
      </c>
      <c r="P1391" s="11">
        <v>153</v>
      </c>
      <c r="Q1391" s="11">
        <f t="shared" si="50"/>
        <v>107.4</v>
      </c>
      <c r="R1391" s="20"/>
    </row>
    <row r="1392" spans="1:36" ht="15.75" customHeight="1" x14ac:dyDescent="0.15">
      <c r="A1392" s="11">
        <v>2024</v>
      </c>
      <c r="B1392" s="8" t="s">
        <v>21</v>
      </c>
      <c r="C1392" s="9">
        <v>1411</v>
      </c>
      <c r="D1392" s="7" t="s">
        <v>30</v>
      </c>
      <c r="E1392" s="16" t="s">
        <v>32</v>
      </c>
      <c r="F1392" s="52" t="s">
        <v>85</v>
      </c>
      <c r="G1392" s="38">
        <v>45587</v>
      </c>
      <c r="H1392" s="40">
        <v>240382</v>
      </c>
      <c r="I1392" s="61">
        <v>0.6</v>
      </c>
      <c r="J1392" s="11">
        <v>276.7</v>
      </c>
      <c r="K1392" s="11">
        <v>100.6</v>
      </c>
      <c r="L1392" s="11">
        <f t="shared" si="54"/>
        <v>0.63642934586194433</v>
      </c>
      <c r="M1392" s="7">
        <f t="shared" si="55"/>
        <v>131.76559475005442</v>
      </c>
      <c r="N1392" s="11">
        <v>276.7</v>
      </c>
      <c r="O1392" s="11">
        <v>45.6</v>
      </c>
      <c r="P1392" s="11">
        <v>100.6</v>
      </c>
      <c r="Q1392" s="11">
        <f t="shared" si="50"/>
        <v>54.999999999999993</v>
      </c>
      <c r="R1392" s="20"/>
    </row>
    <row r="1393" spans="1:18" ht="15.75" customHeight="1" x14ac:dyDescent="0.15">
      <c r="A1393" s="11">
        <v>2024</v>
      </c>
      <c r="B1393" s="8" t="s">
        <v>21</v>
      </c>
      <c r="C1393" s="9">
        <v>1412</v>
      </c>
      <c r="D1393" s="7" t="s">
        <v>28</v>
      </c>
      <c r="E1393" s="16" t="s">
        <v>32</v>
      </c>
      <c r="F1393" s="52" t="s">
        <v>85</v>
      </c>
      <c r="G1393" s="38">
        <v>45587</v>
      </c>
      <c r="H1393" s="40">
        <v>240383</v>
      </c>
      <c r="I1393" s="61">
        <v>0.4</v>
      </c>
      <c r="J1393" s="11">
        <v>160</v>
      </c>
      <c r="K1393" s="11">
        <v>72.5</v>
      </c>
      <c r="L1393" s="11">
        <f t="shared" si="54"/>
        <v>0.546875</v>
      </c>
      <c r="M1393" s="7">
        <f t="shared" si="55"/>
        <v>109.48130611672278</v>
      </c>
      <c r="N1393" s="11">
        <v>160</v>
      </c>
      <c r="O1393" s="11">
        <v>45.6</v>
      </c>
      <c r="P1393" s="11">
        <v>72.5</v>
      </c>
      <c r="Q1393" s="11">
        <f t="shared" si="50"/>
        <v>26.9</v>
      </c>
      <c r="R1393" s="20"/>
    </row>
    <row r="1394" spans="1:18" ht="15.75" customHeight="1" x14ac:dyDescent="0.15">
      <c r="A1394" s="11">
        <v>2024</v>
      </c>
      <c r="B1394" s="17" t="s">
        <v>33</v>
      </c>
      <c r="C1394" s="9">
        <v>2101</v>
      </c>
      <c r="D1394" s="7" t="s">
        <v>31</v>
      </c>
      <c r="E1394" s="10" t="s">
        <v>23</v>
      </c>
      <c r="F1394" s="52" t="s">
        <v>84</v>
      </c>
      <c r="G1394" s="38">
        <v>45586</v>
      </c>
      <c r="H1394" s="40">
        <v>240384</v>
      </c>
      <c r="I1394" s="61">
        <v>20.6</v>
      </c>
      <c r="J1394" s="11">
        <v>468.2</v>
      </c>
      <c r="K1394" s="11">
        <v>151.9</v>
      </c>
      <c r="L1394" s="11">
        <f t="shared" si="54"/>
        <v>0.67556599743699264</v>
      </c>
      <c r="M1394" s="7">
        <f t="shared" si="55"/>
        <v>4036.9701627313052</v>
      </c>
      <c r="N1394" s="11">
        <v>468.2</v>
      </c>
      <c r="O1394" s="11">
        <v>45.6</v>
      </c>
      <c r="P1394" s="11">
        <v>151.9</v>
      </c>
      <c r="Q1394" s="11">
        <f t="shared" si="50"/>
        <v>106.30000000000001</v>
      </c>
      <c r="R1394" s="20"/>
    </row>
    <row r="1395" spans="1:18" ht="15.75" customHeight="1" x14ac:dyDescent="0.15">
      <c r="A1395" s="11">
        <v>2024</v>
      </c>
      <c r="B1395" s="17" t="s">
        <v>33</v>
      </c>
      <c r="C1395" s="9">
        <v>2102</v>
      </c>
      <c r="D1395" s="7" t="s">
        <v>30</v>
      </c>
      <c r="E1395" s="10" t="s">
        <v>23</v>
      </c>
      <c r="F1395" s="52" t="s">
        <v>84</v>
      </c>
      <c r="G1395" s="38">
        <v>45586</v>
      </c>
      <c r="H1395" s="40">
        <v>240385</v>
      </c>
      <c r="I1395" s="61">
        <v>16.8</v>
      </c>
      <c r="J1395" s="11">
        <v>456.5</v>
      </c>
      <c r="K1395" s="11">
        <v>147</v>
      </c>
      <c r="L1395" s="11">
        <f t="shared" si="54"/>
        <v>0.67798466593647322</v>
      </c>
      <c r="M1395" s="7">
        <f t="shared" si="55"/>
        <v>3267.7422195669724</v>
      </c>
      <c r="N1395" s="11">
        <v>456.5</v>
      </c>
      <c r="O1395" s="11">
        <v>45.6</v>
      </c>
      <c r="P1395" s="11">
        <v>147</v>
      </c>
      <c r="Q1395" s="11">
        <f t="shared" si="50"/>
        <v>101.4</v>
      </c>
      <c r="R1395" s="20"/>
    </row>
    <row r="1396" spans="1:18" ht="15.75" customHeight="1" x14ac:dyDescent="0.15">
      <c r="A1396" s="11">
        <v>2024</v>
      </c>
      <c r="B1396" s="17" t="s">
        <v>33</v>
      </c>
      <c r="C1396" s="9">
        <v>2103</v>
      </c>
      <c r="D1396" s="7" t="s">
        <v>27</v>
      </c>
      <c r="E1396" s="10" t="s">
        <v>23</v>
      </c>
      <c r="F1396" s="52" t="s">
        <v>84</v>
      </c>
      <c r="G1396" s="38">
        <v>45586</v>
      </c>
      <c r="H1396" s="40">
        <v>240386</v>
      </c>
      <c r="I1396" s="61">
        <v>16.2</v>
      </c>
      <c r="J1396" s="11">
        <v>733.2</v>
      </c>
      <c r="K1396" s="11">
        <v>215</v>
      </c>
      <c r="L1396" s="11">
        <f t="shared" si="54"/>
        <v>0.70676486633933444</v>
      </c>
      <c r="M1396" s="7">
        <f t="shared" si="55"/>
        <v>2869.4124138273073</v>
      </c>
      <c r="N1396" s="11">
        <v>733.2</v>
      </c>
      <c r="O1396" s="11">
        <v>45.6</v>
      </c>
      <c r="P1396" s="11">
        <v>215</v>
      </c>
      <c r="Q1396" s="11">
        <f t="shared" si="50"/>
        <v>169.4</v>
      </c>
      <c r="R1396" s="20"/>
    </row>
    <row r="1397" spans="1:18" ht="15.75" customHeight="1" x14ac:dyDescent="0.15">
      <c r="A1397" s="11">
        <v>2024</v>
      </c>
      <c r="B1397" s="17" t="s">
        <v>33</v>
      </c>
      <c r="C1397" s="9">
        <v>2104</v>
      </c>
      <c r="D1397" s="7" t="s">
        <v>28</v>
      </c>
      <c r="E1397" s="10" t="s">
        <v>23</v>
      </c>
      <c r="F1397" s="52" t="s">
        <v>84</v>
      </c>
      <c r="G1397" s="38">
        <v>45586</v>
      </c>
      <c r="H1397" s="40">
        <v>240387</v>
      </c>
      <c r="I1397" s="61">
        <v>16.2</v>
      </c>
      <c r="J1397" s="11">
        <v>711.8</v>
      </c>
      <c r="K1397" s="11">
        <v>211.1</v>
      </c>
      <c r="L1397" s="11">
        <f t="shared" si="54"/>
        <v>0.70342792919359365</v>
      </c>
      <c r="M1397" s="7">
        <f t="shared" si="55"/>
        <v>2902.0655572300702</v>
      </c>
      <c r="N1397" s="11">
        <v>711.8</v>
      </c>
      <c r="O1397" s="11">
        <v>45.6</v>
      </c>
      <c r="P1397" s="11">
        <v>211.1</v>
      </c>
      <c r="Q1397" s="11">
        <f t="shared" si="50"/>
        <v>165.5</v>
      </c>
      <c r="R1397" s="20"/>
    </row>
    <row r="1398" spans="1:18" ht="15.75" customHeight="1" x14ac:dyDescent="0.15">
      <c r="A1398" s="11">
        <v>2024</v>
      </c>
      <c r="B1398" s="17" t="s">
        <v>33</v>
      </c>
      <c r="C1398" s="9">
        <v>2105</v>
      </c>
      <c r="D1398" s="7" t="s">
        <v>22</v>
      </c>
      <c r="E1398" s="10" t="s">
        <v>23</v>
      </c>
      <c r="F1398" s="52" t="s">
        <v>84</v>
      </c>
      <c r="G1398" s="38">
        <v>45586</v>
      </c>
      <c r="H1398" s="40">
        <v>240388</v>
      </c>
      <c r="I1398" s="61">
        <v>17.2</v>
      </c>
      <c r="J1398" s="11">
        <v>636</v>
      </c>
      <c r="K1398" s="11">
        <v>199.6</v>
      </c>
      <c r="L1398" s="11">
        <f t="shared" si="54"/>
        <v>0.68616352201257858</v>
      </c>
      <c r="M1398" s="7">
        <f t="shared" si="55"/>
        <v>3260.5722112812259</v>
      </c>
      <c r="N1398" s="11">
        <v>636</v>
      </c>
      <c r="O1398" s="11">
        <v>45.6</v>
      </c>
      <c r="P1398" s="11">
        <v>199.6</v>
      </c>
      <c r="Q1398" s="11">
        <f t="shared" si="50"/>
        <v>154</v>
      </c>
      <c r="R1398" s="20"/>
    </row>
    <row r="1399" spans="1:18" ht="15.75" customHeight="1" x14ac:dyDescent="0.15">
      <c r="A1399" s="11">
        <v>2024</v>
      </c>
      <c r="B1399" s="17" t="s">
        <v>33</v>
      </c>
      <c r="C1399" s="9">
        <v>2106</v>
      </c>
      <c r="D1399" s="7" t="s">
        <v>29</v>
      </c>
      <c r="E1399" s="10" t="s">
        <v>23</v>
      </c>
      <c r="F1399" s="52" t="s">
        <v>84</v>
      </c>
      <c r="G1399" s="38">
        <v>45586</v>
      </c>
      <c r="H1399" s="40">
        <v>240389</v>
      </c>
      <c r="I1399" s="61">
        <v>17</v>
      </c>
      <c r="J1399" s="11">
        <v>608.79999999999995</v>
      </c>
      <c r="K1399" s="11">
        <v>192.4</v>
      </c>
      <c r="L1399" s="11">
        <f t="shared" si="54"/>
        <v>0.68396846254927723</v>
      </c>
      <c r="M1399" s="7">
        <f t="shared" si="55"/>
        <v>3245.1987497990567</v>
      </c>
      <c r="N1399" s="11">
        <v>608.79999999999995</v>
      </c>
      <c r="O1399" s="11">
        <v>45.6</v>
      </c>
      <c r="P1399" s="11">
        <v>192.4</v>
      </c>
      <c r="Q1399" s="11">
        <f t="shared" si="50"/>
        <v>146.80000000000001</v>
      </c>
      <c r="R1399" s="20"/>
    </row>
    <row r="1400" spans="1:18" ht="15.75" customHeight="1" x14ac:dyDescent="0.15">
      <c r="A1400" s="11">
        <v>2024</v>
      </c>
      <c r="B1400" s="17" t="s">
        <v>33</v>
      </c>
      <c r="C1400" s="9">
        <v>2107</v>
      </c>
      <c r="D1400" s="7" t="s">
        <v>27</v>
      </c>
      <c r="E1400" s="16" t="s">
        <v>32</v>
      </c>
      <c r="F1400" s="52" t="s">
        <v>85</v>
      </c>
      <c r="G1400" s="38">
        <v>45586</v>
      </c>
      <c r="H1400" s="40">
        <v>240390</v>
      </c>
      <c r="I1400" s="61">
        <v>7.2</v>
      </c>
      <c r="J1400" s="11">
        <v>240.5</v>
      </c>
      <c r="K1400" s="11">
        <v>100.2</v>
      </c>
      <c r="L1400" s="11">
        <f t="shared" si="54"/>
        <v>0.58336798336798346</v>
      </c>
      <c r="M1400" s="7">
        <f t="shared" si="55"/>
        <v>1811.9536823536814</v>
      </c>
      <c r="N1400" s="11">
        <v>240.5</v>
      </c>
      <c r="O1400" s="11">
        <v>45.6</v>
      </c>
      <c r="P1400" s="11">
        <v>100.2</v>
      </c>
      <c r="Q1400" s="11">
        <f t="shared" si="50"/>
        <v>54.6</v>
      </c>
      <c r="R1400" s="20"/>
    </row>
    <row r="1401" spans="1:18" ht="15.75" customHeight="1" x14ac:dyDescent="0.15">
      <c r="A1401" s="11">
        <v>2024</v>
      </c>
      <c r="B1401" s="17" t="s">
        <v>33</v>
      </c>
      <c r="C1401" s="9">
        <v>2108</v>
      </c>
      <c r="D1401" s="7" t="s">
        <v>31</v>
      </c>
      <c r="E1401" s="16" t="s">
        <v>32</v>
      </c>
      <c r="F1401" s="52" t="s">
        <v>85</v>
      </c>
      <c r="G1401" s="38">
        <v>45586</v>
      </c>
      <c r="H1401" s="40">
        <v>240391</v>
      </c>
      <c r="I1401" s="61">
        <v>6.4</v>
      </c>
      <c r="J1401" s="11">
        <v>392.9</v>
      </c>
      <c r="K1401" s="11">
        <v>120</v>
      </c>
      <c r="L1401" s="11">
        <f t="shared" si="54"/>
        <v>0.69457877322473915</v>
      </c>
      <c r="M1401" s="7">
        <f t="shared" si="55"/>
        <v>1180.7043027200825</v>
      </c>
      <c r="N1401" s="11">
        <v>392.9</v>
      </c>
      <c r="O1401" s="11">
        <v>45.6</v>
      </c>
      <c r="P1401" s="11">
        <v>120</v>
      </c>
      <c r="Q1401" s="11">
        <f t="shared" si="50"/>
        <v>74.400000000000006</v>
      </c>
      <c r="R1401" s="20"/>
    </row>
    <row r="1402" spans="1:18" ht="15.75" customHeight="1" x14ac:dyDescent="0.15">
      <c r="A1402" s="11">
        <v>2024</v>
      </c>
      <c r="B1402" s="17" t="s">
        <v>33</v>
      </c>
      <c r="C1402" s="9">
        <v>2109</v>
      </c>
      <c r="D1402" s="7" t="s">
        <v>22</v>
      </c>
      <c r="E1402" s="16" t="s">
        <v>32</v>
      </c>
      <c r="F1402" s="52" t="s">
        <v>85</v>
      </c>
      <c r="G1402" s="38">
        <v>45586</v>
      </c>
      <c r="H1402" s="40">
        <v>240392</v>
      </c>
      <c r="I1402" s="61">
        <v>9</v>
      </c>
      <c r="J1402" s="11">
        <v>453</v>
      </c>
      <c r="K1402" s="11">
        <v>128</v>
      </c>
      <c r="L1402" s="11">
        <f t="shared" si="54"/>
        <v>0.717439293598234</v>
      </c>
      <c r="M1402" s="7">
        <f t="shared" si="55"/>
        <v>1536.0884786050344</v>
      </c>
      <c r="N1402" s="11">
        <v>453</v>
      </c>
      <c r="O1402" s="11">
        <v>45.6</v>
      </c>
      <c r="P1402" s="11">
        <v>128</v>
      </c>
      <c r="Q1402" s="11">
        <f t="shared" si="50"/>
        <v>82.4</v>
      </c>
      <c r="R1402" s="20"/>
    </row>
    <row r="1403" spans="1:18" ht="15.75" customHeight="1" x14ac:dyDescent="0.15">
      <c r="A1403" s="11">
        <v>2024</v>
      </c>
      <c r="B1403" s="17" t="s">
        <v>33</v>
      </c>
      <c r="C1403" s="9">
        <v>2110</v>
      </c>
      <c r="D1403" s="7" t="s">
        <v>28</v>
      </c>
      <c r="E1403" s="16" t="s">
        <v>32</v>
      </c>
      <c r="F1403" s="52" t="s">
        <v>85</v>
      </c>
      <c r="G1403" s="38">
        <v>45586</v>
      </c>
      <c r="H1403" s="40">
        <v>240393</v>
      </c>
      <c r="I1403" s="61">
        <v>9.1999999999999993</v>
      </c>
      <c r="J1403" s="11">
        <v>389.1</v>
      </c>
      <c r="K1403" s="11">
        <v>113.6</v>
      </c>
      <c r="L1403" s="11">
        <f t="shared" si="54"/>
        <v>0.70804420457465944</v>
      </c>
      <c r="M1403" s="7">
        <f t="shared" si="55"/>
        <v>1622.433416087832</v>
      </c>
      <c r="N1403" s="11">
        <v>389.1</v>
      </c>
      <c r="O1403" s="11">
        <v>45.6</v>
      </c>
      <c r="P1403" s="11">
        <v>113.6</v>
      </c>
      <c r="Q1403" s="11">
        <f t="shared" si="50"/>
        <v>68</v>
      </c>
      <c r="R1403" s="20"/>
    </row>
    <row r="1404" spans="1:18" ht="15.75" customHeight="1" x14ac:dyDescent="0.15">
      <c r="A1404" s="11">
        <v>2024</v>
      </c>
      <c r="B1404" s="17" t="s">
        <v>33</v>
      </c>
      <c r="C1404" s="9">
        <v>2111</v>
      </c>
      <c r="D1404" s="7" t="s">
        <v>29</v>
      </c>
      <c r="E1404" s="16" t="s">
        <v>32</v>
      </c>
      <c r="F1404" s="52" t="s">
        <v>85</v>
      </c>
      <c r="G1404" s="38">
        <v>45586</v>
      </c>
      <c r="H1404" s="40">
        <v>240394</v>
      </c>
      <c r="I1404" s="61">
        <v>7.8</v>
      </c>
      <c r="J1404" s="11">
        <v>473.7</v>
      </c>
      <c r="K1404" s="11">
        <v>137.19999999999999</v>
      </c>
      <c r="L1404" s="11">
        <f t="shared" si="54"/>
        <v>0.71036521004855391</v>
      </c>
      <c r="M1404" s="7">
        <f t="shared" si="55"/>
        <v>1364.606023645078</v>
      </c>
      <c r="N1404" s="11">
        <v>473.7</v>
      </c>
      <c r="O1404" s="11">
        <v>45.6</v>
      </c>
      <c r="P1404" s="11">
        <v>137.19999999999999</v>
      </c>
      <c r="Q1404" s="11">
        <f t="shared" si="50"/>
        <v>91.6</v>
      </c>
      <c r="R1404" s="20"/>
    </row>
    <row r="1405" spans="1:18" ht="15.75" customHeight="1" x14ac:dyDescent="0.15">
      <c r="A1405" s="11">
        <v>2024</v>
      </c>
      <c r="B1405" s="17" t="s">
        <v>33</v>
      </c>
      <c r="C1405" s="9">
        <v>2112</v>
      </c>
      <c r="D1405" s="7" t="s">
        <v>30</v>
      </c>
      <c r="E1405" s="16" t="s">
        <v>32</v>
      </c>
      <c r="F1405" s="52" t="s">
        <v>85</v>
      </c>
      <c r="G1405" s="38">
        <v>45586</v>
      </c>
      <c r="H1405" s="40">
        <v>240395</v>
      </c>
      <c r="I1405" s="61">
        <v>4.8</v>
      </c>
      <c r="J1405" s="11">
        <v>402.1</v>
      </c>
      <c r="K1405" s="11">
        <v>127.7</v>
      </c>
      <c r="L1405" s="11">
        <f t="shared" si="54"/>
        <v>0.68241730912708287</v>
      </c>
      <c r="M1405" s="7">
        <f t="shared" si="55"/>
        <v>920.78877475743889</v>
      </c>
      <c r="N1405" s="11">
        <v>402.1</v>
      </c>
      <c r="O1405" s="11">
        <v>45.6</v>
      </c>
      <c r="P1405" s="11">
        <v>127.7</v>
      </c>
      <c r="Q1405" s="11">
        <f t="shared" si="50"/>
        <v>82.1</v>
      </c>
      <c r="R1405" s="20"/>
    </row>
    <row r="1406" spans="1:18" ht="15.75" customHeight="1" x14ac:dyDescent="0.15">
      <c r="A1406" s="11">
        <v>2024</v>
      </c>
      <c r="B1406" s="17" t="s">
        <v>33</v>
      </c>
      <c r="C1406" s="9">
        <v>2201</v>
      </c>
      <c r="D1406" s="7" t="s">
        <v>22</v>
      </c>
      <c r="E1406" s="10" t="s">
        <v>23</v>
      </c>
      <c r="F1406" s="52" t="s">
        <v>84</v>
      </c>
      <c r="G1406" s="38">
        <v>45586</v>
      </c>
      <c r="H1406" s="40">
        <v>240396</v>
      </c>
      <c r="I1406" s="61">
        <v>17</v>
      </c>
      <c r="J1406" s="11">
        <v>807.4</v>
      </c>
      <c r="K1406" s="11">
        <v>242.3</v>
      </c>
      <c r="L1406" s="11">
        <f t="shared" si="54"/>
        <v>0.69990091652216979</v>
      </c>
      <c r="M1406" s="7">
        <f t="shared" si="55"/>
        <v>3081.5948888327316</v>
      </c>
      <c r="N1406" s="11">
        <v>807.4</v>
      </c>
      <c r="O1406" s="11">
        <v>45.6</v>
      </c>
      <c r="P1406" s="11">
        <v>242.3</v>
      </c>
      <c r="Q1406" s="11">
        <f t="shared" si="50"/>
        <v>196.70000000000002</v>
      </c>
      <c r="R1406" s="20"/>
    </row>
    <row r="1407" spans="1:18" ht="15.75" customHeight="1" x14ac:dyDescent="0.15">
      <c r="A1407" s="11">
        <v>2024</v>
      </c>
      <c r="B1407" s="17" t="s">
        <v>33</v>
      </c>
      <c r="C1407" s="9">
        <v>2202</v>
      </c>
      <c r="D1407" s="7" t="s">
        <v>27</v>
      </c>
      <c r="E1407" s="10" t="s">
        <v>23</v>
      </c>
      <c r="F1407" s="52" t="s">
        <v>84</v>
      </c>
      <c r="G1407" s="38">
        <v>45586</v>
      </c>
      <c r="H1407" s="40">
        <v>240397</v>
      </c>
      <c r="I1407" s="61">
        <v>14.6</v>
      </c>
      <c r="J1407" s="11">
        <v>720.2</v>
      </c>
      <c r="K1407" s="11">
        <v>211.4</v>
      </c>
      <c r="L1407" s="11">
        <f t="shared" si="54"/>
        <v>0.70647042488197731</v>
      </c>
      <c r="M1407" s="7">
        <f t="shared" si="55"/>
        <v>2588.6103090206566</v>
      </c>
      <c r="N1407" s="11">
        <v>720.2</v>
      </c>
      <c r="O1407" s="11">
        <v>45.6</v>
      </c>
      <c r="P1407" s="11">
        <v>211.4</v>
      </c>
      <c r="Q1407" s="11">
        <f t="shared" si="50"/>
        <v>165.8</v>
      </c>
      <c r="R1407" s="20"/>
    </row>
    <row r="1408" spans="1:18" ht="15.75" customHeight="1" x14ac:dyDescent="0.15">
      <c r="A1408" s="11">
        <v>2024</v>
      </c>
      <c r="B1408" s="17" t="s">
        <v>33</v>
      </c>
      <c r="C1408" s="9">
        <v>2203</v>
      </c>
      <c r="D1408" s="7" t="s">
        <v>29</v>
      </c>
      <c r="E1408" s="10" t="s">
        <v>23</v>
      </c>
      <c r="F1408" s="52" t="s">
        <v>84</v>
      </c>
      <c r="G1408" s="38">
        <v>45586</v>
      </c>
      <c r="H1408" s="40">
        <v>240398</v>
      </c>
      <c r="I1408" s="61">
        <v>15.2</v>
      </c>
      <c r="J1408" s="11">
        <v>579.9</v>
      </c>
      <c r="K1408" s="11">
        <v>176.3</v>
      </c>
      <c r="L1408" s="11">
        <f t="shared" si="54"/>
        <v>0.69598206587342637</v>
      </c>
      <c r="M1408" s="7">
        <f t="shared" si="55"/>
        <v>2791.2886276882368</v>
      </c>
      <c r="N1408" s="11">
        <v>579.9</v>
      </c>
      <c r="O1408" s="11">
        <v>45.6</v>
      </c>
      <c r="P1408" s="11">
        <v>176.3</v>
      </c>
      <c r="Q1408" s="11">
        <f t="shared" si="50"/>
        <v>130.70000000000002</v>
      </c>
      <c r="R1408" s="20"/>
    </row>
    <row r="1409" spans="1:19" ht="15.75" customHeight="1" x14ac:dyDescent="0.15">
      <c r="A1409" s="11">
        <v>2024</v>
      </c>
      <c r="B1409" s="17" t="s">
        <v>33</v>
      </c>
      <c r="C1409" s="9">
        <v>2204</v>
      </c>
      <c r="D1409" s="7" t="s">
        <v>28</v>
      </c>
      <c r="E1409" s="10" t="s">
        <v>23</v>
      </c>
      <c r="F1409" s="52" t="s">
        <v>84</v>
      </c>
      <c r="G1409" s="38">
        <v>45586</v>
      </c>
      <c r="H1409" s="40">
        <v>240399</v>
      </c>
      <c r="I1409" s="61">
        <v>17.399999999999999</v>
      </c>
      <c r="J1409" s="11">
        <v>504.6</v>
      </c>
      <c r="K1409" s="11">
        <v>154.69999999999999</v>
      </c>
      <c r="L1409" s="11">
        <f t="shared" si="54"/>
        <v>0.69342053111375346</v>
      </c>
      <c r="M1409" s="7">
        <f t="shared" si="55"/>
        <v>3222.2131854947938</v>
      </c>
      <c r="N1409" s="11">
        <v>504.6</v>
      </c>
      <c r="O1409" s="11">
        <v>45.6</v>
      </c>
      <c r="P1409" s="11">
        <v>154.69999999999999</v>
      </c>
      <c r="Q1409" s="11">
        <f t="shared" si="50"/>
        <v>109.1</v>
      </c>
      <c r="R1409" s="20"/>
    </row>
    <row r="1410" spans="1:19" ht="15.75" customHeight="1" x14ac:dyDescent="0.15">
      <c r="A1410" s="11">
        <v>2024</v>
      </c>
      <c r="B1410" s="17" t="s">
        <v>33</v>
      </c>
      <c r="C1410" s="9">
        <v>2205</v>
      </c>
      <c r="D1410" s="7" t="s">
        <v>31</v>
      </c>
      <c r="E1410" s="10" t="s">
        <v>23</v>
      </c>
      <c r="F1410" s="52" t="s">
        <v>84</v>
      </c>
      <c r="G1410" s="38">
        <v>45586</v>
      </c>
      <c r="H1410" s="40">
        <v>240400</v>
      </c>
      <c r="I1410" s="61">
        <v>13.2</v>
      </c>
      <c r="J1410" s="11">
        <v>631.5</v>
      </c>
      <c r="K1410" s="11">
        <v>182.3</v>
      </c>
      <c r="L1410" s="11">
        <f t="shared" si="54"/>
        <v>0.71132224861441007</v>
      </c>
      <c r="M1410" s="7">
        <f t="shared" si="55"/>
        <v>2301.7025541772969</v>
      </c>
      <c r="N1410" s="11">
        <v>631.5</v>
      </c>
      <c r="O1410" s="11">
        <v>45.6</v>
      </c>
      <c r="P1410" s="11">
        <v>182.3</v>
      </c>
      <c r="Q1410" s="11">
        <f t="shared" si="50"/>
        <v>136.70000000000002</v>
      </c>
      <c r="R1410" s="20"/>
    </row>
    <row r="1411" spans="1:19" ht="15.75" customHeight="1" x14ac:dyDescent="0.15">
      <c r="A1411" s="11">
        <v>2024</v>
      </c>
      <c r="B1411" s="17" t="s">
        <v>33</v>
      </c>
      <c r="C1411" s="9">
        <v>2206</v>
      </c>
      <c r="D1411" s="7" t="s">
        <v>30</v>
      </c>
      <c r="E1411" s="10" t="s">
        <v>23</v>
      </c>
      <c r="F1411" s="52" t="s">
        <v>84</v>
      </c>
      <c r="G1411" s="38">
        <v>45586</v>
      </c>
      <c r="H1411" s="40">
        <v>240401</v>
      </c>
      <c r="I1411" s="61">
        <v>14.6</v>
      </c>
      <c r="J1411" s="11">
        <v>532.70000000000005</v>
      </c>
      <c r="K1411" s="11">
        <v>168.7</v>
      </c>
      <c r="L1411" s="11">
        <f t="shared" si="54"/>
        <v>0.68331143232588709</v>
      </c>
      <c r="M1411" s="7">
        <f t="shared" si="55"/>
        <v>2792.8473330177221</v>
      </c>
      <c r="N1411" s="11">
        <v>532.70000000000005</v>
      </c>
      <c r="O1411" s="11">
        <v>45.6</v>
      </c>
      <c r="P1411" s="11">
        <v>168.7</v>
      </c>
      <c r="Q1411" s="11">
        <f t="shared" si="50"/>
        <v>123.1</v>
      </c>
      <c r="R1411" s="20"/>
    </row>
    <row r="1412" spans="1:19" ht="15.75" customHeight="1" x14ac:dyDescent="0.15">
      <c r="A1412" s="11">
        <v>2024</v>
      </c>
      <c r="B1412" s="17" t="s">
        <v>33</v>
      </c>
      <c r="C1412" s="9">
        <v>2207</v>
      </c>
      <c r="D1412" s="7" t="s">
        <v>22</v>
      </c>
      <c r="E1412" s="16" t="s">
        <v>32</v>
      </c>
      <c r="F1412" s="52" t="s">
        <v>85</v>
      </c>
      <c r="G1412" s="38">
        <v>45586</v>
      </c>
      <c r="H1412" s="40">
        <v>240402</v>
      </c>
      <c r="I1412" s="61">
        <f>14.2+8</f>
        <v>22.2</v>
      </c>
      <c r="J1412" s="11">
        <v>334.2</v>
      </c>
      <c r="K1412" s="11">
        <v>112.3</v>
      </c>
      <c r="L1412" s="11">
        <f t="shared" si="54"/>
        <v>0.66397366846199879</v>
      </c>
      <c r="M1412" s="7">
        <f t="shared" si="55"/>
        <v>4505.969417897305</v>
      </c>
      <c r="N1412" s="11">
        <v>334.2</v>
      </c>
      <c r="O1412" s="11">
        <v>45.6</v>
      </c>
      <c r="P1412" s="11">
        <v>112.3</v>
      </c>
      <c r="Q1412" s="11">
        <f t="shared" si="50"/>
        <v>66.699999999999989</v>
      </c>
      <c r="R1412" s="20"/>
      <c r="S1412" s="11" t="s">
        <v>89</v>
      </c>
    </row>
    <row r="1413" spans="1:19" ht="15.75" customHeight="1" x14ac:dyDescent="0.15">
      <c r="A1413" s="11">
        <v>2024</v>
      </c>
      <c r="B1413" s="17" t="s">
        <v>33</v>
      </c>
      <c r="C1413" s="9">
        <v>2208</v>
      </c>
      <c r="D1413" s="7" t="s">
        <v>28</v>
      </c>
      <c r="E1413" s="16" t="s">
        <v>32</v>
      </c>
      <c r="F1413" s="52" t="s">
        <v>85</v>
      </c>
      <c r="G1413" s="38">
        <v>45586</v>
      </c>
      <c r="H1413" s="40">
        <v>240403</v>
      </c>
      <c r="I1413" s="61">
        <f>14.6+6.4</f>
        <v>21</v>
      </c>
      <c r="J1413" s="11">
        <v>361.4</v>
      </c>
      <c r="K1413" s="11">
        <v>117.2</v>
      </c>
      <c r="L1413" s="11">
        <f t="shared" si="54"/>
        <v>0.67570558937465408</v>
      </c>
      <c r="M1413" s="7">
        <f t="shared" si="55"/>
        <v>4113.5872467527151</v>
      </c>
      <c r="N1413" s="11">
        <v>361.4</v>
      </c>
      <c r="O1413" s="11">
        <v>45.6</v>
      </c>
      <c r="P1413" s="11">
        <v>117.2</v>
      </c>
      <c r="Q1413" s="11">
        <f t="shared" si="50"/>
        <v>71.599999999999994</v>
      </c>
      <c r="R1413" s="20"/>
      <c r="S1413" s="11" t="s">
        <v>89</v>
      </c>
    </row>
    <row r="1414" spans="1:19" ht="15.75" customHeight="1" x14ac:dyDescent="0.15">
      <c r="A1414" s="11">
        <v>2024</v>
      </c>
      <c r="B1414" s="17" t="s">
        <v>33</v>
      </c>
      <c r="C1414" s="9">
        <v>2209</v>
      </c>
      <c r="D1414" s="7" t="s">
        <v>27</v>
      </c>
      <c r="E1414" s="16" t="s">
        <v>32</v>
      </c>
      <c r="F1414" s="52" t="s">
        <v>85</v>
      </c>
      <c r="G1414" s="38">
        <v>45586</v>
      </c>
      <c r="H1414" s="40">
        <v>240404</v>
      </c>
      <c r="I1414" s="61">
        <f>11.6+7</f>
        <v>18.600000000000001</v>
      </c>
      <c r="J1414" s="11">
        <v>428.8</v>
      </c>
      <c r="K1414" s="11">
        <v>127.7</v>
      </c>
      <c r="L1414" s="11">
        <f t="shared" si="54"/>
        <v>0.70219216417910446</v>
      </c>
      <c r="M1414" s="7">
        <f t="shared" si="55"/>
        <v>3345.8850735275646</v>
      </c>
      <c r="N1414" s="11">
        <v>428.8</v>
      </c>
      <c r="O1414" s="11">
        <v>45.6</v>
      </c>
      <c r="P1414" s="11">
        <v>127.7</v>
      </c>
      <c r="Q1414" s="11">
        <f t="shared" si="50"/>
        <v>82.1</v>
      </c>
      <c r="R1414" s="20"/>
      <c r="S1414" s="11" t="s">
        <v>89</v>
      </c>
    </row>
    <row r="1415" spans="1:19" ht="15.75" customHeight="1" x14ac:dyDescent="0.15">
      <c r="A1415" s="11">
        <v>2024</v>
      </c>
      <c r="B1415" s="17" t="s">
        <v>33</v>
      </c>
      <c r="C1415" s="9">
        <v>2210</v>
      </c>
      <c r="D1415" s="7" t="s">
        <v>29</v>
      </c>
      <c r="E1415" s="16" t="s">
        <v>32</v>
      </c>
      <c r="F1415" s="52" t="s">
        <v>85</v>
      </c>
      <c r="G1415" s="38">
        <v>45586</v>
      </c>
      <c r="H1415" s="40">
        <v>240405</v>
      </c>
      <c r="I1415" s="61">
        <f>18.8+9</f>
        <v>27.8</v>
      </c>
      <c r="J1415" s="11">
        <v>548.70000000000005</v>
      </c>
      <c r="K1415" s="11">
        <v>151.69999999999999</v>
      </c>
      <c r="L1415" s="11">
        <f t="shared" si="54"/>
        <v>0.72352833971204666</v>
      </c>
      <c r="M1415" s="7">
        <f t="shared" si="55"/>
        <v>4642.5583533121944</v>
      </c>
      <c r="N1415" s="11">
        <v>548.70000000000005</v>
      </c>
      <c r="O1415" s="11">
        <v>45.6</v>
      </c>
      <c r="P1415" s="11">
        <v>151.69999999999999</v>
      </c>
      <c r="Q1415" s="11">
        <f t="shared" si="50"/>
        <v>106.1</v>
      </c>
      <c r="R1415" s="20"/>
      <c r="S1415" s="11" t="s">
        <v>89</v>
      </c>
    </row>
    <row r="1416" spans="1:19" ht="15.75" customHeight="1" x14ac:dyDescent="0.15">
      <c r="A1416" s="11">
        <v>2024</v>
      </c>
      <c r="B1416" s="17" t="s">
        <v>33</v>
      </c>
      <c r="C1416" s="9">
        <v>2211</v>
      </c>
      <c r="D1416" s="7" t="s">
        <v>30</v>
      </c>
      <c r="E1416" s="16" t="s">
        <v>32</v>
      </c>
      <c r="F1416" s="52" t="s">
        <v>85</v>
      </c>
      <c r="G1416" s="38">
        <v>45586</v>
      </c>
      <c r="H1416" s="40">
        <v>240406</v>
      </c>
      <c r="I1416" s="61">
        <f>15.2+6.8</f>
        <v>22</v>
      </c>
      <c r="J1416" s="11">
        <v>421.6</v>
      </c>
      <c r="K1416" s="11">
        <v>129.6</v>
      </c>
      <c r="L1416" s="11">
        <f t="shared" si="54"/>
        <v>0.69259962049335855</v>
      </c>
      <c r="M1416" s="7">
        <f t="shared" si="55"/>
        <v>4084.9715370018985</v>
      </c>
      <c r="N1416" s="11">
        <v>421.6</v>
      </c>
      <c r="O1416" s="11">
        <v>45.6</v>
      </c>
      <c r="P1416" s="11">
        <v>129.6</v>
      </c>
      <c r="Q1416" s="11">
        <f t="shared" si="50"/>
        <v>84</v>
      </c>
      <c r="R1416" s="20"/>
      <c r="S1416" s="11" t="s">
        <v>89</v>
      </c>
    </row>
    <row r="1417" spans="1:19" ht="15.75" customHeight="1" x14ac:dyDescent="0.15">
      <c r="A1417" s="11">
        <v>2024</v>
      </c>
      <c r="B1417" s="17" t="s">
        <v>33</v>
      </c>
      <c r="C1417" s="9">
        <v>2212</v>
      </c>
      <c r="D1417" s="7" t="s">
        <v>31</v>
      </c>
      <c r="E1417" s="16" t="s">
        <v>32</v>
      </c>
      <c r="F1417" s="52" t="s">
        <v>85</v>
      </c>
      <c r="G1417" s="38">
        <v>45586</v>
      </c>
      <c r="H1417" s="40">
        <v>240407</v>
      </c>
      <c r="I1417" s="61">
        <f>13.2+6.8</f>
        <v>20</v>
      </c>
      <c r="J1417" s="11">
        <v>342.4</v>
      </c>
      <c r="K1417" s="11">
        <v>115.5</v>
      </c>
      <c r="L1417" s="11">
        <f t="shared" si="54"/>
        <v>0.66267523364485981</v>
      </c>
      <c r="M1417" s="7">
        <f t="shared" si="55"/>
        <v>4075.1179041190712</v>
      </c>
      <c r="N1417" s="11">
        <v>342.4</v>
      </c>
      <c r="O1417" s="11">
        <v>45.6</v>
      </c>
      <c r="P1417" s="11">
        <v>115.5</v>
      </c>
      <c r="Q1417" s="11">
        <f t="shared" si="50"/>
        <v>69.900000000000006</v>
      </c>
      <c r="R1417" s="20"/>
      <c r="S1417" s="11" t="s">
        <v>89</v>
      </c>
    </row>
    <row r="1418" spans="1:19" ht="15.75" customHeight="1" x14ac:dyDescent="0.15">
      <c r="A1418" s="11">
        <v>2024</v>
      </c>
      <c r="B1418" s="17" t="s">
        <v>33</v>
      </c>
      <c r="C1418" s="9">
        <v>2301</v>
      </c>
      <c r="D1418" s="7" t="s">
        <v>22</v>
      </c>
      <c r="E1418" s="16" t="s">
        <v>32</v>
      </c>
      <c r="F1418" s="52" t="s">
        <v>85</v>
      </c>
      <c r="G1418" s="38">
        <v>45586</v>
      </c>
      <c r="H1418" s="40">
        <v>240408</v>
      </c>
      <c r="I1418" s="61">
        <f>13.4+5.8</f>
        <v>19.2</v>
      </c>
      <c r="J1418" s="11">
        <v>502.9</v>
      </c>
      <c r="K1418" s="11">
        <v>148.9</v>
      </c>
      <c r="L1418" s="11">
        <f t="shared" si="54"/>
        <v>0.70391727977729179</v>
      </c>
      <c r="M1418" s="7">
        <f t="shared" si="55"/>
        <v>3433.8098771234563</v>
      </c>
      <c r="N1418" s="11">
        <v>502.9</v>
      </c>
      <c r="O1418" s="11">
        <v>45.6</v>
      </c>
      <c r="P1418" s="11">
        <v>148.9</v>
      </c>
      <c r="Q1418" s="11">
        <f t="shared" si="50"/>
        <v>103.30000000000001</v>
      </c>
      <c r="R1418" s="20"/>
      <c r="S1418" s="11" t="s">
        <v>89</v>
      </c>
    </row>
    <row r="1419" spans="1:19" ht="15.75" customHeight="1" x14ac:dyDescent="0.15">
      <c r="A1419" s="11">
        <v>2024</v>
      </c>
      <c r="B1419" s="17" t="s">
        <v>33</v>
      </c>
      <c r="C1419" s="9">
        <v>2302</v>
      </c>
      <c r="D1419" s="7" t="s">
        <v>28</v>
      </c>
      <c r="E1419" s="16" t="s">
        <v>32</v>
      </c>
      <c r="F1419" s="52" t="s">
        <v>85</v>
      </c>
      <c r="G1419" s="38">
        <v>45586</v>
      </c>
      <c r="H1419" s="40">
        <v>240409</v>
      </c>
      <c r="I1419" s="61">
        <f>14.8+6.2</f>
        <v>21</v>
      </c>
      <c r="J1419" s="11">
        <v>567.4</v>
      </c>
      <c r="K1419" s="11">
        <v>154.1</v>
      </c>
      <c r="L1419" s="11">
        <f t="shared" si="54"/>
        <v>0.72841029256256606</v>
      </c>
      <c r="M1419" s="7">
        <f t="shared" si="55"/>
        <v>3445.0422833670982</v>
      </c>
      <c r="N1419" s="11">
        <v>567.4</v>
      </c>
      <c r="O1419" s="11">
        <v>45.6</v>
      </c>
      <c r="P1419" s="11">
        <v>154.1</v>
      </c>
      <c r="Q1419" s="11">
        <f t="shared" si="50"/>
        <v>108.5</v>
      </c>
      <c r="R1419" s="20"/>
      <c r="S1419" s="11" t="s">
        <v>89</v>
      </c>
    </row>
    <row r="1420" spans="1:19" ht="15.75" customHeight="1" x14ac:dyDescent="0.15">
      <c r="A1420" s="11">
        <v>2024</v>
      </c>
      <c r="B1420" s="17" t="s">
        <v>33</v>
      </c>
      <c r="C1420" s="9">
        <v>2303</v>
      </c>
      <c r="D1420" s="7" t="s">
        <v>31</v>
      </c>
      <c r="E1420" s="16" t="s">
        <v>32</v>
      </c>
      <c r="F1420" s="52" t="s">
        <v>85</v>
      </c>
      <c r="G1420" s="38">
        <v>45586</v>
      </c>
      <c r="H1420" s="40">
        <v>240410</v>
      </c>
      <c r="I1420" s="61">
        <f>14.2+5.4</f>
        <v>19.600000000000001</v>
      </c>
      <c r="J1420" s="11">
        <v>716</v>
      </c>
      <c r="K1420" s="11">
        <v>202.8</v>
      </c>
      <c r="L1420" s="11">
        <f t="shared" si="54"/>
        <v>0.71675977653631295</v>
      </c>
      <c r="M1420" s="7">
        <f t="shared" si="55"/>
        <v>3353.3042115757189</v>
      </c>
      <c r="N1420" s="11">
        <v>716</v>
      </c>
      <c r="O1420" s="11">
        <v>45.6</v>
      </c>
      <c r="P1420" s="11">
        <v>202.8</v>
      </c>
      <c r="Q1420" s="11">
        <f t="shared" si="50"/>
        <v>157.20000000000002</v>
      </c>
      <c r="R1420" s="20"/>
      <c r="S1420" s="11" t="s">
        <v>89</v>
      </c>
    </row>
    <row r="1421" spans="1:19" ht="15.75" customHeight="1" x14ac:dyDescent="0.15">
      <c r="A1421" s="11">
        <v>2024</v>
      </c>
      <c r="B1421" s="17" t="s">
        <v>33</v>
      </c>
      <c r="C1421" s="9">
        <v>2304</v>
      </c>
      <c r="D1421" s="7" t="s">
        <v>30</v>
      </c>
      <c r="E1421" s="16" t="s">
        <v>32</v>
      </c>
      <c r="F1421" s="52" t="s">
        <v>85</v>
      </c>
      <c r="G1421" s="38">
        <v>45586</v>
      </c>
      <c r="H1421" s="40">
        <v>240411</v>
      </c>
      <c r="I1421" s="61">
        <f>16.4+8</f>
        <v>24.4</v>
      </c>
      <c r="J1421" s="11">
        <v>507.8</v>
      </c>
      <c r="K1421" s="11">
        <v>149.19999999999999</v>
      </c>
      <c r="L1421" s="11">
        <f t="shared" si="54"/>
        <v>0.70618353682552193</v>
      </c>
      <c r="M1421" s="7">
        <f t="shared" si="55"/>
        <v>4330.3989384015622</v>
      </c>
      <c r="N1421" s="11">
        <v>507.8</v>
      </c>
      <c r="O1421" s="11">
        <v>45.6</v>
      </c>
      <c r="P1421" s="11">
        <v>149.19999999999999</v>
      </c>
      <c r="Q1421" s="11">
        <f t="shared" si="50"/>
        <v>103.6</v>
      </c>
      <c r="R1421" s="20"/>
      <c r="S1421" s="11" t="s">
        <v>89</v>
      </c>
    </row>
    <row r="1422" spans="1:19" ht="15.75" customHeight="1" x14ac:dyDescent="0.15">
      <c r="A1422" s="11">
        <v>2024</v>
      </c>
      <c r="B1422" s="17" t="s">
        <v>33</v>
      </c>
      <c r="C1422" s="9">
        <v>2305</v>
      </c>
      <c r="D1422" s="7" t="s">
        <v>29</v>
      </c>
      <c r="E1422" s="16" t="s">
        <v>32</v>
      </c>
      <c r="F1422" s="52" t="s">
        <v>85</v>
      </c>
      <c r="G1422" s="38">
        <v>45586</v>
      </c>
      <c r="H1422" s="40">
        <v>240412</v>
      </c>
      <c r="I1422" s="61">
        <f>17.2+7.4</f>
        <v>24.6</v>
      </c>
      <c r="J1422" s="11">
        <v>484.5</v>
      </c>
      <c r="K1422" s="11">
        <v>153.69999999999999</v>
      </c>
      <c r="L1422" s="11">
        <f t="shared" si="54"/>
        <v>0.682765737874097</v>
      </c>
      <c r="M1422" s="7">
        <f t="shared" si="55"/>
        <v>4713.8650787197739</v>
      </c>
      <c r="N1422" s="11">
        <v>484.5</v>
      </c>
      <c r="O1422" s="11">
        <v>45.6</v>
      </c>
      <c r="P1422" s="11">
        <v>153.69999999999999</v>
      </c>
      <c r="Q1422" s="11">
        <f t="shared" si="50"/>
        <v>108.1</v>
      </c>
      <c r="R1422" s="20"/>
      <c r="S1422" s="11" t="s">
        <v>89</v>
      </c>
    </row>
    <row r="1423" spans="1:19" ht="15.75" customHeight="1" x14ac:dyDescent="0.15">
      <c r="A1423" s="11">
        <v>2024</v>
      </c>
      <c r="B1423" s="17" t="s">
        <v>33</v>
      </c>
      <c r="C1423" s="9">
        <v>2306</v>
      </c>
      <c r="D1423" s="7" t="s">
        <v>27</v>
      </c>
      <c r="E1423" s="16" t="s">
        <v>32</v>
      </c>
      <c r="F1423" s="52" t="s">
        <v>85</v>
      </c>
      <c r="G1423" s="38">
        <v>45586</v>
      </c>
      <c r="H1423" s="40">
        <v>240413</v>
      </c>
      <c r="I1423" s="61">
        <f>18.2+8.2</f>
        <v>26.4</v>
      </c>
      <c r="J1423" s="11">
        <v>574.20000000000005</v>
      </c>
      <c r="K1423" s="11">
        <v>177.3</v>
      </c>
      <c r="L1423" s="11">
        <f t="shared" si="54"/>
        <v>0.69122257053291536</v>
      </c>
      <c r="M1423" s="7">
        <f t="shared" si="55"/>
        <v>4923.9249970974097</v>
      </c>
      <c r="N1423" s="11">
        <v>574.20000000000005</v>
      </c>
      <c r="O1423" s="11">
        <v>45.6</v>
      </c>
      <c r="P1423" s="11">
        <v>177.3</v>
      </c>
      <c r="Q1423" s="11">
        <f t="shared" si="50"/>
        <v>131.70000000000002</v>
      </c>
      <c r="R1423" s="20"/>
      <c r="S1423" s="11" t="s">
        <v>89</v>
      </c>
    </row>
    <row r="1424" spans="1:19" ht="15.75" customHeight="1" x14ac:dyDescent="0.15">
      <c r="A1424" s="11">
        <v>2024</v>
      </c>
      <c r="B1424" s="17" t="s">
        <v>33</v>
      </c>
      <c r="C1424" s="9">
        <v>2307</v>
      </c>
      <c r="D1424" s="7" t="s">
        <v>22</v>
      </c>
      <c r="E1424" s="10" t="s">
        <v>23</v>
      </c>
      <c r="F1424" s="52" t="s">
        <v>84</v>
      </c>
      <c r="G1424" s="38">
        <v>45586</v>
      </c>
      <c r="H1424" s="40">
        <v>240414</v>
      </c>
      <c r="I1424" s="61">
        <f>17.4+26.4</f>
        <v>43.8</v>
      </c>
      <c r="J1424" s="11">
        <v>707.8</v>
      </c>
      <c r="K1424" s="11">
        <v>210.8</v>
      </c>
      <c r="L1424" s="11">
        <f t="shared" si="54"/>
        <v>0.70217575586323822</v>
      </c>
      <c r="M1424" s="7">
        <f t="shared" si="55"/>
        <v>7879.4537995572164</v>
      </c>
      <c r="N1424" s="11">
        <v>707.8</v>
      </c>
      <c r="O1424" s="11">
        <v>45.6</v>
      </c>
      <c r="P1424" s="11">
        <v>210.8</v>
      </c>
      <c r="Q1424" s="11">
        <f t="shared" si="50"/>
        <v>165.20000000000002</v>
      </c>
      <c r="R1424" s="20"/>
      <c r="S1424" s="11" t="s">
        <v>89</v>
      </c>
    </row>
    <row r="1425" spans="1:19" ht="15.75" customHeight="1" x14ac:dyDescent="0.15">
      <c r="A1425" s="11">
        <v>2024</v>
      </c>
      <c r="B1425" s="17" t="s">
        <v>33</v>
      </c>
      <c r="C1425" s="9">
        <v>2308</v>
      </c>
      <c r="D1425" s="7" t="s">
        <v>29</v>
      </c>
      <c r="E1425" s="10" t="s">
        <v>23</v>
      </c>
      <c r="F1425" s="52" t="s">
        <v>84</v>
      </c>
      <c r="G1425" s="38">
        <v>45586</v>
      </c>
      <c r="H1425" s="40">
        <v>240415</v>
      </c>
      <c r="I1425" s="61">
        <f>13.8+21.4</f>
        <v>35.200000000000003</v>
      </c>
      <c r="J1425" s="11">
        <v>771.5</v>
      </c>
      <c r="K1425" s="11">
        <v>225.4</v>
      </c>
      <c r="L1425" s="11">
        <f t="shared" si="54"/>
        <v>0.70784186649384317</v>
      </c>
      <c r="M1425" s="7">
        <f t="shared" si="55"/>
        <v>6211.8734483889803</v>
      </c>
      <c r="N1425" s="11">
        <v>771.5</v>
      </c>
      <c r="O1425" s="11">
        <v>45.6</v>
      </c>
      <c r="P1425" s="11">
        <v>225.4</v>
      </c>
      <c r="Q1425" s="11">
        <f t="shared" si="50"/>
        <v>179.8</v>
      </c>
      <c r="R1425" s="20"/>
      <c r="S1425" s="11" t="s">
        <v>89</v>
      </c>
    </row>
    <row r="1426" spans="1:19" ht="15.75" customHeight="1" x14ac:dyDescent="0.15">
      <c r="A1426" s="11">
        <v>2024</v>
      </c>
      <c r="B1426" s="17" t="s">
        <v>33</v>
      </c>
      <c r="C1426" s="9">
        <v>2309</v>
      </c>
      <c r="D1426" s="7" t="s">
        <v>31</v>
      </c>
      <c r="E1426" s="10" t="s">
        <v>23</v>
      </c>
      <c r="F1426" s="52" t="s">
        <v>84</v>
      </c>
      <c r="G1426" s="38">
        <v>45586</v>
      </c>
      <c r="H1426" s="40">
        <v>240416</v>
      </c>
      <c r="I1426" s="61">
        <f>14+26.4</f>
        <v>40.4</v>
      </c>
      <c r="J1426" s="11">
        <v>739.8</v>
      </c>
      <c r="K1426" s="11">
        <v>211.3</v>
      </c>
      <c r="L1426" s="11">
        <f t="shared" si="54"/>
        <v>0.714382265477156</v>
      </c>
      <c r="M1426" s="7">
        <f t="shared" si="55"/>
        <v>6969.9311783540843</v>
      </c>
      <c r="N1426" s="11">
        <v>739.8</v>
      </c>
      <c r="O1426" s="11">
        <v>45.6</v>
      </c>
      <c r="P1426" s="11">
        <v>211.3</v>
      </c>
      <c r="Q1426" s="11">
        <f t="shared" si="50"/>
        <v>165.70000000000002</v>
      </c>
      <c r="R1426" s="20"/>
      <c r="S1426" s="11" t="s">
        <v>89</v>
      </c>
    </row>
    <row r="1427" spans="1:19" ht="15.75" customHeight="1" x14ac:dyDescent="0.15">
      <c r="A1427" s="11">
        <v>2024</v>
      </c>
      <c r="B1427" s="17" t="s">
        <v>33</v>
      </c>
      <c r="C1427" s="9">
        <v>2310</v>
      </c>
      <c r="D1427" s="7" t="s">
        <v>27</v>
      </c>
      <c r="E1427" s="10" t="s">
        <v>23</v>
      </c>
      <c r="F1427" s="52" t="s">
        <v>84</v>
      </c>
      <c r="G1427" s="38">
        <v>45586</v>
      </c>
      <c r="H1427" s="40">
        <v>240417</v>
      </c>
      <c r="I1427" s="61">
        <f>18.6+27.8</f>
        <v>46.400000000000006</v>
      </c>
      <c r="J1427" s="11">
        <v>467.4</v>
      </c>
      <c r="K1427" s="11">
        <v>144.4</v>
      </c>
      <c r="L1427" s="11">
        <f t="shared" si="54"/>
        <v>0.69105691056910568</v>
      </c>
      <c r="M1427" s="7">
        <f t="shared" si="55"/>
        <v>8658.8141943372302</v>
      </c>
      <c r="N1427" s="11">
        <v>467.4</v>
      </c>
      <c r="O1427" s="11">
        <v>45.6</v>
      </c>
      <c r="P1427" s="11">
        <v>144.4</v>
      </c>
      <c r="Q1427" s="11">
        <f t="shared" si="50"/>
        <v>98.800000000000011</v>
      </c>
      <c r="R1427" s="20"/>
      <c r="S1427" s="11" t="s">
        <v>89</v>
      </c>
    </row>
    <row r="1428" spans="1:19" ht="15.75" customHeight="1" x14ac:dyDescent="0.15">
      <c r="A1428" s="11">
        <v>2024</v>
      </c>
      <c r="B1428" s="17" t="s">
        <v>33</v>
      </c>
      <c r="C1428" s="9">
        <v>2311</v>
      </c>
      <c r="D1428" s="7" t="s">
        <v>30</v>
      </c>
      <c r="E1428" s="10" t="s">
        <v>23</v>
      </c>
      <c r="F1428" s="52" t="s">
        <v>84</v>
      </c>
      <c r="G1428" s="38">
        <v>45586</v>
      </c>
      <c r="H1428" s="40">
        <v>240418</v>
      </c>
      <c r="I1428" s="61">
        <f>16.6+26.8</f>
        <v>43.400000000000006</v>
      </c>
      <c r="J1428" s="11">
        <v>530.9</v>
      </c>
      <c r="K1428" s="11">
        <v>161.4</v>
      </c>
      <c r="L1428" s="11">
        <f t="shared" si="54"/>
        <v>0.69598794499905825</v>
      </c>
      <c r="M1428" s="7">
        <f t="shared" si="55"/>
        <v>7969.709459763706</v>
      </c>
      <c r="N1428" s="11">
        <v>530.9</v>
      </c>
      <c r="O1428" s="11">
        <v>45.6</v>
      </c>
      <c r="P1428" s="11">
        <v>161.4</v>
      </c>
      <c r="Q1428" s="11">
        <f t="shared" si="50"/>
        <v>115.80000000000001</v>
      </c>
      <c r="R1428" s="20"/>
      <c r="S1428" s="11" t="s">
        <v>89</v>
      </c>
    </row>
    <row r="1429" spans="1:19" ht="15.75" customHeight="1" x14ac:dyDescent="0.15">
      <c r="A1429" s="11">
        <v>2024</v>
      </c>
      <c r="B1429" s="17" t="s">
        <v>33</v>
      </c>
      <c r="C1429" s="9">
        <v>2312</v>
      </c>
      <c r="D1429" s="7" t="s">
        <v>28</v>
      </c>
      <c r="E1429" s="10" t="s">
        <v>23</v>
      </c>
      <c r="F1429" s="52" t="s">
        <v>84</v>
      </c>
      <c r="G1429" s="38">
        <v>45586</v>
      </c>
      <c r="H1429" s="40">
        <v>240419</v>
      </c>
      <c r="I1429" s="61">
        <f>16.8+25.6</f>
        <v>42.400000000000006</v>
      </c>
      <c r="J1429" s="11">
        <v>476.8</v>
      </c>
      <c r="K1429" s="11">
        <v>154.9</v>
      </c>
      <c r="L1429" s="11">
        <f t="shared" si="54"/>
        <v>0.67512583892617439</v>
      </c>
      <c r="M1429" s="7">
        <f t="shared" si="55"/>
        <v>8320.3765686318857</v>
      </c>
      <c r="N1429" s="11">
        <v>476.8</v>
      </c>
      <c r="O1429" s="11">
        <v>45.6</v>
      </c>
      <c r="P1429" s="11">
        <v>154.9</v>
      </c>
      <c r="Q1429" s="11">
        <f t="shared" si="50"/>
        <v>109.30000000000001</v>
      </c>
      <c r="R1429" s="20"/>
      <c r="S1429" s="11" t="s">
        <v>89</v>
      </c>
    </row>
    <row r="1430" spans="1:19" ht="15.75" customHeight="1" x14ac:dyDescent="0.15">
      <c r="A1430" s="11">
        <v>2024</v>
      </c>
      <c r="B1430" s="17" t="s">
        <v>33</v>
      </c>
      <c r="C1430" s="9">
        <v>2401</v>
      </c>
      <c r="D1430" s="7" t="s">
        <v>30</v>
      </c>
      <c r="E1430" s="10" t="s">
        <v>23</v>
      </c>
      <c r="F1430" s="52" t="s">
        <v>84</v>
      </c>
      <c r="G1430" s="38">
        <v>45586</v>
      </c>
      <c r="H1430" s="40">
        <v>240420</v>
      </c>
      <c r="I1430" s="61">
        <f>14.6+22.3</f>
        <v>36.9</v>
      </c>
      <c r="J1430" s="11">
        <v>570</v>
      </c>
      <c r="K1430" s="11">
        <v>181.8</v>
      </c>
      <c r="L1430" s="11">
        <f t="shared" si="54"/>
        <v>0.68105263157894735</v>
      </c>
      <c r="M1430" s="7">
        <f t="shared" si="55"/>
        <v>7108.9808452950556</v>
      </c>
      <c r="N1430" s="11">
        <v>570</v>
      </c>
      <c r="O1430" s="11">
        <v>45.6</v>
      </c>
      <c r="P1430" s="11">
        <v>181.8</v>
      </c>
      <c r="Q1430" s="11">
        <f t="shared" si="50"/>
        <v>136.20000000000002</v>
      </c>
      <c r="R1430" s="20"/>
      <c r="S1430" s="11" t="s">
        <v>89</v>
      </c>
    </row>
    <row r="1431" spans="1:19" ht="15.75" customHeight="1" x14ac:dyDescent="0.15">
      <c r="A1431" s="11">
        <v>2024</v>
      </c>
      <c r="B1431" s="17" t="s">
        <v>33</v>
      </c>
      <c r="C1431" s="9">
        <v>2402</v>
      </c>
      <c r="D1431" s="7" t="s">
        <v>27</v>
      </c>
      <c r="E1431" s="10" t="s">
        <v>23</v>
      </c>
      <c r="F1431" s="52" t="s">
        <v>84</v>
      </c>
      <c r="G1431" s="38">
        <v>45586</v>
      </c>
      <c r="H1431" s="40">
        <v>240421</v>
      </c>
      <c r="I1431" s="61">
        <f>15.6+25.2</f>
        <v>40.799999999999997</v>
      </c>
      <c r="J1431" s="11">
        <v>608.5</v>
      </c>
      <c r="K1431" s="11">
        <v>184.3</v>
      </c>
      <c r="L1431" s="11">
        <f t="shared" si="54"/>
        <v>0.6971240755957272</v>
      </c>
      <c r="M1431" s="7">
        <f t="shared" si="55"/>
        <v>7464.2619213222315</v>
      </c>
      <c r="N1431" s="11">
        <v>608.5</v>
      </c>
      <c r="O1431" s="11">
        <v>45.6</v>
      </c>
      <c r="P1431" s="11">
        <v>184.3</v>
      </c>
      <c r="Q1431" s="11">
        <f t="shared" si="50"/>
        <v>138.70000000000002</v>
      </c>
      <c r="R1431" s="20"/>
      <c r="S1431" s="11" t="s">
        <v>89</v>
      </c>
    </row>
    <row r="1432" spans="1:19" ht="15.75" customHeight="1" x14ac:dyDescent="0.15">
      <c r="A1432" s="11">
        <v>2024</v>
      </c>
      <c r="B1432" s="17" t="s">
        <v>33</v>
      </c>
      <c r="C1432" s="9">
        <v>2403</v>
      </c>
      <c r="D1432" s="7" t="s">
        <v>22</v>
      </c>
      <c r="E1432" s="10" t="s">
        <v>23</v>
      </c>
      <c r="F1432" s="52" t="s">
        <v>84</v>
      </c>
      <c r="G1432" s="38">
        <v>45586</v>
      </c>
      <c r="H1432" s="40">
        <v>240422</v>
      </c>
      <c r="I1432" s="61">
        <v>24.4</v>
      </c>
      <c r="J1432" s="11">
        <v>488.1</v>
      </c>
      <c r="K1432" s="11">
        <v>151.4</v>
      </c>
      <c r="L1432" s="11">
        <f t="shared" si="54"/>
        <v>0.68981766031550917</v>
      </c>
      <c r="M1432" s="7">
        <f t="shared" si="55"/>
        <v>4571.6065736009723</v>
      </c>
      <c r="N1432" s="11">
        <v>488.1</v>
      </c>
      <c r="O1432" s="11">
        <v>45.6</v>
      </c>
      <c r="P1432" s="11">
        <v>151.4</v>
      </c>
      <c r="Q1432" s="11">
        <f t="shared" si="50"/>
        <v>105.80000000000001</v>
      </c>
      <c r="R1432" s="20"/>
      <c r="S1432" s="11" t="s">
        <v>89</v>
      </c>
    </row>
    <row r="1433" spans="1:19" ht="15.75" customHeight="1" x14ac:dyDescent="0.15">
      <c r="A1433" s="11">
        <v>2024</v>
      </c>
      <c r="B1433" s="17" t="s">
        <v>33</v>
      </c>
      <c r="C1433" s="9">
        <v>2404</v>
      </c>
      <c r="D1433" s="7" t="s">
        <v>28</v>
      </c>
      <c r="E1433" s="10" t="s">
        <v>23</v>
      </c>
      <c r="F1433" s="52" t="s">
        <v>84</v>
      </c>
      <c r="G1433" s="38">
        <v>45586</v>
      </c>
      <c r="H1433" s="40">
        <v>240423</v>
      </c>
      <c r="I1433" s="61">
        <f>16.2+29</f>
        <v>45.2</v>
      </c>
      <c r="J1433" s="11">
        <v>503.6</v>
      </c>
      <c r="K1433" s="11">
        <v>153.4</v>
      </c>
      <c r="L1433" s="11">
        <f t="shared" si="54"/>
        <v>0.69539316918189042</v>
      </c>
      <c r="M1433" s="7">
        <f t="shared" si="55"/>
        <v>8316.4891960822588</v>
      </c>
      <c r="N1433" s="11">
        <v>503.6</v>
      </c>
      <c r="O1433" s="11">
        <v>45.6</v>
      </c>
      <c r="P1433" s="11">
        <v>153.4</v>
      </c>
      <c r="Q1433" s="11">
        <f t="shared" si="50"/>
        <v>107.80000000000001</v>
      </c>
      <c r="R1433" s="20"/>
      <c r="S1433" s="11" t="s">
        <v>89</v>
      </c>
    </row>
    <row r="1434" spans="1:19" ht="15.75" customHeight="1" x14ac:dyDescent="0.15">
      <c r="A1434" s="11">
        <v>2024</v>
      </c>
      <c r="B1434" s="17" t="s">
        <v>33</v>
      </c>
      <c r="C1434" s="9">
        <v>2405</v>
      </c>
      <c r="D1434" s="7" t="s">
        <v>29</v>
      </c>
      <c r="E1434" s="10" t="s">
        <v>23</v>
      </c>
      <c r="F1434" s="52" t="s">
        <v>84</v>
      </c>
      <c r="G1434" s="38">
        <v>45586</v>
      </c>
      <c r="H1434" s="40">
        <v>240424</v>
      </c>
      <c r="I1434" s="61">
        <f>15.6+23</f>
        <v>38.6</v>
      </c>
      <c r="J1434" s="11">
        <v>603.4</v>
      </c>
      <c r="K1434" s="11">
        <v>179.7</v>
      </c>
      <c r="L1434" s="11">
        <f t="shared" si="54"/>
        <v>0.70218760357971499</v>
      </c>
      <c r="M1434" s="7">
        <f t="shared" si="55"/>
        <v>6943.7172928042983</v>
      </c>
      <c r="N1434" s="11">
        <v>603.4</v>
      </c>
      <c r="O1434" s="11">
        <v>45.6</v>
      </c>
      <c r="P1434" s="11">
        <v>179.7</v>
      </c>
      <c r="Q1434" s="11">
        <f t="shared" si="50"/>
        <v>134.1</v>
      </c>
      <c r="R1434" s="20"/>
      <c r="S1434" s="11" t="s">
        <v>89</v>
      </c>
    </row>
    <row r="1435" spans="1:19" ht="15.75" customHeight="1" x14ac:dyDescent="0.15">
      <c r="A1435" s="11">
        <v>2024</v>
      </c>
      <c r="B1435" s="17" t="s">
        <v>33</v>
      </c>
      <c r="C1435" s="9">
        <v>2406</v>
      </c>
      <c r="D1435" s="7" t="s">
        <v>31</v>
      </c>
      <c r="E1435" s="10" t="s">
        <v>23</v>
      </c>
      <c r="F1435" s="52" t="s">
        <v>84</v>
      </c>
      <c r="G1435" s="38">
        <v>45586</v>
      </c>
      <c r="H1435" s="40">
        <v>240425</v>
      </c>
      <c r="I1435" s="61">
        <f>14+23.4</f>
        <v>37.4</v>
      </c>
      <c r="J1435" s="11">
        <v>514.1</v>
      </c>
      <c r="K1435" s="11">
        <v>168.2</v>
      </c>
      <c r="L1435" s="11">
        <f t="shared" si="54"/>
        <v>0.6728262983855281</v>
      </c>
      <c r="M1435" s="7">
        <f t="shared" si="55"/>
        <v>7391.1487797205227</v>
      </c>
      <c r="N1435" s="11">
        <v>514.1</v>
      </c>
      <c r="O1435" s="11">
        <v>45.6</v>
      </c>
      <c r="P1435" s="11">
        <v>168.2</v>
      </c>
      <c r="Q1435" s="11">
        <f t="shared" si="50"/>
        <v>122.6</v>
      </c>
      <c r="R1435" s="20"/>
      <c r="S1435" s="11" t="s">
        <v>89</v>
      </c>
    </row>
    <row r="1436" spans="1:19" ht="15.75" customHeight="1" x14ac:dyDescent="0.15">
      <c r="A1436" s="11">
        <v>2024</v>
      </c>
      <c r="B1436" s="17" t="s">
        <v>33</v>
      </c>
      <c r="C1436" s="9">
        <v>2407</v>
      </c>
      <c r="D1436" s="7" t="s">
        <v>31</v>
      </c>
      <c r="E1436" s="16" t="s">
        <v>32</v>
      </c>
      <c r="F1436" s="52" t="s">
        <v>85</v>
      </c>
      <c r="G1436" s="38">
        <v>45586</v>
      </c>
      <c r="H1436" s="40">
        <v>240426</v>
      </c>
      <c r="I1436" s="61">
        <f>14+4.6</f>
        <v>18.600000000000001</v>
      </c>
      <c r="J1436" s="11">
        <v>611.4</v>
      </c>
      <c r="K1436" s="11">
        <v>183.9</v>
      </c>
      <c r="L1436" s="11">
        <f t="shared" si="54"/>
        <v>0.69921491658488721</v>
      </c>
      <c r="M1436" s="7">
        <f t="shared" si="55"/>
        <v>3379.3345905902329</v>
      </c>
      <c r="N1436" s="11">
        <v>611.4</v>
      </c>
      <c r="O1436" s="11">
        <v>45.6</v>
      </c>
      <c r="P1436" s="11">
        <v>183.9</v>
      </c>
      <c r="Q1436" s="11">
        <f t="shared" si="50"/>
        <v>138.30000000000001</v>
      </c>
      <c r="R1436" s="20"/>
      <c r="S1436" s="11" t="s">
        <v>89</v>
      </c>
    </row>
    <row r="1437" spans="1:19" ht="15.75" customHeight="1" x14ac:dyDescent="0.15">
      <c r="A1437" s="11">
        <v>2024</v>
      </c>
      <c r="B1437" s="17" t="s">
        <v>33</v>
      </c>
      <c r="C1437" s="9">
        <v>2408</v>
      </c>
      <c r="D1437" s="7" t="s">
        <v>27</v>
      </c>
      <c r="E1437" s="16" t="s">
        <v>32</v>
      </c>
      <c r="F1437" s="52" t="s">
        <v>85</v>
      </c>
      <c r="G1437" s="38">
        <v>45586</v>
      </c>
      <c r="H1437" s="40">
        <v>240427</v>
      </c>
      <c r="I1437" s="61">
        <f>11+20</f>
        <v>31</v>
      </c>
      <c r="J1437" s="11">
        <v>696.5</v>
      </c>
      <c r="K1437" s="11">
        <v>180.9</v>
      </c>
      <c r="L1437" s="11">
        <f t="shared" si="54"/>
        <v>0.74027279253409906</v>
      </c>
      <c r="M1437" s="7">
        <f t="shared" si="55"/>
        <v>4863.4123648545765</v>
      </c>
      <c r="N1437" s="11">
        <v>696.5</v>
      </c>
      <c r="O1437" s="11">
        <v>45.6</v>
      </c>
      <c r="P1437" s="11">
        <v>180.9</v>
      </c>
      <c r="Q1437" s="11">
        <f t="shared" si="50"/>
        <v>135.30000000000001</v>
      </c>
      <c r="R1437" s="20"/>
      <c r="S1437" s="11" t="s">
        <v>89</v>
      </c>
    </row>
    <row r="1438" spans="1:19" ht="15.75" customHeight="1" x14ac:dyDescent="0.15">
      <c r="A1438" s="11">
        <v>2024</v>
      </c>
      <c r="B1438" s="17" t="s">
        <v>33</v>
      </c>
      <c r="C1438" s="9">
        <v>2409</v>
      </c>
      <c r="D1438" s="7" t="s">
        <v>22</v>
      </c>
      <c r="E1438" s="16" t="s">
        <v>32</v>
      </c>
      <c r="F1438" s="52" t="s">
        <v>85</v>
      </c>
      <c r="G1438" s="38">
        <v>45586</v>
      </c>
      <c r="H1438" s="40">
        <v>240428</v>
      </c>
      <c r="I1438" s="61">
        <f>15.4+24.6</f>
        <v>40</v>
      </c>
      <c r="J1438" s="11">
        <v>616.4</v>
      </c>
      <c r="K1438" s="11">
        <v>162.9</v>
      </c>
      <c r="L1438" s="11">
        <f t="shared" si="54"/>
        <v>0.73572355613238161</v>
      </c>
      <c r="M1438" s="7">
        <f t="shared" si="55"/>
        <v>6385.2866759745393</v>
      </c>
      <c r="N1438" s="11">
        <v>616.4</v>
      </c>
      <c r="O1438" s="11">
        <v>45.6</v>
      </c>
      <c r="P1438" s="11">
        <v>162.9</v>
      </c>
      <c r="Q1438" s="11">
        <f t="shared" si="50"/>
        <v>117.30000000000001</v>
      </c>
      <c r="R1438" s="20"/>
      <c r="S1438" s="11" t="s">
        <v>89</v>
      </c>
    </row>
    <row r="1439" spans="1:19" ht="15.75" customHeight="1" x14ac:dyDescent="0.15">
      <c r="A1439" s="11">
        <v>2024</v>
      </c>
      <c r="B1439" s="17" t="s">
        <v>33</v>
      </c>
      <c r="C1439" s="9">
        <v>2410</v>
      </c>
      <c r="D1439" s="7" t="s">
        <v>30</v>
      </c>
      <c r="E1439" s="16" t="s">
        <v>32</v>
      </c>
      <c r="F1439" s="52" t="s">
        <v>85</v>
      </c>
      <c r="G1439" s="38">
        <v>45586</v>
      </c>
      <c r="H1439" s="40">
        <v>240429</v>
      </c>
      <c r="I1439" s="61">
        <f>3.2+10.8</f>
        <v>14</v>
      </c>
      <c r="J1439" s="11">
        <v>625.6</v>
      </c>
      <c r="K1439" s="11">
        <v>162</v>
      </c>
      <c r="L1439" s="11">
        <f t="shared" si="54"/>
        <v>0.74104859335038364</v>
      </c>
      <c r="M1439" s="7">
        <f t="shared" si="55"/>
        <v>2189.819228086491</v>
      </c>
      <c r="N1439" s="11">
        <v>625.6</v>
      </c>
      <c r="O1439" s="11">
        <v>45.6</v>
      </c>
      <c r="P1439" s="11">
        <v>162</v>
      </c>
      <c r="Q1439" s="11">
        <f t="shared" si="50"/>
        <v>116.4</v>
      </c>
      <c r="R1439" s="20"/>
      <c r="S1439" s="11" t="s">
        <v>89</v>
      </c>
    </row>
    <row r="1440" spans="1:19" ht="15.75" customHeight="1" x14ac:dyDescent="0.15">
      <c r="A1440" s="11">
        <v>2024</v>
      </c>
      <c r="B1440" s="17" t="s">
        <v>33</v>
      </c>
      <c r="C1440" s="9">
        <v>2411</v>
      </c>
      <c r="D1440" s="7" t="s">
        <v>29</v>
      </c>
      <c r="E1440" s="16" t="s">
        <v>32</v>
      </c>
      <c r="F1440" s="52" t="s">
        <v>85</v>
      </c>
      <c r="G1440" s="38">
        <v>45586</v>
      </c>
      <c r="H1440" s="40">
        <v>240430</v>
      </c>
      <c r="I1440" s="61">
        <f>9+16.2</f>
        <v>25.2</v>
      </c>
      <c r="J1440" s="11">
        <v>578.1</v>
      </c>
      <c r="K1440" s="11">
        <v>154.1</v>
      </c>
      <c r="L1440" s="11">
        <f t="shared" si="54"/>
        <v>0.73343712160525854</v>
      </c>
      <c r="M1440" s="7">
        <f t="shared" si="55"/>
        <v>4057.5339731862832</v>
      </c>
      <c r="N1440" s="11">
        <v>578.1</v>
      </c>
      <c r="O1440" s="11">
        <v>45.6</v>
      </c>
      <c r="P1440" s="11">
        <v>154.1</v>
      </c>
      <c r="Q1440" s="11">
        <f t="shared" si="50"/>
        <v>108.5</v>
      </c>
      <c r="R1440" s="20"/>
      <c r="S1440" s="11" t="s">
        <v>89</v>
      </c>
    </row>
    <row r="1441" spans="1:19" ht="15.75" customHeight="1" x14ac:dyDescent="0.15">
      <c r="A1441" s="11">
        <v>2024</v>
      </c>
      <c r="B1441" s="43" t="s">
        <v>33</v>
      </c>
      <c r="C1441" s="9">
        <v>2412</v>
      </c>
      <c r="D1441" s="7" t="s">
        <v>28</v>
      </c>
      <c r="E1441" s="16" t="s">
        <v>32</v>
      </c>
      <c r="F1441" s="52" t="s">
        <v>85</v>
      </c>
      <c r="G1441" s="38">
        <v>45586</v>
      </c>
      <c r="H1441" s="40">
        <v>240431</v>
      </c>
      <c r="I1441" s="61">
        <f>7.2+15</f>
        <v>22.2</v>
      </c>
      <c r="J1441" s="11">
        <v>383.5</v>
      </c>
      <c r="K1441" s="11">
        <v>122.2</v>
      </c>
      <c r="L1441" s="11">
        <f t="shared" si="54"/>
        <v>0.68135593220338986</v>
      </c>
      <c r="M1441" s="7">
        <f t="shared" si="55"/>
        <v>4272.8806939450997</v>
      </c>
      <c r="N1441" s="11">
        <v>383.5</v>
      </c>
      <c r="O1441" s="11">
        <v>45.6</v>
      </c>
      <c r="P1441" s="11">
        <v>122.2</v>
      </c>
      <c r="Q1441" s="11">
        <f t="shared" si="50"/>
        <v>76.599999999999994</v>
      </c>
      <c r="R1441" s="20"/>
      <c r="S1441" s="11" t="s">
        <v>89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2441"/>
  <sheetViews>
    <sheetView topLeftCell="A150" workbookViewId="0">
      <selection activeCell="N2" sqref="N2:N1441"/>
    </sheetView>
  </sheetViews>
  <sheetFormatPr baseColWidth="10" defaultColWidth="12.6640625" defaultRowHeight="15" customHeight="1" x14ac:dyDescent="0.15"/>
  <cols>
    <col min="11" max="11" width="13.33203125" customWidth="1"/>
    <col min="12" max="12" width="11" customWidth="1"/>
    <col min="13" max="13" width="10" customWidth="1"/>
  </cols>
  <sheetData>
    <row r="1" spans="1:25" ht="15" customHeight="1" x14ac:dyDescent="0.15">
      <c r="A1" s="72" t="s">
        <v>90</v>
      </c>
      <c r="B1" s="72" t="s">
        <v>91</v>
      </c>
      <c r="C1" s="72" t="s">
        <v>92</v>
      </c>
      <c r="D1" s="72" t="s">
        <v>93</v>
      </c>
      <c r="E1" s="72" t="s">
        <v>94</v>
      </c>
      <c r="F1" s="72" t="s">
        <v>95</v>
      </c>
      <c r="G1" s="72" t="s">
        <v>96</v>
      </c>
      <c r="H1" s="72" t="s">
        <v>97</v>
      </c>
      <c r="I1" s="72" t="s">
        <v>98</v>
      </c>
      <c r="J1" s="72" t="s">
        <v>99</v>
      </c>
      <c r="K1" s="72" t="s">
        <v>100</v>
      </c>
      <c r="L1" s="72" t="s">
        <v>101</v>
      </c>
      <c r="M1" s="72" t="s">
        <v>102</v>
      </c>
      <c r="N1" s="72" t="s">
        <v>103</v>
      </c>
      <c r="O1" s="72" t="s">
        <v>104</v>
      </c>
      <c r="P1" s="72"/>
      <c r="Q1" s="72"/>
      <c r="R1" s="72"/>
      <c r="S1" s="72"/>
      <c r="T1" s="72"/>
      <c r="U1" s="72"/>
      <c r="V1" s="72"/>
      <c r="W1" s="72"/>
      <c r="X1" s="72"/>
      <c r="Y1" s="72"/>
    </row>
    <row r="2" spans="1:25" ht="15" customHeight="1" x14ac:dyDescent="0.15">
      <c r="A2" s="72">
        <v>2021</v>
      </c>
      <c r="B2" s="72" t="s">
        <v>21</v>
      </c>
      <c r="C2" s="72">
        <v>1101</v>
      </c>
      <c r="D2" s="72" t="s">
        <v>105</v>
      </c>
      <c r="E2" s="72" t="s">
        <v>22</v>
      </c>
      <c r="F2" s="72" t="s">
        <v>106</v>
      </c>
      <c r="G2" s="72" t="s">
        <v>107</v>
      </c>
      <c r="H2" s="72" t="s">
        <v>23</v>
      </c>
      <c r="I2" s="72" t="s">
        <v>24</v>
      </c>
      <c r="J2" s="73">
        <v>44393</v>
      </c>
      <c r="K2" s="72" t="s">
        <v>25</v>
      </c>
      <c r="L2" s="72">
        <v>0.77770077398859783</v>
      </c>
      <c r="M2" s="72">
        <v>2587.884961568167</v>
      </c>
      <c r="N2" s="72">
        <f>M2/1000</f>
        <v>2.5878849615681672</v>
      </c>
      <c r="O2" s="72">
        <f>N2*0.446089</f>
        <v>1.1544270146209821</v>
      </c>
    </row>
    <row r="3" spans="1:25" ht="15" customHeight="1" x14ac:dyDescent="0.15">
      <c r="A3" s="72">
        <v>2021</v>
      </c>
      <c r="B3" s="72" t="s">
        <v>21</v>
      </c>
      <c r="C3" s="72">
        <v>1102</v>
      </c>
      <c r="D3" s="72" t="s">
        <v>105</v>
      </c>
      <c r="E3" s="72" t="s">
        <v>27</v>
      </c>
      <c r="F3" s="72" t="s">
        <v>108</v>
      </c>
      <c r="G3" s="72" t="s">
        <v>109</v>
      </c>
      <c r="H3" s="72" t="s">
        <v>23</v>
      </c>
      <c r="I3" s="72" t="s">
        <v>24</v>
      </c>
      <c r="J3" s="73">
        <v>44393</v>
      </c>
      <c r="K3" s="72" t="s">
        <v>25</v>
      </c>
      <c r="L3" s="72"/>
      <c r="M3" s="72">
        <v>2995.8128358579233</v>
      </c>
      <c r="N3" s="72">
        <f>M3/1000</f>
        <v>2.9958128358579232</v>
      </c>
      <c r="O3" s="72">
        <f>N3*0.446089</f>
        <v>1.3363991521350251</v>
      </c>
    </row>
    <row r="4" spans="1:25" ht="15" customHeight="1" x14ac:dyDescent="0.15">
      <c r="A4" s="72">
        <v>2021</v>
      </c>
      <c r="B4" s="72" t="s">
        <v>21</v>
      </c>
      <c r="C4" s="72">
        <v>1103</v>
      </c>
      <c r="D4" s="72" t="s">
        <v>105</v>
      </c>
      <c r="E4" s="72" t="s">
        <v>28</v>
      </c>
      <c r="F4" s="72" t="s">
        <v>106</v>
      </c>
      <c r="G4" s="72" t="s">
        <v>110</v>
      </c>
      <c r="H4" s="72" t="s">
        <v>23</v>
      </c>
      <c r="I4" s="72" t="s">
        <v>24</v>
      </c>
      <c r="J4" s="73">
        <v>44393</v>
      </c>
      <c r="K4" s="72" t="s">
        <v>25</v>
      </c>
      <c r="L4" s="72">
        <v>0.76562120106977871</v>
      </c>
      <c r="M4" s="72">
        <v>3285.9459444232984</v>
      </c>
      <c r="N4" s="72">
        <f>M4/1000</f>
        <v>3.2859459444232986</v>
      </c>
      <c r="O4" s="72">
        <f>N4*0.446089</f>
        <v>1.4658243404018449</v>
      </c>
    </row>
    <row r="5" spans="1:25" ht="15" customHeight="1" x14ac:dyDescent="0.15">
      <c r="A5" s="72">
        <v>2021</v>
      </c>
      <c r="B5" s="72" t="s">
        <v>21</v>
      </c>
      <c r="C5" s="72">
        <v>1104</v>
      </c>
      <c r="D5" s="72" t="s">
        <v>105</v>
      </c>
      <c r="E5" s="72" t="s">
        <v>29</v>
      </c>
      <c r="F5" s="72" t="s">
        <v>108</v>
      </c>
      <c r="G5" s="72" t="s">
        <v>107</v>
      </c>
      <c r="H5" s="72" t="s">
        <v>23</v>
      </c>
      <c r="I5" s="72" t="s">
        <v>24</v>
      </c>
      <c r="J5" s="73">
        <v>44393</v>
      </c>
      <c r="K5" s="72" t="s">
        <v>25</v>
      </c>
      <c r="L5" s="72"/>
      <c r="M5" s="72">
        <v>3794.0690444917932</v>
      </c>
      <c r="N5" s="72">
        <f>M5/1000</f>
        <v>3.7940690444917933</v>
      </c>
      <c r="O5" s="72">
        <f>N5*0.446089</f>
        <v>1.6924924659882996</v>
      </c>
    </row>
    <row r="6" spans="1:25" ht="15" customHeight="1" x14ac:dyDescent="0.15">
      <c r="A6" s="72">
        <v>2021</v>
      </c>
      <c r="B6" s="72" t="s">
        <v>21</v>
      </c>
      <c r="C6" s="72">
        <v>1105</v>
      </c>
      <c r="D6" s="72" t="s">
        <v>105</v>
      </c>
      <c r="E6" s="72" t="s">
        <v>30</v>
      </c>
      <c r="F6" s="72" t="s">
        <v>108</v>
      </c>
      <c r="G6" s="72" t="s">
        <v>110</v>
      </c>
      <c r="H6" s="72" t="s">
        <v>23</v>
      </c>
      <c r="I6" s="72" t="s">
        <v>24</v>
      </c>
      <c r="J6" s="73">
        <v>44393</v>
      </c>
      <c r="K6" s="72" t="s">
        <v>25</v>
      </c>
      <c r="L6" s="72"/>
      <c r="M6" s="72">
        <v>3583.7035841440206</v>
      </c>
      <c r="N6" s="72">
        <f>M6/1000</f>
        <v>3.5837035841440206</v>
      </c>
      <c r="O6" s="72">
        <f>N6*0.446089</f>
        <v>1.5986507481472221</v>
      </c>
    </row>
    <row r="7" spans="1:25" ht="15" customHeight="1" x14ac:dyDescent="0.15">
      <c r="A7" s="72">
        <v>2021</v>
      </c>
      <c r="B7" s="72" t="s">
        <v>21</v>
      </c>
      <c r="C7" s="72">
        <v>1106</v>
      </c>
      <c r="D7" s="72" t="s">
        <v>105</v>
      </c>
      <c r="E7" s="72" t="s">
        <v>31</v>
      </c>
      <c r="F7" s="72" t="s">
        <v>106</v>
      </c>
      <c r="G7" s="72" t="s">
        <v>109</v>
      </c>
      <c r="H7" s="72" t="s">
        <v>23</v>
      </c>
      <c r="I7" s="72" t="s">
        <v>24</v>
      </c>
      <c r="J7" s="73">
        <v>44393</v>
      </c>
      <c r="K7" s="72" t="s">
        <v>25</v>
      </c>
      <c r="L7" s="72"/>
      <c r="M7" s="72">
        <v>2837.1246803578756</v>
      </c>
      <c r="N7" s="72">
        <f>M7/1000</f>
        <v>2.8371246803578756</v>
      </c>
      <c r="O7" s="72">
        <f>N7*0.446089</f>
        <v>1.2656101115361644</v>
      </c>
    </row>
    <row r="8" spans="1:25" ht="15" customHeight="1" x14ac:dyDescent="0.15">
      <c r="A8" s="72">
        <v>2021</v>
      </c>
      <c r="B8" s="72" t="s">
        <v>21</v>
      </c>
      <c r="C8" s="72">
        <v>1107</v>
      </c>
      <c r="D8" s="72" t="s">
        <v>105</v>
      </c>
      <c r="E8" s="72" t="s">
        <v>29</v>
      </c>
      <c r="F8" s="72" t="s">
        <v>108</v>
      </c>
      <c r="G8" s="72" t="s">
        <v>107</v>
      </c>
      <c r="H8" s="72" t="s">
        <v>32</v>
      </c>
      <c r="I8" s="72" t="s">
        <v>24</v>
      </c>
      <c r="J8" s="73">
        <v>44393</v>
      </c>
      <c r="K8" s="72" t="s">
        <v>25</v>
      </c>
      <c r="L8" s="72">
        <v>0.78517154040985493</v>
      </c>
      <c r="M8" s="72">
        <v>3210.3936881049558</v>
      </c>
      <c r="N8" s="72">
        <f>M8/1000</f>
        <v>3.210393688104956</v>
      </c>
      <c r="O8" s="72">
        <f>N8*0.446089</f>
        <v>1.4321213099330516</v>
      </c>
    </row>
    <row r="9" spans="1:25" ht="15" customHeight="1" x14ac:dyDescent="0.15">
      <c r="A9" s="72">
        <v>2021</v>
      </c>
      <c r="B9" s="72" t="s">
        <v>21</v>
      </c>
      <c r="C9" s="72">
        <v>1108</v>
      </c>
      <c r="D9" s="72" t="s">
        <v>105</v>
      </c>
      <c r="E9" s="72" t="s">
        <v>28</v>
      </c>
      <c r="F9" s="72" t="s">
        <v>106</v>
      </c>
      <c r="G9" s="72" t="s">
        <v>110</v>
      </c>
      <c r="H9" s="72" t="s">
        <v>32</v>
      </c>
      <c r="I9" s="72" t="s">
        <v>24</v>
      </c>
      <c r="J9" s="73">
        <v>44393</v>
      </c>
      <c r="K9" s="72" t="s">
        <v>25</v>
      </c>
      <c r="L9" s="72"/>
      <c r="M9" s="72">
        <v>3037.028995983083</v>
      </c>
      <c r="N9" s="72">
        <f>M9/1000</f>
        <v>3.037028995983083</v>
      </c>
      <c r="O9" s="72">
        <f>N9*0.446089</f>
        <v>1.3547852277890975</v>
      </c>
    </row>
    <row r="10" spans="1:25" ht="15" customHeight="1" x14ac:dyDescent="0.15">
      <c r="A10" s="72">
        <v>2021</v>
      </c>
      <c r="B10" s="72" t="s">
        <v>21</v>
      </c>
      <c r="C10" s="72">
        <v>1109</v>
      </c>
      <c r="D10" s="72" t="s">
        <v>105</v>
      </c>
      <c r="E10" s="72" t="s">
        <v>22</v>
      </c>
      <c r="F10" s="72" t="s">
        <v>106</v>
      </c>
      <c r="G10" s="72" t="s">
        <v>107</v>
      </c>
      <c r="H10" s="72" t="s">
        <v>32</v>
      </c>
      <c r="I10" s="72" t="s">
        <v>24</v>
      </c>
      <c r="J10" s="73">
        <v>44393</v>
      </c>
      <c r="K10" s="72" t="s">
        <v>25</v>
      </c>
      <c r="L10" s="72"/>
      <c r="M10" s="72">
        <v>2998.1220683781794</v>
      </c>
      <c r="N10" s="72">
        <f>M10/1000</f>
        <v>2.9981220683781795</v>
      </c>
      <c r="O10" s="72">
        <f>N10*0.446089</f>
        <v>1.3374292753607537</v>
      </c>
    </row>
    <row r="11" spans="1:25" ht="15" customHeight="1" x14ac:dyDescent="0.15">
      <c r="A11" s="72">
        <v>2021</v>
      </c>
      <c r="B11" s="72" t="s">
        <v>21</v>
      </c>
      <c r="C11" s="72">
        <v>1110</v>
      </c>
      <c r="D11" s="72" t="s">
        <v>105</v>
      </c>
      <c r="E11" s="72" t="s">
        <v>27</v>
      </c>
      <c r="F11" s="72" t="s">
        <v>108</v>
      </c>
      <c r="G11" s="72" t="s">
        <v>109</v>
      </c>
      <c r="H11" s="72" t="s">
        <v>32</v>
      </c>
      <c r="I11" s="72" t="s">
        <v>24</v>
      </c>
      <c r="J11" s="73">
        <v>44393</v>
      </c>
      <c r="K11" s="72" t="s">
        <v>25</v>
      </c>
      <c r="L11" s="72"/>
      <c r="M11" s="72">
        <v>2673.1347907371869</v>
      </c>
      <c r="N11" s="72">
        <f>M11/1000</f>
        <v>2.673134790737187</v>
      </c>
      <c r="O11" s="72">
        <f>N11*0.446089</f>
        <v>1.1924560256651611</v>
      </c>
    </row>
    <row r="12" spans="1:25" ht="15" customHeight="1" x14ac:dyDescent="0.15">
      <c r="A12" s="72">
        <v>2021</v>
      </c>
      <c r="B12" s="72" t="s">
        <v>21</v>
      </c>
      <c r="C12" s="72">
        <v>1111</v>
      </c>
      <c r="D12" s="72" t="s">
        <v>105</v>
      </c>
      <c r="E12" s="72" t="s">
        <v>30</v>
      </c>
      <c r="F12" s="72" t="s">
        <v>108</v>
      </c>
      <c r="G12" s="72" t="s">
        <v>110</v>
      </c>
      <c r="H12" s="72" t="s">
        <v>32</v>
      </c>
      <c r="I12" s="72" t="s">
        <v>24</v>
      </c>
      <c r="J12" s="73">
        <v>44393</v>
      </c>
      <c r="K12" s="72" t="s">
        <v>25</v>
      </c>
      <c r="L12" s="72">
        <v>0.8064577218066471</v>
      </c>
      <c r="M12" s="72">
        <v>3195.90416788736</v>
      </c>
      <c r="N12" s="72">
        <f>M12/1000</f>
        <v>3.1959041678873601</v>
      </c>
      <c r="O12" s="72">
        <f>N12*0.446089</f>
        <v>1.4256576943487047</v>
      </c>
    </row>
    <row r="13" spans="1:25" ht="15" customHeight="1" x14ac:dyDescent="0.15">
      <c r="A13" s="72">
        <v>2021</v>
      </c>
      <c r="B13" s="72" t="s">
        <v>21</v>
      </c>
      <c r="C13" s="72">
        <v>1112</v>
      </c>
      <c r="D13" s="72" t="s">
        <v>105</v>
      </c>
      <c r="E13" s="72" t="s">
        <v>31</v>
      </c>
      <c r="F13" s="72" t="s">
        <v>106</v>
      </c>
      <c r="G13" s="72" t="s">
        <v>109</v>
      </c>
      <c r="H13" s="72" t="s">
        <v>32</v>
      </c>
      <c r="I13" s="72" t="s">
        <v>24</v>
      </c>
      <c r="J13" s="73">
        <v>44393</v>
      </c>
      <c r="K13" s="72" t="s">
        <v>25</v>
      </c>
      <c r="L13" s="72"/>
      <c r="M13" s="72">
        <v>3008.7891335416984</v>
      </c>
      <c r="N13" s="72">
        <f>M13/1000</f>
        <v>3.0087891335416983</v>
      </c>
      <c r="O13" s="72">
        <f>N13*0.446089</f>
        <v>1.3421877357924827</v>
      </c>
    </row>
    <row r="14" spans="1:25" ht="15" customHeight="1" x14ac:dyDescent="0.15">
      <c r="A14" s="72">
        <v>2021</v>
      </c>
      <c r="B14" s="72" t="s">
        <v>21</v>
      </c>
      <c r="C14" s="72">
        <v>1201</v>
      </c>
      <c r="D14" s="72" t="s">
        <v>111</v>
      </c>
      <c r="E14" s="72" t="s">
        <v>30</v>
      </c>
      <c r="F14" s="72" t="s">
        <v>108</v>
      </c>
      <c r="G14" s="72" t="s">
        <v>110</v>
      </c>
      <c r="H14" s="72" t="s">
        <v>23</v>
      </c>
      <c r="I14" s="72" t="s">
        <v>24</v>
      </c>
      <c r="J14" s="73">
        <v>44393</v>
      </c>
      <c r="K14" s="72" t="s">
        <v>25</v>
      </c>
      <c r="L14" s="72"/>
      <c r="M14" s="72">
        <v>2782.4984997186993</v>
      </c>
      <c r="N14" s="72">
        <f>M14/1000</f>
        <v>2.7824984997186992</v>
      </c>
      <c r="O14" s="72">
        <f>N14*0.446089</f>
        <v>1.2412419732410149</v>
      </c>
    </row>
    <row r="15" spans="1:25" ht="15" customHeight="1" x14ac:dyDescent="0.15">
      <c r="A15" s="72">
        <v>2021</v>
      </c>
      <c r="B15" s="72" t="s">
        <v>21</v>
      </c>
      <c r="C15" s="72">
        <v>1202</v>
      </c>
      <c r="D15" s="72" t="s">
        <v>111</v>
      </c>
      <c r="E15" s="72" t="s">
        <v>29</v>
      </c>
      <c r="F15" s="72" t="s">
        <v>108</v>
      </c>
      <c r="G15" s="72" t="s">
        <v>107</v>
      </c>
      <c r="H15" s="72" t="s">
        <v>23</v>
      </c>
      <c r="I15" s="72" t="s">
        <v>24</v>
      </c>
      <c r="J15" s="73">
        <v>44393</v>
      </c>
      <c r="K15" s="72" t="s">
        <v>25</v>
      </c>
      <c r="L15" s="72"/>
      <c r="M15" s="72">
        <v>2921.159503131882</v>
      </c>
      <c r="N15" s="72">
        <f>M15/1000</f>
        <v>2.9211595031318822</v>
      </c>
      <c r="O15" s="72">
        <f>N15*0.446089</f>
        <v>1.3030971215925982</v>
      </c>
    </row>
    <row r="16" spans="1:25" ht="15" customHeight="1" x14ac:dyDescent="0.15">
      <c r="A16" s="72">
        <v>2021</v>
      </c>
      <c r="B16" s="72" t="s">
        <v>21</v>
      </c>
      <c r="C16" s="72">
        <v>1203</v>
      </c>
      <c r="D16" s="72" t="s">
        <v>111</v>
      </c>
      <c r="E16" s="72" t="s">
        <v>27</v>
      </c>
      <c r="F16" s="72" t="s">
        <v>108</v>
      </c>
      <c r="G16" s="72" t="s">
        <v>109</v>
      </c>
      <c r="H16" s="72" t="s">
        <v>23</v>
      </c>
      <c r="I16" s="72" t="s">
        <v>24</v>
      </c>
      <c r="J16" s="73">
        <v>44393</v>
      </c>
      <c r="K16" s="72" t="s">
        <v>25</v>
      </c>
      <c r="L16" s="72"/>
      <c r="M16" s="72">
        <v>3015.4902229259701</v>
      </c>
      <c r="N16" s="72">
        <f>M16/1000</f>
        <v>3.0154902229259699</v>
      </c>
      <c r="O16" s="72">
        <f>N16*0.446089</f>
        <v>1.345177018054823</v>
      </c>
    </row>
    <row r="17" spans="1:15" ht="15" customHeight="1" x14ac:dyDescent="0.15">
      <c r="A17" s="72">
        <v>2021</v>
      </c>
      <c r="B17" s="72" t="s">
        <v>21</v>
      </c>
      <c r="C17" s="72">
        <v>1204</v>
      </c>
      <c r="D17" s="72" t="s">
        <v>111</v>
      </c>
      <c r="E17" s="72" t="s">
        <v>22</v>
      </c>
      <c r="F17" s="72" t="s">
        <v>106</v>
      </c>
      <c r="G17" s="72" t="s">
        <v>107</v>
      </c>
      <c r="H17" s="72" t="s">
        <v>23</v>
      </c>
      <c r="I17" s="72" t="s">
        <v>24</v>
      </c>
      <c r="J17" s="73">
        <v>44393</v>
      </c>
      <c r="K17" s="72" t="s">
        <v>25</v>
      </c>
      <c r="L17" s="72">
        <v>0.79707716652704086</v>
      </c>
      <c r="M17" s="72">
        <v>2869.8001155039983</v>
      </c>
      <c r="N17" s="72">
        <f>M17/1000</f>
        <v>2.8698001155039985</v>
      </c>
      <c r="O17" s="72">
        <f>N17*0.446089</f>
        <v>1.2801862637250632</v>
      </c>
    </row>
    <row r="18" spans="1:15" ht="15" customHeight="1" x14ac:dyDescent="0.15">
      <c r="A18" s="72">
        <v>2021</v>
      </c>
      <c r="B18" s="72" t="s">
        <v>21</v>
      </c>
      <c r="C18" s="72">
        <v>1205</v>
      </c>
      <c r="D18" s="72" t="s">
        <v>111</v>
      </c>
      <c r="E18" s="72" t="s">
        <v>28</v>
      </c>
      <c r="F18" s="72" t="s">
        <v>106</v>
      </c>
      <c r="G18" s="72" t="s">
        <v>110</v>
      </c>
      <c r="H18" s="72" t="s">
        <v>23</v>
      </c>
      <c r="I18" s="72" t="s">
        <v>24</v>
      </c>
      <c r="J18" s="73">
        <v>44393</v>
      </c>
      <c r="K18" s="72" t="s">
        <v>25</v>
      </c>
      <c r="L18" s="72"/>
      <c r="M18" s="72">
        <v>2752.5220316877417</v>
      </c>
      <c r="N18" s="72">
        <f>M18/1000</f>
        <v>2.7525220316877417</v>
      </c>
      <c r="O18" s="72">
        <f>N18*0.446089</f>
        <v>1.2278698005935531</v>
      </c>
    </row>
    <row r="19" spans="1:15" ht="15" customHeight="1" x14ac:dyDescent="0.15">
      <c r="A19" s="72">
        <v>2021</v>
      </c>
      <c r="B19" s="72" t="s">
        <v>21</v>
      </c>
      <c r="C19" s="72">
        <v>1206</v>
      </c>
      <c r="D19" s="72" t="s">
        <v>111</v>
      </c>
      <c r="E19" s="72" t="s">
        <v>31</v>
      </c>
      <c r="F19" s="72" t="s">
        <v>106</v>
      </c>
      <c r="G19" s="72" t="s">
        <v>109</v>
      </c>
      <c r="H19" s="72" t="s">
        <v>23</v>
      </c>
      <c r="I19" s="72" t="s">
        <v>24</v>
      </c>
      <c r="J19" s="73">
        <v>44393</v>
      </c>
      <c r="K19" s="72" t="s">
        <v>25</v>
      </c>
      <c r="L19" s="72"/>
      <c r="M19" s="72">
        <v>2701.9897697669116</v>
      </c>
      <c r="N19" s="72">
        <f>M19/1000</f>
        <v>2.7019897697669117</v>
      </c>
      <c r="O19" s="72">
        <f>N19*0.446089</f>
        <v>1.205327914405552</v>
      </c>
    </row>
    <row r="20" spans="1:15" ht="15" customHeight="1" x14ac:dyDescent="0.15">
      <c r="A20" s="72">
        <v>2021</v>
      </c>
      <c r="B20" s="72" t="s">
        <v>21</v>
      </c>
      <c r="C20" s="72">
        <v>1207</v>
      </c>
      <c r="D20" s="72" t="s">
        <v>111</v>
      </c>
      <c r="E20" s="72" t="s">
        <v>28</v>
      </c>
      <c r="F20" s="72" t="s">
        <v>106</v>
      </c>
      <c r="G20" s="72" t="s">
        <v>110</v>
      </c>
      <c r="H20" s="72" t="s">
        <v>32</v>
      </c>
      <c r="I20" s="72" t="s">
        <v>24</v>
      </c>
      <c r="J20" s="73">
        <v>44393</v>
      </c>
      <c r="K20" s="72" t="s">
        <v>25</v>
      </c>
      <c r="L20" s="72"/>
      <c r="M20" s="72">
        <v>2622.8135518909526</v>
      </c>
      <c r="N20" s="72">
        <f>M20/1000</f>
        <v>2.6228135518909528</v>
      </c>
      <c r="O20" s="72">
        <f>N20*0.446089</f>
        <v>1.1700082745494833</v>
      </c>
    </row>
    <row r="21" spans="1:15" ht="15" customHeight="1" x14ac:dyDescent="0.15">
      <c r="A21" s="72">
        <v>2021</v>
      </c>
      <c r="B21" s="72" t="s">
        <v>21</v>
      </c>
      <c r="C21" s="72">
        <v>1208</v>
      </c>
      <c r="D21" s="72" t="s">
        <v>111</v>
      </c>
      <c r="E21" s="72" t="s">
        <v>30</v>
      </c>
      <c r="F21" s="72" t="s">
        <v>108</v>
      </c>
      <c r="G21" s="72" t="s">
        <v>110</v>
      </c>
      <c r="H21" s="72" t="s">
        <v>32</v>
      </c>
      <c r="I21" s="72" t="s">
        <v>24</v>
      </c>
      <c r="J21" s="73">
        <v>44393</v>
      </c>
      <c r="K21" s="72" t="s">
        <v>25</v>
      </c>
      <c r="L21" s="72"/>
      <c r="M21" s="72">
        <v>3103.2753791382288</v>
      </c>
      <c r="N21" s="72">
        <f>M21/1000</f>
        <v>3.1032753791382288</v>
      </c>
      <c r="O21" s="72">
        <f>N21*0.446089</f>
        <v>1.3843370106043933</v>
      </c>
    </row>
    <row r="22" spans="1:15" ht="15" customHeight="1" x14ac:dyDescent="0.15">
      <c r="A22" s="72">
        <v>2021</v>
      </c>
      <c r="B22" s="72" t="s">
        <v>21</v>
      </c>
      <c r="C22" s="72">
        <v>1209</v>
      </c>
      <c r="D22" s="72" t="s">
        <v>111</v>
      </c>
      <c r="E22" s="72" t="s">
        <v>31</v>
      </c>
      <c r="F22" s="72" t="s">
        <v>106</v>
      </c>
      <c r="G22" s="72" t="s">
        <v>109</v>
      </c>
      <c r="H22" s="72" t="s">
        <v>32</v>
      </c>
      <c r="I22" s="72" t="s">
        <v>24</v>
      </c>
      <c r="J22" s="73">
        <v>44393</v>
      </c>
      <c r="K22" s="72" t="s">
        <v>25</v>
      </c>
      <c r="L22" s="72"/>
      <c r="M22" s="72">
        <v>3027.0716472576091</v>
      </c>
      <c r="N22" s="72">
        <f>M22/1000</f>
        <v>3.0270716472576091</v>
      </c>
      <c r="O22" s="72">
        <f>N22*0.446089</f>
        <v>1.3503433640534996</v>
      </c>
    </row>
    <row r="23" spans="1:15" ht="15" customHeight="1" x14ac:dyDescent="0.15">
      <c r="A23" s="72">
        <v>2021</v>
      </c>
      <c r="B23" s="72" t="s">
        <v>21</v>
      </c>
      <c r="C23" s="72">
        <v>1210</v>
      </c>
      <c r="D23" s="72" t="s">
        <v>111</v>
      </c>
      <c r="E23" s="72" t="s">
        <v>22</v>
      </c>
      <c r="F23" s="72" t="s">
        <v>106</v>
      </c>
      <c r="G23" s="72" t="s">
        <v>107</v>
      </c>
      <c r="H23" s="72" t="s">
        <v>32</v>
      </c>
      <c r="I23" s="72" t="s">
        <v>24</v>
      </c>
      <c r="J23" s="73">
        <v>44393</v>
      </c>
      <c r="K23" s="72" t="s">
        <v>25</v>
      </c>
      <c r="L23" s="72"/>
      <c r="M23" s="72">
        <v>3161.6441950467797</v>
      </c>
      <c r="N23" s="72">
        <f>M23/1000</f>
        <v>3.1616441950467795</v>
      </c>
      <c r="O23" s="72">
        <f>N23*0.446089</f>
        <v>1.4103746973242228</v>
      </c>
    </row>
    <row r="24" spans="1:15" ht="15" customHeight="1" x14ac:dyDescent="0.15">
      <c r="A24" s="72">
        <v>2021</v>
      </c>
      <c r="B24" s="72" t="s">
        <v>21</v>
      </c>
      <c r="C24" s="72">
        <v>1211</v>
      </c>
      <c r="D24" s="72" t="s">
        <v>111</v>
      </c>
      <c r="E24" s="72" t="s">
        <v>27</v>
      </c>
      <c r="F24" s="72" t="s">
        <v>108</v>
      </c>
      <c r="G24" s="72" t="s">
        <v>109</v>
      </c>
      <c r="H24" s="72" t="s">
        <v>32</v>
      </c>
      <c r="I24" s="72" t="s">
        <v>24</v>
      </c>
      <c r="J24" s="73">
        <v>44393</v>
      </c>
      <c r="K24" s="72" t="s">
        <v>25</v>
      </c>
      <c r="L24" s="72"/>
      <c r="M24" s="72">
        <v>3084.3595591678663</v>
      </c>
      <c r="N24" s="72">
        <f>M24/1000</f>
        <v>3.0843595591678663</v>
      </c>
      <c r="O24" s="72">
        <f>N24*0.446089</f>
        <v>1.3758988713896343</v>
      </c>
    </row>
    <row r="25" spans="1:15" ht="15" customHeight="1" x14ac:dyDescent="0.15">
      <c r="A25" s="72">
        <v>2021</v>
      </c>
      <c r="B25" s="72" t="s">
        <v>21</v>
      </c>
      <c r="C25" s="72">
        <v>1212</v>
      </c>
      <c r="D25" s="72" t="s">
        <v>111</v>
      </c>
      <c r="E25" s="72" t="s">
        <v>29</v>
      </c>
      <c r="F25" s="72" t="s">
        <v>108</v>
      </c>
      <c r="G25" s="72" t="s">
        <v>107</v>
      </c>
      <c r="H25" s="72" t="s">
        <v>32</v>
      </c>
      <c r="I25" s="72" t="s">
        <v>24</v>
      </c>
      <c r="J25" s="73">
        <v>44393</v>
      </c>
      <c r="K25" s="72" t="s">
        <v>25</v>
      </c>
      <c r="L25" s="72">
        <v>0.78338403440679738</v>
      </c>
      <c r="M25" s="72">
        <v>3118.8372608765253</v>
      </c>
      <c r="N25" s="72">
        <f>M25/1000</f>
        <v>3.1188372608765254</v>
      </c>
      <c r="O25" s="72">
        <f>N25*0.446089</f>
        <v>1.3912789948671485</v>
      </c>
    </row>
    <row r="26" spans="1:15" ht="15" customHeight="1" x14ac:dyDescent="0.15">
      <c r="A26" s="72">
        <v>2021</v>
      </c>
      <c r="B26" s="72" t="s">
        <v>21</v>
      </c>
      <c r="C26" s="72">
        <v>1301</v>
      </c>
      <c r="D26" s="72" t="s">
        <v>109</v>
      </c>
      <c r="E26" s="72" t="s">
        <v>22</v>
      </c>
      <c r="F26" s="72" t="s">
        <v>106</v>
      </c>
      <c r="G26" s="72" t="s">
        <v>107</v>
      </c>
      <c r="H26" s="72" t="s">
        <v>32</v>
      </c>
      <c r="I26" s="72" t="s">
        <v>24</v>
      </c>
      <c r="J26" s="73">
        <v>44393</v>
      </c>
      <c r="K26" s="72" t="s">
        <v>25</v>
      </c>
      <c r="L26" s="72"/>
      <c r="M26" s="72">
        <v>3096.9142464641509</v>
      </c>
      <c r="N26" s="72">
        <f>M26/1000</f>
        <v>3.0969142464641508</v>
      </c>
      <c r="O26" s="72">
        <f>N26*0.446089</f>
        <v>1.3814993792909467</v>
      </c>
    </row>
    <row r="27" spans="1:15" ht="15" customHeight="1" x14ac:dyDescent="0.15">
      <c r="A27" s="72">
        <v>2021</v>
      </c>
      <c r="B27" s="72" t="s">
        <v>21</v>
      </c>
      <c r="C27" s="72">
        <v>1302</v>
      </c>
      <c r="D27" s="72" t="s">
        <v>109</v>
      </c>
      <c r="E27" s="72" t="s">
        <v>27</v>
      </c>
      <c r="F27" s="72" t="s">
        <v>108</v>
      </c>
      <c r="G27" s="72" t="s">
        <v>109</v>
      </c>
      <c r="H27" s="72" t="s">
        <v>32</v>
      </c>
      <c r="I27" s="72" t="s">
        <v>24</v>
      </c>
      <c r="J27" s="73">
        <v>44393</v>
      </c>
      <c r="K27" s="72" t="s">
        <v>25</v>
      </c>
      <c r="L27" s="72">
        <v>0.8059975520195839</v>
      </c>
      <c r="M27" s="72">
        <v>3056.7617137132834</v>
      </c>
      <c r="N27" s="72">
        <f>M27/1000</f>
        <v>3.0567617137132834</v>
      </c>
      <c r="O27" s="72">
        <f>N27*0.446089</f>
        <v>1.363587776108645</v>
      </c>
    </row>
    <row r="28" spans="1:15" ht="15" customHeight="1" x14ac:dyDescent="0.15">
      <c r="A28" s="72">
        <v>2021</v>
      </c>
      <c r="B28" s="72" t="s">
        <v>21</v>
      </c>
      <c r="C28" s="72">
        <v>1303</v>
      </c>
      <c r="D28" s="72" t="s">
        <v>109</v>
      </c>
      <c r="E28" s="72" t="s">
        <v>30</v>
      </c>
      <c r="F28" s="72" t="s">
        <v>108</v>
      </c>
      <c r="G28" s="72" t="s">
        <v>110</v>
      </c>
      <c r="H28" s="72" t="s">
        <v>32</v>
      </c>
      <c r="I28" s="72" t="s">
        <v>24</v>
      </c>
      <c r="J28" s="73">
        <v>44393</v>
      </c>
      <c r="K28" s="72" t="s">
        <v>25</v>
      </c>
      <c r="L28" s="72"/>
      <c r="M28" s="72">
        <v>3125.9987099332843</v>
      </c>
      <c r="N28" s="72">
        <f>M28/1000</f>
        <v>3.1259987099332842</v>
      </c>
      <c r="O28" s="72">
        <f>N28*0.446089</f>
        <v>1.3944736385154288</v>
      </c>
    </row>
    <row r="29" spans="1:15" ht="15" customHeight="1" x14ac:dyDescent="0.15">
      <c r="A29" s="72">
        <v>2021</v>
      </c>
      <c r="B29" s="72" t="s">
        <v>21</v>
      </c>
      <c r="C29" s="72">
        <v>1304</v>
      </c>
      <c r="D29" s="72" t="s">
        <v>109</v>
      </c>
      <c r="E29" s="72" t="s">
        <v>31</v>
      </c>
      <c r="F29" s="72" t="s">
        <v>106</v>
      </c>
      <c r="G29" s="72" t="s">
        <v>109</v>
      </c>
      <c r="H29" s="72" t="s">
        <v>32</v>
      </c>
      <c r="I29" s="72" t="s">
        <v>24</v>
      </c>
      <c r="J29" s="73">
        <v>44393</v>
      </c>
      <c r="K29" s="72" t="s">
        <v>25</v>
      </c>
      <c r="L29" s="72"/>
      <c r="M29" s="72">
        <v>2801.5148769022021</v>
      </c>
      <c r="N29" s="72">
        <f>M29/1000</f>
        <v>2.801514876902202</v>
      </c>
      <c r="O29" s="72">
        <f>N29*0.446089</f>
        <v>1.2497249699224264</v>
      </c>
    </row>
    <row r="30" spans="1:15" ht="15" customHeight="1" x14ac:dyDescent="0.15">
      <c r="A30" s="72">
        <v>2021</v>
      </c>
      <c r="B30" s="72" t="s">
        <v>21</v>
      </c>
      <c r="C30" s="72">
        <v>1305</v>
      </c>
      <c r="D30" s="72" t="s">
        <v>109</v>
      </c>
      <c r="E30" s="72" t="s">
        <v>28</v>
      </c>
      <c r="F30" s="72" t="s">
        <v>106</v>
      </c>
      <c r="G30" s="72" t="s">
        <v>110</v>
      </c>
      <c r="H30" s="72" t="s">
        <v>32</v>
      </c>
      <c r="I30" s="72" t="s">
        <v>24</v>
      </c>
      <c r="J30" s="73">
        <v>44393</v>
      </c>
      <c r="K30" s="72" t="s">
        <v>25</v>
      </c>
      <c r="L30" s="72"/>
      <c r="M30" s="72">
        <v>2797.3813248890647</v>
      </c>
      <c r="N30" s="72">
        <f>M30/1000</f>
        <v>2.7973813248890647</v>
      </c>
      <c r="O30" s="72">
        <f>N30*0.446089</f>
        <v>1.247881037838438</v>
      </c>
    </row>
    <row r="31" spans="1:15" ht="15" customHeight="1" x14ac:dyDescent="0.15">
      <c r="A31" s="72">
        <v>2021</v>
      </c>
      <c r="B31" s="72" t="s">
        <v>21</v>
      </c>
      <c r="C31" s="72">
        <v>1306</v>
      </c>
      <c r="D31" s="72" t="s">
        <v>109</v>
      </c>
      <c r="E31" s="72" t="s">
        <v>29</v>
      </c>
      <c r="F31" s="72" t="s">
        <v>108</v>
      </c>
      <c r="G31" s="72" t="s">
        <v>107</v>
      </c>
      <c r="H31" s="72" t="s">
        <v>32</v>
      </c>
      <c r="I31" s="72" t="s">
        <v>24</v>
      </c>
      <c r="J31" s="73">
        <v>44393</v>
      </c>
      <c r="K31" s="72" t="s">
        <v>25</v>
      </c>
      <c r="L31" s="72"/>
      <c r="M31" s="72">
        <v>3072.7792277641779</v>
      </c>
      <c r="N31" s="72">
        <f>M31/1000</f>
        <v>3.0727792277641779</v>
      </c>
      <c r="O31" s="72">
        <f>N31*0.446089</f>
        <v>1.3707330129340944</v>
      </c>
    </row>
    <row r="32" spans="1:15" ht="15" customHeight="1" x14ac:dyDescent="0.15">
      <c r="A32" s="72">
        <v>2021</v>
      </c>
      <c r="B32" s="72" t="s">
        <v>21</v>
      </c>
      <c r="C32" s="72">
        <v>1307</v>
      </c>
      <c r="D32" s="72" t="s">
        <v>109</v>
      </c>
      <c r="E32" s="72" t="s">
        <v>27</v>
      </c>
      <c r="F32" s="72" t="s">
        <v>108</v>
      </c>
      <c r="G32" s="72" t="s">
        <v>109</v>
      </c>
      <c r="H32" s="72" t="s">
        <v>23</v>
      </c>
      <c r="I32" s="72" t="s">
        <v>24</v>
      </c>
      <c r="J32" s="73">
        <v>44393</v>
      </c>
      <c r="K32" s="72" t="s">
        <v>25</v>
      </c>
      <c r="L32" s="72"/>
      <c r="M32" s="72">
        <v>2788.0808328595062</v>
      </c>
      <c r="N32" s="72">
        <f>M32/1000</f>
        <v>2.7880808328595061</v>
      </c>
      <c r="O32" s="72">
        <f>N32*0.446089</f>
        <v>1.2437321906494643</v>
      </c>
    </row>
    <row r="33" spans="1:15" ht="15" customHeight="1" x14ac:dyDescent="0.15">
      <c r="A33" s="72">
        <v>2021</v>
      </c>
      <c r="B33" s="72" t="s">
        <v>21</v>
      </c>
      <c r="C33" s="72">
        <v>1308</v>
      </c>
      <c r="D33" s="72" t="s">
        <v>109</v>
      </c>
      <c r="E33" s="72" t="s">
        <v>22</v>
      </c>
      <c r="F33" s="72" t="s">
        <v>106</v>
      </c>
      <c r="G33" s="72" t="s">
        <v>107</v>
      </c>
      <c r="H33" s="72" t="s">
        <v>23</v>
      </c>
      <c r="I33" s="72" t="s">
        <v>24</v>
      </c>
      <c r="J33" s="73">
        <v>44393</v>
      </c>
      <c r="K33" s="72" t="s">
        <v>25</v>
      </c>
      <c r="L33" s="72"/>
      <c r="M33" s="72">
        <v>2779.2970348316003</v>
      </c>
      <c r="N33" s="72">
        <f>M33/1000</f>
        <v>2.7792970348316004</v>
      </c>
      <c r="O33" s="72">
        <f>N33*0.446089</f>
        <v>1.2398138349709937</v>
      </c>
    </row>
    <row r="34" spans="1:15" ht="15" customHeight="1" x14ac:dyDescent="0.15">
      <c r="A34" s="72">
        <v>2021</v>
      </c>
      <c r="B34" s="72" t="s">
        <v>21</v>
      </c>
      <c r="C34" s="72">
        <v>1309</v>
      </c>
      <c r="D34" s="72" t="s">
        <v>109</v>
      </c>
      <c r="E34" s="72" t="s">
        <v>31</v>
      </c>
      <c r="F34" s="72" t="s">
        <v>106</v>
      </c>
      <c r="G34" s="72" t="s">
        <v>109</v>
      </c>
      <c r="H34" s="72" t="s">
        <v>23</v>
      </c>
      <c r="I34" s="72" t="s">
        <v>24</v>
      </c>
      <c r="J34" s="73">
        <v>44393</v>
      </c>
      <c r="K34" s="72" t="s">
        <v>25</v>
      </c>
      <c r="L34" s="72">
        <v>0.75295492921158602</v>
      </c>
      <c r="M34" s="72">
        <v>3496.4228743996159</v>
      </c>
      <c r="N34" s="72">
        <f>M34/1000</f>
        <v>3.4964228743996157</v>
      </c>
      <c r="O34" s="72">
        <f>N34*0.446089</f>
        <v>1.5597157836180502</v>
      </c>
    </row>
    <row r="35" spans="1:15" ht="15" customHeight="1" x14ac:dyDescent="0.15">
      <c r="A35" s="72">
        <v>2021</v>
      </c>
      <c r="B35" s="72" t="s">
        <v>21</v>
      </c>
      <c r="C35" s="72">
        <v>1310</v>
      </c>
      <c r="D35" s="72" t="s">
        <v>109</v>
      </c>
      <c r="E35" s="72" t="s">
        <v>29</v>
      </c>
      <c r="F35" s="72" t="s">
        <v>108</v>
      </c>
      <c r="G35" s="72" t="s">
        <v>107</v>
      </c>
      <c r="H35" s="72" t="s">
        <v>23</v>
      </c>
      <c r="I35" s="72" t="s">
        <v>24</v>
      </c>
      <c r="J35" s="73">
        <v>44393</v>
      </c>
      <c r="K35" s="72" t="s">
        <v>25</v>
      </c>
      <c r="L35" s="72"/>
      <c r="M35" s="72">
        <v>3862.2510863240113</v>
      </c>
      <c r="N35" s="72">
        <f>M35/1000</f>
        <v>3.8622510863240112</v>
      </c>
      <c r="O35" s="72">
        <f>N35*0.446089</f>
        <v>1.7229077248471918</v>
      </c>
    </row>
    <row r="36" spans="1:15" ht="15" customHeight="1" x14ac:dyDescent="0.15">
      <c r="A36" s="72">
        <v>2021</v>
      </c>
      <c r="B36" s="72" t="s">
        <v>21</v>
      </c>
      <c r="C36" s="72">
        <v>1311</v>
      </c>
      <c r="D36" s="72" t="s">
        <v>109</v>
      </c>
      <c r="E36" s="72" t="s">
        <v>30</v>
      </c>
      <c r="F36" s="72" t="s">
        <v>108</v>
      </c>
      <c r="G36" s="72" t="s">
        <v>110</v>
      </c>
      <c r="H36" s="72" t="s">
        <v>23</v>
      </c>
      <c r="I36" s="72" t="s">
        <v>24</v>
      </c>
      <c r="J36" s="73">
        <v>44393</v>
      </c>
      <c r="K36" s="72" t="s">
        <v>25</v>
      </c>
      <c r="L36" s="72"/>
      <c r="M36" s="72">
        <v>3892.5174491810649</v>
      </c>
      <c r="N36" s="72">
        <f>M36/1000</f>
        <v>3.892517449181065</v>
      </c>
      <c r="O36" s="72">
        <f>N36*0.446089</f>
        <v>1.7364092163877323</v>
      </c>
    </row>
    <row r="37" spans="1:15" ht="15" customHeight="1" x14ac:dyDescent="0.15">
      <c r="A37" s="72">
        <v>2021</v>
      </c>
      <c r="B37" s="72" t="s">
        <v>21</v>
      </c>
      <c r="C37" s="72">
        <v>1312</v>
      </c>
      <c r="D37" s="72" t="s">
        <v>109</v>
      </c>
      <c r="E37" s="72" t="s">
        <v>28</v>
      </c>
      <c r="F37" s="72" t="s">
        <v>106</v>
      </c>
      <c r="G37" s="72" t="s">
        <v>110</v>
      </c>
      <c r="H37" s="72" t="s">
        <v>23</v>
      </c>
      <c r="I37" s="72" t="s">
        <v>24</v>
      </c>
      <c r="J37" s="73">
        <v>44393</v>
      </c>
      <c r="K37" s="72" t="s">
        <v>25</v>
      </c>
      <c r="L37" s="72"/>
      <c r="M37" s="72">
        <v>3199.6809255185035</v>
      </c>
      <c r="N37" s="72">
        <f>M37/1000</f>
        <v>3.1996809255185035</v>
      </c>
      <c r="O37" s="72">
        <f>N37*0.446089</f>
        <v>1.4273424643836237</v>
      </c>
    </row>
    <row r="38" spans="1:15" ht="15" customHeight="1" x14ac:dyDescent="0.15">
      <c r="A38" s="72">
        <v>2021</v>
      </c>
      <c r="B38" s="72" t="s">
        <v>21</v>
      </c>
      <c r="C38" s="72">
        <v>1401</v>
      </c>
      <c r="D38" s="72" t="s">
        <v>107</v>
      </c>
      <c r="E38" s="72" t="s">
        <v>22</v>
      </c>
      <c r="F38" s="72" t="s">
        <v>106</v>
      </c>
      <c r="G38" s="72" t="s">
        <v>107</v>
      </c>
      <c r="H38" s="72" t="s">
        <v>23</v>
      </c>
      <c r="I38" s="72" t="s">
        <v>24</v>
      </c>
      <c r="J38" s="73">
        <v>44393</v>
      </c>
      <c r="K38" s="72" t="s">
        <v>25</v>
      </c>
      <c r="L38" s="72">
        <v>0.7963983829474458</v>
      </c>
      <c r="M38" s="72">
        <v>2916.2733600348147</v>
      </c>
      <c r="N38" s="72">
        <f>M38/1000</f>
        <v>2.9162733600348147</v>
      </c>
      <c r="O38" s="72">
        <f>N38*0.446089</f>
        <v>1.3009174669045704</v>
      </c>
    </row>
    <row r="39" spans="1:15" ht="15" customHeight="1" x14ac:dyDescent="0.15">
      <c r="A39" s="72">
        <v>2021</v>
      </c>
      <c r="B39" s="72" t="s">
        <v>21</v>
      </c>
      <c r="C39" s="72">
        <v>1402</v>
      </c>
      <c r="D39" s="72" t="s">
        <v>107</v>
      </c>
      <c r="E39" s="72" t="s">
        <v>28</v>
      </c>
      <c r="F39" s="72" t="s">
        <v>106</v>
      </c>
      <c r="G39" s="72" t="s">
        <v>110</v>
      </c>
      <c r="H39" s="72" t="s">
        <v>23</v>
      </c>
      <c r="I39" s="72" t="s">
        <v>24</v>
      </c>
      <c r="J39" s="73">
        <v>44393</v>
      </c>
      <c r="K39" s="72" t="s">
        <v>25</v>
      </c>
      <c r="L39" s="72"/>
      <c r="M39" s="72">
        <v>2673.3409566700702</v>
      </c>
      <c r="N39" s="72">
        <f>M39/1000</f>
        <v>2.6733409566700703</v>
      </c>
      <c r="O39" s="72">
        <f>N39*0.446089</f>
        <v>1.192547994019995</v>
      </c>
    </row>
    <row r="40" spans="1:15" ht="15" customHeight="1" x14ac:dyDescent="0.15">
      <c r="A40" s="72">
        <v>2021</v>
      </c>
      <c r="B40" s="72" t="s">
        <v>21</v>
      </c>
      <c r="C40" s="72">
        <v>1403</v>
      </c>
      <c r="D40" s="72" t="s">
        <v>107</v>
      </c>
      <c r="E40" s="72" t="s">
        <v>29</v>
      </c>
      <c r="F40" s="72" t="s">
        <v>108</v>
      </c>
      <c r="G40" s="72" t="s">
        <v>107</v>
      </c>
      <c r="H40" s="72" t="s">
        <v>23</v>
      </c>
      <c r="I40" s="72" t="s">
        <v>24</v>
      </c>
      <c r="J40" s="73">
        <v>44393</v>
      </c>
      <c r="K40" s="72" t="s">
        <v>25</v>
      </c>
      <c r="L40" s="72"/>
      <c r="M40" s="72">
        <v>3186.3187548465171</v>
      </c>
      <c r="N40" s="72">
        <f>M40/1000</f>
        <v>3.1863187548465173</v>
      </c>
      <c r="O40" s="72">
        <f>N40*0.446089</f>
        <v>1.4213817470307282</v>
      </c>
    </row>
    <row r="41" spans="1:15" ht="15" customHeight="1" x14ac:dyDescent="0.15">
      <c r="A41" s="72">
        <v>2021</v>
      </c>
      <c r="B41" s="72" t="s">
        <v>21</v>
      </c>
      <c r="C41" s="72">
        <v>1404</v>
      </c>
      <c r="D41" s="72" t="s">
        <v>107</v>
      </c>
      <c r="E41" s="72" t="s">
        <v>27</v>
      </c>
      <c r="F41" s="72" t="s">
        <v>108</v>
      </c>
      <c r="G41" s="72" t="s">
        <v>109</v>
      </c>
      <c r="H41" s="72" t="s">
        <v>23</v>
      </c>
      <c r="I41" s="72" t="s">
        <v>24</v>
      </c>
      <c r="J41" s="73">
        <v>44393</v>
      </c>
      <c r="K41" s="72" t="s">
        <v>25</v>
      </c>
      <c r="L41" s="72"/>
      <c r="M41" s="72">
        <v>2961.8231856657044</v>
      </c>
      <c r="N41" s="72">
        <f>M41/1000</f>
        <v>2.9618231856657045</v>
      </c>
      <c r="O41" s="72">
        <f>N41*0.446089</f>
        <v>1.3212367430704284</v>
      </c>
    </row>
    <row r="42" spans="1:15" ht="15" customHeight="1" x14ac:dyDescent="0.15">
      <c r="A42" s="72">
        <v>2021</v>
      </c>
      <c r="B42" s="72" t="s">
        <v>21</v>
      </c>
      <c r="C42" s="72">
        <v>1405</v>
      </c>
      <c r="D42" s="72" t="s">
        <v>107</v>
      </c>
      <c r="E42" s="72" t="s">
        <v>31</v>
      </c>
      <c r="F42" s="72" t="s">
        <v>106</v>
      </c>
      <c r="G42" s="72" t="s">
        <v>109</v>
      </c>
      <c r="H42" s="72" t="s">
        <v>23</v>
      </c>
      <c r="I42" s="72" t="s">
        <v>24</v>
      </c>
      <c r="J42" s="73">
        <v>44393</v>
      </c>
      <c r="K42" s="72" t="s">
        <v>25</v>
      </c>
      <c r="L42" s="72"/>
      <c r="M42" s="72">
        <v>2305.1465328203722</v>
      </c>
      <c r="N42" s="72">
        <f>M42/1000</f>
        <v>2.305146532820372</v>
      </c>
      <c r="O42" s="72">
        <f>N42*0.446089</f>
        <v>1.0283005116793069</v>
      </c>
    </row>
    <row r="43" spans="1:15" ht="15" customHeight="1" x14ac:dyDescent="0.15">
      <c r="A43" s="72">
        <v>2021</v>
      </c>
      <c r="B43" s="72" t="s">
        <v>21</v>
      </c>
      <c r="C43" s="72">
        <v>1406</v>
      </c>
      <c r="D43" s="72" t="s">
        <v>107</v>
      </c>
      <c r="E43" s="72" t="s">
        <v>30</v>
      </c>
      <c r="F43" s="72" t="s">
        <v>108</v>
      </c>
      <c r="G43" s="72" t="s">
        <v>110</v>
      </c>
      <c r="H43" s="72" t="s">
        <v>23</v>
      </c>
      <c r="I43" s="72" t="s">
        <v>24</v>
      </c>
      <c r="J43" s="73">
        <v>44393</v>
      </c>
      <c r="K43" s="72" t="s">
        <v>25</v>
      </c>
      <c r="L43" s="72"/>
      <c r="M43" s="72">
        <v>3020.9295070200692</v>
      </c>
      <c r="N43" s="72">
        <f>M43/1000</f>
        <v>3.0209295070200692</v>
      </c>
      <c r="O43" s="72">
        <f>N43*0.446089</f>
        <v>1.3476034228570757</v>
      </c>
    </row>
    <row r="44" spans="1:15" ht="15" customHeight="1" x14ac:dyDescent="0.15">
      <c r="A44" s="72">
        <v>2021</v>
      </c>
      <c r="B44" s="72" t="s">
        <v>21</v>
      </c>
      <c r="C44" s="72">
        <v>1407</v>
      </c>
      <c r="D44" s="72" t="s">
        <v>107</v>
      </c>
      <c r="E44" s="72" t="s">
        <v>27</v>
      </c>
      <c r="F44" s="72" t="s">
        <v>108</v>
      </c>
      <c r="G44" s="72" t="s">
        <v>109</v>
      </c>
      <c r="H44" s="72" t="s">
        <v>32</v>
      </c>
      <c r="I44" s="72" t="s">
        <v>24</v>
      </c>
      <c r="J44" s="73">
        <v>44393</v>
      </c>
      <c r="K44" s="72" t="s">
        <v>25</v>
      </c>
      <c r="L44" s="72"/>
      <c r="M44" s="72">
        <v>2578.9877464346532</v>
      </c>
      <c r="N44" s="72">
        <f>M44/1000</f>
        <v>2.5789877464346533</v>
      </c>
      <c r="O44" s="72">
        <f>N44*0.446089</f>
        <v>1.1504580648192881</v>
      </c>
    </row>
    <row r="45" spans="1:15" ht="15" customHeight="1" x14ac:dyDescent="0.15">
      <c r="A45" s="72">
        <v>2021</v>
      </c>
      <c r="B45" s="72" t="s">
        <v>21</v>
      </c>
      <c r="C45" s="72">
        <v>1408</v>
      </c>
      <c r="D45" s="72" t="s">
        <v>107</v>
      </c>
      <c r="E45" s="72" t="s">
        <v>22</v>
      </c>
      <c r="F45" s="72" t="s">
        <v>106</v>
      </c>
      <c r="G45" s="72" t="s">
        <v>107</v>
      </c>
      <c r="H45" s="72" t="s">
        <v>32</v>
      </c>
      <c r="I45" s="72" t="s">
        <v>24</v>
      </c>
      <c r="J45" s="73">
        <v>44393</v>
      </c>
      <c r="K45" s="72" t="s">
        <v>25</v>
      </c>
      <c r="L45" s="72"/>
      <c r="M45" s="72">
        <v>2248.2092507817661</v>
      </c>
      <c r="N45" s="72">
        <f>M45/1000</f>
        <v>2.2482092507817661</v>
      </c>
      <c r="O45" s="72">
        <f>N45*0.446089</f>
        <v>1.0029014164719874</v>
      </c>
    </row>
    <row r="46" spans="1:15" ht="15" customHeight="1" x14ac:dyDescent="0.15">
      <c r="A46" s="72">
        <v>2021</v>
      </c>
      <c r="B46" s="72" t="s">
        <v>21</v>
      </c>
      <c r="C46" s="72">
        <v>1409</v>
      </c>
      <c r="D46" s="72" t="s">
        <v>107</v>
      </c>
      <c r="E46" s="72" t="s">
        <v>29</v>
      </c>
      <c r="F46" s="72" t="s">
        <v>108</v>
      </c>
      <c r="G46" s="72" t="s">
        <v>107</v>
      </c>
      <c r="H46" s="72" t="s">
        <v>32</v>
      </c>
      <c r="I46" s="72" t="s">
        <v>24</v>
      </c>
      <c r="J46" s="73">
        <v>44393</v>
      </c>
      <c r="K46" s="72" t="s">
        <v>25</v>
      </c>
      <c r="L46" s="72"/>
      <c r="M46" s="72">
        <v>2500.36007123848</v>
      </c>
      <c r="N46" s="72">
        <f>M46/1000</f>
        <v>2.5003600712384801</v>
      </c>
      <c r="O46" s="72">
        <f>N46*0.446089</f>
        <v>1.1153831238187024</v>
      </c>
    </row>
    <row r="47" spans="1:15" ht="15" customHeight="1" x14ac:dyDescent="0.15">
      <c r="A47" s="72">
        <v>2021</v>
      </c>
      <c r="B47" s="72" t="s">
        <v>21</v>
      </c>
      <c r="C47" s="72">
        <v>1410</v>
      </c>
      <c r="D47" s="72" t="s">
        <v>107</v>
      </c>
      <c r="E47" s="72" t="s">
        <v>31</v>
      </c>
      <c r="F47" s="72" t="s">
        <v>106</v>
      </c>
      <c r="G47" s="72" t="s">
        <v>109</v>
      </c>
      <c r="H47" s="72" t="s">
        <v>32</v>
      </c>
      <c r="I47" s="72" t="s">
        <v>24</v>
      </c>
      <c r="J47" s="73">
        <v>44393</v>
      </c>
      <c r="K47" s="72" t="s">
        <v>25</v>
      </c>
      <c r="L47" s="72">
        <v>0.75633164489469473</v>
      </c>
      <c r="M47" s="72">
        <v>2355.1160359332107</v>
      </c>
      <c r="N47" s="72">
        <f>M47/1000</f>
        <v>2.3551160359332108</v>
      </c>
      <c r="O47" s="72">
        <f>N47*0.446089</f>
        <v>1.05059135735341</v>
      </c>
    </row>
    <row r="48" spans="1:15" ht="15" customHeight="1" x14ac:dyDescent="0.15">
      <c r="A48" s="72">
        <v>2021</v>
      </c>
      <c r="B48" s="72" t="s">
        <v>21</v>
      </c>
      <c r="C48" s="72">
        <v>1411</v>
      </c>
      <c r="D48" s="72" t="s">
        <v>107</v>
      </c>
      <c r="E48" s="72" t="s">
        <v>30</v>
      </c>
      <c r="F48" s="72" t="s">
        <v>108</v>
      </c>
      <c r="G48" s="72" t="s">
        <v>110</v>
      </c>
      <c r="H48" s="72" t="s">
        <v>32</v>
      </c>
      <c r="I48" s="72" t="s">
        <v>24</v>
      </c>
      <c r="J48" s="73">
        <v>44393</v>
      </c>
      <c r="K48" s="72" t="s">
        <v>25</v>
      </c>
      <c r="L48" s="72"/>
      <c r="M48" s="72">
        <v>2800.3101942826797</v>
      </c>
      <c r="N48" s="72">
        <f>M48/1000</f>
        <v>2.8003101942826798</v>
      </c>
      <c r="O48" s="72">
        <f>N48*0.446089</f>
        <v>1.2491875742573664</v>
      </c>
    </row>
    <row r="49" spans="1:15" ht="15" customHeight="1" x14ac:dyDescent="0.15">
      <c r="A49" s="72">
        <v>2021</v>
      </c>
      <c r="B49" s="72" t="s">
        <v>21</v>
      </c>
      <c r="C49" s="72">
        <v>1412</v>
      </c>
      <c r="D49" s="72" t="s">
        <v>107</v>
      </c>
      <c r="E49" s="72" t="s">
        <v>28</v>
      </c>
      <c r="F49" s="72" t="s">
        <v>106</v>
      </c>
      <c r="G49" s="72" t="s">
        <v>110</v>
      </c>
      <c r="H49" s="72" t="s">
        <v>32</v>
      </c>
      <c r="I49" s="72" t="s">
        <v>24</v>
      </c>
      <c r="J49" s="73">
        <v>44393</v>
      </c>
      <c r="K49" s="72" t="s">
        <v>25</v>
      </c>
      <c r="L49" s="72"/>
      <c r="M49" s="72">
        <v>1942.3704313993167</v>
      </c>
      <c r="N49" s="72">
        <f>M49/1000</f>
        <v>1.9423704313993166</v>
      </c>
      <c r="O49" s="72">
        <f>N49*0.446089</f>
        <v>0.86647008337248976</v>
      </c>
    </row>
    <row r="50" spans="1:15" ht="15" customHeight="1" x14ac:dyDescent="0.15">
      <c r="A50" s="72">
        <v>2021</v>
      </c>
      <c r="B50" s="72" t="s">
        <v>21</v>
      </c>
      <c r="C50" s="72">
        <v>1101</v>
      </c>
      <c r="D50" s="72" t="s">
        <v>105</v>
      </c>
      <c r="E50" s="72" t="s">
        <v>22</v>
      </c>
      <c r="F50" s="72" t="s">
        <v>106</v>
      </c>
      <c r="G50" s="72" t="s">
        <v>107</v>
      </c>
      <c r="H50" s="72" t="s">
        <v>23</v>
      </c>
      <c r="I50" s="72" t="s">
        <v>38</v>
      </c>
      <c r="J50" s="74">
        <v>44440</v>
      </c>
      <c r="K50" s="72" t="s">
        <v>51</v>
      </c>
      <c r="L50" s="72">
        <v>0.77898989898989901</v>
      </c>
      <c r="M50" s="72">
        <v>2135.9646475983172</v>
      </c>
      <c r="N50" s="72">
        <f>M50/1000</f>
        <v>2.1359646475983172</v>
      </c>
      <c r="O50" s="72">
        <f>N50*0.446089</f>
        <v>0.95283033368248571</v>
      </c>
    </row>
    <row r="51" spans="1:15" ht="15" customHeight="1" x14ac:dyDescent="0.15">
      <c r="A51" s="72">
        <v>2021</v>
      </c>
      <c r="B51" s="72" t="s">
        <v>21</v>
      </c>
      <c r="C51" s="72">
        <v>1102</v>
      </c>
      <c r="D51" s="72" t="s">
        <v>105</v>
      </c>
      <c r="E51" s="72" t="s">
        <v>27</v>
      </c>
      <c r="F51" s="72" t="s">
        <v>108</v>
      </c>
      <c r="G51" s="72" t="s">
        <v>109</v>
      </c>
      <c r="H51" s="72" t="s">
        <v>23</v>
      </c>
      <c r="I51" s="72" t="s">
        <v>38</v>
      </c>
      <c r="J51" s="74">
        <v>44440</v>
      </c>
      <c r="K51" s="72" t="s">
        <v>52</v>
      </c>
      <c r="L51" s="72">
        <v>0.78035087719298246</v>
      </c>
      <c r="M51" s="72">
        <v>2335.0925362789685</v>
      </c>
      <c r="N51" s="72">
        <f>M51/1000</f>
        <v>2.3350925362789683</v>
      </c>
      <c r="O51" s="72">
        <f>N51*0.446089</f>
        <v>1.0416590944161488</v>
      </c>
    </row>
    <row r="52" spans="1:15" ht="15" customHeight="1" x14ac:dyDescent="0.15">
      <c r="A52" s="72">
        <v>2021</v>
      </c>
      <c r="B52" s="72" t="s">
        <v>21</v>
      </c>
      <c r="C52" s="72">
        <v>1103</v>
      </c>
      <c r="D52" s="72" t="s">
        <v>105</v>
      </c>
      <c r="E52" s="72" t="s">
        <v>28</v>
      </c>
      <c r="F52" s="72" t="s">
        <v>106</v>
      </c>
      <c r="G52" s="72" t="s">
        <v>110</v>
      </c>
      <c r="H52" s="72" t="s">
        <v>23</v>
      </c>
      <c r="I52" s="72" t="s">
        <v>38</v>
      </c>
      <c r="J52" s="74">
        <v>44440</v>
      </c>
      <c r="K52" s="72" t="s">
        <v>52</v>
      </c>
      <c r="L52" s="72">
        <v>0.78352941176470592</v>
      </c>
      <c r="M52" s="72">
        <v>2327.4526493695116</v>
      </c>
      <c r="N52" s="72">
        <f>M52/1000</f>
        <v>2.3274526493695116</v>
      </c>
      <c r="O52" s="72">
        <f>N52*0.446089</f>
        <v>1.038251024904596</v>
      </c>
    </row>
    <row r="53" spans="1:15" ht="15" customHeight="1" x14ac:dyDescent="0.15">
      <c r="A53" s="72">
        <v>2021</v>
      </c>
      <c r="B53" s="72" t="s">
        <v>21</v>
      </c>
      <c r="C53" s="72">
        <v>1104</v>
      </c>
      <c r="D53" s="72" t="s">
        <v>105</v>
      </c>
      <c r="E53" s="72" t="s">
        <v>29</v>
      </c>
      <c r="F53" s="72" t="s">
        <v>108</v>
      </c>
      <c r="G53" s="72" t="s">
        <v>107</v>
      </c>
      <c r="H53" s="72" t="s">
        <v>23</v>
      </c>
      <c r="I53" s="72" t="s">
        <v>38</v>
      </c>
      <c r="J53" s="74">
        <v>44440</v>
      </c>
      <c r="K53" s="72" t="s">
        <v>52</v>
      </c>
      <c r="L53" s="72">
        <v>0.78666666666666663</v>
      </c>
      <c r="M53" s="72">
        <v>2628.7594163860831</v>
      </c>
      <c r="N53" s="72">
        <f>M53/1000</f>
        <v>2.628759416386083</v>
      </c>
      <c r="O53" s="72">
        <f>N53*0.446089</f>
        <v>1.1726606592962514</v>
      </c>
    </row>
    <row r="54" spans="1:15" ht="15" customHeight="1" x14ac:dyDescent="0.15">
      <c r="A54" s="72">
        <v>2021</v>
      </c>
      <c r="B54" s="72" t="s">
        <v>21</v>
      </c>
      <c r="C54" s="72">
        <v>1105</v>
      </c>
      <c r="D54" s="72" t="s">
        <v>105</v>
      </c>
      <c r="E54" s="72" t="s">
        <v>30</v>
      </c>
      <c r="F54" s="72" t="s">
        <v>108</v>
      </c>
      <c r="G54" s="72" t="s">
        <v>110</v>
      </c>
      <c r="H54" s="72" t="s">
        <v>23</v>
      </c>
      <c r="I54" s="72" t="s">
        <v>38</v>
      </c>
      <c r="J54" s="74">
        <v>44440</v>
      </c>
      <c r="K54" s="72" t="s">
        <v>52</v>
      </c>
      <c r="L54" s="72">
        <v>0.77711864406779663</v>
      </c>
      <c r="M54" s="72">
        <v>2557.9337775114604</v>
      </c>
      <c r="N54" s="72">
        <f>M54/1000</f>
        <v>2.5579337775114603</v>
      </c>
      <c r="O54" s="72">
        <f>N54*0.446089</f>
        <v>1.1410661208763098</v>
      </c>
    </row>
    <row r="55" spans="1:15" ht="15" customHeight="1" x14ac:dyDescent="0.15">
      <c r="A55" s="72">
        <v>2021</v>
      </c>
      <c r="B55" s="72" t="s">
        <v>21</v>
      </c>
      <c r="C55" s="72">
        <v>1106</v>
      </c>
      <c r="D55" s="72" t="s">
        <v>105</v>
      </c>
      <c r="E55" s="72" t="s">
        <v>31</v>
      </c>
      <c r="F55" s="72" t="s">
        <v>106</v>
      </c>
      <c r="G55" s="72" t="s">
        <v>109</v>
      </c>
      <c r="H55" s="72" t="s">
        <v>23</v>
      </c>
      <c r="I55" s="72" t="s">
        <v>38</v>
      </c>
      <c r="J55" s="74">
        <v>44440</v>
      </c>
      <c r="K55" s="72" t="s">
        <v>51</v>
      </c>
      <c r="L55" s="72">
        <v>0.79544827586206901</v>
      </c>
      <c r="M55" s="72">
        <v>1803.9228299856802</v>
      </c>
      <c r="N55" s="72">
        <f>M55/1000</f>
        <v>1.8039228299856802</v>
      </c>
      <c r="O55" s="72">
        <f>N55*0.446089</f>
        <v>0.80471013130548208</v>
      </c>
    </row>
    <row r="56" spans="1:15" ht="15" customHeight="1" x14ac:dyDescent="0.15">
      <c r="A56" s="72">
        <v>2021</v>
      </c>
      <c r="B56" s="72" t="s">
        <v>21</v>
      </c>
      <c r="C56" s="72">
        <v>1107</v>
      </c>
      <c r="D56" s="72" t="s">
        <v>105</v>
      </c>
      <c r="E56" s="72" t="s">
        <v>29</v>
      </c>
      <c r="F56" s="72" t="s">
        <v>108</v>
      </c>
      <c r="G56" s="72" t="s">
        <v>107</v>
      </c>
      <c r="H56" s="72" t="s">
        <v>32</v>
      </c>
      <c r="I56" s="72" t="s">
        <v>38</v>
      </c>
      <c r="J56" s="74">
        <v>44428</v>
      </c>
      <c r="K56" s="72" t="s">
        <v>39</v>
      </c>
      <c r="L56" s="72">
        <v>0.77709401709401715</v>
      </c>
      <c r="M56" s="72">
        <v>2719.787975865012</v>
      </c>
      <c r="N56" s="72">
        <f>M56/1000</f>
        <v>2.7197879758650121</v>
      </c>
      <c r="O56" s="72">
        <f>N56*0.446089</f>
        <v>1.2132674983656475</v>
      </c>
    </row>
    <row r="57" spans="1:15" ht="15" customHeight="1" x14ac:dyDescent="0.15">
      <c r="A57" s="72">
        <v>2021</v>
      </c>
      <c r="B57" s="72" t="s">
        <v>21</v>
      </c>
      <c r="C57" s="72">
        <v>1108</v>
      </c>
      <c r="D57" s="72" t="s">
        <v>105</v>
      </c>
      <c r="E57" s="72" t="s">
        <v>28</v>
      </c>
      <c r="F57" s="72" t="s">
        <v>106</v>
      </c>
      <c r="G57" s="72" t="s">
        <v>110</v>
      </c>
      <c r="H57" s="72" t="s">
        <v>32</v>
      </c>
      <c r="I57" s="72" t="s">
        <v>38</v>
      </c>
      <c r="J57" s="74">
        <v>44428</v>
      </c>
      <c r="K57" s="72" t="s">
        <v>39</v>
      </c>
      <c r="L57" s="72">
        <v>0.77879999999999994</v>
      </c>
      <c r="M57" s="72">
        <v>2698.9724206509545</v>
      </c>
      <c r="N57" s="72">
        <f>M57/1000</f>
        <v>2.6989724206509544</v>
      </c>
      <c r="O57" s="72">
        <f>N57*0.446089</f>
        <v>1.2039819081557637</v>
      </c>
    </row>
    <row r="58" spans="1:15" ht="15" customHeight="1" x14ac:dyDescent="0.15">
      <c r="A58" s="72">
        <v>2021</v>
      </c>
      <c r="B58" s="72" t="s">
        <v>21</v>
      </c>
      <c r="C58" s="72">
        <v>1109</v>
      </c>
      <c r="D58" s="72" t="s">
        <v>105</v>
      </c>
      <c r="E58" s="72" t="s">
        <v>22</v>
      </c>
      <c r="F58" s="72" t="s">
        <v>106</v>
      </c>
      <c r="G58" s="72" t="s">
        <v>107</v>
      </c>
      <c r="H58" s="72" t="s">
        <v>32</v>
      </c>
      <c r="I58" s="72" t="s">
        <v>38</v>
      </c>
      <c r="J58" s="74">
        <v>44428</v>
      </c>
      <c r="K58" s="72" t="s">
        <v>25</v>
      </c>
      <c r="L58" s="72">
        <v>0.76842105263157889</v>
      </c>
      <c r="M58" s="72">
        <v>3105.3746588693957</v>
      </c>
      <c r="N58" s="72">
        <f>M58/1000</f>
        <v>3.1053746588693958</v>
      </c>
      <c r="O58" s="72">
        <f>N58*0.446089</f>
        <v>1.38527347620039</v>
      </c>
    </row>
    <row r="59" spans="1:15" ht="15" customHeight="1" x14ac:dyDescent="0.15">
      <c r="A59" s="72">
        <v>2021</v>
      </c>
      <c r="B59" s="72" t="s">
        <v>21</v>
      </c>
      <c r="C59" s="72">
        <v>1110</v>
      </c>
      <c r="D59" s="72" t="s">
        <v>105</v>
      </c>
      <c r="E59" s="72" t="s">
        <v>27</v>
      </c>
      <c r="F59" s="72" t="s">
        <v>108</v>
      </c>
      <c r="G59" s="72" t="s">
        <v>109</v>
      </c>
      <c r="H59" s="72" t="s">
        <v>32</v>
      </c>
      <c r="I59" s="72" t="s">
        <v>38</v>
      </c>
      <c r="J59" s="74">
        <v>44428</v>
      </c>
      <c r="K59" s="72" t="s">
        <v>40</v>
      </c>
      <c r="L59" s="72">
        <v>0.77160305343511448</v>
      </c>
      <c r="M59" s="72">
        <v>2979.9295674300261</v>
      </c>
      <c r="N59" s="72">
        <f>M59/1000</f>
        <v>2.9799295674300259</v>
      </c>
      <c r="O59" s="72">
        <f>N59*0.446089</f>
        <v>1.3293138008052929</v>
      </c>
    </row>
    <row r="60" spans="1:15" ht="15" customHeight="1" x14ac:dyDescent="0.15">
      <c r="A60" s="72">
        <v>2021</v>
      </c>
      <c r="B60" s="72" t="s">
        <v>21</v>
      </c>
      <c r="C60" s="72">
        <v>1111</v>
      </c>
      <c r="D60" s="72" t="s">
        <v>105</v>
      </c>
      <c r="E60" s="72" t="s">
        <v>30</v>
      </c>
      <c r="F60" s="72" t="s">
        <v>108</v>
      </c>
      <c r="G60" s="72" t="s">
        <v>110</v>
      </c>
      <c r="H60" s="72" t="s">
        <v>32</v>
      </c>
      <c r="I60" s="72" t="s">
        <v>38</v>
      </c>
      <c r="J60" s="74">
        <v>44428</v>
      </c>
      <c r="K60" s="72" t="s">
        <v>41</v>
      </c>
      <c r="L60" s="72">
        <v>0.77614035087719291</v>
      </c>
      <c r="M60" s="72">
        <v>2893.6869568984198</v>
      </c>
      <c r="N60" s="72">
        <f>M60/1000</f>
        <v>2.8936869568984198</v>
      </c>
      <c r="O60" s="72">
        <f>N60*0.446089</f>
        <v>1.2908419209158593</v>
      </c>
    </row>
    <row r="61" spans="1:15" ht="15" customHeight="1" x14ac:dyDescent="0.15">
      <c r="A61" s="72">
        <v>2021</v>
      </c>
      <c r="B61" s="72" t="s">
        <v>21</v>
      </c>
      <c r="C61" s="72">
        <v>1112</v>
      </c>
      <c r="D61" s="72" t="s">
        <v>105</v>
      </c>
      <c r="E61" s="72" t="s">
        <v>31</v>
      </c>
      <c r="F61" s="72" t="s">
        <v>106</v>
      </c>
      <c r="G61" s="72" t="s">
        <v>109</v>
      </c>
      <c r="H61" s="72" t="s">
        <v>32</v>
      </c>
      <c r="I61" s="72" t="s">
        <v>38</v>
      </c>
      <c r="J61" s="74">
        <v>44428</v>
      </c>
      <c r="K61" s="72" t="s">
        <v>42</v>
      </c>
      <c r="L61" s="72">
        <v>0.75589743589743585</v>
      </c>
      <c r="M61" s="72">
        <v>2152.718047713603</v>
      </c>
      <c r="N61" s="72">
        <f>M61/1000</f>
        <v>2.152718047713603</v>
      </c>
      <c r="O61" s="72">
        <f>N61*0.446089</f>
        <v>0.96030384118651346</v>
      </c>
    </row>
    <row r="62" spans="1:15" ht="15" customHeight="1" x14ac:dyDescent="0.15">
      <c r="A62" s="72">
        <v>2021</v>
      </c>
      <c r="B62" s="72" t="s">
        <v>21</v>
      </c>
      <c r="C62" s="72">
        <v>1201</v>
      </c>
      <c r="D62" s="72" t="s">
        <v>111</v>
      </c>
      <c r="E62" s="72" t="s">
        <v>30</v>
      </c>
      <c r="F62" s="72" t="s">
        <v>108</v>
      </c>
      <c r="G62" s="72" t="s">
        <v>110</v>
      </c>
      <c r="H62" s="72" t="s">
        <v>23</v>
      </c>
      <c r="I62" s="72" t="s">
        <v>38</v>
      </c>
      <c r="J62" s="74">
        <v>44440</v>
      </c>
      <c r="K62" s="72" t="s">
        <v>52</v>
      </c>
      <c r="L62" s="72">
        <v>0.7682170542635659</v>
      </c>
      <c r="M62" s="72">
        <v>2632.0933138447344</v>
      </c>
      <c r="N62" s="72">
        <f>M62/1000</f>
        <v>2.6320933138447344</v>
      </c>
      <c r="O62" s="72">
        <f>N62*0.446089</f>
        <v>1.1741478742796838</v>
      </c>
    </row>
    <row r="63" spans="1:15" ht="15" customHeight="1" x14ac:dyDescent="0.15">
      <c r="A63" s="72">
        <v>2021</v>
      </c>
      <c r="B63" s="72" t="s">
        <v>21</v>
      </c>
      <c r="C63" s="72">
        <v>1202</v>
      </c>
      <c r="D63" s="72" t="s">
        <v>111</v>
      </c>
      <c r="E63" s="72" t="s">
        <v>29</v>
      </c>
      <c r="F63" s="72" t="s">
        <v>108</v>
      </c>
      <c r="G63" s="72" t="s">
        <v>107</v>
      </c>
      <c r="H63" s="72" t="s">
        <v>23</v>
      </c>
      <c r="I63" s="72" t="s">
        <v>38</v>
      </c>
      <c r="J63" s="74">
        <v>44440</v>
      </c>
      <c r="K63" s="72" t="s">
        <v>52</v>
      </c>
      <c r="L63" s="72">
        <v>0.77597014925373131</v>
      </c>
      <c r="M63" s="72">
        <v>2679.3721227197348</v>
      </c>
      <c r="N63" s="72">
        <f>M63/1000</f>
        <v>2.6793721227197347</v>
      </c>
      <c r="O63" s="72">
        <f>N63*0.446089</f>
        <v>1.1952384308519237</v>
      </c>
    </row>
    <row r="64" spans="1:15" ht="15" customHeight="1" x14ac:dyDescent="0.15">
      <c r="A64" s="72">
        <v>2021</v>
      </c>
      <c r="B64" s="72" t="s">
        <v>21</v>
      </c>
      <c r="C64" s="72">
        <v>1203</v>
      </c>
      <c r="D64" s="72" t="s">
        <v>111</v>
      </c>
      <c r="E64" s="72" t="s">
        <v>27</v>
      </c>
      <c r="F64" s="72" t="s">
        <v>108</v>
      </c>
      <c r="G64" s="72" t="s">
        <v>109</v>
      </c>
      <c r="H64" s="72" t="s">
        <v>23</v>
      </c>
      <c r="I64" s="72" t="s">
        <v>38</v>
      </c>
      <c r="J64" s="74">
        <v>44440</v>
      </c>
      <c r="K64" s="72" t="s">
        <v>52</v>
      </c>
      <c r="L64" s="72">
        <v>0.76421052631578956</v>
      </c>
      <c r="M64" s="72">
        <v>3005.1684659460093</v>
      </c>
      <c r="N64" s="72">
        <f>M64/1000</f>
        <v>3.0051684659460092</v>
      </c>
      <c r="O64" s="72">
        <f>N64*0.446089</f>
        <v>1.3405725958053893</v>
      </c>
    </row>
    <row r="65" spans="1:15" ht="15" customHeight="1" x14ac:dyDescent="0.15">
      <c r="A65" s="72">
        <v>2021</v>
      </c>
      <c r="B65" s="72" t="s">
        <v>21</v>
      </c>
      <c r="C65" s="72">
        <v>1204</v>
      </c>
      <c r="D65" s="72" t="s">
        <v>111</v>
      </c>
      <c r="E65" s="72" t="s">
        <v>22</v>
      </c>
      <c r="F65" s="72" t="s">
        <v>106</v>
      </c>
      <c r="G65" s="72" t="s">
        <v>107</v>
      </c>
      <c r="H65" s="72" t="s">
        <v>23</v>
      </c>
      <c r="I65" s="72" t="s">
        <v>38</v>
      </c>
      <c r="J65" s="74">
        <v>44440</v>
      </c>
      <c r="K65" s="72" t="s">
        <v>52</v>
      </c>
      <c r="L65" s="72">
        <v>0.77720207253886009</v>
      </c>
      <c r="M65" s="72">
        <v>2826.1316969348049</v>
      </c>
      <c r="N65" s="72">
        <f>M65/1000</f>
        <v>2.8261316969348051</v>
      </c>
      <c r="O65" s="72">
        <f>N65*0.446089</f>
        <v>1.2607062625539502</v>
      </c>
    </row>
    <row r="66" spans="1:15" ht="13" x14ac:dyDescent="0.15">
      <c r="A66" s="72">
        <v>2021</v>
      </c>
      <c r="B66" s="72" t="s">
        <v>21</v>
      </c>
      <c r="C66" s="72">
        <v>1205</v>
      </c>
      <c r="D66" s="72" t="s">
        <v>111</v>
      </c>
      <c r="E66" s="72" t="s">
        <v>28</v>
      </c>
      <c r="F66" s="72" t="s">
        <v>106</v>
      </c>
      <c r="G66" s="72" t="s">
        <v>110</v>
      </c>
      <c r="H66" s="72" t="s">
        <v>23</v>
      </c>
      <c r="I66" s="72" t="s">
        <v>38</v>
      </c>
      <c r="J66" s="74">
        <v>44440</v>
      </c>
      <c r="K66" s="72" t="s">
        <v>52</v>
      </c>
      <c r="L66" s="72">
        <v>0.78820224719101128</v>
      </c>
      <c r="M66" s="72">
        <v>2379.5577365414438</v>
      </c>
      <c r="N66" s="72">
        <f>M66/1000</f>
        <v>2.379557736541444</v>
      </c>
      <c r="O66" s="72">
        <f>N66*0.446089</f>
        <v>1.0614945311360362</v>
      </c>
    </row>
    <row r="67" spans="1:15" ht="13" x14ac:dyDescent="0.15">
      <c r="A67" s="72">
        <v>2021</v>
      </c>
      <c r="B67" s="72" t="s">
        <v>21</v>
      </c>
      <c r="C67" s="72">
        <v>1206</v>
      </c>
      <c r="D67" s="72" t="s">
        <v>111</v>
      </c>
      <c r="E67" s="72" t="s">
        <v>31</v>
      </c>
      <c r="F67" s="72" t="s">
        <v>106</v>
      </c>
      <c r="G67" s="72" t="s">
        <v>109</v>
      </c>
      <c r="H67" s="72" t="s">
        <v>23</v>
      </c>
      <c r="I67" s="72" t="s">
        <v>38</v>
      </c>
      <c r="J67" s="74">
        <v>44440</v>
      </c>
      <c r="K67" s="72" t="s">
        <v>52</v>
      </c>
      <c r="L67" s="72">
        <v>0.79156626506024097</v>
      </c>
      <c r="M67" s="72">
        <v>1812.977680418644</v>
      </c>
      <c r="N67" s="72">
        <f>M67/1000</f>
        <v>1.8129776804186439</v>
      </c>
      <c r="O67" s="72">
        <f>N67*0.446089</f>
        <v>0.80874940048027244</v>
      </c>
    </row>
    <row r="68" spans="1:15" ht="13" x14ac:dyDescent="0.15">
      <c r="A68" s="72">
        <v>2021</v>
      </c>
      <c r="B68" s="72" t="s">
        <v>21</v>
      </c>
      <c r="C68" s="72">
        <v>1207</v>
      </c>
      <c r="D68" s="72" t="s">
        <v>111</v>
      </c>
      <c r="E68" s="72" t="s">
        <v>28</v>
      </c>
      <c r="F68" s="72" t="s">
        <v>106</v>
      </c>
      <c r="G68" s="72" t="s">
        <v>110</v>
      </c>
      <c r="H68" s="72" t="s">
        <v>32</v>
      </c>
      <c r="I68" s="72" t="s">
        <v>38</v>
      </c>
      <c r="J68" s="74">
        <v>44428</v>
      </c>
      <c r="K68" s="72" t="s">
        <v>43</v>
      </c>
      <c r="L68" s="72">
        <v>0.77173076923076922</v>
      </c>
      <c r="M68" s="72">
        <v>2371.5799874816544</v>
      </c>
      <c r="N68" s="72">
        <f>M68/1000</f>
        <v>2.3715799874816543</v>
      </c>
      <c r="O68" s="72">
        <f>N68*0.446089</f>
        <v>1.0579357450357036</v>
      </c>
    </row>
    <row r="69" spans="1:15" ht="13" x14ac:dyDescent="0.15">
      <c r="A69" s="72">
        <v>2021</v>
      </c>
      <c r="B69" s="72" t="s">
        <v>21</v>
      </c>
      <c r="C69" s="72">
        <v>1208</v>
      </c>
      <c r="D69" s="72" t="s">
        <v>111</v>
      </c>
      <c r="E69" s="72" t="s">
        <v>30</v>
      </c>
      <c r="F69" s="72" t="s">
        <v>108</v>
      </c>
      <c r="G69" s="72" t="s">
        <v>110</v>
      </c>
      <c r="H69" s="72" t="s">
        <v>32</v>
      </c>
      <c r="I69" s="72" t="s">
        <v>38</v>
      </c>
      <c r="J69" s="74">
        <v>44428</v>
      </c>
      <c r="K69" s="72" t="s">
        <v>41</v>
      </c>
      <c r="L69" s="72">
        <v>0.78616438356164375</v>
      </c>
      <c r="M69" s="72">
        <v>2609.1158739603043</v>
      </c>
      <c r="N69" s="72">
        <f>M69/1000</f>
        <v>2.6091158739603042</v>
      </c>
      <c r="O69" s="72">
        <f>N69*0.446089</f>
        <v>1.1638978910990783</v>
      </c>
    </row>
    <row r="70" spans="1:15" ht="13" x14ac:dyDescent="0.15">
      <c r="A70" s="72">
        <v>2021</v>
      </c>
      <c r="B70" s="72" t="s">
        <v>21</v>
      </c>
      <c r="C70" s="72">
        <v>1209</v>
      </c>
      <c r="D70" s="72" t="s">
        <v>111</v>
      </c>
      <c r="E70" s="72" t="s">
        <v>31</v>
      </c>
      <c r="F70" s="72" t="s">
        <v>106</v>
      </c>
      <c r="G70" s="72" t="s">
        <v>109</v>
      </c>
      <c r="H70" s="72" t="s">
        <v>32</v>
      </c>
      <c r="I70" s="72" t="s">
        <v>38</v>
      </c>
      <c r="J70" s="74">
        <v>44428</v>
      </c>
      <c r="K70" s="72" t="s">
        <v>42</v>
      </c>
      <c r="L70" s="72">
        <v>0.76210526315789473</v>
      </c>
      <c r="M70" s="72">
        <v>2529.0618843404814</v>
      </c>
      <c r="N70" s="72">
        <f>M70/1000</f>
        <v>2.5290618843404813</v>
      </c>
      <c r="O70" s="72">
        <f>N70*0.446089</f>
        <v>1.1281866869235611</v>
      </c>
    </row>
    <row r="71" spans="1:15" ht="13" x14ac:dyDescent="0.15">
      <c r="A71" s="72">
        <v>2021</v>
      </c>
      <c r="B71" s="72" t="s">
        <v>21</v>
      </c>
      <c r="C71" s="72">
        <v>1210</v>
      </c>
      <c r="D71" s="72" t="s">
        <v>111</v>
      </c>
      <c r="E71" s="72" t="s">
        <v>22</v>
      </c>
      <c r="F71" s="72" t="s">
        <v>106</v>
      </c>
      <c r="G71" s="72" t="s">
        <v>107</v>
      </c>
      <c r="H71" s="72" t="s">
        <v>32</v>
      </c>
      <c r="I71" s="72" t="s">
        <v>38</v>
      </c>
      <c r="J71" s="74">
        <v>44428</v>
      </c>
      <c r="K71" s="72" t="s">
        <v>41</v>
      </c>
      <c r="L71" s="72">
        <v>0.77654135338345864</v>
      </c>
      <c r="M71" s="72">
        <v>2915.4988197767143</v>
      </c>
      <c r="N71" s="72">
        <f>M71/1000</f>
        <v>2.9154988197767144</v>
      </c>
      <c r="O71" s="72">
        <f>N71*0.446089</f>
        <v>1.3005719530153748</v>
      </c>
    </row>
    <row r="72" spans="1:15" ht="13" x14ac:dyDescent="0.15">
      <c r="A72" s="72">
        <v>2021</v>
      </c>
      <c r="B72" s="72" t="s">
        <v>21</v>
      </c>
      <c r="C72" s="72">
        <v>1211</v>
      </c>
      <c r="D72" s="72" t="s">
        <v>111</v>
      </c>
      <c r="E72" s="72" t="s">
        <v>27</v>
      </c>
      <c r="F72" s="72" t="s">
        <v>108</v>
      </c>
      <c r="G72" s="72" t="s">
        <v>109</v>
      </c>
      <c r="H72" s="72" t="s">
        <v>32</v>
      </c>
      <c r="I72" s="72" t="s">
        <v>38</v>
      </c>
      <c r="J72" s="74">
        <v>44428</v>
      </c>
      <c r="K72" s="72" t="s">
        <v>41</v>
      </c>
      <c r="L72" s="72">
        <v>0.78068965517241384</v>
      </c>
      <c r="M72" s="72">
        <v>2808.3868663647963</v>
      </c>
      <c r="N72" s="72">
        <f>M72/1000</f>
        <v>2.8083868663647964</v>
      </c>
      <c r="O72" s="72">
        <f>N72*0.446089</f>
        <v>1.2527904888298056</v>
      </c>
    </row>
    <row r="73" spans="1:15" ht="13" x14ac:dyDescent="0.15">
      <c r="A73" s="72">
        <v>2021</v>
      </c>
      <c r="B73" s="72" t="s">
        <v>21</v>
      </c>
      <c r="C73" s="72">
        <v>1212</v>
      </c>
      <c r="D73" s="72" t="s">
        <v>111</v>
      </c>
      <c r="E73" s="72" t="s">
        <v>29</v>
      </c>
      <c r="F73" s="72" t="s">
        <v>108</v>
      </c>
      <c r="G73" s="72" t="s">
        <v>107</v>
      </c>
      <c r="H73" s="72" t="s">
        <v>32</v>
      </c>
      <c r="I73" s="72" t="s">
        <v>38</v>
      </c>
      <c r="J73" s="74">
        <v>44428</v>
      </c>
      <c r="K73" s="72" t="s">
        <v>41</v>
      </c>
      <c r="L73" s="72">
        <v>0.77460869565217383</v>
      </c>
      <c r="M73" s="72">
        <v>2859.0279841897245</v>
      </c>
      <c r="N73" s="72">
        <f>M73/1000</f>
        <v>2.8590279841897246</v>
      </c>
      <c r="O73" s="72">
        <f>N73*0.446089</f>
        <v>1.2753809344392102</v>
      </c>
    </row>
    <row r="74" spans="1:15" ht="13" x14ac:dyDescent="0.15">
      <c r="A74" s="72">
        <v>2021</v>
      </c>
      <c r="B74" s="72" t="s">
        <v>21</v>
      </c>
      <c r="C74" s="72">
        <v>1301</v>
      </c>
      <c r="D74" s="72" t="s">
        <v>109</v>
      </c>
      <c r="E74" s="72" t="s">
        <v>22</v>
      </c>
      <c r="F74" s="72" t="s">
        <v>106</v>
      </c>
      <c r="G74" s="72" t="s">
        <v>107</v>
      </c>
      <c r="H74" s="72" t="s">
        <v>32</v>
      </c>
      <c r="I74" s="72" t="s">
        <v>38</v>
      </c>
      <c r="J74" s="74">
        <v>44428</v>
      </c>
      <c r="K74" s="72" t="s">
        <v>43</v>
      </c>
      <c r="L74" s="72">
        <v>0.77417475728155338</v>
      </c>
      <c r="M74" s="72">
        <v>3055.5012005709737</v>
      </c>
      <c r="N74" s="72">
        <f>M74/1000</f>
        <v>3.0555012005709736</v>
      </c>
      <c r="O74" s="72">
        <f>N74*0.446089</f>
        <v>1.3630254750615052</v>
      </c>
    </row>
    <row r="75" spans="1:15" ht="13" x14ac:dyDescent="0.15">
      <c r="A75" s="72">
        <v>2021</v>
      </c>
      <c r="B75" s="72" t="s">
        <v>21</v>
      </c>
      <c r="C75" s="72">
        <v>1302</v>
      </c>
      <c r="D75" s="72" t="s">
        <v>109</v>
      </c>
      <c r="E75" s="72" t="s">
        <v>27</v>
      </c>
      <c r="F75" s="72" t="s">
        <v>108</v>
      </c>
      <c r="G75" s="72" t="s">
        <v>109</v>
      </c>
      <c r="H75" s="72" t="s">
        <v>32</v>
      </c>
      <c r="I75" s="72" t="s">
        <v>38</v>
      </c>
      <c r="J75" s="74">
        <v>44428</v>
      </c>
      <c r="K75" s="72" t="s">
        <v>41</v>
      </c>
      <c r="L75" s="72">
        <v>0.77652173913043476</v>
      </c>
      <c r="M75" s="72">
        <v>2780.7660850046359</v>
      </c>
      <c r="N75" s="72">
        <f>M75/1000</f>
        <v>2.7807660850046361</v>
      </c>
      <c r="O75" s="72">
        <f>N75*0.446089</f>
        <v>1.2404691620936332</v>
      </c>
    </row>
    <row r="76" spans="1:15" ht="13" x14ac:dyDescent="0.15">
      <c r="A76" s="72">
        <v>2021</v>
      </c>
      <c r="B76" s="72" t="s">
        <v>21</v>
      </c>
      <c r="C76" s="72">
        <v>1303</v>
      </c>
      <c r="D76" s="72" t="s">
        <v>109</v>
      </c>
      <c r="E76" s="72" t="s">
        <v>30</v>
      </c>
      <c r="F76" s="72" t="s">
        <v>108</v>
      </c>
      <c r="G76" s="72" t="s">
        <v>110</v>
      </c>
      <c r="H76" s="72" t="s">
        <v>32</v>
      </c>
      <c r="I76" s="72" t="s">
        <v>38</v>
      </c>
      <c r="J76" s="74">
        <v>44428</v>
      </c>
      <c r="K76" s="72" t="s">
        <v>41</v>
      </c>
      <c r="L76" s="72">
        <v>0.7742168674698795</v>
      </c>
      <c r="M76" s="72">
        <v>2891.2743926547942</v>
      </c>
      <c r="N76" s="72">
        <f>M76/1000</f>
        <v>2.8912743926547941</v>
      </c>
      <c r="O76" s="72">
        <f>N76*0.446089</f>
        <v>1.2897657025449845</v>
      </c>
    </row>
    <row r="77" spans="1:15" ht="13" x14ac:dyDescent="0.15">
      <c r="A77" s="72">
        <v>2021</v>
      </c>
      <c r="B77" s="72" t="s">
        <v>21</v>
      </c>
      <c r="C77" s="72">
        <v>1304</v>
      </c>
      <c r="D77" s="72" t="s">
        <v>109</v>
      </c>
      <c r="E77" s="72" t="s">
        <v>31</v>
      </c>
      <c r="F77" s="72" t="s">
        <v>106</v>
      </c>
      <c r="G77" s="72" t="s">
        <v>109</v>
      </c>
      <c r="H77" s="72" t="s">
        <v>32</v>
      </c>
      <c r="I77" s="72" t="s">
        <v>38</v>
      </c>
      <c r="J77" s="74">
        <v>44428</v>
      </c>
      <c r="K77" s="72" t="s">
        <v>42</v>
      </c>
      <c r="L77" s="72">
        <v>0.76424778761061951</v>
      </c>
      <c r="M77" s="72">
        <v>2306.9211263073207</v>
      </c>
      <c r="N77" s="72">
        <f>M77/1000</f>
        <v>2.3069211263073206</v>
      </c>
      <c r="O77" s="72">
        <f>N77*0.446089</f>
        <v>1.0290921383133065</v>
      </c>
    </row>
    <row r="78" spans="1:15" ht="13" x14ac:dyDescent="0.15">
      <c r="A78" s="72">
        <v>2021</v>
      </c>
      <c r="B78" s="72" t="s">
        <v>21</v>
      </c>
      <c r="C78" s="72">
        <v>1305</v>
      </c>
      <c r="D78" s="72" t="s">
        <v>109</v>
      </c>
      <c r="E78" s="72" t="s">
        <v>28</v>
      </c>
      <c r="F78" s="72" t="s">
        <v>106</v>
      </c>
      <c r="G78" s="72" t="s">
        <v>110</v>
      </c>
      <c r="H78" s="72" t="s">
        <v>32</v>
      </c>
      <c r="I78" s="72" t="s">
        <v>38</v>
      </c>
      <c r="J78" s="74">
        <v>44428</v>
      </c>
      <c r="K78" s="72" t="s">
        <v>43</v>
      </c>
      <c r="L78" s="72">
        <v>0.76363636363636367</v>
      </c>
      <c r="M78" s="72">
        <v>2741.2197122742568</v>
      </c>
      <c r="N78" s="72">
        <f>M78/1000</f>
        <v>2.741219712274257</v>
      </c>
      <c r="O78" s="72">
        <f>N78*0.446089</f>
        <v>1.2228279602287111</v>
      </c>
    </row>
    <row r="79" spans="1:15" ht="13" x14ac:dyDescent="0.15">
      <c r="A79" s="72">
        <v>2021</v>
      </c>
      <c r="B79" s="72" t="s">
        <v>21</v>
      </c>
      <c r="C79" s="72">
        <v>1306</v>
      </c>
      <c r="D79" s="72" t="s">
        <v>109</v>
      </c>
      <c r="E79" s="72" t="s">
        <v>29</v>
      </c>
      <c r="F79" s="72" t="s">
        <v>108</v>
      </c>
      <c r="G79" s="72" t="s">
        <v>107</v>
      </c>
      <c r="H79" s="72" t="s">
        <v>32</v>
      </c>
      <c r="I79" s="72" t="s">
        <v>38</v>
      </c>
      <c r="J79" s="74">
        <v>44428</v>
      </c>
      <c r="K79" s="72" t="s">
        <v>41</v>
      </c>
      <c r="L79" s="72">
        <v>0.77159663865546224</v>
      </c>
      <c r="M79" s="72">
        <v>3007.6059774212704</v>
      </c>
      <c r="N79" s="72">
        <f>M79/1000</f>
        <v>3.0076059774212704</v>
      </c>
      <c r="O79" s="72">
        <f>N79*0.446089</f>
        <v>1.3416599428618772</v>
      </c>
    </row>
    <row r="80" spans="1:15" ht="13" x14ac:dyDescent="0.15">
      <c r="A80" s="72">
        <v>2021</v>
      </c>
      <c r="B80" s="72" t="s">
        <v>21</v>
      </c>
      <c r="C80" s="72">
        <v>1307</v>
      </c>
      <c r="D80" s="72" t="s">
        <v>109</v>
      </c>
      <c r="E80" s="72" t="s">
        <v>27</v>
      </c>
      <c r="F80" s="72" t="s">
        <v>108</v>
      </c>
      <c r="G80" s="72" t="s">
        <v>109</v>
      </c>
      <c r="H80" s="72" t="s">
        <v>23</v>
      </c>
      <c r="I80" s="72" t="s">
        <v>38</v>
      </c>
      <c r="J80" s="74">
        <v>44440</v>
      </c>
      <c r="K80" s="72" t="s">
        <v>52</v>
      </c>
      <c r="L80" s="72">
        <v>0.78948356807511733</v>
      </c>
      <c r="M80" s="72">
        <v>2746.6397837530239</v>
      </c>
      <c r="N80" s="72">
        <f>M80/1000</f>
        <v>2.7466397837530239</v>
      </c>
      <c r="O80" s="72">
        <f>N80*0.446089</f>
        <v>1.2252457944946027</v>
      </c>
    </row>
    <row r="81" spans="1:15" ht="13" x14ac:dyDescent="0.15">
      <c r="A81" s="72">
        <v>2021</v>
      </c>
      <c r="B81" s="72" t="s">
        <v>21</v>
      </c>
      <c r="C81" s="72">
        <v>1308</v>
      </c>
      <c r="D81" s="72" t="s">
        <v>109</v>
      </c>
      <c r="E81" s="72" t="s">
        <v>22</v>
      </c>
      <c r="F81" s="72" t="s">
        <v>106</v>
      </c>
      <c r="G81" s="72" t="s">
        <v>107</v>
      </c>
      <c r="H81" s="72" t="s">
        <v>23</v>
      </c>
      <c r="I81" s="72" t="s">
        <v>38</v>
      </c>
      <c r="J81" s="74">
        <v>44440</v>
      </c>
      <c r="K81" s="72" t="s">
        <v>52</v>
      </c>
      <c r="L81" s="72">
        <v>0.7885567010309279</v>
      </c>
      <c r="M81" s="72">
        <v>2452.206896455968</v>
      </c>
      <c r="N81" s="72">
        <f>M81/1000</f>
        <v>2.452206896455968</v>
      </c>
      <c r="O81" s="72">
        <f>N81*0.446089</f>
        <v>1.0939025222331464</v>
      </c>
    </row>
    <row r="82" spans="1:15" ht="13" x14ac:dyDescent="0.15">
      <c r="A82" s="72">
        <v>2021</v>
      </c>
      <c r="B82" s="72" t="s">
        <v>21</v>
      </c>
      <c r="C82" s="72">
        <v>1309</v>
      </c>
      <c r="D82" s="72" t="s">
        <v>109</v>
      </c>
      <c r="E82" s="72" t="s">
        <v>31</v>
      </c>
      <c r="F82" s="72" t="s">
        <v>106</v>
      </c>
      <c r="G82" s="72" t="s">
        <v>109</v>
      </c>
      <c r="H82" s="72" t="s">
        <v>23</v>
      </c>
      <c r="I82" s="72" t="s">
        <v>38</v>
      </c>
      <c r="J82" s="74">
        <v>44440</v>
      </c>
      <c r="K82" s="72" t="s">
        <v>52</v>
      </c>
      <c r="L82" s="72">
        <v>0.78550898203592812</v>
      </c>
      <c r="M82" s="72">
        <v>2047.0485925119456</v>
      </c>
      <c r="N82" s="72">
        <f>M82/1000</f>
        <v>2.0470485925119455</v>
      </c>
      <c r="O82" s="72">
        <f>N82*0.446089</f>
        <v>0.91316585958506125</v>
      </c>
    </row>
    <row r="83" spans="1:15" ht="13" x14ac:dyDescent="0.15">
      <c r="A83" s="72">
        <v>2021</v>
      </c>
      <c r="B83" s="72" t="s">
        <v>21</v>
      </c>
      <c r="C83" s="72">
        <v>1310</v>
      </c>
      <c r="D83" s="72" t="s">
        <v>109</v>
      </c>
      <c r="E83" s="72" t="s">
        <v>29</v>
      </c>
      <c r="F83" s="72" t="s">
        <v>108</v>
      </c>
      <c r="G83" s="72" t="s">
        <v>107</v>
      </c>
      <c r="H83" s="72" t="s">
        <v>23</v>
      </c>
      <c r="I83" s="72" t="s">
        <v>38</v>
      </c>
      <c r="J83" s="74">
        <v>44440</v>
      </c>
      <c r="K83" s="72" t="s">
        <v>52</v>
      </c>
      <c r="L83" s="72">
        <v>0.77199999999999991</v>
      </c>
      <c r="M83" s="72">
        <v>3029.8385185185193</v>
      </c>
      <c r="N83" s="72">
        <f>M83/1000</f>
        <v>3.0298385185185195</v>
      </c>
      <c r="O83" s="72">
        <f>N83*0.446089</f>
        <v>1.3515776348874078</v>
      </c>
    </row>
    <row r="84" spans="1:15" ht="13" x14ac:dyDescent="0.15">
      <c r="A84" s="72">
        <v>2021</v>
      </c>
      <c r="B84" s="72" t="s">
        <v>21</v>
      </c>
      <c r="C84" s="72">
        <v>1311</v>
      </c>
      <c r="D84" s="72" t="s">
        <v>109</v>
      </c>
      <c r="E84" s="72" t="s">
        <v>30</v>
      </c>
      <c r="F84" s="72" t="s">
        <v>108</v>
      </c>
      <c r="G84" s="72" t="s">
        <v>110</v>
      </c>
      <c r="H84" s="72" t="s">
        <v>23</v>
      </c>
      <c r="I84" s="72" t="s">
        <v>38</v>
      </c>
      <c r="J84" s="74">
        <v>44440</v>
      </c>
      <c r="K84" s="72" t="s">
        <v>52</v>
      </c>
      <c r="L84" s="72">
        <v>0.77319444444444452</v>
      </c>
      <c r="M84" s="72">
        <v>2712.5692438271594</v>
      </c>
      <c r="N84" s="72">
        <f>M84/1000</f>
        <v>2.7125692438271596</v>
      </c>
      <c r="O84" s="72">
        <f>N84*0.446089</f>
        <v>1.2100473014096138</v>
      </c>
    </row>
    <row r="85" spans="1:15" ht="13" x14ac:dyDescent="0.15">
      <c r="A85" s="72">
        <v>2021</v>
      </c>
      <c r="B85" s="72" t="s">
        <v>21</v>
      </c>
      <c r="C85" s="72">
        <v>1312</v>
      </c>
      <c r="D85" s="72" t="s">
        <v>109</v>
      </c>
      <c r="E85" s="72" t="s">
        <v>28</v>
      </c>
      <c r="F85" s="72" t="s">
        <v>106</v>
      </c>
      <c r="G85" s="72" t="s">
        <v>110</v>
      </c>
      <c r="H85" s="72" t="s">
        <v>23</v>
      </c>
      <c r="I85" s="72" t="s">
        <v>38</v>
      </c>
      <c r="J85" s="74">
        <v>44440</v>
      </c>
      <c r="K85" s="72" t="s">
        <v>52</v>
      </c>
      <c r="L85" s="72">
        <v>0.7769117647058823</v>
      </c>
      <c r="M85" s="72">
        <v>2883.7153959529946</v>
      </c>
      <c r="N85" s="72">
        <f>M85/1000</f>
        <v>2.8837153959529944</v>
      </c>
      <c r="O85" s="72">
        <f>N85*0.446089</f>
        <v>1.2863937172652753</v>
      </c>
    </row>
    <row r="86" spans="1:15" ht="13" x14ac:dyDescent="0.15">
      <c r="A86" s="72">
        <v>2021</v>
      </c>
      <c r="B86" s="72" t="s">
        <v>21</v>
      </c>
      <c r="C86" s="72">
        <v>1401</v>
      </c>
      <c r="D86" s="72" t="s">
        <v>107</v>
      </c>
      <c r="E86" s="72" t="s">
        <v>22</v>
      </c>
      <c r="F86" s="72" t="s">
        <v>106</v>
      </c>
      <c r="G86" s="72" t="s">
        <v>107</v>
      </c>
      <c r="H86" s="72" t="s">
        <v>23</v>
      </c>
      <c r="I86" s="72" t="s">
        <v>38</v>
      </c>
      <c r="J86" s="74">
        <v>44440</v>
      </c>
      <c r="K86" s="72" t="s">
        <v>52</v>
      </c>
      <c r="L86" s="72">
        <v>0.77834319526627227</v>
      </c>
      <c r="M86" s="72">
        <v>2945.5452845350278</v>
      </c>
      <c r="N86" s="72">
        <f>M86/1000</f>
        <v>2.9455452845350276</v>
      </c>
      <c r="O86" s="72">
        <f>N86*0.446089</f>
        <v>1.3139753504329459</v>
      </c>
    </row>
    <row r="87" spans="1:15" ht="13" x14ac:dyDescent="0.15">
      <c r="A87" s="72">
        <v>2021</v>
      </c>
      <c r="B87" s="72" t="s">
        <v>21</v>
      </c>
      <c r="C87" s="72">
        <v>1402</v>
      </c>
      <c r="D87" s="72" t="s">
        <v>107</v>
      </c>
      <c r="E87" s="72" t="s">
        <v>28</v>
      </c>
      <c r="F87" s="72" t="s">
        <v>106</v>
      </c>
      <c r="G87" s="72" t="s">
        <v>110</v>
      </c>
      <c r="H87" s="72" t="s">
        <v>23</v>
      </c>
      <c r="I87" s="72" t="s">
        <v>38</v>
      </c>
      <c r="J87" s="74">
        <v>44440</v>
      </c>
      <c r="K87" s="72" t="s">
        <v>51</v>
      </c>
      <c r="L87" s="72">
        <v>0.76519230769230762</v>
      </c>
      <c r="M87" s="72">
        <v>2751.5411039886044</v>
      </c>
      <c r="N87" s="72">
        <f>M87/1000</f>
        <v>2.7515411039886044</v>
      </c>
      <c r="O87" s="72">
        <f>N87*0.446089</f>
        <v>1.2274322195371725</v>
      </c>
    </row>
    <row r="88" spans="1:15" ht="13" x14ac:dyDescent="0.15">
      <c r="A88" s="72">
        <v>2021</v>
      </c>
      <c r="B88" s="72" t="s">
        <v>21</v>
      </c>
      <c r="C88" s="72">
        <v>1403</v>
      </c>
      <c r="D88" s="72" t="s">
        <v>107</v>
      </c>
      <c r="E88" s="72" t="s">
        <v>29</v>
      </c>
      <c r="F88" s="72" t="s">
        <v>108</v>
      </c>
      <c r="G88" s="72" t="s">
        <v>107</v>
      </c>
      <c r="H88" s="72" t="s">
        <v>23</v>
      </c>
      <c r="I88" s="72" t="s">
        <v>38</v>
      </c>
      <c r="J88" s="74">
        <v>44440</v>
      </c>
      <c r="K88" s="72" t="s">
        <v>52</v>
      </c>
      <c r="L88" s="72">
        <v>0.77635359116022107</v>
      </c>
      <c r="M88" s="72">
        <v>2809.8764122501852</v>
      </c>
      <c r="N88" s="72">
        <f>M88/1000</f>
        <v>2.8098764122501851</v>
      </c>
      <c r="O88" s="72">
        <f>N88*0.446089</f>
        <v>1.2534549588642729</v>
      </c>
    </row>
    <row r="89" spans="1:15" ht="13" x14ac:dyDescent="0.15">
      <c r="A89" s="72">
        <v>2021</v>
      </c>
      <c r="B89" s="72" t="s">
        <v>21</v>
      </c>
      <c r="C89" s="72">
        <v>1404</v>
      </c>
      <c r="D89" s="72" t="s">
        <v>107</v>
      </c>
      <c r="E89" s="72" t="s">
        <v>27</v>
      </c>
      <c r="F89" s="72" t="s">
        <v>108</v>
      </c>
      <c r="G89" s="72" t="s">
        <v>109</v>
      </c>
      <c r="H89" s="72" t="s">
        <v>23</v>
      </c>
      <c r="I89" s="72" t="s">
        <v>38</v>
      </c>
      <c r="J89" s="74">
        <v>44440</v>
      </c>
      <c r="K89" s="72" t="s">
        <v>52</v>
      </c>
      <c r="L89" s="72">
        <v>0.77829145728643223</v>
      </c>
      <c r="M89" s="72">
        <v>2517.689863007517</v>
      </c>
      <c r="N89" s="72">
        <f>M89/1000</f>
        <v>2.5176898630075168</v>
      </c>
      <c r="O89" s="72">
        <f>N89*0.446089</f>
        <v>1.1231137532991602</v>
      </c>
    </row>
    <row r="90" spans="1:15" ht="13" x14ac:dyDescent="0.15">
      <c r="A90" s="72">
        <v>2021</v>
      </c>
      <c r="B90" s="72" t="s">
        <v>21</v>
      </c>
      <c r="C90" s="72">
        <v>1405</v>
      </c>
      <c r="D90" s="72" t="s">
        <v>107</v>
      </c>
      <c r="E90" s="72" t="s">
        <v>31</v>
      </c>
      <c r="F90" s="72" t="s">
        <v>106</v>
      </c>
      <c r="G90" s="72" t="s">
        <v>109</v>
      </c>
      <c r="H90" s="72" t="s">
        <v>23</v>
      </c>
      <c r="I90" s="72" t="s">
        <v>38</v>
      </c>
      <c r="J90" s="74">
        <v>44440</v>
      </c>
      <c r="K90" s="72" t="s">
        <v>51</v>
      </c>
      <c r="L90" s="72">
        <v>0.77410256410256406</v>
      </c>
      <c r="M90" s="72">
        <v>1979.1583571854508</v>
      </c>
      <c r="N90" s="72">
        <f>M90/1000</f>
        <v>1.9791583571854507</v>
      </c>
      <c r="O90" s="72">
        <f>N90*0.446089</f>
        <v>0.8828807723985006</v>
      </c>
    </row>
    <row r="91" spans="1:15" ht="13" x14ac:dyDescent="0.15">
      <c r="A91" s="72">
        <v>2021</v>
      </c>
      <c r="B91" s="72" t="s">
        <v>21</v>
      </c>
      <c r="C91" s="72">
        <v>1406</v>
      </c>
      <c r="D91" s="72" t="s">
        <v>107</v>
      </c>
      <c r="E91" s="72" t="s">
        <v>30</v>
      </c>
      <c r="F91" s="72" t="s">
        <v>108</v>
      </c>
      <c r="G91" s="72" t="s">
        <v>110</v>
      </c>
      <c r="H91" s="72" t="s">
        <v>23</v>
      </c>
      <c r="I91" s="72" t="s">
        <v>38</v>
      </c>
      <c r="J91" s="74">
        <v>44440</v>
      </c>
      <c r="K91" s="72" t="s">
        <v>51</v>
      </c>
      <c r="L91" s="72">
        <v>0.78100840336134447</v>
      </c>
      <c r="M91" s="72">
        <v>2691.0993010819561</v>
      </c>
      <c r="N91" s="72">
        <f>M91/1000</f>
        <v>2.6910993010819562</v>
      </c>
      <c r="O91" s="72">
        <f>N91*0.446089</f>
        <v>1.2004697961203488</v>
      </c>
    </row>
    <row r="92" spans="1:15" ht="13" x14ac:dyDescent="0.15">
      <c r="A92" s="72">
        <v>2021</v>
      </c>
      <c r="B92" s="72" t="s">
        <v>21</v>
      </c>
      <c r="C92" s="72">
        <v>1407</v>
      </c>
      <c r="D92" s="72" t="s">
        <v>107</v>
      </c>
      <c r="E92" s="72" t="s">
        <v>27</v>
      </c>
      <c r="F92" s="72" t="s">
        <v>108</v>
      </c>
      <c r="G92" s="72" t="s">
        <v>109</v>
      </c>
      <c r="H92" s="72" t="s">
        <v>32</v>
      </c>
      <c r="I92" s="72" t="s">
        <v>38</v>
      </c>
      <c r="J92" s="74">
        <v>44428</v>
      </c>
      <c r="K92" s="72" t="s">
        <v>43</v>
      </c>
      <c r="L92" s="72">
        <v>0.77794871794871789</v>
      </c>
      <c r="M92" s="72">
        <v>2575.2326409393081</v>
      </c>
      <c r="N92" s="72">
        <f>M92/1000</f>
        <v>2.575232640939308</v>
      </c>
      <c r="O92" s="72">
        <f>N92*0.446089</f>
        <v>1.1487829535639751</v>
      </c>
    </row>
    <row r="93" spans="1:15" ht="13" x14ac:dyDescent="0.15">
      <c r="A93" s="72">
        <v>2021</v>
      </c>
      <c r="B93" s="72" t="s">
        <v>21</v>
      </c>
      <c r="C93" s="72">
        <v>1408</v>
      </c>
      <c r="D93" s="72" t="s">
        <v>107</v>
      </c>
      <c r="E93" s="72" t="s">
        <v>22</v>
      </c>
      <c r="F93" s="72" t="s">
        <v>106</v>
      </c>
      <c r="G93" s="72" t="s">
        <v>107</v>
      </c>
      <c r="H93" s="72" t="s">
        <v>32</v>
      </c>
      <c r="I93" s="72" t="s">
        <v>38</v>
      </c>
      <c r="J93" s="74">
        <v>44428</v>
      </c>
      <c r="K93" s="72" t="s">
        <v>42</v>
      </c>
      <c r="L93" s="72">
        <v>0.76261682242990658</v>
      </c>
      <c r="M93" s="72">
        <v>2007.4277772533221</v>
      </c>
      <c r="N93" s="72">
        <f>M93/1000</f>
        <v>2.007427777253322</v>
      </c>
      <c r="O93" s="72">
        <f>N93*0.446089</f>
        <v>0.89549144972715722</v>
      </c>
    </row>
    <row r="94" spans="1:15" ht="13" x14ac:dyDescent="0.15">
      <c r="A94" s="72">
        <v>2021</v>
      </c>
      <c r="B94" s="72" t="s">
        <v>21</v>
      </c>
      <c r="C94" s="72">
        <v>1409</v>
      </c>
      <c r="D94" s="72" t="s">
        <v>107</v>
      </c>
      <c r="E94" s="72" t="s">
        <v>29</v>
      </c>
      <c r="F94" s="72" t="s">
        <v>108</v>
      </c>
      <c r="G94" s="72" t="s">
        <v>107</v>
      </c>
      <c r="H94" s="72" t="s">
        <v>32</v>
      </c>
      <c r="I94" s="72" t="s">
        <v>38</v>
      </c>
      <c r="J94" s="74">
        <v>44428</v>
      </c>
      <c r="K94" s="72" t="s">
        <v>43</v>
      </c>
      <c r="L94" s="72">
        <v>0.76218978102189783</v>
      </c>
      <c r="M94" s="72">
        <v>2269.6012106466119</v>
      </c>
      <c r="N94" s="72">
        <f>M94/1000</f>
        <v>2.2696012106466119</v>
      </c>
      <c r="O94" s="72">
        <f>N94*0.446089</f>
        <v>1.0124441344561366</v>
      </c>
    </row>
    <row r="95" spans="1:15" ht="13" x14ac:dyDescent="0.15">
      <c r="A95" s="72">
        <v>2021</v>
      </c>
      <c r="B95" s="72" t="s">
        <v>21</v>
      </c>
      <c r="C95" s="72">
        <v>1410</v>
      </c>
      <c r="D95" s="72" t="s">
        <v>107</v>
      </c>
      <c r="E95" s="72" t="s">
        <v>31</v>
      </c>
      <c r="F95" s="72" t="s">
        <v>106</v>
      </c>
      <c r="G95" s="72" t="s">
        <v>109</v>
      </c>
      <c r="H95" s="72" t="s">
        <v>32</v>
      </c>
      <c r="I95" s="72" t="s">
        <v>38</v>
      </c>
      <c r="J95" s="74">
        <v>44428</v>
      </c>
      <c r="K95" s="72" t="s">
        <v>42</v>
      </c>
      <c r="L95" s="72">
        <v>0.7552671755725191</v>
      </c>
      <c r="M95" s="72">
        <v>1300.8788389407218</v>
      </c>
      <c r="N95" s="72">
        <f>M95/1000</f>
        <v>1.3008788389407218</v>
      </c>
      <c r="O95" s="72">
        <f>N95*0.446089</f>
        <v>0.58030774038422761</v>
      </c>
    </row>
    <row r="96" spans="1:15" ht="13" x14ac:dyDescent="0.15">
      <c r="A96" s="72">
        <v>2021</v>
      </c>
      <c r="B96" s="72" t="s">
        <v>21</v>
      </c>
      <c r="C96" s="72">
        <v>1411</v>
      </c>
      <c r="D96" s="72" t="s">
        <v>107</v>
      </c>
      <c r="E96" s="72" t="s">
        <v>30</v>
      </c>
      <c r="F96" s="72" t="s">
        <v>108</v>
      </c>
      <c r="G96" s="72" t="s">
        <v>110</v>
      </c>
      <c r="H96" s="72" t="s">
        <v>32</v>
      </c>
      <c r="I96" s="72" t="s">
        <v>38</v>
      </c>
      <c r="J96" s="74">
        <v>44428</v>
      </c>
      <c r="K96" s="72" t="s">
        <v>42</v>
      </c>
      <c r="L96" s="72">
        <v>0.7686274509803922</v>
      </c>
      <c r="M96" s="72">
        <v>1956.5989744943986</v>
      </c>
      <c r="N96" s="72">
        <f>M96/1000</f>
        <v>1.9565989744943986</v>
      </c>
      <c r="O96" s="72">
        <f>N96*0.446089</f>
        <v>0.87281727993323177</v>
      </c>
    </row>
    <row r="97" spans="1:15" ht="13" x14ac:dyDescent="0.15">
      <c r="A97" s="72">
        <v>2021</v>
      </c>
      <c r="B97" s="72" t="s">
        <v>21</v>
      </c>
      <c r="C97" s="72">
        <v>1412</v>
      </c>
      <c r="D97" s="72" t="s">
        <v>107</v>
      </c>
      <c r="E97" s="72" t="s">
        <v>28</v>
      </c>
      <c r="F97" s="72" t="s">
        <v>106</v>
      </c>
      <c r="G97" s="72" t="s">
        <v>110</v>
      </c>
      <c r="H97" s="72" t="s">
        <v>32</v>
      </c>
      <c r="I97" s="72" t="s">
        <v>38</v>
      </c>
      <c r="J97" s="74">
        <v>44428</v>
      </c>
      <c r="K97" s="72" t="s">
        <v>42</v>
      </c>
      <c r="L97" s="72">
        <v>0.75834710743801659</v>
      </c>
      <c r="M97" s="72">
        <v>2335.4680765413536</v>
      </c>
      <c r="N97" s="72">
        <f>M97/1000</f>
        <v>2.3354680765413538</v>
      </c>
      <c r="O97" s="72">
        <f>N97*0.446089</f>
        <v>1.0418266187962559</v>
      </c>
    </row>
    <row r="98" spans="1:15" ht="13" x14ac:dyDescent="0.15">
      <c r="A98" s="72">
        <v>2021</v>
      </c>
      <c r="B98" s="72" t="s">
        <v>21</v>
      </c>
      <c r="C98" s="72">
        <v>1107</v>
      </c>
      <c r="D98" s="72" t="s">
        <v>105</v>
      </c>
      <c r="E98" s="72" t="s">
        <v>29</v>
      </c>
      <c r="F98" s="72" t="s">
        <v>108</v>
      </c>
      <c r="G98" s="72" t="s">
        <v>107</v>
      </c>
      <c r="H98" s="72" t="s">
        <v>32</v>
      </c>
      <c r="I98" s="72" t="s">
        <v>59</v>
      </c>
      <c r="J98" s="74">
        <v>44487</v>
      </c>
      <c r="K98" s="72" t="s">
        <v>60</v>
      </c>
      <c r="L98" s="72">
        <v>0.71570469798657721</v>
      </c>
      <c r="M98" s="72">
        <v>1248.3032289857792</v>
      </c>
      <c r="N98" s="72">
        <f>M98/1000</f>
        <v>1.2483032289857792</v>
      </c>
      <c r="O98" s="72">
        <f>N98*0.446089</f>
        <v>0.55685433911503723</v>
      </c>
    </row>
    <row r="99" spans="1:15" ht="13" x14ac:dyDescent="0.15">
      <c r="A99" s="72">
        <v>2021</v>
      </c>
      <c r="B99" s="72" t="s">
        <v>21</v>
      </c>
      <c r="C99" s="72">
        <v>1108</v>
      </c>
      <c r="D99" s="72" t="s">
        <v>105</v>
      </c>
      <c r="E99" s="72" t="s">
        <v>28</v>
      </c>
      <c r="F99" s="72" t="s">
        <v>106</v>
      </c>
      <c r="G99" s="72" t="s">
        <v>110</v>
      </c>
      <c r="H99" s="72" t="s">
        <v>32</v>
      </c>
      <c r="I99" s="72" t="s">
        <v>59</v>
      </c>
      <c r="J99" s="74">
        <v>44487</v>
      </c>
      <c r="K99" s="72" t="s">
        <v>60</v>
      </c>
      <c r="L99" s="72">
        <v>0.71658536585365862</v>
      </c>
      <c r="M99" s="72">
        <v>1129.8691779584458</v>
      </c>
      <c r="N99" s="72">
        <f>M99/1000</f>
        <v>1.1298691779584458</v>
      </c>
      <c r="O99" s="72">
        <f>N99*0.446089</f>
        <v>0.50402221172630512</v>
      </c>
    </row>
    <row r="100" spans="1:15" ht="13" x14ac:dyDescent="0.15">
      <c r="A100" s="72">
        <v>2021</v>
      </c>
      <c r="B100" s="72" t="s">
        <v>21</v>
      </c>
      <c r="C100" s="72">
        <v>1109</v>
      </c>
      <c r="D100" s="72" t="s">
        <v>105</v>
      </c>
      <c r="E100" s="72" t="s">
        <v>22</v>
      </c>
      <c r="F100" s="72" t="s">
        <v>106</v>
      </c>
      <c r="G100" s="72" t="s">
        <v>107</v>
      </c>
      <c r="H100" s="72" t="s">
        <v>32</v>
      </c>
      <c r="I100" s="72" t="s">
        <v>59</v>
      </c>
      <c r="J100" s="74">
        <v>44487</v>
      </c>
      <c r="K100" s="72" t="s">
        <v>60</v>
      </c>
      <c r="L100" s="72">
        <v>0.71718309859154938</v>
      </c>
      <c r="M100" s="72">
        <v>1264.1512375713312</v>
      </c>
      <c r="N100" s="72">
        <f>M100/1000</f>
        <v>1.2641512375713313</v>
      </c>
      <c r="O100" s="72">
        <f>N100*0.446089</f>
        <v>0.56392396141695766</v>
      </c>
    </row>
    <row r="101" spans="1:15" ht="13" x14ac:dyDescent="0.15">
      <c r="A101" s="72">
        <v>2021</v>
      </c>
      <c r="B101" s="72" t="s">
        <v>21</v>
      </c>
      <c r="C101" s="72">
        <v>1110</v>
      </c>
      <c r="D101" s="72" t="s">
        <v>105</v>
      </c>
      <c r="E101" s="72" t="s">
        <v>27</v>
      </c>
      <c r="F101" s="72" t="s">
        <v>108</v>
      </c>
      <c r="G101" s="72" t="s">
        <v>109</v>
      </c>
      <c r="H101" s="72" t="s">
        <v>32</v>
      </c>
      <c r="I101" s="72" t="s">
        <v>59</v>
      </c>
      <c r="J101" s="74">
        <v>44487</v>
      </c>
      <c r="K101" s="72" t="s">
        <v>60</v>
      </c>
      <c r="L101" s="72">
        <v>0.70606060606060606</v>
      </c>
      <c r="M101" s="72">
        <v>1420.396966295956</v>
      </c>
      <c r="N101" s="72">
        <f>M101/1000</f>
        <v>1.4203969662959559</v>
      </c>
      <c r="O101" s="72">
        <f>N101*0.446089</f>
        <v>0.63362346229799671</v>
      </c>
    </row>
    <row r="102" spans="1:15" ht="13" x14ac:dyDescent="0.15">
      <c r="A102" s="72">
        <v>2021</v>
      </c>
      <c r="B102" s="72" t="s">
        <v>21</v>
      </c>
      <c r="C102" s="72">
        <v>1111</v>
      </c>
      <c r="D102" s="72" t="s">
        <v>105</v>
      </c>
      <c r="E102" s="72" t="s">
        <v>30</v>
      </c>
      <c r="F102" s="72" t="s">
        <v>108</v>
      </c>
      <c r="G102" s="72" t="s">
        <v>110</v>
      </c>
      <c r="H102" s="72" t="s">
        <v>32</v>
      </c>
      <c r="I102" s="72" t="s">
        <v>59</v>
      </c>
      <c r="J102" s="74">
        <v>44487</v>
      </c>
      <c r="K102" s="72" t="s">
        <v>60</v>
      </c>
      <c r="L102" s="72">
        <v>0.71196428571428572</v>
      </c>
      <c r="M102" s="72">
        <v>1322.2753058361388</v>
      </c>
      <c r="N102" s="72">
        <f>M102/1000</f>
        <v>1.3222753058361389</v>
      </c>
      <c r="O102" s="72">
        <f>N102*0.446089</f>
        <v>0.58985246890513743</v>
      </c>
    </row>
    <row r="103" spans="1:15" ht="13" x14ac:dyDescent="0.15">
      <c r="A103" s="72">
        <v>2021</v>
      </c>
      <c r="B103" s="72" t="s">
        <v>21</v>
      </c>
      <c r="C103" s="72">
        <v>1112</v>
      </c>
      <c r="D103" s="72" t="s">
        <v>105</v>
      </c>
      <c r="E103" s="72" t="s">
        <v>31</v>
      </c>
      <c r="F103" s="72" t="s">
        <v>106</v>
      </c>
      <c r="G103" s="72" t="s">
        <v>109</v>
      </c>
      <c r="H103" s="72" t="s">
        <v>32</v>
      </c>
      <c r="I103" s="72" t="s">
        <v>59</v>
      </c>
      <c r="J103" s="74">
        <v>44487</v>
      </c>
      <c r="K103" s="72" t="s">
        <v>60</v>
      </c>
      <c r="L103" s="72">
        <v>0.72067415730337081</v>
      </c>
      <c r="M103" s="72">
        <v>841.016905790838</v>
      </c>
      <c r="N103" s="72">
        <f>M103/1000</f>
        <v>0.84101690579083799</v>
      </c>
      <c r="O103" s="72">
        <f>N103*0.446089</f>
        <v>0.37516839048732914</v>
      </c>
    </row>
    <row r="104" spans="1:15" ht="13" x14ac:dyDescent="0.15">
      <c r="A104" s="72">
        <v>2021</v>
      </c>
      <c r="B104" s="72" t="s">
        <v>21</v>
      </c>
      <c r="C104" s="72">
        <v>1207</v>
      </c>
      <c r="D104" s="72" t="s">
        <v>111</v>
      </c>
      <c r="E104" s="72" t="s">
        <v>28</v>
      </c>
      <c r="F104" s="72" t="s">
        <v>106</v>
      </c>
      <c r="G104" s="72" t="s">
        <v>110</v>
      </c>
      <c r="H104" s="72" t="s">
        <v>32</v>
      </c>
      <c r="I104" s="72" t="s">
        <v>59</v>
      </c>
      <c r="J104" s="74">
        <v>44487</v>
      </c>
      <c r="K104" s="72" t="s">
        <v>60</v>
      </c>
      <c r="L104" s="72">
        <v>0.72418604651162788</v>
      </c>
      <c r="M104" s="72">
        <v>1038.0537811026184</v>
      </c>
      <c r="N104" s="72">
        <f>M104/1000</f>
        <v>1.0380537811026183</v>
      </c>
      <c r="O104" s="72">
        <f>N104*0.446089</f>
        <v>0.46306437315828591</v>
      </c>
    </row>
    <row r="105" spans="1:15" ht="13" x14ac:dyDescent="0.15">
      <c r="A105" s="72">
        <v>2021</v>
      </c>
      <c r="B105" s="72" t="s">
        <v>21</v>
      </c>
      <c r="C105" s="72">
        <v>1208</v>
      </c>
      <c r="D105" s="72" t="s">
        <v>111</v>
      </c>
      <c r="E105" s="72" t="s">
        <v>30</v>
      </c>
      <c r="F105" s="72" t="s">
        <v>108</v>
      </c>
      <c r="G105" s="72" t="s">
        <v>110</v>
      </c>
      <c r="H105" s="72" t="s">
        <v>32</v>
      </c>
      <c r="I105" s="72" t="s">
        <v>59</v>
      </c>
      <c r="J105" s="74">
        <v>44487</v>
      </c>
      <c r="K105" s="72" t="s">
        <v>60</v>
      </c>
      <c r="L105" s="72">
        <v>0.71253012048192765</v>
      </c>
      <c r="M105" s="72">
        <v>1458.5911954890269</v>
      </c>
      <c r="N105" s="72">
        <f>M105/1000</f>
        <v>1.4585911954890269</v>
      </c>
      <c r="O105" s="72">
        <f>N105*0.446089</f>
        <v>0.6506614878045045</v>
      </c>
    </row>
    <row r="106" spans="1:15" ht="13" x14ac:dyDescent="0.15">
      <c r="A106" s="72">
        <v>2021</v>
      </c>
      <c r="B106" s="72" t="s">
        <v>21</v>
      </c>
      <c r="C106" s="72">
        <v>1209</v>
      </c>
      <c r="D106" s="72" t="s">
        <v>111</v>
      </c>
      <c r="E106" s="72" t="s">
        <v>31</v>
      </c>
      <c r="F106" s="72" t="s">
        <v>106</v>
      </c>
      <c r="G106" s="72" t="s">
        <v>109</v>
      </c>
      <c r="H106" s="72" t="s">
        <v>32</v>
      </c>
      <c r="I106" s="72" t="s">
        <v>59</v>
      </c>
      <c r="J106" s="74">
        <v>44487</v>
      </c>
      <c r="K106" s="72" t="s">
        <v>60</v>
      </c>
      <c r="L106" s="72">
        <v>0.71868852459016386</v>
      </c>
      <c r="M106" s="72">
        <v>1019.5315118397089</v>
      </c>
      <c r="N106" s="72">
        <f>M106/1000</f>
        <v>1.0195315118397088</v>
      </c>
      <c r="O106" s="72">
        <f>N106*0.446089</f>
        <v>0.45480179258506387</v>
      </c>
    </row>
    <row r="107" spans="1:15" ht="13" x14ac:dyDescent="0.15">
      <c r="A107" s="72">
        <v>2021</v>
      </c>
      <c r="B107" s="72" t="s">
        <v>21</v>
      </c>
      <c r="C107" s="72">
        <v>1210</v>
      </c>
      <c r="D107" s="72" t="s">
        <v>111</v>
      </c>
      <c r="E107" s="72" t="s">
        <v>22</v>
      </c>
      <c r="F107" s="72" t="s">
        <v>106</v>
      </c>
      <c r="G107" s="72" t="s">
        <v>107</v>
      </c>
      <c r="H107" s="72" t="s">
        <v>32</v>
      </c>
      <c r="I107" s="72" t="s">
        <v>59</v>
      </c>
      <c r="J107" s="74">
        <v>44487</v>
      </c>
      <c r="K107" s="72" t="s">
        <v>60</v>
      </c>
      <c r="L107" s="72">
        <v>0.70259259259259255</v>
      </c>
      <c r="M107" s="72">
        <v>1832.3731001371743</v>
      </c>
      <c r="N107" s="72">
        <f>M107/1000</f>
        <v>1.8323731001371744</v>
      </c>
      <c r="O107" s="72">
        <f>N107*0.446089</f>
        <v>0.81740148386709199</v>
      </c>
    </row>
    <row r="108" spans="1:15" ht="13" x14ac:dyDescent="0.15">
      <c r="A108" s="72">
        <v>2021</v>
      </c>
      <c r="B108" s="72" t="s">
        <v>21</v>
      </c>
      <c r="C108" s="72">
        <v>1211</v>
      </c>
      <c r="D108" s="72" t="s">
        <v>111</v>
      </c>
      <c r="E108" s="72" t="s">
        <v>27</v>
      </c>
      <c r="F108" s="72" t="s">
        <v>108</v>
      </c>
      <c r="G108" s="72" t="s">
        <v>109</v>
      </c>
      <c r="H108" s="72" t="s">
        <v>32</v>
      </c>
      <c r="I108" s="72" t="s">
        <v>59</v>
      </c>
      <c r="J108" s="74">
        <v>44487</v>
      </c>
      <c r="K108" s="72" t="s">
        <v>60</v>
      </c>
      <c r="L108" s="72">
        <v>0.71060869565217399</v>
      </c>
      <c r="M108" s="72">
        <v>1468.3402980529929</v>
      </c>
      <c r="N108" s="72">
        <f>M108/1000</f>
        <v>1.4683402980529929</v>
      </c>
      <c r="O108" s="72">
        <f>N108*0.446089</f>
        <v>0.65501045521816159</v>
      </c>
    </row>
    <row r="109" spans="1:15" ht="13" x14ac:dyDescent="0.15">
      <c r="A109" s="72">
        <v>2021</v>
      </c>
      <c r="B109" s="72" t="s">
        <v>21</v>
      </c>
      <c r="C109" s="72">
        <v>1212</v>
      </c>
      <c r="D109" s="72" t="s">
        <v>111</v>
      </c>
      <c r="E109" s="72" t="s">
        <v>29</v>
      </c>
      <c r="F109" s="72" t="s">
        <v>108</v>
      </c>
      <c r="G109" s="72" t="s">
        <v>107</v>
      </c>
      <c r="H109" s="72" t="s">
        <v>32</v>
      </c>
      <c r="I109" s="72" t="s">
        <v>59</v>
      </c>
      <c r="J109" s="74">
        <v>44487</v>
      </c>
      <c r="K109" s="72" t="s">
        <v>60</v>
      </c>
      <c r="L109" s="72">
        <v>0.69521126760563379</v>
      </c>
      <c r="M109" s="72">
        <v>1376.5239594208606</v>
      </c>
      <c r="N109" s="72">
        <f>M109/1000</f>
        <v>1.3765239594208607</v>
      </c>
      <c r="O109" s="72">
        <f>N109*0.446089</f>
        <v>0.61405219653409238</v>
      </c>
    </row>
    <row r="110" spans="1:15" ht="13" x14ac:dyDescent="0.15">
      <c r="A110" s="72">
        <v>2021</v>
      </c>
      <c r="B110" s="72" t="s">
        <v>21</v>
      </c>
      <c r="C110" s="72">
        <v>1301</v>
      </c>
      <c r="D110" s="72" t="s">
        <v>109</v>
      </c>
      <c r="E110" s="72" t="s">
        <v>22</v>
      </c>
      <c r="F110" s="72" t="s">
        <v>106</v>
      </c>
      <c r="G110" s="72" t="s">
        <v>107</v>
      </c>
      <c r="H110" s="72" t="s">
        <v>32</v>
      </c>
      <c r="I110" s="72" t="s">
        <v>59</v>
      </c>
      <c r="J110" s="74">
        <v>44487</v>
      </c>
      <c r="K110" s="72" t="s">
        <v>60</v>
      </c>
      <c r="L110" s="72">
        <v>0.72785714285714287</v>
      </c>
      <c r="M110" s="72">
        <v>1297.3671678321678</v>
      </c>
      <c r="N110" s="72">
        <f>M110/1000</f>
        <v>1.2973671678321677</v>
      </c>
      <c r="O110" s="72">
        <f>N110*0.446089</f>
        <v>0.57874122253108384</v>
      </c>
    </row>
    <row r="111" spans="1:15" ht="13" x14ac:dyDescent="0.15">
      <c r="A111" s="72">
        <v>2021</v>
      </c>
      <c r="B111" s="72" t="s">
        <v>21</v>
      </c>
      <c r="C111" s="72">
        <v>1302</v>
      </c>
      <c r="D111" s="72" t="s">
        <v>109</v>
      </c>
      <c r="E111" s="72" t="s">
        <v>27</v>
      </c>
      <c r="F111" s="72" t="s">
        <v>108</v>
      </c>
      <c r="G111" s="72" t="s">
        <v>109</v>
      </c>
      <c r="H111" s="72" t="s">
        <v>32</v>
      </c>
      <c r="I111" s="72" t="s">
        <v>59</v>
      </c>
      <c r="J111" s="74">
        <v>44487</v>
      </c>
      <c r="K111" s="72" t="s">
        <v>60</v>
      </c>
      <c r="L111" s="72">
        <v>0.71069306930693066</v>
      </c>
      <c r="M111" s="72">
        <v>1328.1110337700436</v>
      </c>
      <c r="N111" s="72">
        <f>M111/1000</f>
        <v>1.3281110337700437</v>
      </c>
      <c r="O111" s="72">
        <f>N111*0.446089</f>
        <v>0.59245572294344506</v>
      </c>
    </row>
    <row r="112" spans="1:15" ht="13" x14ac:dyDescent="0.15">
      <c r="A112" s="72">
        <v>2021</v>
      </c>
      <c r="B112" s="72" t="s">
        <v>21</v>
      </c>
      <c r="C112" s="72">
        <v>1303</v>
      </c>
      <c r="D112" s="72" t="s">
        <v>109</v>
      </c>
      <c r="E112" s="72" t="s">
        <v>30</v>
      </c>
      <c r="F112" s="72" t="s">
        <v>108</v>
      </c>
      <c r="G112" s="72" t="s">
        <v>110</v>
      </c>
      <c r="H112" s="72" t="s">
        <v>32</v>
      </c>
      <c r="I112" s="72" t="s">
        <v>59</v>
      </c>
      <c r="J112" s="74">
        <v>44487</v>
      </c>
      <c r="K112" s="72" t="s">
        <v>60</v>
      </c>
      <c r="L112" s="72">
        <v>0.71827586206896554</v>
      </c>
      <c r="M112" s="72">
        <v>1225.2325043538835</v>
      </c>
      <c r="N112" s="72">
        <f>M112/1000</f>
        <v>1.2252325043538836</v>
      </c>
      <c r="O112" s="72">
        <f>N112*0.446089</f>
        <v>0.5465627426347196</v>
      </c>
    </row>
    <row r="113" spans="1:15" ht="13" x14ac:dyDescent="0.15">
      <c r="A113" s="72">
        <v>2021</v>
      </c>
      <c r="B113" s="72" t="s">
        <v>21</v>
      </c>
      <c r="C113" s="72">
        <v>1304</v>
      </c>
      <c r="D113" s="72" t="s">
        <v>109</v>
      </c>
      <c r="E113" s="72" t="s">
        <v>31</v>
      </c>
      <c r="F113" s="72" t="s">
        <v>106</v>
      </c>
      <c r="G113" s="72" t="s">
        <v>109</v>
      </c>
      <c r="H113" s="72" t="s">
        <v>32</v>
      </c>
      <c r="I113" s="72" t="s">
        <v>59</v>
      </c>
      <c r="J113" s="74">
        <v>44487</v>
      </c>
      <c r="K113" s="72" t="s">
        <v>60</v>
      </c>
      <c r="L113" s="72">
        <v>0.71519230769230768</v>
      </c>
      <c r="M113" s="72">
        <v>791.35527432444087</v>
      </c>
      <c r="N113" s="72">
        <f>M113/1000</f>
        <v>0.79135527432444086</v>
      </c>
      <c r="O113" s="72">
        <f>N113*0.446089</f>
        <v>0.35301488296811551</v>
      </c>
    </row>
    <row r="114" spans="1:15" ht="13" x14ac:dyDescent="0.15">
      <c r="A114" s="72">
        <v>2021</v>
      </c>
      <c r="B114" s="72" t="s">
        <v>21</v>
      </c>
      <c r="C114" s="72">
        <v>1305</v>
      </c>
      <c r="D114" s="72" t="s">
        <v>109</v>
      </c>
      <c r="E114" s="72" t="s">
        <v>28</v>
      </c>
      <c r="F114" s="72" t="s">
        <v>106</v>
      </c>
      <c r="G114" s="72" t="s">
        <v>110</v>
      </c>
      <c r="H114" s="72" t="s">
        <v>32</v>
      </c>
      <c r="I114" s="72" t="s">
        <v>59</v>
      </c>
      <c r="J114" s="74">
        <v>44487</v>
      </c>
      <c r="K114" s="72" t="s">
        <v>60</v>
      </c>
      <c r="L114" s="72">
        <v>0.71658536585365862</v>
      </c>
      <c r="M114" s="72">
        <v>1027.1537981440417</v>
      </c>
      <c r="N114" s="72">
        <f>M114/1000</f>
        <v>1.0271537981440417</v>
      </c>
      <c r="O114" s="72">
        <f>N114*0.446089</f>
        <v>0.45820201066027744</v>
      </c>
    </row>
    <row r="115" spans="1:15" ht="13" x14ac:dyDescent="0.15">
      <c r="A115" s="72">
        <v>2021</v>
      </c>
      <c r="B115" s="72" t="s">
        <v>21</v>
      </c>
      <c r="C115" s="72">
        <v>1306</v>
      </c>
      <c r="D115" s="72" t="s">
        <v>109</v>
      </c>
      <c r="E115" s="72" t="s">
        <v>29</v>
      </c>
      <c r="F115" s="72" t="s">
        <v>108</v>
      </c>
      <c r="G115" s="72" t="s">
        <v>107</v>
      </c>
      <c r="H115" s="72" t="s">
        <v>32</v>
      </c>
      <c r="I115" s="72" t="s">
        <v>59</v>
      </c>
      <c r="J115" s="74">
        <v>44487</v>
      </c>
      <c r="K115" s="72" t="s">
        <v>60</v>
      </c>
      <c r="L115" s="72">
        <v>0.69139240506329125</v>
      </c>
      <c r="M115" s="72">
        <v>1200.1918417869047</v>
      </c>
      <c r="N115" s="72">
        <f>M115/1000</f>
        <v>1.2001918417869046</v>
      </c>
      <c r="O115" s="72">
        <f>N115*0.446089</f>
        <v>0.53539237851087851</v>
      </c>
    </row>
    <row r="116" spans="1:15" ht="13" x14ac:dyDescent="0.15">
      <c r="A116" s="72">
        <v>2021</v>
      </c>
      <c r="B116" s="72" t="s">
        <v>21</v>
      </c>
      <c r="C116" s="72">
        <v>1407</v>
      </c>
      <c r="D116" s="72" t="s">
        <v>107</v>
      </c>
      <c r="E116" s="72" t="s">
        <v>27</v>
      </c>
      <c r="F116" s="72" t="s">
        <v>108</v>
      </c>
      <c r="G116" s="72" t="s">
        <v>109</v>
      </c>
      <c r="H116" s="72" t="s">
        <v>32</v>
      </c>
      <c r="I116" s="72" t="s">
        <v>59</v>
      </c>
      <c r="J116" s="74">
        <v>44487</v>
      </c>
      <c r="K116" s="72" t="s">
        <v>60</v>
      </c>
      <c r="L116" s="72">
        <v>0.71832167832167837</v>
      </c>
      <c r="M116" s="72">
        <v>1272.1499105090711</v>
      </c>
      <c r="N116" s="72">
        <f>M116/1000</f>
        <v>1.272149910509071</v>
      </c>
      <c r="O116" s="72">
        <f>N116*0.446089</f>
        <v>0.56749208142908103</v>
      </c>
    </row>
    <row r="117" spans="1:15" ht="13" x14ac:dyDescent="0.15">
      <c r="A117" s="72">
        <v>2021</v>
      </c>
      <c r="B117" s="72" t="s">
        <v>21</v>
      </c>
      <c r="C117" s="72">
        <v>1408</v>
      </c>
      <c r="D117" s="72" t="s">
        <v>107</v>
      </c>
      <c r="E117" s="72" t="s">
        <v>22</v>
      </c>
      <c r="F117" s="72" t="s">
        <v>106</v>
      </c>
      <c r="G117" s="72" t="s">
        <v>107</v>
      </c>
      <c r="H117" s="72" t="s">
        <v>32</v>
      </c>
      <c r="I117" s="72" t="s">
        <v>59</v>
      </c>
      <c r="J117" s="74">
        <v>44487</v>
      </c>
      <c r="K117" s="72" t="s">
        <v>60</v>
      </c>
      <c r="L117" s="72">
        <v>0.69948051948051948</v>
      </c>
      <c r="M117" s="72">
        <v>980.2307988980715</v>
      </c>
      <c r="N117" s="72">
        <f>M117/1000</f>
        <v>0.98023079889807152</v>
      </c>
      <c r="O117" s="72">
        <f>N117*0.446089</f>
        <v>0.43727017684964181</v>
      </c>
    </row>
    <row r="118" spans="1:15" ht="13" x14ac:dyDescent="0.15">
      <c r="A118" s="72">
        <v>2021</v>
      </c>
      <c r="B118" s="72" t="s">
        <v>21</v>
      </c>
      <c r="C118" s="72">
        <v>1409</v>
      </c>
      <c r="D118" s="72" t="s">
        <v>107</v>
      </c>
      <c r="E118" s="72" t="s">
        <v>29</v>
      </c>
      <c r="F118" s="72" t="s">
        <v>108</v>
      </c>
      <c r="G118" s="72" t="s">
        <v>107</v>
      </c>
      <c r="H118" s="72" t="s">
        <v>32</v>
      </c>
      <c r="I118" s="72" t="s">
        <v>59</v>
      </c>
      <c r="J118" s="74">
        <v>44487</v>
      </c>
      <c r="K118" s="72" t="s">
        <v>60</v>
      </c>
      <c r="L118" s="72">
        <v>0.70551724137931038</v>
      </c>
      <c r="M118" s="72">
        <v>1280.7203901079758</v>
      </c>
      <c r="N118" s="72">
        <f>M118/1000</f>
        <v>1.2807203901079758</v>
      </c>
      <c r="O118" s="72">
        <f>N118*0.446089</f>
        <v>0.57131527810287686</v>
      </c>
    </row>
    <row r="119" spans="1:15" ht="13" x14ac:dyDescent="0.15">
      <c r="A119" s="72">
        <v>2021</v>
      </c>
      <c r="B119" s="72" t="s">
        <v>21</v>
      </c>
      <c r="C119" s="72">
        <v>1410</v>
      </c>
      <c r="D119" s="72" t="s">
        <v>107</v>
      </c>
      <c r="E119" s="72" t="s">
        <v>31</v>
      </c>
      <c r="F119" s="72" t="s">
        <v>106</v>
      </c>
      <c r="G119" s="72" t="s">
        <v>109</v>
      </c>
      <c r="H119" s="72" t="s">
        <v>32</v>
      </c>
      <c r="I119" s="72" t="s">
        <v>59</v>
      </c>
      <c r="J119" s="74">
        <v>44487</v>
      </c>
      <c r="K119" s="72" t="s">
        <v>60</v>
      </c>
      <c r="L119" s="72">
        <v>0.72285714285714286</v>
      </c>
      <c r="M119" s="72">
        <v>502.21178451178451</v>
      </c>
      <c r="N119" s="72">
        <f>M119/1000</f>
        <v>0.5022117845117845</v>
      </c>
      <c r="O119" s="72">
        <f>N119*0.446089</f>
        <v>0.22403115274107743</v>
      </c>
    </row>
    <row r="120" spans="1:15" ht="13" x14ac:dyDescent="0.15">
      <c r="A120" s="72">
        <v>2021</v>
      </c>
      <c r="B120" s="72" t="s">
        <v>21</v>
      </c>
      <c r="C120" s="72">
        <v>1411</v>
      </c>
      <c r="D120" s="72" t="s">
        <v>107</v>
      </c>
      <c r="E120" s="72" t="s">
        <v>30</v>
      </c>
      <c r="F120" s="72" t="s">
        <v>108</v>
      </c>
      <c r="G120" s="72" t="s">
        <v>110</v>
      </c>
      <c r="H120" s="72" t="s">
        <v>32</v>
      </c>
      <c r="I120" s="72" t="s">
        <v>59</v>
      </c>
      <c r="J120" s="74">
        <v>44487</v>
      </c>
      <c r="K120" s="72" t="s">
        <v>60</v>
      </c>
      <c r="L120" s="72">
        <v>0.70838095238095233</v>
      </c>
      <c r="M120" s="72">
        <v>915.96986457164235</v>
      </c>
      <c r="N120" s="72">
        <f>M120/1000</f>
        <v>0.91596986457164231</v>
      </c>
      <c r="O120" s="72">
        <f>N120*0.446089</f>
        <v>0.40860408091689937</v>
      </c>
    </row>
    <row r="121" spans="1:15" ht="13" x14ac:dyDescent="0.15">
      <c r="A121" s="72">
        <v>2021</v>
      </c>
      <c r="B121" s="72" t="s">
        <v>21</v>
      </c>
      <c r="C121" s="72">
        <v>1412</v>
      </c>
      <c r="D121" s="72" t="s">
        <v>107</v>
      </c>
      <c r="E121" s="72" t="s">
        <v>28</v>
      </c>
      <c r="F121" s="72" t="s">
        <v>106</v>
      </c>
      <c r="G121" s="72" t="s">
        <v>110</v>
      </c>
      <c r="H121" s="72" t="s">
        <v>32</v>
      </c>
      <c r="I121" s="72" t="s">
        <v>59</v>
      </c>
      <c r="J121" s="74">
        <v>44487</v>
      </c>
      <c r="K121" s="72" t="s">
        <v>60</v>
      </c>
      <c r="L121" s="72">
        <v>0.71890410958904105</v>
      </c>
      <c r="M121" s="72">
        <v>1022.6684567487307</v>
      </c>
      <c r="N121" s="72">
        <f>M121/1000</f>
        <v>1.0226684567487307</v>
      </c>
      <c r="O121" s="72">
        <f>N121*0.446089</f>
        <v>0.45620114920258459</v>
      </c>
    </row>
    <row r="122" spans="1:15" ht="13" x14ac:dyDescent="0.15">
      <c r="A122" s="72">
        <v>2021</v>
      </c>
      <c r="B122" s="72" t="s">
        <v>33</v>
      </c>
      <c r="C122" s="72">
        <v>2101</v>
      </c>
      <c r="D122" s="72" t="s">
        <v>105</v>
      </c>
      <c r="E122" s="72" t="s">
        <v>31</v>
      </c>
      <c r="F122" s="72" t="s">
        <v>106</v>
      </c>
      <c r="G122" s="72" t="s">
        <v>109</v>
      </c>
      <c r="H122" s="72" t="s">
        <v>23</v>
      </c>
      <c r="I122" s="72" t="s">
        <v>24</v>
      </c>
      <c r="J122" s="73">
        <v>44393</v>
      </c>
      <c r="K122" s="72" t="s">
        <v>34</v>
      </c>
      <c r="L122" s="72"/>
      <c r="M122" s="72">
        <v>2341.4876433306831</v>
      </c>
      <c r="N122" s="72">
        <f>M122/1000</f>
        <v>2.3414876433306833</v>
      </c>
      <c r="O122" s="72">
        <f>N122*0.446089</f>
        <v>1.0445118813257412</v>
      </c>
    </row>
    <row r="123" spans="1:15" ht="13" x14ac:dyDescent="0.15">
      <c r="A123" s="72">
        <v>2021</v>
      </c>
      <c r="B123" s="72" t="s">
        <v>33</v>
      </c>
      <c r="C123" s="72">
        <v>2102</v>
      </c>
      <c r="D123" s="72" t="s">
        <v>105</v>
      </c>
      <c r="E123" s="72" t="s">
        <v>30</v>
      </c>
      <c r="F123" s="72" t="s">
        <v>108</v>
      </c>
      <c r="G123" s="72" t="s">
        <v>110</v>
      </c>
      <c r="H123" s="72" t="s">
        <v>23</v>
      </c>
      <c r="I123" s="72" t="s">
        <v>24</v>
      </c>
      <c r="J123" s="73">
        <v>44393</v>
      </c>
      <c r="K123" s="72" t="s">
        <v>34</v>
      </c>
      <c r="L123" s="72"/>
      <c r="M123" s="72">
        <v>3120.2529349040856</v>
      </c>
      <c r="N123" s="72">
        <f>M123/1000</f>
        <v>3.1202529349040855</v>
      </c>
      <c r="O123" s="72">
        <f>N123*0.446089</f>
        <v>1.3919105114784287</v>
      </c>
    </row>
    <row r="124" spans="1:15" ht="13" x14ac:dyDescent="0.15">
      <c r="A124" s="72">
        <v>2021</v>
      </c>
      <c r="B124" s="72" t="s">
        <v>33</v>
      </c>
      <c r="C124" s="72">
        <v>2103</v>
      </c>
      <c r="D124" s="72" t="s">
        <v>105</v>
      </c>
      <c r="E124" s="72" t="s">
        <v>27</v>
      </c>
      <c r="F124" s="72" t="s">
        <v>108</v>
      </c>
      <c r="G124" s="72" t="s">
        <v>109</v>
      </c>
      <c r="H124" s="72" t="s">
        <v>23</v>
      </c>
      <c r="I124" s="72" t="s">
        <v>24</v>
      </c>
      <c r="J124" s="73">
        <v>44393</v>
      </c>
      <c r="K124" s="72" t="s">
        <v>34</v>
      </c>
      <c r="L124" s="72">
        <v>0.73873068573617673</v>
      </c>
      <c r="M124" s="72">
        <v>2984.4936653417208</v>
      </c>
      <c r="N124" s="72">
        <f>M124/1000</f>
        <v>2.9844936653417209</v>
      </c>
      <c r="O124" s="72">
        <f>N124*0.446089</f>
        <v>1.331349794678623</v>
      </c>
    </row>
    <row r="125" spans="1:15" ht="13" x14ac:dyDescent="0.15">
      <c r="A125" s="72">
        <v>2021</v>
      </c>
      <c r="B125" s="72" t="s">
        <v>33</v>
      </c>
      <c r="C125" s="72">
        <v>2104</v>
      </c>
      <c r="D125" s="72" t="s">
        <v>105</v>
      </c>
      <c r="E125" s="72" t="s">
        <v>28</v>
      </c>
      <c r="F125" s="72" t="s">
        <v>106</v>
      </c>
      <c r="G125" s="72" t="s">
        <v>110</v>
      </c>
      <c r="H125" s="72" t="s">
        <v>23</v>
      </c>
      <c r="I125" s="72" t="s">
        <v>24</v>
      </c>
      <c r="J125" s="73">
        <v>44393</v>
      </c>
      <c r="K125" s="72" t="s">
        <v>34</v>
      </c>
      <c r="L125" s="72"/>
      <c r="M125" s="72">
        <v>3173.7644223883494</v>
      </c>
      <c r="N125" s="72">
        <f>M125/1000</f>
        <v>3.1737644223883494</v>
      </c>
      <c r="O125" s="72">
        <f>N125*0.446089</f>
        <v>1.4157813974187965</v>
      </c>
    </row>
    <row r="126" spans="1:15" ht="13" x14ac:dyDescent="0.15">
      <c r="A126" s="72">
        <v>2021</v>
      </c>
      <c r="B126" s="72" t="s">
        <v>33</v>
      </c>
      <c r="C126" s="72">
        <v>2105</v>
      </c>
      <c r="D126" s="72" t="s">
        <v>105</v>
      </c>
      <c r="E126" s="72" t="s">
        <v>22</v>
      </c>
      <c r="F126" s="72" t="s">
        <v>106</v>
      </c>
      <c r="G126" s="72" t="s">
        <v>107</v>
      </c>
      <c r="H126" s="72" t="s">
        <v>23</v>
      </c>
      <c r="I126" s="72" t="s">
        <v>24</v>
      </c>
      <c r="J126" s="73">
        <v>44393</v>
      </c>
      <c r="K126" s="72" t="s">
        <v>34</v>
      </c>
      <c r="L126" s="72"/>
      <c r="M126" s="72">
        <v>3589.8817485423069</v>
      </c>
      <c r="N126" s="72">
        <f>M126/1000</f>
        <v>3.5898817485423069</v>
      </c>
      <c r="O126" s="72">
        <f>N126*0.446089</f>
        <v>1.6014067593254893</v>
      </c>
    </row>
    <row r="127" spans="1:15" ht="13" x14ac:dyDescent="0.15">
      <c r="A127" s="72">
        <v>2021</v>
      </c>
      <c r="B127" s="72" t="s">
        <v>33</v>
      </c>
      <c r="C127" s="72">
        <v>2106</v>
      </c>
      <c r="D127" s="72" t="s">
        <v>105</v>
      </c>
      <c r="E127" s="72" t="s">
        <v>29</v>
      </c>
      <c r="F127" s="72" t="s">
        <v>108</v>
      </c>
      <c r="G127" s="72" t="s">
        <v>107</v>
      </c>
      <c r="H127" s="72" t="s">
        <v>23</v>
      </c>
      <c r="I127" s="72" t="s">
        <v>24</v>
      </c>
      <c r="J127" s="73">
        <v>44393</v>
      </c>
      <c r="K127" s="72" t="s">
        <v>34</v>
      </c>
      <c r="L127" s="72"/>
      <c r="M127" s="72">
        <v>2825.840236640885</v>
      </c>
      <c r="N127" s="72">
        <f>M127/1000</f>
        <v>2.825840236640885</v>
      </c>
      <c r="O127" s="72">
        <f>N127*0.446089</f>
        <v>1.2605762453228957</v>
      </c>
    </row>
    <row r="128" spans="1:15" ht="13" x14ac:dyDescent="0.15">
      <c r="A128" s="72">
        <v>2021</v>
      </c>
      <c r="B128" s="72" t="s">
        <v>33</v>
      </c>
      <c r="C128" s="72">
        <v>2107</v>
      </c>
      <c r="D128" s="72" t="s">
        <v>105</v>
      </c>
      <c r="E128" s="72" t="s">
        <v>27</v>
      </c>
      <c r="F128" s="72" t="s">
        <v>108</v>
      </c>
      <c r="G128" s="72" t="s">
        <v>109</v>
      </c>
      <c r="H128" s="72" t="s">
        <v>32</v>
      </c>
      <c r="I128" s="72" t="s">
        <v>24</v>
      </c>
      <c r="J128" s="73">
        <v>44393</v>
      </c>
      <c r="K128" s="72" t="s">
        <v>34</v>
      </c>
      <c r="L128" s="72"/>
      <c r="M128" s="72">
        <v>3011.631751830022</v>
      </c>
      <c r="N128" s="72">
        <f>M128/1000</f>
        <v>3.0116317518300222</v>
      </c>
      <c r="O128" s="72">
        <f>N128*0.446089</f>
        <v>1.3434557965421028</v>
      </c>
    </row>
    <row r="129" spans="1:15" ht="13" x14ac:dyDescent="0.15">
      <c r="A129" s="72">
        <v>2021</v>
      </c>
      <c r="B129" s="72" t="s">
        <v>33</v>
      </c>
      <c r="C129" s="72">
        <v>2108</v>
      </c>
      <c r="D129" s="72" t="s">
        <v>105</v>
      </c>
      <c r="E129" s="72" t="s">
        <v>31</v>
      </c>
      <c r="F129" s="72" t="s">
        <v>106</v>
      </c>
      <c r="G129" s="72" t="s">
        <v>109</v>
      </c>
      <c r="H129" s="72" t="s">
        <v>32</v>
      </c>
      <c r="I129" s="72" t="s">
        <v>24</v>
      </c>
      <c r="J129" s="73">
        <v>44393</v>
      </c>
      <c r="K129" s="72" t="s">
        <v>34</v>
      </c>
      <c r="L129" s="72"/>
      <c r="M129" s="72">
        <v>4136.8185685373201</v>
      </c>
      <c r="N129" s="72">
        <f>M129/1000</f>
        <v>4.1368185685373202</v>
      </c>
      <c r="O129" s="72">
        <f>N129*0.446089</f>
        <v>1.8453892584202447</v>
      </c>
    </row>
    <row r="130" spans="1:15" ht="13" x14ac:dyDescent="0.15">
      <c r="A130" s="72">
        <v>2021</v>
      </c>
      <c r="B130" s="72" t="s">
        <v>33</v>
      </c>
      <c r="C130" s="72">
        <v>2109</v>
      </c>
      <c r="D130" s="72" t="s">
        <v>105</v>
      </c>
      <c r="E130" s="72" t="s">
        <v>22</v>
      </c>
      <c r="F130" s="72" t="s">
        <v>106</v>
      </c>
      <c r="G130" s="72" t="s">
        <v>107</v>
      </c>
      <c r="H130" s="72" t="s">
        <v>32</v>
      </c>
      <c r="I130" s="72" t="s">
        <v>24</v>
      </c>
      <c r="J130" s="73">
        <v>44393</v>
      </c>
      <c r="K130" s="72" t="s">
        <v>34</v>
      </c>
      <c r="L130" s="72">
        <v>0.75917571027923425</v>
      </c>
      <c r="M130" s="72">
        <v>3052.4053258757385</v>
      </c>
      <c r="N130" s="72">
        <f>M130/1000</f>
        <v>3.0524053258757387</v>
      </c>
      <c r="O130" s="72">
        <f>N130*0.446089</f>
        <v>1.3616444394145824</v>
      </c>
    </row>
    <row r="131" spans="1:15" ht="13" x14ac:dyDescent="0.15">
      <c r="A131" s="72">
        <v>2021</v>
      </c>
      <c r="B131" s="72" t="s">
        <v>33</v>
      </c>
      <c r="C131" s="72">
        <v>2110</v>
      </c>
      <c r="D131" s="72" t="s">
        <v>105</v>
      </c>
      <c r="E131" s="72" t="s">
        <v>28</v>
      </c>
      <c r="F131" s="72" t="s">
        <v>106</v>
      </c>
      <c r="G131" s="72" t="s">
        <v>110</v>
      </c>
      <c r="H131" s="72" t="s">
        <v>32</v>
      </c>
      <c r="I131" s="72" t="s">
        <v>24</v>
      </c>
      <c r="J131" s="73">
        <v>44393</v>
      </c>
      <c r="K131" s="72" t="s">
        <v>34</v>
      </c>
      <c r="L131" s="72"/>
      <c r="M131" s="72">
        <v>2906.8083498358501</v>
      </c>
      <c r="N131" s="72">
        <f>M131/1000</f>
        <v>2.9068083498358499</v>
      </c>
      <c r="O131" s="72">
        <f>N131*0.446089</f>
        <v>1.2966952299699246</v>
      </c>
    </row>
    <row r="132" spans="1:15" ht="13" x14ac:dyDescent="0.15">
      <c r="A132" s="72">
        <v>2021</v>
      </c>
      <c r="B132" s="72" t="s">
        <v>33</v>
      </c>
      <c r="C132" s="72">
        <v>2111</v>
      </c>
      <c r="D132" s="72" t="s">
        <v>105</v>
      </c>
      <c r="E132" s="72" t="s">
        <v>29</v>
      </c>
      <c r="F132" s="72" t="s">
        <v>108</v>
      </c>
      <c r="G132" s="72" t="s">
        <v>107</v>
      </c>
      <c r="H132" s="72" t="s">
        <v>32</v>
      </c>
      <c r="I132" s="72" t="s">
        <v>24</v>
      </c>
      <c r="J132" s="73">
        <v>44393</v>
      </c>
      <c r="K132" s="72" t="s">
        <v>34</v>
      </c>
      <c r="L132" s="72"/>
      <c r="M132" s="72">
        <v>3948.4360550727133</v>
      </c>
      <c r="N132" s="72">
        <f>M132/1000</f>
        <v>3.9484360550727131</v>
      </c>
      <c r="O132" s="72">
        <f>N132*0.446089</f>
        <v>1.7613538913713316</v>
      </c>
    </row>
    <row r="133" spans="1:15" ht="13" x14ac:dyDescent="0.15">
      <c r="A133" s="72">
        <v>2021</v>
      </c>
      <c r="B133" s="72" t="s">
        <v>33</v>
      </c>
      <c r="C133" s="72">
        <v>2112</v>
      </c>
      <c r="D133" s="72" t="s">
        <v>105</v>
      </c>
      <c r="E133" s="72" t="s">
        <v>30</v>
      </c>
      <c r="F133" s="72" t="s">
        <v>108</v>
      </c>
      <c r="G133" s="72" t="s">
        <v>110</v>
      </c>
      <c r="H133" s="72" t="s">
        <v>32</v>
      </c>
      <c r="I133" s="72" t="s">
        <v>24</v>
      </c>
      <c r="J133" s="73">
        <v>44393</v>
      </c>
      <c r="K133" s="72" t="s">
        <v>34</v>
      </c>
      <c r="L133" s="72"/>
      <c r="M133" s="72">
        <v>3079.985369795188</v>
      </c>
      <c r="N133" s="72">
        <f>M133/1000</f>
        <v>3.079985369795188</v>
      </c>
      <c r="O133" s="72">
        <f>N133*0.446089</f>
        <v>1.3739475936265657</v>
      </c>
    </row>
    <row r="134" spans="1:15" ht="13" x14ac:dyDescent="0.15">
      <c r="A134" s="72">
        <v>2021</v>
      </c>
      <c r="B134" s="72" t="s">
        <v>33</v>
      </c>
      <c r="C134" s="72">
        <v>2201</v>
      </c>
      <c r="D134" s="72" t="s">
        <v>111</v>
      </c>
      <c r="E134" s="72" t="s">
        <v>22</v>
      </c>
      <c r="F134" s="72" t="s">
        <v>106</v>
      </c>
      <c r="G134" s="72" t="s">
        <v>107</v>
      </c>
      <c r="H134" s="72" t="s">
        <v>23</v>
      </c>
      <c r="I134" s="72" t="s">
        <v>24</v>
      </c>
      <c r="J134" s="73">
        <v>44393</v>
      </c>
      <c r="K134" s="72" t="s">
        <v>34</v>
      </c>
      <c r="L134" s="72">
        <v>0.75974532224532232</v>
      </c>
      <c r="M134" s="72">
        <v>3605.0799834673785</v>
      </c>
      <c r="N134" s="72">
        <f>M134/1000</f>
        <v>3.6050799834673786</v>
      </c>
      <c r="O134" s="72">
        <f>N134*0.446089</f>
        <v>1.6081865247449796</v>
      </c>
    </row>
    <row r="135" spans="1:15" ht="13" x14ac:dyDescent="0.15">
      <c r="A135" s="72">
        <v>2021</v>
      </c>
      <c r="B135" s="72" t="s">
        <v>33</v>
      </c>
      <c r="C135" s="72">
        <v>2202</v>
      </c>
      <c r="D135" s="72" t="s">
        <v>111</v>
      </c>
      <c r="E135" s="72" t="s">
        <v>27</v>
      </c>
      <c r="F135" s="72" t="s">
        <v>108</v>
      </c>
      <c r="G135" s="72" t="s">
        <v>109</v>
      </c>
      <c r="H135" s="72" t="s">
        <v>23</v>
      </c>
      <c r="I135" s="72" t="s">
        <v>24</v>
      </c>
      <c r="J135" s="73">
        <v>44393</v>
      </c>
      <c r="K135" s="72" t="s">
        <v>34</v>
      </c>
      <c r="L135" s="72"/>
      <c r="M135" s="72">
        <v>3996.6861158568049</v>
      </c>
      <c r="N135" s="72">
        <f>M135/1000</f>
        <v>3.996686115856805</v>
      </c>
      <c r="O135" s="72">
        <f>N135*0.446089</f>
        <v>1.7828777127364464</v>
      </c>
    </row>
    <row r="136" spans="1:15" ht="13" x14ac:dyDescent="0.15">
      <c r="A136" s="72">
        <v>2021</v>
      </c>
      <c r="B136" s="72" t="s">
        <v>33</v>
      </c>
      <c r="C136" s="72">
        <v>2203</v>
      </c>
      <c r="D136" s="72" t="s">
        <v>111</v>
      </c>
      <c r="E136" s="72" t="s">
        <v>29</v>
      </c>
      <c r="F136" s="72" t="s">
        <v>108</v>
      </c>
      <c r="G136" s="72" t="s">
        <v>107</v>
      </c>
      <c r="H136" s="72" t="s">
        <v>23</v>
      </c>
      <c r="I136" s="72" t="s">
        <v>24</v>
      </c>
      <c r="J136" s="73">
        <v>44393</v>
      </c>
      <c r="K136" s="72" t="s">
        <v>34</v>
      </c>
      <c r="L136" s="72"/>
      <c r="M136" s="72">
        <v>3901.983979265889</v>
      </c>
      <c r="N136" s="72">
        <f>M136/1000</f>
        <v>3.9019839792658892</v>
      </c>
      <c r="O136" s="72">
        <f>N136*0.446089</f>
        <v>1.7406321313267412</v>
      </c>
    </row>
    <row r="137" spans="1:15" ht="13" x14ac:dyDescent="0.15">
      <c r="A137" s="72">
        <v>2021</v>
      </c>
      <c r="B137" s="72" t="s">
        <v>33</v>
      </c>
      <c r="C137" s="72">
        <v>2204</v>
      </c>
      <c r="D137" s="72" t="s">
        <v>111</v>
      </c>
      <c r="E137" s="72" t="s">
        <v>28</v>
      </c>
      <c r="F137" s="72" t="s">
        <v>106</v>
      </c>
      <c r="G137" s="72" t="s">
        <v>110</v>
      </c>
      <c r="H137" s="72" t="s">
        <v>23</v>
      </c>
      <c r="I137" s="72" t="s">
        <v>24</v>
      </c>
      <c r="J137" s="73">
        <v>44393</v>
      </c>
      <c r="K137" s="72" t="s">
        <v>34</v>
      </c>
      <c r="L137" s="72"/>
      <c r="M137" s="72">
        <v>3000.3940437484102</v>
      </c>
      <c r="N137" s="72">
        <f>M137/1000</f>
        <v>3.0003940437484102</v>
      </c>
      <c r="O137" s="72">
        <f>N137*0.446089</f>
        <v>1.3384427785816846</v>
      </c>
    </row>
    <row r="138" spans="1:15" ht="13" x14ac:dyDescent="0.15">
      <c r="A138" s="72">
        <v>2021</v>
      </c>
      <c r="B138" s="72" t="s">
        <v>33</v>
      </c>
      <c r="C138" s="72">
        <v>2205</v>
      </c>
      <c r="D138" s="72" t="s">
        <v>111</v>
      </c>
      <c r="E138" s="72" t="s">
        <v>31</v>
      </c>
      <c r="F138" s="72" t="s">
        <v>106</v>
      </c>
      <c r="G138" s="72" t="s">
        <v>109</v>
      </c>
      <c r="H138" s="72" t="s">
        <v>23</v>
      </c>
      <c r="I138" s="72" t="s">
        <v>24</v>
      </c>
      <c r="J138" s="73">
        <v>44393</v>
      </c>
      <c r="K138" s="72" t="s">
        <v>34</v>
      </c>
      <c r="L138" s="72"/>
      <c r="M138" s="72">
        <v>3520.615915697108</v>
      </c>
      <c r="N138" s="72">
        <f>M138/1000</f>
        <v>3.5206159156971082</v>
      </c>
      <c r="O138" s="72">
        <f>N138*0.446089</f>
        <v>1.5705080332174073</v>
      </c>
    </row>
    <row r="139" spans="1:15" ht="13" x14ac:dyDescent="0.15">
      <c r="A139" s="72">
        <v>2021</v>
      </c>
      <c r="B139" s="72" t="s">
        <v>33</v>
      </c>
      <c r="C139" s="72">
        <v>2206</v>
      </c>
      <c r="D139" s="72" t="s">
        <v>111</v>
      </c>
      <c r="E139" s="72" t="s">
        <v>30</v>
      </c>
      <c r="F139" s="72" t="s">
        <v>108</v>
      </c>
      <c r="G139" s="72" t="s">
        <v>110</v>
      </c>
      <c r="H139" s="72" t="s">
        <v>23</v>
      </c>
      <c r="I139" s="72" t="s">
        <v>24</v>
      </c>
      <c r="J139" s="73">
        <v>44393</v>
      </c>
      <c r="K139" s="72" t="s">
        <v>34</v>
      </c>
      <c r="L139" s="72"/>
      <c r="M139" s="72">
        <v>3794.4842566491816</v>
      </c>
      <c r="N139" s="72">
        <f>M139/1000</f>
        <v>3.7944842566491817</v>
      </c>
      <c r="O139" s="72">
        <f>N139*0.446089</f>
        <v>1.6926776875643768</v>
      </c>
    </row>
    <row r="140" spans="1:15" ht="13" x14ac:dyDescent="0.15">
      <c r="A140" s="72">
        <v>2021</v>
      </c>
      <c r="B140" s="72" t="s">
        <v>33</v>
      </c>
      <c r="C140" s="72">
        <v>2207</v>
      </c>
      <c r="D140" s="72" t="s">
        <v>111</v>
      </c>
      <c r="E140" s="72" t="s">
        <v>22</v>
      </c>
      <c r="F140" s="72" t="s">
        <v>106</v>
      </c>
      <c r="G140" s="72" t="s">
        <v>107</v>
      </c>
      <c r="H140" s="72" t="s">
        <v>32</v>
      </c>
      <c r="I140" s="72" t="s">
        <v>24</v>
      </c>
      <c r="J140" s="73">
        <v>44393</v>
      </c>
      <c r="K140" s="72" t="s">
        <v>34</v>
      </c>
      <c r="L140" s="72"/>
      <c r="M140" s="72">
        <v>3221.7922819947125</v>
      </c>
      <c r="N140" s="72">
        <f>M140/1000</f>
        <v>3.2217922819947127</v>
      </c>
      <c r="O140" s="72">
        <f>N140*0.446089</f>
        <v>1.4372060972827394</v>
      </c>
    </row>
    <row r="141" spans="1:15" ht="13" x14ac:dyDescent="0.15">
      <c r="A141" s="72">
        <v>2021</v>
      </c>
      <c r="B141" s="72" t="s">
        <v>33</v>
      </c>
      <c r="C141" s="72">
        <v>2208</v>
      </c>
      <c r="D141" s="72" t="s">
        <v>111</v>
      </c>
      <c r="E141" s="72" t="s">
        <v>28</v>
      </c>
      <c r="F141" s="72" t="s">
        <v>106</v>
      </c>
      <c r="G141" s="72" t="s">
        <v>110</v>
      </c>
      <c r="H141" s="72" t="s">
        <v>32</v>
      </c>
      <c r="I141" s="72" t="s">
        <v>24</v>
      </c>
      <c r="J141" s="73">
        <v>44393</v>
      </c>
      <c r="K141" s="72" t="s">
        <v>34</v>
      </c>
      <c r="L141" s="72"/>
      <c r="M141" s="72">
        <v>3658.8298447757325</v>
      </c>
      <c r="N141" s="72">
        <f>M141/1000</f>
        <v>3.6588298447757324</v>
      </c>
      <c r="O141" s="72">
        <f>N141*0.446089</f>
        <v>1.6321637466261618</v>
      </c>
    </row>
    <row r="142" spans="1:15" ht="13" x14ac:dyDescent="0.15">
      <c r="A142" s="72">
        <v>2021</v>
      </c>
      <c r="B142" s="72" t="s">
        <v>33</v>
      </c>
      <c r="C142" s="72">
        <v>2209</v>
      </c>
      <c r="D142" s="72" t="s">
        <v>111</v>
      </c>
      <c r="E142" s="72" t="s">
        <v>27</v>
      </c>
      <c r="F142" s="72" t="s">
        <v>108</v>
      </c>
      <c r="G142" s="72" t="s">
        <v>109</v>
      </c>
      <c r="H142" s="72" t="s">
        <v>32</v>
      </c>
      <c r="I142" s="72" t="s">
        <v>24</v>
      </c>
      <c r="J142" s="73">
        <v>44393</v>
      </c>
      <c r="K142" s="72" t="s">
        <v>34</v>
      </c>
      <c r="L142" s="72"/>
      <c r="M142" s="72">
        <v>3816.2401528930513</v>
      </c>
      <c r="N142" s="72">
        <f>M142/1000</f>
        <v>3.8162401528930512</v>
      </c>
      <c r="O142" s="72">
        <f>N142*0.446089</f>
        <v>1.7023827535639084</v>
      </c>
    </row>
    <row r="143" spans="1:15" ht="13" x14ac:dyDescent="0.15">
      <c r="A143" s="72">
        <v>2021</v>
      </c>
      <c r="B143" s="72" t="s">
        <v>33</v>
      </c>
      <c r="C143" s="72">
        <v>2210</v>
      </c>
      <c r="D143" s="72" t="s">
        <v>111</v>
      </c>
      <c r="E143" s="72" t="s">
        <v>29</v>
      </c>
      <c r="F143" s="72" t="s">
        <v>108</v>
      </c>
      <c r="G143" s="72" t="s">
        <v>107</v>
      </c>
      <c r="H143" s="72" t="s">
        <v>32</v>
      </c>
      <c r="I143" s="72" t="s">
        <v>24</v>
      </c>
      <c r="J143" s="73">
        <v>44393</v>
      </c>
      <c r="K143" s="72" t="s">
        <v>34</v>
      </c>
      <c r="L143" s="72">
        <v>0.76614406315097017</v>
      </c>
      <c r="M143" s="72">
        <v>3403.1829769151782</v>
      </c>
      <c r="N143" s="72">
        <f>M143/1000</f>
        <v>3.4031829769151782</v>
      </c>
      <c r="O143" s="72">
        <f>N143*0.446089</f>
        <v>1.5181224909891149</v>
      </c>
    </row>
    <row r="144" spans="1:15" ht="13" x14ac:dyDescent="0.15">
      <c r="A144" s="72">
        <v>2021</v>
      </c>
      <c r="B144" s="72" t="s">
        <v>33</v>
      </c>
      <c r="C144" s="72">
        <v>2211</v>
      </c>
      <c r="D144" s="72" t="s">
        <v>111</v>
      </c>
      <c r="E144" s="72" t="s">
        <v>30</v>
      </c>
      <c r="F144" s="72" t="s">
        <v>108</v>
      </c>
      <c r="G144" s="72" t="s">
        <v>110</v>
      </c>
      <c r="H144" s="72" t="s">
        <v>32</v>
      </c>
      <c r="I144" s="72" t="s">
        <v>24</v>
      </c>
      <c r="J144" s="73">
        <v>44393</v>
      </c>
      <c r="K144" s="72" t="s">
        <v>34</v>
      </c>
      <c r="L144" s="72"/>
      <c r="M144" s="72">
        <v>3610.5877959694913</v>
      </c>
      <c r="N144" s="72">
        <f>M144/1000</f>
        <v>3.6105877959694914</v>
      </c>
      <c r="O144" s="72">
        <f>N144*0.446089</f>
        <v>1.6106434993162344</v>
      </c>
    </row>
    <row r="145" spans="1:15" ht="13" x14ac:dyDescent="0.15">
      <c r="A145" s="72">
        <v>2021</v>
      </c>
      <c r="B145" s="72" t="s">
        <v>33</v>
      </c>
      <c r="C145" s="72">
        <v>2212</v>
      </c>
      <c r="D145" s="72" t="s">
        <v>111</v>
      </c>
      <c r="E145" s="72" t="s">
        <v>31</v>
      </c>
      <c r="F145" s="72" t="s">
        <v>106</v>
      </c>
      <c r="G145" s="72" t="s">
        <v>109</v>
      </c>
      <c r="H145" s="72" t="s">
        <v>32</v>
      </c>
      <c r="I145" s="72" t="s">
        <v>24</v>
      </c>
      <c r="J145" s="73">
        <v>44393</v>
      </c>
      <c r="K145" s="72" t="s">
        <v>34</v>
      </c>
      <c r="L145" s="72"/>
      <c r="M145" s="72">
        <v>3141.591313243071</v>
      </c>
      <c r="N145" s="72">
        <f>M145/1000</f>
        <v>3.1415913132430711</v>
      </c>
      <c r="O145" s="72">
        <f>N145*0.446089</f>
        <v>1.4014293273332883</v>
      </c>
    </row>
    <row r="146" spans="1:15" ht="13" x14ac:dyDescent="0.15">
      <c r="A146" s="72">
        <v>2021</v>
      </c>
      <c r="B146" s="72" t="s">
        <v>33</v>
      </c>
      <c r="C146" s="72">
        <v>2301</v>
      </c>
      <c r="D146" s="72" t="s">
        <v>109</v>
      </c>
      <c r="E146" s="72" t="s">
        <v>22</v>
      </c>
      <c r="F146" s="72" t="s">
        <v>106</v>
      </c>
      <c r="G146" s="72" t="s">
        <v>107</v>
      </c>
      <c r="H146" s="72" t="s">
        <v>32</v>
      </c>
      <c r="I146" s="72" t="s">
        <v>24</v>
      </c>
      <c r="J146" s="73">
        <v>44393</v>
      </c>
      <c r="K146" s="72" t="s">
        <v>34</v>
      </c>
      <c r="L146" s="72"/>
      <c r="M146" s="72">
        <v>3145.9511743042754</v>
      </c>
      <c r="N146" s="72">
        <f>M146/1000</f>
        <v>3.1459511743042752</v>
      </c>
      <c r="O146" s="72">
        <f>N146*0.446089</f>
        <v>1.4033742133942197</v>
      </c>
    </row>
    <row r="147" spans="1:15" ht="13" x14ac:dyDescent="0.15">
      <c r="A147" s="72">
        <v>2021</v>
      </c>
      <c r="B147" s="72" t="s">
        <v>33</v>
      </c>
      <c r="C147" s="72">
        <v>2302</v>
      </c>
      <c r="D147" s="72" t="s">
        <v>109</v>
      </c>
      <c r="E147" s="72" t="s">
        <v>28</v>
      </c>
      <c r="F147" s="72" t="s">
        <v>106</v>
      </c>
      <c r="G147" s="72" t="s">
        <v>110</v>
      </c>
      <c r="H147" s="72" t="s">
        <v>32</v>
      </c>
      <c r="I147" s="72" t="s">
        <v>24</v>
      </c>
      <c r="J147" s="73">
        <v>44393</v>
      </c>
      <c r="K147" s="72" t="s">
        <v>34</v>
      </c>
      <c r="L147" s="72"/>
      <c r="M147" s="72">
        <v>3359.5843663031528</v>
      </c>
      <c r="N147" s="72">
        <f>M147/1000</f>
        <v>3.3595843663031526</v>
      </c>
      <c r="O147" s="72">
        <f>N147*0.446089</f>
        <v>1.4986736303798072</v>
      </c>
    </row>
    <row r="148" spans="1:15" ht="13" x14ac:dyDescent="0.15">
      <c r="A148" s="72">
        <v>2021</v>
      </c>
      <c r="B148" s="72" t="s">
        <v>33</v>
      </c>
      <c r="C148" s="72">
        <v>2303</v>
      </c>
      <c r="D148" s="72" t="s">
        <v>109</v>
      </c>
      <c r="E148" s="72" t="s">
        <v>31</v>
      </c>
      <c r="F148" s="72" t="s">
        <v>106</v>
      </c>
      <c r="G148" s="72" t="s">
        <v>109</v>
      </c>
      <c r="H148" s="72" t="s">
        <v>32</v>
      </c>
      <c r="I148" s="72" t="s">
        <v>24</v>
      </c>
      <c r="J148" s="73">
        <v>44393</v>
      </c>
      <c r="K148" s="72" t="s">
        <v>34</v>
      </c>
      <c r="L148" s="72"/>
      <c r="M148" s="72">
        <v>3497.2314083782403</v>
      </c>
      <c r="N148" s="72">
        <f>M148/1000</f>
        <v>3.4972314083782403</v>
      </c>
      <c r="O148" s="72">
        <f>N148*0.446089</f>
        <v>1.5600764617320408</v>
      </c>
    </row>
    <row r="149" spans="1:15" ht="13" x14ac:dyDescent="0.15">
      <c r="A149" s="72">
        <v>2021</v>
      </c>
      <c r="B149" s="72" t="s">
        <v>33</v>
      </c>
      <c r="C149" s="72">
        <v>2304</v>
      </c>
      <c r="D149" s="72" t="s">
        <v>109</v>
      </c>
      <c r="E149" s="72" t="s">
        <v>30</v>
      </c>
      <c r="F149" s="72" t="s">
        <v>108</v>
      </c>
      <c r="G149" s="72" t="s">
        <v>110</v>
      </c>
      <c r="H149" s="72" t="s">
        <v>32</v>
      </c>
      <c r="I149" s="72" t="s">
        <v>24</v>
      </c>
      <c r="J149" s="73">
        <v>44393</v>
      </c>
      <c r="K149" s="72" t="s">
        <v>34</v>
      </c>
      <c r="L149" s="72"/>
      <c r="M149" s="72">
        <v>4427.7503262975861</v>
      </c>
      <c r="N149" s="72">
        <f>M149/1000</f>
        <v>4.4277503262975859</v>
      </c>
      <c r="O149" s="72">
        <f>N149*0.446089</f>
        <v>1.9751707153077638</v>
      </c>
    </row>
    <row r="150" spans="1:15" ht="13" x14ac:dyDescent="0.15">
      <c r="A150" s="72">
        <v>2021</v>
      </c>
      <c r="B150" s="72" t="s">
        <v>33</v>
      </c>
      <c r="C150" s="72">
        <v>2305</v>
      </c>
      <c r="D150" s="72" t="s">
        <v>109</v>
      </c>
      <c r="E150" s="72" t="s">
        <v>29</v>
      </c>
      <c r="F150" s="72" t="s">
        <v>108</v>
      </c>
      <c r="G150" s="72" t="s">
        <v>107</v>
      </c>
      <c r="H150" s="72" t="s">
        <v>32</v>
      </c>
      <c r="I150" s="72" t="s">
        <v>24</v>
      </c>
      <c r="J150" s="73">
        <v>44393</v>
      </c>
      <c r="K150" s="72" t="s">
        <v>34</v>
      </c>
      <c r="L150" s="72">
        <v>0.76752440106477371</v>
      </c>
      <c r="M150" s="72">
        <v>3711.2509661490644</v>
      </c>
      <c r="N150" s="72">
        <f>M150/1000</f>
        <v>3.7112509661490645</v>
      </c>
      <c r="O150" s="72">
        <f>N150*0.446089</f>
        <v>1.65554823223847</v>
      </c>
    </row>
    <row r="151" spans="1:15" ht="13" x14ac:dyDescent="0.15">
      <c r="A151" s="72">
        <v>2021</v>
      </c>
      <c r="B151" s="72" t="s">
        <v>33</v>
      </c>
      <c r="C151" s="72">
        <v>2306</v>
      </c>
      <c r="D151" s="72" t="s">
        <v>109</v>
      </c>
      <c r="E151" s="72" t="s">
        <v>27</v>
      </c>
      <c r="F151" s="72" t="s">
        <v>108</v>
      </c>
      <c r="G151" s="72" t="s">
        <v>109</v>
      </c>
      <c r="H151" s="72" t="s">
        <v>32</v>
      </c>
      <c r="I151" s="72" t="s">
        <v>24</v>
      </c>
      <c r="J151" s="73">
        <v>44393</v>
      </c>
      <c r="K151" s="72" t="s">
        <v>34</v>
      </c>
      <c r="L151" s="72"/>
      <c r="M151" s="72">
        <v>3642.5240964055665</v>
      </c>
      <c r="N151" s="72">
        <f>M151/1000</f>
        <v>3.6425240964055665</v>
      </c>
      <c r="O151" s="72">
        <f>N151*0.446089</f>
        <v>1.6248899316414629</v>
      </c>
    </row>
    <row r="152" spans="1:15" ht="13" x14ac:dyDescent="0.15">
      <c r="A152" s="72">
        <v>2021</v>
      </c>
      <c r="B152" s="72" t="s">
        <v>33</v>
      </c>
      <c r="C152" s="72">
        <v>2307</v>
      </c>
      <c r="D152" s="72" t="s">
        <v>109</v>
      </c>
      <c r="E152" s="72" t="s">
        <v>22</v>
      </c>
      <c r="F152" s="72" t="s">
        <v>106</v>
      </c>
      <c r="G152" s="72" t="s">
        <v>107</v>
      </c>
      <c r="H152" s="72" t="s">
        <v>23</v>
      </c>
      <c r="I152" s="72" t="s">
        <v>24</v>
      </c>
      <c r="J152" s="73">
        <v>44393</v>
      </c>
      <c r="K152" s="72" t="s">
        <v>34</v>
      </c>
      <c r="L152" s="72">
        <v>0.76957814737305874</v>
      </c>
      <c r="M152" s="72">
        <v>3105.8910065590107</v>
      </c>
      <c r="N152" s="72">
        <f>M152/1000</f>
        <v>3.1058910065590108</v>
      </c>
      <c r="O152" s="72">
        <f>N152*0.446089</f>
        <v>1.3855038132249027</v>
      </c>
    </row>
    <row r="153" spans="1:15" ht="13" x14ac:dyDescent="0.15">
      <c r="A153" s="72">
        <v>2021</v>
      </c>
      <c r="B153" s="72" t="s">
        <v>33</v>
      </c>
      <c r="C153" s="72">
        <v>2308</v>
      </c>
      <c r="D153" s="72" t="s">
        <v>109</v>
      </c>
      <c r="E153" s="72" t="s">
        <v>29</v>
      </c>
      <c r="F153" s="72" t="s">
        <v>108</v>
      </c>
      <c r="G153" s="72" t="s">
        <v>107</v>
      </c>
      <c r="H153" s="72" t="s">
        <v>23</v>
      </c>
      <c r="I153" s="72" t="s">
        <v>24</v>
      </c>
      <c r="J153" s="73">
        <v>44393</v>
      </c>
      <c r="K153" s="72" t="s">
        <v>34</v>
      </c>
      <c r="L153" s="72"/>
      <c r="M153" s="72">
        <v>3512.1545604697008</v>
      </c>
      <c r="N153" s="72">
        <f>M153/1000</f>
        <v>3.5121545604697006</v>
      </c>
      <c r="O153" s="72">
        <f>N153*0.446089</f>
        <v>1.5667335157253683</v>
      </c>
    </row>
    <row r="154" spans="1:15" ht="13" x14ac:dyDescent="0.15">
      <c r="A154" s="72">
        <v>2021</v>
      </c>
      <c r="B154" s="72" t="s">
        <v>33</v>
      </c>
      <c r="C154" s="72">
        <v>2309</v>
      </c>
      <c r="D154" s="72" t="s">
        <v>109</v>
      </c>
      <c r="E154" s="72" t="s">
        <v>31</v>
      </c>
      <c r="F154" s="72" t="s">
        <v>106</v>
      </c>
      <c r="G154" s="72" t="s">
        <v>109</v>
      </c>
      <c r="H154" s="72" t="s">
        <v>23</v>
      </c>
      <c r="I154" s="72" t="s">
        <v>24</v>
      </c>
      <c r="J154" s="73">
        <v>44393</v>
      </c>
      <c r="K154" s="72" t="s">
        <v>34</v>
      </c>
      <c r="L154" s="72"/>
      <c r="M154" s="72">
        <v>3982.8556871305987</v>
      </c>
      <c r="N154" s="72">
        <f>M154/1000</f>
        <v>3.9828556871305985</v>
      </c>
      <c r="O154" s="72">
        <f>N154*0.446089</f>
        <v>1.7767081106164015</v>
      </c>
    </row>
    <row r="155" spans="1:15" ht="13" x14ac:dyDescent="0.15">
      <c r="A155" s="72">
        <v>2021</v>
      </c>
      <c r="B155" s="72" t="s">
        <v>33</v>
      </c>
      <c r="C155" s="72">
        <v>2310</v>
      </c>
      <c r="D155" s="72" t="s">
        <v>109</v>
      </c>
      <c r="E155" s="72" t="s">
        <v>27</v>
      </c>
      <c r="F155" s="72" t="s">
        <v>108</v>
      </c>
      <c r="G155" s="72" t="s">
        <v>109</v>
      </c>
      <c r="H155" s="72" t="s">
        <v>23</v>
      </c>
      <c r="I155" s="72" t="s">
        <v>24</v>
      </c>
      <c r="J155" s="73">
        <v>44393</v>
      </c>
      <c r="K155" s="72" t="s">
        <v>34</v>
      </c>
      <c r="L155" s="72"/>
      <c r="M155" s="72">
        <v>3444.6485318742712</v>
      </c>
      <c r="N155" s="72">
        <f>M155/1000</f>
        <v>3.4446485318742712</v>
      </c>
      <c r="O155" s="72">
        <f>N155*0.446089</f>
        <v>1.5366198189352618</v>
      </c>
    </row>
    <row r="156" spans="1:15" ht="13" x14ac:dyDescent="0.15">
      <c r="A156" s="72">
        <v>2021</v>
      </c>
      <c r="B156" s="72" t="s">
        <v>33</v>
      </c>
      <c r="C156" s="72">
        <v>2311</v>
      </c>
      <c r="D156" s="72" t="s">
        <v>109</v>
      </c>
      <c r="E156" s="72" t="s">
        <v>30</v>
      </c>
      <c r="F156" s="72" t="s">
        <v>108</v>
      </c>
      <c r="G156" s="72" t="s">
        <v>110</v>
      </c>
      <c r="H156" s="72" t="s">
        <v>23</v>
      </c>
      <c r="I156" s="72" t="s">
        <v>24</v>
      </c>
      <c r="J156" s="73">
        <v>44393</v>
      </c>
      <c r="K156" s="72" t="s">
        <v>34</v>
      </c>
      <c r="L156" s="72"/>
      <c r="M156" s="72">
        <v>3568.0004568531981</v>
      </c>
      <c r="N156" s="72">
        <f>M156/1000</f>
        <v>3.568000456853198</v>
      </c>
      <c r="O156" s="72">
        <f>N156*0.446089</f>
        <v>1.5916457557971864</v>
      </c>
    </row>
    <row r="157" spans="1:15" ht="13" x14ac:dyDescent="0.15">
      <c r="A157" s="72">
        <v>2021</v>
      </c>
      <c r="B157" s="72" t="s">
        <v>33</v>
      </c>
      <c r="C157" s="72">
        <v>2312</v>
      </c>
      <c r="D157" s="72" t="s">
        <v>109</v>
      </c>
      <c r="E157" s="72" t="s">
        <v>28</v>
      </c>
      <c r="F157" s="72" t="s">
        <v>106</v>
      </c>
      <c r="G157" s="72" t="s">
        <v>110</v>
      </c>
      <c r="H157" s="72" t="s">
        <v>23</v>
      </c>
      <c r="I157" s="72" t="s">
        <v>24</v>
      </c>
      <c r="J157" s="73">
        <v>44393</v>
      </c>
      <c r="K157" s="72" t="s">
        <v>34</v>
      </c>
      <c r="L157" s="72"/>
      <c r="M157" s="72">
        <v>2794.7495838509603</v>
      </c>
      <c r="N157" s="72">
        <f>M157/1000</f>
        <v>2.7947495838509604</v>
      </c>
      <c r="O157" s="72">
        <f>N157*0.446089</f>
        <v>1.2467070471104911</v>
      </c>
    </row>
    <row r="158" spans="1:15" ht="13" x14ac:dyDescent="0.15">
      <c r="A158" s="72">
        <v>2021</v>
      </c>
      <c r="B158" s="72" t="s">
        <v>33</v>
      </c>
      <c r="C158" s="72">
        <v>2401</v>
      </c>
      <c r="D158" s="72" t="s">
        <v>107</v>
      </c>
      <c r="E158" s="72" t="s">
        <v>30</v>
      </c>
      <c r="F158" s="72" t="s">
        <v>108</v>
      </c>
      <c r="G158" s="72" t="s">
        <v>110</v>
      </c>
      <c r="H158" s="72" t="s">
        <v>23</v>
      </c>
      <c r="I158" s="72" t="s">
        <v>24</v>
      </c>
      <c r="J158" s="73">
        <v>44393</v>
      </c>
      <c r="K158" s="72" t="s">
        <v>34</v>
      </c>
      <c r="L158" s="72"/>
      <c r="M158" s="72">
        <v>3301.6584894857669</v>
      </c>
      <c r="N158" s="72">
        <f>M158/1000</f>
        <v>3.3016584894857668</v>
      </c>
      <c r="O158" s="72">
        <f>N158*0.446089</f>
        <v>1.4728335339162162</v>
      </c>
    </row>
    <row r="159" spans="1:15" ht="13" x14ac:dyDescent="0.15">
      <c r="A159" s="72">
        <v>2021</v>
      </c>
      <c r="B159" s="72" t="s">
        <v>33</v>
      </c>
      <c r="C159" s="72">
        <v>2402</v>
      </c>
      <c r="D159" s="72" t="s">
        <v>107</v>
      </c>
      <c r="E159" s="72" t="s">
        <v>27</v>
      </c>
      <c r="F159" s="72" t="s">
        <v>108</v>
      </c>
      <c r="G159" s="72" t="s">
        <v>109</v>
      </c>
      <c r="H159" s="72" t="s">
        <v>23</v>
      </c>
      <c r="I159" s="72" t="s">
        <v>24</v>
      </c>
      <c r="J159" s="73">
        <v>44393</v>
      </c>
      <c r="K159" s="72" t="s">
        <v>34</v>
      </c>
      <c r="L159" s="72">
        <v>0.7932489451476793</v>
      </c>
      <c r="M159" s="72">
        <v>3238.3599755410946</v>
      </c>
      <c r="N159" s="72">
        <f>M159/1000</f>
        <v>3.2383599755410946</v>
      </c>
      <c r="O159" s="72">
        <f>N159*0.446089</f>
        <v>1.4445967631291514</v>
      </c>
    </row>
    <row r="160" spans="1:15" ht="13" x14ac:dyDescent="0.15">
      <c r="A160" s="72">
        <v>2021</v>
      </c>
      <c r="B160" s="72" t="s">
        <v>33</v>
      </c>
      <c r="C160" s="72">
        <v>2403</v>
      </c>
      <c r="D160" s="72" t="s">
        <v>107</v>
      </c>
      <c r="E160" s="72" t="s">
        <v>22</v>
      </c>
      <c r="F160" s="72" t="s">
        <v>106</v>
      </c>
      <c r="G160" s="72" t="s">
        <v>107</v>
      </c>
      <c r="H160" s="72" t="s">
        <v>23</v>
      </c>
      <c r="I160" s="72" t="s">
        <v>24</v>
      </c>
      <c r="J160" s="73">
        <v>44393</v>
      </c>
      <c r="K160" s="72" t="s">
        <v>34</v>
      </c>
      <c r="L160" s="72"/>
      <c r="M160" s="72">
        <v>2892.0024811327689</v>
      </c>
      <c r="N160" s="72">
        <f>M160/1000</f>
        <v>2.8920024811327689</v>
      </c>
      <c r="O160" s="72">
        <f>N160*0.446089</f>
        <v>1.2900904948060359</v>
      </c>
    </row>
    <row r="161" spans="1:29" ht="13" x14ac:dyDescent="0.15">
      <c r="A161" s="72">
        <v>2021</v>
      </c>
      <c r="B161" s="72" t="s">
        <v>33</v>
      </c>
      <c r="C161" s="72">
        <v>2404</v>
      </c>
      <c r="D161" s="72" t="s">
        <v>107</v>
      </c>
      <c r="E161" s="72" t="s">
        <v>28</v>
      </c>
      <c r="F161" s="72" t="s">
        <v>106</v>
      </c>
      <c r="G161" s="72" t="s">
        <v>110</v>
      </c>
      <c r="H161" s="72" t="s">
        <v>23</v>
      </c>
      <c r="I161" s="72" t="s">
        <v>24</v>
      </c>
      <c r="J161" s="73">
        <v>44393</v>
      </c>
      <c r="K161" s="72" t="s">
        <v>34</v>
      </c>
      <c r="L161" s="72"/>
      <c r="M161" s="72">
        <v>2793.4365169052762</v>
      </c>
      <c r="N161" s="72">
        <f>M161/1000</f>
        <v>2.7934365169052762</v>
      </c>
      <c r="O161" s="72">
        <f>N161*0.446089</f>
        <v>1.2461213023897577</v>
      </c>
    </row>
    <row r="162" spans="1:29" ht="13" x14ac:dyDescent="0.15">
      <c r="A162" s="72">
        <v>2021</v>
      </c>
      <c r="B162" s="72" t="s">
        <v>33</v>
      </c>
      <c r="C162" s="72">
        <v>2405</v>
      </c>
      <c r="D162" s="72" t="s">
        <v>107</v>
      </c>
      <c r="E162" s="72" t="s">
        <v>29</v>
      </c>
      <c r="F162" s="72" t="s">
        <v>108</v>
      </c>
      <c r="G162" s="72" t="s">
        <v>107</v>
      </c>
      <c r="H162" s="72" t="s">
        <v>23</v>
      </c>
      <c r="I162" s="72" t="s">
        <v>24</v>
      </c>
      <c r="J162" s="73">
        <v>44393</v>
      </c>
      <c r="K162" s="72" t="s">
        <v>34</v>
      </c>
      <c r="L162" s="72"/>
      <c r="M162" s="72">
        <v>3174.4848255389138</v>
      </c>
      <c r="N162" s="72">
        <f>M162/1000</f>
        <v>3.1744848255389138</v>
      </c>
      <c r="O162" s="72">
        <f>N162*0.446089</f>
        <v>1.4161027613398285</v>
      </c>
    </row>
    <row r="163" spans="1:29" ht="13" x14ac:dyDescent="0.15">
      <c r="A163" s="72">
        <v>2021</v>
      </c>
      <c r="B163" s="72" t="s">
        <v>33</v>
      </c>
      <c r="C163" s="72">
        <v>2406</v>
      </c>
      <c r="D163" s="72" t="s">
        <v>107</v>
      </c>
      <c r="E163" s="72" t="s">
        <v>31</v>
      </c>
      <c r="F163" s="72" t="s">
        <v>106</v>
      </c>
      <c r="G163" s="72" t="s">
        <v>109</v>
      </c>
      <c r="H163" s="72" t="s">
        <v>23</v>
      </c>
      <c r="I163" s="72" t="s">
        <v>24</v>
      </c>
      <c r="J163" s="73">
        <v>44393</v>
      </c>
      <c r="K163" s="72" t="s">
        <v>34</v>
      </c>
      <c r="L163" s="72"/>
      <c r="M163" s="72">
        <v>2152.4824255041913</v>
      </c>
      <c r="N163" s="72">
        <f>M163/1000</f>
        <v>2.1524824255041914</v>
      </c>
      <c r="O163" s="72">
        <f>N163*0.446089</f>
        <v>0.9601987327107393</v>
      </c>
    </row>
    <row r="164" spans="1:29" ht="13" x14ac:dyDescent="0.15">
      <c r="A164" s="72">
        <v>2021</v>
      </c>
      <c r="B164" s="72" t="s">
        <v>33</v>
      </c>
      <c r="C164" s="72">
        <v>2407</v>
      </c>
      <c r="D164" s="72" t="s">
        <v>107</v>
      </c>
      <c r="E164" s="72" t="s">
        <v>31</v>
      </c>
      <c r="F164" s="72" t="s">
        <v>106</v>
      </c>
      <c r="G164" s="72" t="s">
        <v>109</v>
      </c>
      <c r="H164" s="72" t="s">
        <v>32</v>
      </c>
      <c r="I164" s="72" t="s">
        <v>24</v>
      </c>
      <c r="J164" s="73">
        <v>44393</v>
      </c>
      <c r="K164" s="72" t="s">
        <v>34</v>
      </c>
      <c r="L164" s="72"/>
      <c r="M164" s="72">
        <v>1627.1643815208176</v>
      </c>
      <c r="N164" s="72">
        <f>M164/1000</f>
        <v>1.6271643815208177</v>
      </c>
      <c r="O164" s="72">
        <f>N164*0.446089</f>
        <v>0.72586013178824005</v>
      </c>
    </row>
    <row r="165" spans="1:29" ht="13" x14ac:dyDescent="0.15">
      <c r="A165" s="72">
        <v>2021</v>
      </c>
      <c r="B165" s="72" t="s">
        <v>33</v>
      </c>
      <c r="C165" s="72">
        <v>2408</v>
      </c>
      <c r="D165" s="72" t="s">
        <v>107</v>
      </c>
      <c r="E165" s="72" t="s">
        <v>27</v>
      </c>
      <c r="F165" s="72" t="s">
        <v>108</v>
      </c>
      <c r="G165" s="72" t="s">
        <v>109</v>
      </c>
      <c r="H165" s="72" t="s">
        <v>32</v>
      </c>
      <c r="I165" s="72" t="s">
        <v>24</v>
      </c>
      <c r="J165" s="73">
        <v>44393</v>
      </c>
      <c r="K165" s="72" t="s">
        <v>34</v>
      </c>
      <c r="L165" s="72"/>
      <c r="M165" s="72">
        <v>2526.9229599996693</v>
      </c>
      <c r="N165" s="72">
        <f>M165/1000</f>
        <v>2.5269229599996694</v>
      </c>
      <c r="O165" s="72">
        <f>N165*0.446089</f>
        <v>1.1272325363032927</v>
      </c>
    </row>
    <row r="166" spans="1:29" ht="13" x14ac:dyDescent="0.15">
      <c r="A166" s="72">
        <v>2021</v>
      </c>
      <c r="B166" s="72" t="s">
        <v>33</v>
      </c>
      <c r="C166" s="72">
        <v>2409</v>
      </c>
      <c r="D166" s="72" t="s">
        <v>107</v>
      </c>
      <c r="E166" s="72" t="s">
        <v>22</v>
      </c>
      <c r="F166" s="72" t="s">
        <v>106</v>
      </c>
      <c r="G166" s="72" t="s">
        <v>107</v>
      </c>
      <c r="H166" s="72" t="s">
        <v>32</v>
      </c>
      <c r="I166" s="72" t="s">
        <v>24</v>
      </c>
      <c r="J166" s="73">
        <v>44393</v>
      </c>
      <c r="K166" s="72" t="s">
        <v>34</v>
      </c>
      <c r="L166" s="72"/>
      <c r="M166" s="72">
        <v>2745.5301544036461</v>
      </c>
      <c r="N166" s="72">
        <f>M166/1000</f>
        <v>2.7455301544036459</v>
      </c>
      <c r="O166" s="72">
        <f>N166*0.446089</f>
        <v>1.2247508010477681</v>
      </c>
    </row>
    <row r="167" spans="1:29" ht="13" x14ac:dyDescent="0.15">
      <c r="A167" s="72">
        <v>2021</v>
      </c>
      <c r="B167" s="72" t="s">
        <v>33</v>
      </c>
      <c r="C167" s="72">
        <v>2410</v>
      </c>
      <c r="D167" s="72" t="s">
        <v>107</v>
      </c>
      <c r="E167" s="72" t="s">
        <v>30</v>
      </c>
      <c r="F167" s="72" t="s">
        <v>108</v>
      </c>
      <c r="G167" s="72" t="s">
        <v>110</v>
      </c>
      <c r="H167" s="72" t="s">
        <v>32</v>
      </c>
      <c r="I167" s="72" t="s">
        <v>24</v>
      </c>
      <c r="J167" s="73">
        <v>44393</v>
      </c>
      <c r="K167" s="72" t="s">
        <v>34</v>
      </c>
      <c r="L167" s="72"/>
      <c r="M167" s="72">
        <v>2915.6803384611612</v>
      </c>
      <c r="N167" s="72">
        <f>M167/1000</f>
        <v>2.9156803384611614</v>
      </c>
      <c r="O167" s="72">
        <f>N167*0.446089</f>
        <v>1.3006529265038012</v>
      </c>
    </row>
    <row r="168" spans="1:29" ht="13" x14ac:dyDescent="0.15">
      <c r="A168" s="72">
        <v>2021</v>
      </c>
      <c r="B168" s="72" t="s">
        <v>33</v>
      </c>
      <c r="C168" s="72">
        <v>2411</v>
      </c>
      <c r="D168" s="72" t="s">
        <v>107</v>
      </c>
      <c r="E168" s="72" t="s">
        <v>29</v>
      </c>
      <c r="F168" s="72" t="s">
        <v>108</v>
      </c>
      <c r="G168" s="72" t="s">
        <v>107</v>
      </c>
      <c r="H168" s="72" t="s">
        <v>32</v>
      </c>
      <c r="I168" s="72" t="s">
        <v>24</v>
      </c>
      <c r="J168" s="73">
        <v>44393</v>
      </c>
      <c r="K168" s="72" t="s">
        <v>34</v>
      </c>
      <c r="L168" s="72"/>
      <c r="M168" s="72">
        <v>2570.4241397425271</v>
      </c>
      <c r="N168" s="72">
        <f>M168/1000</f>
        <v>2.5704241397425269</v>
      </c>
      <c r="O168" s="72">
        <f>N168*0.446089</f>
        <v>1.1466379340736041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</row>
    <row r="169" spans="1:29" ht="13" x14ac:dyDescent="0.15">
      <c r="A169" s="72">
        <v>2021</v>
      </c>
      <c r="B169" s="72" t="s">
        <v>33</v>
      </c>
      <c r="C169" s="72">
        <v>2412</v>
      </c>
      <c r="D169" s="72" t="s">
        <v>107</v>
      </c>
      <c r="E169" s="72" t="s">
        <v>28</v>
      </c>
      <c r="F169" s="72" t="s">
        <v>106</v>
      </c>
      <c r="G169" s="72" t="s">
        <v>110</v>
      </c>
      <c r="H169" s="72" t="s">
        <v>32</v>
      </c>
      <c r="I169" s="72" t="s">
        <v>24</v>
      </c>
      <c r="J169" s="73">
        <v>44393</v>
      </c>
      <c r="K169" s="72" t="s">
        <v>34</v>
      </c>
      <c r="L169" s="72">
        <v>0.81737170951551785</v>
      </c>
      <c r="M169" s="72">
        <v>1745.6924031912911</v>
      </c>
      <c r="N169" s="72">
        <f>M169/1000</f>
        <v>1.745692403191291</v>
      </c>
      <c r="O169" s="72">
        <f>N169*0.446089</f>
        <v>0.77873417844719983</v>
      </c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</row>
    <row r="170" spans="1:29" ht="13" x14ac:dyDescent="0.15">
      <c r="A170" s="72">
        <v>2021</v>
      </c>
      <c r="B170" s="72" t="s">
        <v>33</v>
      </c>
      <c r="C170" s="72">
        <v>2101</v>
      </c>
      <c r="D170" s="72" t="s">
        <v>105</v>
      </c>
      <c r="E170" s="72" t="s">
        <v>31</v>
      </c>
      <c r="F170" s="72" t="s">
        <v>106</v>
      </c>
      <c r="G170" s="72" t="s">
        <v>109</v>
      </c>
      <c r="H170" s="72" t="s">
        <v>23</v>
      </c>
      <c r="I170" s="72" t="s">
        <v>38</v>
      </c>
      <c r="J170" s="74">
        <v>44440</v>
      </c>
      <c r="K170" s="72" t="s">
        <v>52</v>
      </c>
      <c r="L170" s="72">
        <v>0.78254545454545454</v>
      </c>
      <c r="M170" s="72">
        <v>1129.3519635950943</v>
      </c>
      <c r="N170" s="72">
        <f>M170/1000</f>
        <v>1.1293519635950944</v>
      </c>
      <c r="O170" s="72">
        <f>N170*0.446089</f>
        <v>0.50379148808817209</v>
      </c>
    </row>
    <row r="171" spans="1:29" ht="13" x14ac:dyDescent="0.15">
      <c r="A171" s="72">
        <v>2021</v>
      </c>
      <c r="B171" s="72" t="s">
        <v>33</v>
      </c>
      <c r="C171" s="72">
        <v>2102</v>
      </c>
      <c r="D171" s="72" t="s">
        <v>105</v>
      </c>
      <c r="E171" s="72" t="s">
        <v>30</v>
      </c>
      <c r="F171" s="72" t="s">
        <v>108</v>
      </c>
      <c r="G171" s="72" t="s">
        <v>110</v>
      </c>
      <c r="H171" s="72" t="s">
        <v>23</v>
      </c>
      <c r="I171" s="72" t="s">
        <v>38</v>
      </c>
      <c r="J171" s="74">
        <v>44440</v>
      </c>
      <c r="K171" s="72" t="s">
        <v>52</v>
      </c>
      <c r="L171" s="72">
        <v>0.78671755725190828</v>
      </c>
      <c r="M171" s="72">
        <v>1513.8349558051848</v>
      </c>
      <c r="N171" s="72">
        <f>M171/1000</f>
        <v>1.5138349558051849</v>
      </c>
      <c r="O171" s="72">
        <f>N171*0.446089</f>
        <v>0.67530512160017919</v>
      </c>
    </row>
    <row r="172" spans="1:29" ht="13" x14ac:dyDescent="0.15">
      <c r="A172" s="72">
        <v>2021</v>
      </c>
      <c r="B172" s="72" t="s">
        <v>33</v>
      </c>
      <c r="C172" s="72">
        <v>2103</v>
      </c>
      <c r="D172" s="72" t="s">
        <v>105</v>
      </c>
      <c r="E172" s="72" t="s">
        <v>27</v>
      </c>
      <c r="F172" s="72" t="s">
        <v>108</v>
      </c>
      <c r="G172" s="72" t="s">
        <v>109</v>
      </c>
      <c r="H172" s="72" t="s">
        <v>23</v>
      </c>
      <c r="I172" s="72" t="s">
        <v>38</v>
      </c>
      <c r="J172" s="74">
        <v>44440</v>
      </c>
      <c r="K172" s="72" t="s">
        <v>52</v>
      </c>
      <c r="L172" s="72">
        <v>0.79417322834645676</v>
      </c>
      <c r="M172" s="72">
        <v>1278.644233850544</v>
      </c>
      <c r="N172" s="72">
        <f>M172/1000</f>
        <v>1.2786442338505439</v>
      </c>
      <c r="O172" s="72">
        <f>N172*0.446089</f>
        <v>0.57038912763415528</v>
      </c>
    </row>
    <row r="173" spans="1:29" ht="13" x14ac:dyDescent="0.15">
      <c r="A173" s="72">
        <v>2021</v>
      </c>
      <c r="B173" s="72" t="s">
        <v>33</v>
      </c>
      <c r="C173" s="72">
        <v>2104</v>
      </c>
      <c r="D173" s="72" t="s">
        <v>105</v>
      </c>
      <c r="E173" s="72" t="s">
        <v>28</v>
      </c>
      <c r="F173" s="72" t="s">
        <v>106</v>
      </c>
      <c r="G173" s="72" t="s">
        <v>110</v>
      </c>
      <c r="H173" s="72" t="s">
        <v>23</v>
      </c>
      <c r="I173" s="72" t="s">
        <v>38</v>
      </c>
      <c r="J173" s="74">
        <v>44440</v>
      </c>
      <c r="K173" s="72" t="s">
        <v>52</v>
      </c>
      <c r="L173" s="72">
        <v>0.77245614035087717</v>
      </c>
      <c r="M173" s="72">
        <v>2571.0657391151308</v>
      </c>
      <c r="N173" s="72">
        <f>M173/1000</f>
        <v>2.5710657391151308</v>
      </c>
      <c r="O173" s="72">
        <f>N173*0.446089</f>
        <v>1.1469241444961296</v>
      </c>
    </row>
    <row r="174" spans="1:29" ht="13" x14ac:dyDescent="0.15">
      <c r="A174" s="72">
        <v>2021</v>
      </c>
      <c r="B174" s="72" t="s">
        <v>33</v>
      </c>
      <c r="C174" s="72">
        <v>2105</v>
      </c>
      <c r="D174" s="72" t="s">
        <v>105</v>
      </c>
      <c r="E174" s="72" t="s">
        <v>22</v>
      </c>
      <c r="F174" s="72" t="s">
        <v>106</v>
      </c>
      <c r="G174" s="72" t="s">
        <v>107</v>
      </c>
      <c r="H174" s="72" t="s">
        <v>23</v>
      </c>
      <c r="I174" s="72" t="s">
        <v>38</v>
      </c>
      <c r="J174" s="74">
        <v>44440</v>
      </c>
      <c r="K174" s="72" t="s">
        <v>55</v>
      </c>
      <c r="L174" s="72">
        <v>0.78609195402298848</v>
      </c>
      <c r="M174" s="72">
        <v>3337.0723884573677</v>
      </c>
      <c r="N174" s="72">
        <f>M174/1000</f>
        <v>3.3370723884573676</v>
      </c>
      <c r="O174" s="72">
        <f>N174*0.446089</f>
        <v>1.4886312846945586</v>
      </c>
    </row>
    <row r="175" spans="1:29" ht="13" x14ac:dyDescent="0.15">
      <c r="A175" s="72">
        <v>2021</v>
      </c>
      <c r="B175" s="72" t="s">
        <v>33</v>
      </c>
      <c r="C175" s="72">
        <v>2106</v>
      </c>
      <c r="D175" s="72" t="s">
        <v>105</v>
      </c>
      <c r="E175" s="72" t="s">
        <v>29</v>
      </c>
      <c r="F175" s="72" t="s">
        <v>108</v>
      </c>
      <c r="G175" s="72" t="s">
        <v>107</v>
      </c>
      <c r="H175" s="72" t="s">
        <v>23</v>
      </c>
      <c r="I175" s="72" t="s">
        <v>38</v>
      </c>
      <c r="J175" s="74">
        <v>44440</v>
      </c>
      <c r="K175" s="72" t="s">
        <v>52</v>
      </c>
      <c r="L175" s="72">
        <v>0.76424778761061951</v>
      </c>
      <c r="M175" s="72">
        <v>3183.3907215458448</v>
      </c>
      <c r="N175" s="72">
        <f>M175/1000</f>
        <v>3.183390721545845</v>
      </c>
      <c r="O175" s="72">
        <f>N175*0.446089</f>
        <v>1.4200755835836645</v>
      </c>
    </row>
    <row r="176" spans="1:29" ht="13" x14ac:dyDescent="0.15">
      <c r="A176" s="72">
        <v>2021</v>
      </c>
      <c r="B176" s="72" t="s">
        <v>33</v>
      </c>
      <c r="C176" s="72">
        <v>2107</v>
      </c>
      <c r="D176" s="72" t="s">
        <v>105</v>
      </c>
      <c r="E176" s="72" t="s">
        <v>27</v>
      </c>
      <c r="F176" s="72" t="s">
        <v>108</v>
      </c>
      <c r="G176" s="72" t="s">
        <v>109</v>
      </c>
      <c r="H176" s="72" t="s">
        <v>32</v>
      </c>
      <c r="I176" s="72" t="s">
        <v>38</v>
      </c>
      <c r="J176" s="74">
        <v>44428</v>
      </c>
      <c r="K176" s="72" t="s">
        <v>44</v>
      </c>
      <c r="L176" s="72">
        <v>0.71597484276729562</v>
      </c>
      <c r="M176" s="72">
        <v>3156.7238145254073</v>
      </c>
      <c r="N176" s="72">
        <f>M176/1000</f>
        <v>3.1567238145254075</v>
      </c>
      <c r="O176" s="72">
        <f>N176*0.446089</f>
        <v>1.4081797696978247</v>
      </c>
    </row>
    <row r="177" spans="1:15" ht="13" x14ac:dyDescent="0.15">
      <c r="A177" s="72">
        <v>2021</v>
      </c>
      <c r="B177" s="72" t="s">
        <v>33</v>
      </c>
      <c r="C177" s="72">
        <v>2108</v>
      </c>
      <c r="D177" s="72" t="s">
        <v>105</v>
      </c>
      <c r="E177" s="72" t="s">
        <v>31</v>
      </c>
      <c r="F177" s="72" t="s">
        <v>106</v>
      </c>
      <c r="G177" s="72" t="s">
        <v>109</v>
      </c>
      <c r="H177" s="72" t="s">
        <v>32</v>
      </c>
      <c r="I177" s="72" t="s">
        <v>38</v>
      </c>
      <c r="J177" s="74">
        <v>44428</v>
      </c>
      <c r="K177" s="72" t="s">
        <v>45</v>
      </c>
      <c r="L177" s="72">
        <v>0.78266666666666662</v>
      </c>
      <c r="M177" s="72">
        <v>3591.7358437710441</v>
      </c>
      <c r="N177" s="72">
        <f>M177/1000</f>
        <v>3.591735843771044</v>
      </c>
      <c r="O177" s="72">
        <f>N177*0.446089</f>
        <v>1.6022338508119813</v>
      </c>
    </row>
    <row r="178" spans="1:15" ht="13" x14ac:dyDescent="0.15">
      <c r="A178" s="72">
        <v>2021</v>
      </c>
      <c r="B178" s="72" t="s">
        <v>33</v>
      </c>
      <c r="C178" s="72">
        <v>2109</v>
      </c>
      <c r="D178" s="72" t="s">
        <v>105</v>
      </c>
      <c r="E178" s="72" t="s">
        <v>22</v>
      </c>
      <c r="F178" s="72" t="s">
        <v>106</v>
      </c>
      <c r="G178" s="72" t="s">
        <v>107</v>
      </c>
      <c r="H178" s="72" t="s">
        <v>32</v>
      </c>
      <c r="I178" s="72" t="s">
        <v>38</v>
      </c>
      <c r="J178" s="74">
        <v>44428</v>
      </c>
      <c r="K178" s="72" t="s">
        <v>45</v>
      </c>
      <c r="L178" s="72">
        <v>0.76826815642458102</v>
      </c>
      <c r="M178" s="72">
        <v>3947.269507740345</v>
      </c>
      <c r="N178" s="72">
        <f>M178/1000</f>
        <v>3.9472695077403452</v>
      </c>
      <c r="O178" s="72">
        <f>N178*0.446089</f>
        <v>1.760833507438383</v>
      </c>
    </row>
    <row r="179" spans="1:15" ht="13" x14ac:dyDescent="0.15">
      <c r="A179" s="72">
        <v>2021</v>
      </c>
      <c r="B179" s="72" t="s">
        <v>33</v>
      </c>
      <c r="C179" s="72">
        <v>2110</v>
      </c>
      <c r="D179" s="72" t="s">
        <v>105</v>
      </c>
      <c r="E179" s="72" t="s">
        <v>28</v>
      </c>
      <c r="F179" s="72" t="s">
        <v>106</v>
      </c>
      <c r="G179" s="72" t="s">
        <v>110</v>
      </c>
      <c r="H179" s="72" t="s">
        <v>32</v>
      </c>
      <c r="I179" s="72" t="s">
        <v>38</v>
      </c>
      <c r="J179" s="74">
        <v>44428</v>
      </c>
      <c r="K179" s="72" t="s">
        <v>47</v>
      </c>
      <c r="L179" s="72">
        <v>0.78911564625850339</v>
      </c>
      <c r="M179" s="72">
        <v>3668.586820586821</v>
      </c>
      <c r="N179" s="72">
        <f>M179/1000</f>
        <v>3.6685868205868211</v>
      </c>
      <c r="O179" s="72">
        <f>N179*0.446089</f>
        <v>1.6365162262087545</v>
      </c>
    </row>
    <row r="180" spans="1:15" ht="13" x14ac:dyDescent="0.15">
      <c r="A180" s="72">
        <v>2021</v>
      </c>
      <c r="B180" s="72" t="s">
        <v>33</v>
      </c>
      <c r="C180" s="72">
        <v>2111</v>
      </c>
      <c r="D180" s="72" t="s">
        <v>105</v>
      </c>
      <c r="E180" s="72" t="s">
        <v>29</v>
      </c>
      <c r="F180" s="72" t="s">
        <v>108</v>
      </c>
      <c r="G180" s="72" t="s">
        <v>107</v>
      </c>
      <c r="H180" s="72" t="s">
        <v>32</v>
      </c>
      <c r="I180" s="72" t="s">
        <v>38</v>
      </c>
      <c r="J180" s="74">
        <v>44428</v>
      </c>
      <c r="K180" s="72" t="s">
        <v>34</v>
      </c>
      <c r="L180" s="72">
        <v>0.77553398058252421</v>
      </c>
      <c r="M180" s="72">
        <v>4197.7204369912715</v>
      </c>
      <c r="N180" s="72">
        <f>M180/1000</f>
        <v>4.197720436991272</v>
      </c>
      <c r="O180" s="72">
        <f>N180*0.446089</f>
        <v>1.8725569120169996</v>
      </c>
    </row>
    <row r="181" spans="1:15" ht="13" x14ac:dyDescent="0.15">
      <c r="A181" s="72">
        <v>2021</v>
      </c>
      <c r="B181" s="72" t="s">
        <v>33</v>
      </c>
      <c r="C181" s="72">
        <v>2112</v>
      </c>
      <c r="D181" s="72" t="s">
        <v>105</v>
      </c>
      <c r="E181" s="72" t="s">
        <v>30</v>
      </c>
      <c r="F181" s="72" t="s">
        <v>108</v>
      </c>
      <c r="G181" s="72" t="s">
        <v>110</v>
      </c>
      <c r="H181" s="72" t="s">
        <v>32</v>
      </c>
      <c r="I181" s="72" t="s">
        <v>38</v>
      </c>
      <c r="J181" s="74">
        <v>44428</v>
      </c>
      <c r="K181" s="72" t="s">
        <v>44</v>
      </c>
      <c r="L181" s="72">
        <v>0.68968750000000001</v>
      </c>
      <c r="M181" s="72">
        <v>2661.641560395622</v>
      </c>
      <c r="N181" s="72">
        <f>M181/1000</f>
        <v>2.6616415603956218</v>
      </c>
      <c r="O181" s="72">
        <f>N181*0.446089</f>
        <v>1.1873290220353225</v>
      </c>
    </row>
    <row r="182" spans="1:15" ht="13" x14ac:dyDescent="0.15">
      <c r="A182" s="72">
        <v>2021</v>
      </c>
      <c r="B182" s="72" t="s">
        <v>33</v>
      </c>
      <c r="C182" s="72">
        <v>2201</v>
      </c>
      <c r="D182" s="72" t="s">
        <v>111</v>
      </c>
      <c r="E182" s="72" t="s">
        <v>22</v>
      </c>
      <c r="F182" s="72" t="s">
        <v>106</v>
      </c>
      <c r="G182" s="72" t="s">
        <v>107</v>
      </c>
      <c r="H182" s="72" t="s">
        <v>23</v>
      </c>
      <c r="I182" s="72" t="s">
        <v>38</v>
      </c>
      <c r="J182" s="74">
        <v>44440</v>
      </c>
      <c r="K182" s="72" t="s">
        <v>52</v>
      </c>
      <c r="L182" s="72">
        <v>0.76637362637362638</v>
      </c>
      <c r="M182" s="72">
        <v>3050.4624262631478</v>
      </c>
      <c r="N182" s="72">
        <f>M182/1000</f>
        <v>3.0504624262631479</v>
      </c>
      <c r="O182" s="72">
        <f>N182*0.446089</f>
        <v>1.3607777332693014</v>
      </c>
    </row>
    <row r="183" spans="1:15" ht="13" x14ac:dyDescent="0.15">
      <c r="A183" s="72">
        <v>2021</v>
      </c>
      <c r="B183" s="72" t="s">
        <v>33</v>
      </c>
      <c r="C183" s="72">
        <v>2202</v>
      </c>
      <c r="D183" s="72" t="s">
        <v>111</v>
      </c>
      <c r="E183" s="72" t="s">
        <v>27</v>
      </c>
      <c r="F183" s="72" t="s">
        <v>108</v>
      </c>
      <c r="G183" s="72" t="s">
        <v>109</v>
      </c>
      <c r="H183" s="72" t="s">
        <v>23</v>
      </c>
      <c r="I183" s="72" t="s">
        <v>38</v>
      </c>
      <c r="J183" s="74">
        <v>44440</v>
      </c>
      <c r="K183" s="72" t="s">
        <v>56</v>
      </c>
      <c r="L183" s="72">
        <v>0.77523809523809528</v>
      </c>
      <c r="M183" s="72">
        <v>4753.0175305747161</v>
      </c>
      <c r="N183" s="72">
        <f>M183/1000</f>
        <v>4.7530175305747164</v>
      </c>
      <c r="O183" s="72">
        <f>N183*0.446089</f>
        <v>2.1202688371965448</v>
      </c>
    </row>
    <row r="184" spans="1:15" ht="13" x14ac:dyDescent="0.15">
      <c r="A184" s="72">
        <v>2021</v>
      </c>
      <c r="B184" s="72" t="s">
        <v>33</v>
      </c>
      <c r="C184" s="72">
        <v>2203</v>
      </c>
      <c r="D184" s="72" t="s">
        <v>111</v>
      </c>
      <c r="E184" s="72" t="s">
        <v>29</v>
      </c>
      <c r="F184" s="72" t="s">
        <v>108</v>
      </c>
      <c r="G184" s="72" t="s">
        <v>107</v>
      </c>
      <c r="H184" s="72" t="s">
        <v>23</v>
      </c>
      <c r="I184" s="72" t="s">
        <v>38</v>
      </c>
      <c r="J184" s="74">
        <v>44440</v>
      </c>
      <c r="K184" s="72" t="s">
        <v>56</v>
      </c>
      <c r="L184" s="72">
        <v>0.78084033613445381</v>
      </c>
      <c r="M184" s="72">
        <v>2976.8504108581851</v>
      </c>
      <c r="N184" s="72">
        <f>M184/1000</f>
        <v>2.976850410858185</v>
      </c>
      <c r="O184" s="72">
        <f>N184*0.446089</f>
        <v>1.3279402229293169</v>
      </c>
    </row>
    <row r="185" spans="1:15" ht="13" x14ac:dyDescent="0.15">
      <c r="A185" s="72">
        <v>2021</v>
      </c>
      <c r="B185" s="72" t="s">
        <v>33</v>
      </c>
      <c r="C185" s="72">
        <v>2204</v>
      </c>
      <c r="D185" s="72" t="s">
        <v>111</v>
      </c>
      <c r="E185" s="72" t="s">
        <v>28</v>
      </c>
      <c r="F185" s="72" t="s">
        <v>106</v>
      </c>
      <c r="G185" s="72" t="s">
        <v>110</v>
      </c>
      <c r="H185" s="72" t="s">
        <v>23</v>
      </c>
      <c r="I185" s="72" t="s">
        <v>38</v>
      </c>
      <c r="J185" s="74">
        <v>44440</v>
      </c>
      <c r="K185" s="72" t="s">
        <v>56</v>
      </c>
      <c r="L185" s="72">
        <v>0.7737254901960785</v>
      </c>
      <c r="M185" s="72">
        <v>3587.2467151493588</v>
      </c>
      <c r="N185" s="72">
        <f>M185/1000</f>
        <v>3.5872467151493588</v>
      </c>
      <c r="O185" s="72">
        <f>N185*0.446089</f>
        <v>1.6002312999142623</v>
      </c>
    </row>
    <row r="186" spans="1:15" ht="13" x14ac:dyDescent="0.15">
      <c r="A186" s="72">
        <v>2021</v>
      </c>
      <c r="B186" s="72" t="s">
        <v>33</v>
      </c>
      <c r="C186" s="72">
        <v>2205</v>
      </c>
      <c r="D186" s="72" t="s">
        <v>111</v>
      </c>
      <c r="E186" s="72" t="s">
        <v>31</v>
      </c>
      <c r="F186" s="72" t="s">
        <v>106</v>
      </c>
      <c r="G186" s="72" t="s">
        <v>109</v>
      </c>
      <c r="H186" s="72" t="s">
        <v>23</v>
      </c>
      <c r="I186" s="72" t="s">
        <v>38</v>
      </c>
      <c r="J186" s="74">
        <v>44440</v>
      </c>
      <c r="K186" s="72" t="s">
        <v>56</v>
      </c>
      <c r="L186" s="72">
        <v>0.77321100917431185</v>
      </c>
      <c r="M186" s="72">
        <v>3646.7443773163886</v>
      </c>
      <c r="N186" s="72">
        <f>M186/1000</f>
        <v>3.6467443773163888</v>
      </c>
      <c r="O186" s="72">
        <f>N186*0.446089</f>
        <v>1.6267725525326906</v>
      </c>
    </row>
    <row r="187" spans="1:15" ht="13" x14ac:dyDescent="0.15">
      <c r="A187" s="72">
        <v>2021</v>
      </c>
      <c r="B187" s="72" t="s">
        <v>33</v>
      </c>
      <c r="C187" s="72">
        <v>2206</v>
      </c>
      <c r="D187" s="72" t="s">
        <v>111</v>
      </c>
      <c r="E187" s="72" t="s">
        <v>30</v>
      </c>
      <c r="F187" s="72" t="s">
        <v>108</v>
      </c>
      <c r="G187" s="72" t="s">
        <v>110</v>
      </c>
      <c r="H187" s="72" t="s">
        <v>23</v>
      </c>
      <c r="I187" s="72" t="s">
        <v>38</v>
      </c>
      <c r="J187" s="74">
        <v>44440</v>
      </c>
      <c r="K187" s="72" t="s">
        <v>52</v>
      </c>
      <c r="L187" s="72">
        <v>0.76347826086956516</v>
      </c>
      <c r="M187" s="72">
        <v>2938.6571580541558</v>
      </c>
      <c r="N187" s="72">
        <f>M187/1000</f>
        <v>2.9386571580541561</v>
      </c>
      <c r="O187" s="72">
        <f>N187*0.446089</f>
        <v>1.3109026329792204</v>
      </c>
    </row>
    <row r="188" spans="1:15" ht="13" x14ac:dyDescent="0.15">
      <c r="A188" s="72">
        <v>2021</v>
      </c>
      <c r="B188" s="72" t="s">
        <v>33</v>
      </c>
      <c r="C188" s="72">
        <v>2207</v>
      </c>
      <c r="D188" s="72" t="s">
        <v>111</v>
      </c>
      <c r="E188" s="72" t="s">
        <v>22</v>
      </c>
      <c r="F188" s="72" t="s">
        <v>106</v>
      </c>
      <c r="G188" s="72" t="s">
        <v>107</v>
      </c>
      <c r="H188" s="72" t="s">
        <v>32</v>
      </c>
      <c r="I188" s="72" t="s">
        <v>38</v>
      </c>
      <c r="J188" s="74">
        <v>44428</v>
      </c>
      <c r="K188" s="72" t="s">
        <v>48</v>
      </c>
      <c r="L188" s="72">
        <v>0.71416149068322987</v>
      </c>
      <c r="M188" s="72">
        <v>2417.1896647635772</v>
      </c>
      <c r="N188" s="72">
        <f>M188/1000</f>
        <v>2.4171896647635771</v>
      </c>
      <c r="O188" s="72">
        <f>N188*0.446089</f>
        <v>1.0782817203647195</v>
      </c>
    </row>
    <row r="189" spans="1:15" ht="13" x14ac:dyDescent="0.15">
      <c r="A189" s="72">
        <v>2021</v>
      </c>
      <c r="B189" s="72" t="s">
        <v>33</v>
      </c>
      <c r="C189" s="72">
        <v>2208</v>
      </c>
      <c r="D189" s="72" t="s">
        <v>111</v>
      </c>
      <c r="E189" s="72" t="s">
        <v>28</v>
      </c>
      <c r="F189" s="72" t="s">
        <v>106</v>
      </c>
      <c r="G189" s="72" t="s">
        <v>110</v>
      </c>
      <c r="H189" s="72" t="s">
        <v>32</v>
      </c>
      <c r="I189" s="72" t="s">
        <v>38</v>
      </c>
      <c r="J189" s="74">
        <v>44428</v>
      </c>
      <c r="K189" s="72" t="s">
        <v>47</v>
      </c>
      <c r="L189" s="72">
        <v>0.78775757575757577</v>
      </c>
      <c r="M189" s="72">
        <v>4246.04390278543</v>
      </c>
      <c r="N189" s="72">
        <f>M189/1000</f>
        <v>4.2460439027854298</v>
      </c>
      <c r="O189" s="72">
        <f>N189*0.446089</f>
        <v>1.8941134785496496</v>
      </c>
    </row>
    <row r="190" spans="1:15" ht="13" x14ac:dyDescent="0.15">
      <c r="A190" s="72">
        <v>2021</v>
      </c>
      <c r="B190" s="72" t="s">
        <v>33</v>
      </c>
      <c r="C190" s="72">
        <v>2209</v>
      </c>
      <c r="D190" s="72" t="s">
        <v>111</v>
      </c>
      <c r="E190" s="72" t="s">
        <v>27</v>
      </c>
      <c r="F190" s="72" t="s">
        <v>108</v>
      </c>
      <c r="G190" s="72" t="s">
        <v>109</v>
      </c>
      <c r="H190" s="72" t="s">
        <v>32</v>
      </c>
      <c r="I190" s="72" t="s">
        <v>38</v>
      </c>
      <c r="J190" s="74">
        <v>44428</v>
      </c>
      <c r="K190" s="72" t="s">
        <v>45</v>
      </c>
      <c r="L190" s="72">
        <v>0.81019047619047624</v>
      </c>
      <c r="M190" s="72">
        <v>3531.2679341563767</v>
      </c>
      <c r="N190" s="72">
        <f>M190/1000</f>
        <v>3.5312679341563769</v>
      </c>
      <c r="O190" s="72">
        <f>N190*0.446089</f>
        <v>1.5752597814798841</v>
      </c>
    </row>
    <row r="191" spans="1:15" ht="13" x14ac:dyDescent="0.15">
      <c r="A191" s="72">
        <v>2021</v>
      </c>
      <c r="B191" s="72" t="s">
        <v>33</v>
      </c>
      <c r="C191" s="72">
        <v>2210</v>
      </c>
      <c r="D191" s="72" t="s">
        <v>111</v>
      </c>
      <c r="E191" s="72" t="s">
        <v>29</v>
      </c>
      <c r="F191" s="72" t="s">
        <v>108</v>
      </c>
      <c r="G191" s="72" t="s">
        <v>107</v>
      </c>
      <c r="H191" s="72" t="s">
        <v>32</v>
      </c>
      <c r="I191" s="72" t="s">
        <v>38</v>
      </c>
      <c r="J191" s="74">
        <v>44428</v>
      </c>
      <c r="K191" s="72" t="s">
        <v>45</v>
      </c>
      <c r="L191" s="72">
        <v>0.77559322033898315</v>
      </c>
      <c r="M191" s="72">
        <v>4690.0127885255552</v>
      </c>
      <c r="N191" s="72">
        <f>M191/1000</f>
        <v>4.6900127885255554</v>
      </c>
      <c r="O191" s="72">
        <f>N191*0.446089</f>
        <v>2.0921631148205764</v>
      </c>
    </row>
    <row r="192" spans="1:15" ht="13" x14ac:dyDescent="0.15">
      <c r="A192" s="72">
        <v>2021</v>
      </c>
      <c r="B192" s="72" t="s">
        <v>33</v>
      </c>
      <c r="C192" s="72">
        <v>2211</v>
      </c>
      <c r="D192" s="72" t="s">
        <v>111</v>
      </c>
      <c r="E192" s="72" t="s">
        <v>30</v>
      </c>
      <c r="F192" s="72" t="s">
        <v>108</v>
      </c>
      <c r="G192" s="72" t="s">
        <v>110</v>
      </c>
      <c r="H192" s="72" t="s">
        <v>32</v>
      </c>
      <c r="I192" s="72" t="s">
        <v>38</v>
      </c>
      <c r="J192" s="74">
        <v>44428</v>
      </c>
      <c r="K192" s="72" t="s">
        <v>45</v>
      </c>
      <c r="L192" s="72">
        <v>0.78768361581920909</v>
      </c>
      <c r="M192" s="72">
        <v>4488.6269062248321</v>
      </c>
      <c r="N192" s="72">
        <f>M192/1000</f>
        <v>4.4886269062248321</v>
      </c>
      <c r="O192" s="72">
        <f>N192*0.446089</f>
        <v>2.002327087970929</v>
      </c>
    </row>
    <row r="193" spans="1:15" ht="13" x14ac:dyDescent="0.15">
      <c r="A193" s="72">
        <v>2021</v>
      </c>
      <c r="B193" s="72" t="s">
        <v>33</v>
      </c>
      <c r="C193" s="72">
        <v>2212</v>
      </c>
      <c r="D193" s="72" t="s">
        <v>111</v>
      </c>
      <c r="E193" s="72" t="s">
        <v>31</v>
      </c>
      <c r="F193" s="72" t="s">
        <v>106</v>
      </c>
      <c r="G193" s="72" t="s">
        <v>109</v>
      </c>
      <c r="H193" s="72" t="s">
        <v>32</v>
      </c>
      <c r="I193" s="72" t="s">
        <v>38</v>
      </c>
      <c r="J193" s="74">
        <v>44428</v>
      </c>
      <c r="K193" s="72" t="s">
        <v>48</v>
      </c>
      <c r="L193" s="72">
        <v>0.69278688524590171</v>
      </c>
      <c r="M193" s="72">
        <v>2189.695437802432</v>
      </c>
      <c r="N193" s="72">
        <f>M193/1000</f>
        <v>2.189695437802432</v>
      </c>
      <c r="O193" s="72">
        <f>N193*0.446089</f>
        <v>0.9767990481538491</v>
      </c>
    </row>
    <row r="194" spans="1:15" ht="13" x14ac:dyDescent="0.15">
      <c r="A194" s="72">
        <v>2021</v>
      </c>
      <c r="B194" s="72" t="s">
        <v>33</v>
      </c>
      <c r="C194" s="72">
        <v>2301</v>
      </c>
      <c r="D194" s="72" t="s">
        <v>109</v>
      </c>
      <c r="E194" s="72" t="s">
        <v>22</v>
      </c>
      <c r="F194" s="72" t="s">
        <v>106</v>
      </c>
      <c r="G194" s="72" t="s">
        <v>107</v>
      </c>
      <c r="H194" s="72" t="s">
        <v>32</v>
      </c>
      <c r="I194" s="72" t="s">
        <v>38</v>
      </c>
      <c r="J194" s="74">
        <v>44428</v>
      </c>
      <c r="K194" s="72" t="s">
        <v>48</v>
      </c>
      <c r="L194" s="72">
        <v>0.69437499999999996</v>
      </c>
      <c r="M194" s="72">
        <v>2584.5138678451181</v>
      </c>
      <c r="N194" s="72">
        <f>M194/1000</f>
        <v>2.5845138678451183</v>
      </c>
      <c r="O194" s="72">
        <f>N194*0.446089</f>
        <v>1.152923206793161</v>
      </c>
    </row>
    <row r="195" spans="1:15" ht="13" x14ac:dyDescent="0.15">
      <c r="A195" s="72">
        <v>2021</v>
      </c>
      <c r="B195" s="72" t="s">
        <v>33</v>
      </c>
      <c r="C195" s="72">
        <v>2302</v>
      </c>
      <c r="D195" s="72" t="s">
        <v>109</v>
      </c>
      <c r="E195" s="72" t="s">
        <v>28</v>
      </c>
      <c r="F195" s="72" t="s">
        <v>106</v>
      </c>
      <c r="G195" s="72" t="s">
        <v>110</v>
      </c>
      <c r="H195" s="72" t="s">
        <v>32</v>
      </c>
      <c r="I195" s="72" t="s">
        <v>38</v>
      </c>
      <c r="J195" s="74">
        <v>44428</v>
      </c>
      <c r="K195" s="72" t="s">
        <v>45</v>
      </c>
      <c r="L195" s="72">
        <v>0.76175257731958768</v>
      </c>
      <c r="M195" s="72">
        <v>4144.6002957409137</v>
      </c>
      <c r="N195" s="72">
        <f>M195/1000</f>
        <v>4.144600295740914</v>
      </c>
      <c r="O195" s="72">
        <f>N195*0.446089</f>
        <v>1.8488606013267685</v>
      </c>
    </row>
    <row r="196" spans="1:15" ht="13" x14ac:dyDescent="0.15">
      <c r="A196" s="72">
        <v>2021</v>
      </c>
      <c r="B196" s="72" t="s">
        <v>33</v>
      </c>
      <c r="C196" s="72">
        <v>2303</v>
      </c>
      <c r="D196" s="72" t="s">
        <v>109</v>
      </c>
      <c r="E196" s="72" t="s">
        <v>31</v>
      </c>
      <c r="F196" s="72" t="s">
        <v>106</v>
      </c>
      <c r="G196" s="72" t="s">
        <v>109</v>
      </c>
      <c r="H196" s="72" t="s">
        <v>32</v>
      </c>
      <c r="I196" s="72" t="s">
        <v>38</v>
      </c>
      <c r="J196" s="74">
        <v>44428</v>
      </c>
      <c r="K196" s="72" t="s">
        <v>45</v>
      </c>
      <c r="L196" s="72">
        <v>0.80406504065040652</v>
      </c>
      <c r="M196" s="72">
        <v>3408.5241356655993</v>
      </c>
      <c r="N196" s="72">
        <f>M196/1000</f>
        <v>3.4085241356655991</v>
      </c>
      <c r="O196" s="72">
        <f>N196*0.446089</f>
        <v>1.5205051231549316</v>
      </c>
    </row>
    <row r="197" spans="1:15" ht="13" x14ac:dyDescent="0.15">
      <c r="A197" s="72">
        <v>2021</v>
      </c>
      <c r="B197" s="72" t="s">
        <v>33</v>
      </c>
      <c r="C197" s="72">
        <v>2304</v>
      </c>
      <c r="D197" s="72" t="s">
        <v>109</v>
      </c>
      <c r="E197" s="72" t="s">
        <v>30</v>
      </c>
      <c r="F197" s="72" t="s">
        <v>108</v>
      </c>
      <c r="G197" s="72" t="s">
        <v>110</v>
      </c>
      <c r="H197" s="72" t="s">
        <v>32</v>
      </c>
      <c r="I197" s="72" t="s">
        <v>38</v>
      </c>
      <c r="J197" s="74">
        <v>44428</v>
      </c>
      <c r="K197" s="72" t="s">
        <v>34</v>
      </c>
      <c r="L197" s="72">
        <v>0.78866952789699563</v>
      </c>
      <c r="M197" s="72">
        <v>4442.2533327553074</v>
      </c>
      <c r="N197" s="72">
        <f>M197/1000</f>
        <v>4.4422533327553078</v>
      </c>
      <c r="O197" s="72">
        <f>N197*0.446089</f>
        <v>1.9816403469554826</v>
      </c>
    </row>
    <row r="198" spans="1:15" ht="13" x14ac:dyDescent="0.15">
      <c r="A198" s="72">
        <v>2021</v>
      </c>
      <c r="B198" s="72" t="s">
        <v>33</v>
      </c>
      <c r="C198" s="72">
        <v>2305</v>
      </c>
      <c r="D198" s="72" t="s">
        <v>109</v>
      </c>
      <c r="E198" s="72" t="s">
        <v>29</v>
      </c>
      <c r="F198" s="72" t="s">
        <v>108</v>
      </c>
      <c r="G198" s="72" t="s">
        <v>107</v>
      </c>
      <c r="H198" s="72" t="s">
        <v>32</v>
      </c>
      <c r="I198" s="72" t="s">
        <v>38</v>
      </c>
      <c r="J198" s="74">
        <v>44428</v>
      </c>
      <c r="K198" s="72" t="s">
        <v>49</v>
      </c>
      <c r="L198" s="72">
        <v>0.73639175257731959</v>
      </c>
      <c r="M198" s="72">
        <v>4299.1709309590742</v>
      </c>
      <c r="N198" s="72">
        <f>M198/1000</f>
        <v>4.2991709309590744</v>
      </c>
      <c r="O198" s="72">
        <f>N198*0.446089</f>
        <v>1.9178128614206027</v>
      </c>
    </row>
    <row r="199" spans="1:15" ht="13" x14ac:dyDescent="0.15">
      <c r="A199" s="72">
        <v>2021</v>
      </c>
      <c r="B199" s="72" t="s">
        <v>33</v>
      </c>
      <c r="C199" s="72">
        <v>2306</v>
      </c>
      <c r="D199" s="72" t="s">
        <v>109</v>
      </c>
      <c r="E199" s="72" t="s">
        <v>27</v>
      </c>
      <c r="F199" s="72" t="s">
        <v>108</v>
      </c>
      <c r="G199" s="72" t="s">
        <v>109</v>
      </c>
      <c r="H199" s="72" t="s">
        <v>32</v>
      </c>
      <c r="I199" s="72" t="s">
        <v>38</v>
      </c>
      <c r="J199" s="74">
        <v>44428</v>
      </c>
      <c r="K199" s="72" t="s">
        <v>48</v>
      </c>
      <c r="L199" s="72">
        <v>0.69510791366906477</v>
      </c>
      <c r="M199" s="72">
        <v>2504.649821637639</v>
      </c>
      <c r="N199" s="72">
        <f>M199/1000</f>
        <v>2.5046498216376389</v>
      </c>
      <c r="O199" s="72">
        <f>N199*0.446089</f>
        <v>1.1172967342845128</v>
      </c>
    </row>
    <row r="200" spans="1:15" ht="13" x14ac:dyDescent="0.15">
      <c r="A200" s="72">
        <v>2021</v>
      </c>
      <c r="B200" s="72" t="s">
        <v>33</v>
      </c>
      <c r="C200" s="72">
        <v>2307</v>
      </c>
      <c r="D200" s="72" t="s">
        <v>109</v>
      </c>
      <c r="E200" s="72" t="s">
        <v>22</v>
      </c>
      <c r="F200" s="72" t="s">
        <v>106</v>
      </c>
      <c r="G200" s="72" t="s">
        <v>107</v>
      </c>
      <c r="H200" s="72" t="s">
        <v>23</v>
      </c>
      <c r="I200" s="72" t="s">
        <v>38</v>
      </c>
      <c r="J200" s="74">
        <v>44440</v>
      </c>
      <c r="K200" s="72" t="s">
        <v>52</v>
      </c>
      <c r="L200" s="72">
        <v>0.77699421965317916</v>
      </c>
      <c r="M200" s="72">
        <v>2316.3646949875642</v>
      </c>
      <c r="N200" s="72">
        <f>M200/1000</f>
        <v>2.316364694987564</v>
      </c>
      <c r="O200" s="72">
        <f>N200*0.446089</f>
        <v>1.0333048104223075</v>
      </c>
    </row>
    <row r="201" spans="1:15" ht="13" x14ac:dyDescent="0.15">
      <c r="A201" s="72">
        <v>2021</v>
      </c>
      <c r="B201" s="72" t="s">
        <v>33</v>
      </c>
      <c r="C201" s="72">
        <v>2308</v>
      </c>
      <c r="D201" s="72" t="s">
        <v>109</v>
      </c>
      <c r="E201" s="72" t="s">
        <v>29</v>
      </c>
      <c r="F201" s="72" t="s">
        <v>108</v>
      </c>
      <c r="G201" s="72" t="s">
        <v>107</v>
      </c>
      <c r="H201" s="72" t="s">
        <v>23</v>
      </c>
      <c r="I201" s="72" t="s">
        <v>38</v>
      </c>
      <c r="J201" s="74">
        <v>44440</v>
      </c>
      <c r="K201" s="72" t="s">
        <v>55</v>
      </c>
      <c r="L201" s="72">
        <v>0.76443396226415095</v>
      </c>
      <c r="M201" s="72">
        <v>4206.6624906187335</v>
      </c>
      <c r="N201" s="72">
        <f>M201/1000</f>
        <v>4.2066624906187338</v>
      </c>
      <c r="O201" s="72">
        <f>N201*0.446089</f>
        <v>1.8765458637776204</v>
      </c>
    </row>
    <row r="202" spans="1:15" ht="13" x14ac:dyDescent="0.15">
      <c r="A202" s="72">
        <v>2021</v>
      </c>
      <c r="B202" s="72" t="s">
        <v>33</v>
      </c>
      <c r="C202" s="72">
        <v>2309</v>
      </c>
      <c r="D202" s="72" t="s">
        <v>109</v>
      </c>
      <c r="E202" s="72" t="s">
        <v>31</v>
      </c>
      <c r="F202" s="72" t="s">
        <v>106</v>
      </c>
      <c r="G202" s="72" t="s">
        <v>109</v>
      </c>
      <c r="H202" s="72" t="s">
        <v>23</v>
      </c>
      <c r="I202" s="72" t="s">
        <v>38</v>
      </c>
      <c r="J202" s="74">
        <v>44440</v>
      </c>
      <c r="K202" s="72" t="s">
        <v>55</v>
      </c>
      <c r="L202" s="72">
        <v>0.77823129251700685</v>
      </c>
      <c r="M202" s="72">
        <v>3400.6381429595158</v>
      </c>
      <c r="N202" s="72">
        <f>M202/1000</f>
        <v>3.4006381429595156</v>
      </c>
      <c r="O202" s="72">
        <f>N202*0.446089</f>
        <v>1.5169872685546675</v>
      </c>
    </row>
    <row r="203" spans="1:15" ht="13" x14ac:dyDescent="0.15">
      <c r="A203" s="72">
        <v>2021</v>
      </c>
      <c r="B203" s="72" t="s">
        <v>33</v>
      </c>
      <c r="C203" s="72">
        <v>2310</v>
      </c>
      <c r="D203" s="72" t="s">
        <v>109</v>
      </c>
      <c r="E203" s="72" t="s">
        <v>27</v>
      </c>
      <c r="F203" s="72" t="s">
        <v>108</v>
      </c>
      <c r="G203" s="72" t="s">
        <v>109</v>
      </c>
      <c r="H203" s="72" t="s">
        <v>23</v>
      </c>
      <c r="I203" s="72" t="s">
        <v>38</v>
      </c>
      <c r="J203" s="74">
        <v>44440</v>
      </c>
      <c r="K203" s="72" t="s">
        <v>56</v>
      </c>
      <c r="L203" s="72">
        <v>0.7934653465346535</v>
      </c>
      <c r="M203" s="72" t="e">
        <v>#VALUE!</v>
      </c>
      <c r="N203" s="72" t="e">
        <f>M203/1000</f>
        <v>#VALUE!</v>
      </c>
      <c r="O203" s="72" t="e">
        <f>N203*0.446089</f>
        <v>#VALUE!</v>
      </c>
    </row>
    <row r="204" spans="1:15" ht="13" x14ac:dyDescent="0.15">
      <c r="A204" s="72">
        <v>2021</v>
      </c>
      <c r="B204" s="72" t="s">
        <v>33</v>
      </c>
      <c r="C204" s="72">
        <v>2311</v>
      </c>
      <c r="D204" s="72" t="s">
        <v>109</v>
      </c>
      <c r="E204" s="72" t="s">
        <v>30</v>
      </c>
      <c r="F204" s="72" t="s">
        <v>108</v>
      </c>
      <c r="G204" s="72" t="s">
        <v>110</v>
      </c>
      <c r="H204" s="72" t="s">
        <v>23</v>
      </c>
      <c r="I204" s="72" t="s">
        <v>38</v>
      </c>
      <c r="J204" s="74">
        <v>44440</v>
      </c>
      <c r="K204" s="72" t="s">
        <v>56</v>
      </c>
      <c r="L204" s="72">
        <v>0.76698412698412699</v>
      </c>
      <c r="M204" s="72">
        <v>3587.0675429090102</v>
      </c>
      <c r="N204" s="72">
        <f>M204/1000</f>
        <v>3.58706754290901</v>
      </c>
      <c r="O204" s="72">
        <f>N204*0.446089</f>
        <v>1.6001513731487373</v>
      </c>
    </row>
    <row r="205" spans="1:15" ht="13" x14ac:dyDescent="0.15">
      <c r="A205" s="72">
        <v>2021</v>
      </c>
      <c r="B205" s="72" t="s">
        <v>33</v>
      </c>
      <c r="C205" s="72">
        <v>2312</v>
      </c>
      <c r="D205" s="72" t="s">
        <v>109</v>
      </c>
      <c r="E205" s="72" t="s">
        <v>28</v>
      </c>
      <c r="F205" s="72" t="s">
        <v>106</v>
      </c>
      <c r="G205" s="72" t="s">
        <v>110</v>
      </c>
      <c r="H205" s="72" t="s">
        <v>23</v>
      </c>
      <c r="I205" s="72" t="s">
        <v>38</v>
      </c>
      <c r="J205" s="74">
        <v>44440</v>
      </c>
      <c r="K205" s="72" t="s">
        <v>52</v>
      </c>
      <c r="L205" s="72">
        <v>0.7584507042253521</v>
      </c>
      <c r="M205" s="72">
        <v>2287.0285730303067</v>
      </c>
      <c r="N205" s="72">
        <f>M205/1000</f>
        <v>2.2870285730303066</v>
      </c>
      <c r="O205" s="72">
        <f>N205*0.446089</f>
        <v>1.0202182891145164</v>
      </c>
    </row>
    <row r="206" spans="1:15" ht="13" x14ac:dyDescent="0.15">
      <c r="A206" s="72">
        <v>2021</v>
      </c>
      <c r="B206" s="72" t="s">
        <v>33</v>
      </c>
      <c r="C206" s="72">
        <v>2401</v>
      </c>
      <c r="D206" s="72" t="s">
        <v>107</v>
      </c>
      <c r="E206" s="72" t="s">
        <v>30</v>
      </c>
      <c r="F206" s="72" t="s">
        <v>108</v>
      </c>
      <c r="G206" s="72" t="s">
        <v>110</v>
      </c>
      <c r="H206" s="72" t="s">
        <v>23</v>
      </c>
      <c r="I206" s="72" t="s">
        <v>38</v>
      </c>
      <c r="J206" s="74">
        <v>44440</v>
      </c>
      <c r="K206" s="72" t="s">
        <v>52</v>
      </c>
      <c r="L206" s="72">
        <v>0.75924812030075184</v>
      </c>
      <c r="M206" s="72">
        <v>2768.3961884965515</v>
      </c>
      <c r="N206" s="72">
        <f>M206/1000</f>
        <v>2.7683961884965513</v>
      </c>
      <c r="O206" s="72">
        <f>N206*0.446089</f>
        <v>1.2349510873302381</v>
      </c>
    </row>
    <row r="207" spans="1:15" ht="13" x14ac:dyDescent="0.15">
      <c r="A207" s="72">
        <v>2021</v>
      </c>
      <c r="B207" s="72" t="s">
        <v>33</v>
      </c>
      <c r="C207" s="72">
        <v>2402</v>
      </c>
      <c r="D207" s="72" t="s">
        <v>107</v>
      </c>
      <c r="E207" s="72" t="s">
        <v>27</v>
      </c>
      <c r="F207" s="72" t="s">
        <v>108</v>
      </c>
      <c r="G207" s="72" t="s">
        <v>109</v>
      </c>
      <c r="H207" s="72" t="s">
        <v>23</v>
      </c>
      <c r="I207" s="72" t="s">
        <v>38</v>
      </c>
      <c r="J207" s="74">
        <v>44440</v>
      </c>
      <c r="K207" s="72" t="s">
        <v>56</v>
      </c>
      <c r="L207" s="72">
        <v>0.78440860215053765</v>
      </c>
      <c r="M207" s="72">
        <v>4124.1387960741631</v>
      </c>
      <c r="N207" s="72">
        <f>M207/1000</f>
        <v>4.1241387960741633</v>
      </c>
      <c r="O207" s="72">
        <f>N207*0.446089</f>
        <v>1.8397329514019276</v>
      </c>
    </row>
    <row r="208" spans="1:15" ht="13" x14ac:dyDescent="0.15">
      <c r="A208" s="72">
        <v>2021</v>
      </c>
      <c r="B208" s="72" t="s">
        <v>33</v>
      </c>
      <c r="C208" s="72">
        <v>2403</v>
      </c>
      <c r="D208" s="72" t="s">
        <v>107</v>
      </c>
      <c r="E208" s="72" t="s">
        <v>22</v>
      </c>
      <c r="F208" s="72" t="s">
        <v>106</v>
      </c>
      <c r="G208" s="72" t="s">
        <v>107</v>
      </c>
      <c r="H208" s="72" t="s">
        <v>23</v>
      </c>
      <c r="I208" s="72" t="s">
        <v>38</v>
      </c>
      <c r="J208" s="74">
        <v>44440</v>
      </c>
      <c r="K208" s="72" t="s">
        <v>56</v>
      </c>
      <c r="L208" s="72">
        <v>0.77988636363636354</v>
      </c>
      <c r="M208" s="72">
        <v>3536.4741580885025</v>
      </c>
      <c r="N208" s="72">
        <f>M208/1000</f>
        <v>3.5364741580885024</v>
      </c>
      <c r="O208" s="72">
        <f>N208*0.446089</f>
        <v>1.5775822207075421</v>
      </c>
    </row>
    <row r="209" spans="1:15" ht="13" x14ac:dyDescent="0.15">
      <c r="A209" s="72">
        <v>2021</v>
      </c>
      <c r="B209" s="72" t="s">
        <v>33</v>
      </c>
      <c r="C209" s="72">
        <v>2404</v>
      </c>
      <c r="D209" s="72" t="s">
        <v>107</v>
      </c>
      <c r="E209" s="72" t="s">
        <v>28</v>
      </c>
      <c r="F209" s="72" t="s">
        <v>106</v>
      </c>
      <c r="G209" s="72" t="s">
        <v>110</v>
      </c>
      <c r="H209" s="72" t="s">
        <v>23</v>
      </c>
      <c r="I209" s="72" t="s">
        <v>38</v>
      </c>
      <c r="J209" s="74">
        <v>44440</v>
      </c>
      <c r="K209" s="72" t="s">
        <v>56</v>
      </c>
      <c r="L209" s="72">
        <v>0.77077844311377253</v>
      </c>
      <c r="M209" s="72">
        <v>1245.4085277534325</v>
      </c>
      <c r="N209" s="72">
        <f>M209/1000</f>
        <v>1.2454085277534326</v>
      </c>
      <c r="O209" s="72">
        <f>N209*0.446089</f>
        <v>0.55556304473700102</v>
      </c>
    </row>
    <row r="210" spans="1:15" ht="13" x14ac:dyDescent="0.15">
      <c r="A210" s="72">
        <v>2021</v>
      </c>
      <c r="B210" s="72" t="s">
        <v>33</v>
      </c>
      <c r="C210" s="72">
        <v>2405</v>
      </c>
      <c r="D210" s="72" t="s">
        <v>107</v>
      </c>
      <c r="E210" s="72" t="s">
        <v>29</v>
      </c>
      <c r="F210" s="72" t="s">
        <v>108</v>
      </c>
      <c r="G210" s="72" t="s">
        <v>107</v>
      </c>
      <c r="H210" s="72" t="s">
        <v>23</v>
      </c>
      <c r="I210" s="72" t="s">
        <v>38</v>
      </c>
      <c r="J210" s="74">
        <v>44440</v>
      </c>
      <c r="K210" s="72" t="s">
        <v>56</v>
      </c>
      <c r="L210" s="72">
        <v>0.7763313609467456</v>
      </c>
      <c r="M210" s="72">
        <v>2628.5486736845537</v>
      </c>
      <c r="N210" s="72">
        <f>M210/1000</f>
        <v>2.6285486736845538</v>
      </c>
      <c r="O210" s="72">
        <f>N210*0.446089</f>
        <v>1.1725666492952689</v>
      </c>
    </row>
    <row r="211" spans="1:15" ht="13" x14ac:dyDescent="0.15">
      <c r="A211" s="72">
        <v>2021</v>
      </c>
      <c r="B211" s="72" t="s">
        <v>33</v>
      </c>
      <c r="C211" s="72">
        <v>2406</v>
      </c>
      <c r="D211" s="72" t="s">
        <v>107</v>
      </c>
      <c r="E211" s="72" t="s">
        <v>31</v>
      </c>
      <c r="F211" s="72" t="s">
        <v>106</v>
      </c>
      <c r="G211" s="72" t="s">
        <v>109</v>
      </c>
      <c r="H211" s="72" t="s">
        <v>23</v>
      </c>
      <c r="I211" s="72" t="s">
        <v>38</v>
      </c>
      <c r="J211" s="74">
        <v>44440</v>
      </c>
      <c r="K211" s="72" t="s">
        <v>51</v>
      </c>
      <c r="L211" s="72">
        <v>0.75694267515923574</v>
      </c>
      <c r="M211" s="72">
        <v>1535.8229198808283</v>
      </c>
      <c r="N211" s="72">
        <f>M211/1000</f>
        <v>1.5358229198808282</v>
      </c>
      <c r="O211" s="72">
        <f>N211*0.446089</f>
        <v>0.68511371050671876</v>
      </c>
    </row>
    <row r="212" spans="1:15" ht="13" x14ac:dyDescent="0.15">
      <c r="A212" s="72">
        <v>2021</v>
      </c>
      <c r="B212" s="72" t="s">
        <v>33</v>
      </c>
      <c r="C212" s="72">
        <v>2407</v>
      </c>
      <c r="D212" s="72" t="s">
        <v>107</v>
      </c>
      <c r="E212" s="72" t="s">
        <v>31</v>
      </c>
      <c r="F212" s="72" t="s">
        <v>106</v>
      </c>
      <c r="G212" s="72" t="s">
        <v>109</v>
      </c>
      <c r="H212" s="72" t="s">
        <v>32</v>
      </c>
      <c r="I212" s="72" t="s">
        <v>38</v>
      </c>
      <c r="J212" s="74">
        <v>44428</v>
      </c>
      <c r="K212" s="72" t="s">
        <v>50</v>
      </c>
      <c r="L212" s="72">
        <v>0.69565217391304346</v>
      </c>
      <c r="M212" s="72">
        <v>1875.1340945688773</v>
      </c>
      <c r="N212" s="72">
        <f>M212/1000</f>
        <v>1.8751340945688773</v>
      </c>
      <c r="O212" s="72">
        <f>N212*0.446089</f>
        <v>0.83647669311213591</v>
      </c>
    </row>
    <row r="213" spans="1:15" ht="13" x14ac:dyDescent="0.15">
      <c r="A213" s="72">
        <v>2021</v>
      </c>
      <c r="B213" s="72" t="s">
        <v>33</v>
      </c>
      <c r="C213" s="72">
        <v>2408</v>
      </c>
      <c r="D213" s="72" t="s">
        <v>107</v>
      </c>
      <c r="E213" s="72" t="s">
        <v>27</v>
      </c>
      <c r="F213" s="72" t="s">
        <v>108</v>
      </c>
      <c r="G213" s="72" t="s">
        <v>109</v>
      </c>
      <c r="H213" s="72" t="s">
        <v>32</v>
      </c>
      <c r="I213" s="72" t="s">
        <v>38</v>
      </c>
      <c r="J213" s="74">
        <v>44428</v>
      </c>
      <c r="K213" s="72" t="s">
        <v>45</v>
      </c>
      <c r="L213" s="72">
        <v>0.75588235294117645</v>
      </c>
      <c r="M213" s="72">
        <v>4007.8419102792627</v>
      </c>
      <c r="N213" s="72">
        <f>M213/1000</f>
        <v>4.0078419102792626</v>
      </c>
      <c r="O213" s="72">
        <f>N213*0.446089</f>
        <v>1.7878541899145661</v>
      </c>
    </row>
    <row r="214" spans="1:15" ht="13" x14ac:dyDescent="0.15">
      <c r="A214" s="72">
        <v>2021</v>
      </c>
      <c r="B214" s="72" t="s">
        <v>33</v>
      </c>
      <c r="C214" s="72">
        <v>2409</v>
      </c>
      <c r="D214" s="72" t="s">
        <v>107</v>
      </c>
      <c r="E214" s="72" t="s">
        <v>22</v>
      </c>
      <c r="F214" s="72" t="s">
        <v>106</v>
      </c>
      <c r="G214" s="72" t="s">
        <v>107</v>
      </c>
      <c r="H214" s="72" t="s">
        <v>32</v>
      </c>
      <c r="I214" s="72" t="s">
        <v>38</v>
      </c>
      <c r="J214" s="74">
        <v>44428</v>
      </c>
      <c r="K214" s="72" t="s">
        <v>45</v>
      </c>
      <c r="L214" s="72">
        <v>0.77733333333333332</v>
      </c>
      <c r="M214" s="72">
        <v>4277.0495578002237</v>
      </c>
      <c r="N214" s="72">
        <f>M214/1000</f>
        <v>4.2770495578002237</v>
      </c>
      <c r="O214" s="72">
        <f>N214*0.446089</f>
        <v>1.9079447601895441</v>
      </c>
    </row>
    <row r="215" spans="1:15" ht="13" x14ac:dyDescent="0.15">
      <c r="A215" s="72">
        <v>2021</v>
      </c>
      <c r="B215" s="72" t="s">
        <v>33</v>
      </c>
      <c r="C215" s="72">
        <v>2410</v>
      </c>
      <c r="D215" s="72" t="s">
        <v>107</v>
      </c>
      <c r="E215" s="72" t="s">
        <v>30</v>
      </c>
      <c r="F215" s="72" t="s">
        <v>108</v>
      </c>
      <c r="G215" s="72" t="s">
        <v>110</v>
      </c>
      <c r="H215" s="72" t="s">
        <v>32</v>
      </c>
      <c r="I215" s="72" t="s">
        <v>38</v>
      </c>
      <c r="J215" s="74">
        <v>44428</v>
      </c>
      <c r="K215" s="72" t="s">
        <v>45</v>
      </c>
      <c r="L215" s="72">
        <v>0.77848101265822789</v>
      </c>
      <c r="M215" s="72">
        <v>3800.0669848982084</v>
      </c>
      <c r="N215" s="72">
        <f>M215/1000</f>
        <v>3.8000669848982085</v>
      </c>
      <c r="O215" s="72">
        <f>N215*0.446089</f>
        <v>1.6951680812262571</v>
      </c>
    </row>
    <row r="216" spans="1:15" ht="13" x14ac:dyDescent="0.15">
      <c r="A216" s="72">
        <v>2021</v>
      </c>
      <c r="B216" s="72" t="s">
        <v>33</v>
      </c>
      <c r="C216" s="72">
        <v>2411</v>
      </c>
      <c r="D216" s="72" t="s">
        <v>107</v>
      </c>
      <c r="E216" s="72" t="s">
        <v>29</v>
      </c>
      <c r="F216" s="72" t="s">
        <v>108</v>
      </c>
      <c r="G216" s="72" t="s">
        <v>107</v>
      </c>
      <c r="H216" s="72" t="s">
        <v>32</v>
      </c>
      <c r="I216" s="72" t="s">
        <v>38</v>
      </c>
      <c r="J216" s="74">
        <v>44428</v>
      </c>
      <c r="K216" s="72" t="s">
        <v>45</v>
      </c>
      <c r="L216" s="72">
        <v>0.75032258064516133</v>
      </c>
      <c r="M216" s="72">
        <v>3013.2606862170082</v>
      </c>
      <c r="N216" s="72">
        <f>M216/1000</f>
        <v>3.0132606862170084</v>
      </c>
      <c r="O216" s="72">
        <f>N216*0.446089</f>
        <v>1.3441824462538592</v>
      </c>
    </row>
    <row r="217" spans="1:15" ht="13" x14ac:dyDescent="0.15">
      <c r="A217" s="72">
        <v>2021</v>
      </c>
      <c r="B217" s="72" t="s">
        <v>33</v>
      </c>
      <c r="C217" s="72">
        <v>2412</v>
      </c>
      <c r="D217" s="72" t="s">
        <v>107</v>
      </c>
      <c r="E217" s="72" t="s">
        <v>28</v>
      </c>
      <c r="F217" s="72" t="s">
        <v>106</v>
      </c>
      <c r="G217" s="72" t="s">
        <v>110</v>
      </c>
      <c r="H217" s="72" t="s">
        <v>32</v>
      </c>
      <c r="I217" s="72" t="s">
        <v>38</v>
      </c>
      <c r="J217" s="74">
        <v>44428</v>
      </c>
      <c r="K217" s="72" t="s">
        <v>50</v>
      </c>
      <c r="L217" s="72">
        <v>0.68424242424242432</v>
      </c>
      <c r="M217" s="72">
        <v>1716.5570554025094</v>
      </c>
      <c r="N217" s="72">
        <f>M217/1000</f>
        <v>1.7165570554025094</v>
      </c>
      <c r="O217" s="72">
        <f>N217*0.446089</f>
        <v>0.76573722028745006</v>
      </c>
    </row>
    <row r="218" spans="1:15" ht="13" x14ac:dyDescent="0.15">
      <c r="A218" s="72">
        <v>2021</v>
      </c>
      <c r="B218" s="72" t="s">
        <v>33</v>
      </c>
      <c r="C218" s="72">
        <v>2107</v>
      </c>
      <c r="D218" s="72" t="s">
        <v>105</v>
      </c>
      <c r="E218" s="72" t="s">
        <v>27</v>
      </c>
      <c r="F218" s="72" t="s">
        <v>108</v>
      </c>
      <c r="G218" s="72" t="s">
        <v>109</v>
      </c>
      <c r="H218" s="72" t="s">
        <v>32</v>
      </c>
      <c r="I218" s="72" t="s">
        <v>59</v>
      </c>
      <c r="J218" s="74">
        <v>44487</v>
      </c>
      <c r="K218" s="72" t="s">
        <v>63</v>
      </c>
      <c r="L218" s="72">
        <v>0.74036363636363633</v>
      </c>
      <c r="M218" s="72">
        <v>2289.7091962044683</v>
      </c>
      <c r="N218" s="72">
        <f>M218/1000</f>
        <v>2.2897091962044684</v>
      </c>
      <c r="O218" s="72">
        <f>N218*0.446089</f>
        <v>1.0214140856256551</v>
      </c>
    </row>
    <row r="219" spans="1:15" ht="13" x14ac:dyDescent="0.15">
      <c r="A219" s="72">
        <v>2021</v>
      </c>
      <c r="B219" s="72" t="s">
        <v>33</v>
      </c>
      <c r="C219" s="72">
        <v>2108</v>
      </c>
      <c r="D219" s="72" t="s">
        <v>105</v>
      </c>
      <c r="E219" s="72" t="s">
        <v>31</v>
      </c>
      <c r="F219" s="72" t="s">
        <v>106</v>
      </c>
      <c r="G219" s="72" t="s">
        <v>109</v>
      </c>
      <c r="H219" s="72" t="s">
        <v>32</v>
      </c>
      <c r="I219" s="72" t="s">
        <v>59</v>
      </c>
      <c r="J219" s="74">
        <v>44487</v>
      </c>
      <c r="K219" s="72" t="s">
        <v>63</v>
      </c>
      <c r="L219" s="72">
        <v>0.74181818181818182</v>
      </c>
      <c r="M219" s="72">
        <v>1809.029290888685</v>
      </c>
      <c r="N219" s="72">
        <f>M219/1000</f>
        <v>1.8090292908886849</v>
      </c>
      <c r="O219" s="72">
        <f>N219*0.446089</f>
        <v>0.80698806734324258</v>
      </c>
    </row>
    <row r="220" spans="1:15" ht="13" x14ac:dyDescent="0.15">
      <c r="A220" s="72">
        <v>2021</v>
      </c>
      <c r="B220" s="72" t="s">
        <v>33</v>
      </c>
      <c r="C220" s="72">
        <v>2109</v>
      </c>
      <c r="D220" s="72" t="s">
        <v>105</v>
      </c>
      <c r="E220" s="72" t="s">
        <v>22</v>
      </c>
      <c r="F220" s="72" t="s">
        <v>106</v>
      </c>
      <c r="G220" s="72" t="s">
        <v>107</v>
      </c>
      <c r="H220" s="72" t="s">
        <v>32</v>
      </c>
      <c r="I220" s="72" t="s">
        <v>59</v>
      </c>
      <c r="J220" s="74">
        <v>44487</v>
      </c>
      <c r="K220" s="72" t="s">
        <v>63</v>
      </c>
      <c r="L220" s="72">
        <v>0.76648648648648654</v>
      </c>
      <c r="M220" s="72">
        <v>2397.8548730548723</v>
      </c>
      <c r="N220" s="72">
        <f>M220/1000</f>
        <v>2.3978548730548721</v>
      </c>
      <c r="O220" s="72">
        <f>N220*0.446089</f>
        <v>1.0696566824661748</v>
      </c>
    </row>
    <row r="221" spans="1:15" ht="13" x14ac:dyDescent="0.15">
      <c r="A221" s="72">
        <v>2021</v>
      </c>
      <c r="B221" s="72" t="s">
        <v>33</v>
      </c>
      <c r="C221" s="72">
        <v>2110</v>
      </c>
      <c r="D221" s="72" t="s">
        <v>105</v>
      </c>
      <c r="E221" s="72" t="s">
        <v>28</v>
      </c>
      <c r="F221" s="72" t="s">
        <v>106</v>
      </c>
      <c r="G221" s="72" t="s">
        <v>110</v>
      </c>
      <c r="H221" s="72" t="s">
        <v>32</v>
      </c>
      <c r="I221" s="72" t="s">
        <v>59</v>
      </c>
      <c r="J221" s="74">
        <v>44487</v>
      </c>
      <c r="K221" s="72" t="s">
        <v>63</v>
      </c>
      <c r="L221" s="72">
        <v>0.75483870967741939</v>
      </c>
      <c r="M221" s="72">
        <v>2221.2892364505256</v>
      </c>
      <c r="N221" s="72">
        <f>M221/1000</f>
        <v>2.2212892364505255</v>
      </c>
      <c r="O221" s="72">
        <f>N221*0.446089</f>
        <v>0.99089269419897852</v>
      </c>
    </row>
    <row r="222" spans="1:15" ht="13" x14ac:dyDescent="0.15">
      <c r="A222" s="72">
        <v>2021</v>
      </c>
      <c r="B222" s="72" t="s">
        <v>33</v>
      </c>
      <c r="C222" s="72">
        <v>2111</v>
      </c>
      <c r="D222" s="72" t="s">
        <v>105</v>
      </c>
      <c r="E222" s="72" t="s">
        <v>29</v>
      </c>
      <c r="F222" s="72" t="s">
        <v>108</v>
      </c>
      <c r="G222" s="72" t="s">
        <v>107</v>
      </c>
      <c r="H222" s="72" t="s">
        <v>32</v>
      </c>
      <c r="I222" s="72" t="s">
        <v>59</v>
      </c>
      <c r="J222" s="74">
        <v>44487</v>
      </c>
      <c r="K222" s="72" t="s">
        <v>63</v>
      </c>
      <c r="L222" s="72">
        <v>0.73820512820512818</v>
      </c>
      <c r="M222" s="72">
        <v>2435.2514498258938</v>
      </c>
      <c r="N222" s="72">
        <f>M222/1000</f>
        <v>2.4352514498258939</v>
      </c>
      <c r="O222" s="72">
        <f>N222*0.446089</f>
        <v>1.0863388840013832</v>
      </c>
    </row>
    <row r="223" spans="1:15" ht="13" x14ac:dyDescent="0.15">
      <c r="A223" s="72">
        <v>2021</v>
      </c>
      <c r="B223" s="72" t="s">
        <v>33</v>
      </c>
      <c r="C223" s="72">
        <v>2112</v>
      </c>
      <c r="D223" s="72" t="s">
        <v>105</v>
      </c>
      <c r="E223" s="72" t="s">
        <v>30</v>
      </c>
      <c r="F223" s="72" t="s">
        <v>108</v>
      </c>
      <c r="G223" s="72" t="s">
        <v>110</v>
      </c>
      <c r="H223" s="72" t="s">
        <v>32</v>
      </c>
      <c r="I223" s="72" t="s">
        <v>59</v>
      </c>
      <c r="J223" s="74">
        <v>44487</v>
      </c>
      <c r="K223" s="72" t="s">
        <v>63</v>
      </c>
      <c r="L223" s="72">
        <v>0.73417322834645671</v>
      </c>
      <c r="M223" s="72">
        <v>2633.3253486748495</v>
      </c>
      <c r="N223" s="72">
        <f>M223/1000</f>
        <v>2.6333253486748496</v>
      </c>
      <c r="O223" s="72">
        <f>N223*0.446089</f>
        <v>1.1746974714650149</v>
      </c>
    </row>
    <row r="224" spans="1:15" ht="13" x14ac:dyDescent="0.15">
      <c r="A224" s="72">
        <v>2021</v>
      </c>
      <c r="B224" s="72" t="s">
        <v>33</v>
      </c>
      <c r="C224" s="72">
        <v>2207</v>
      </c>
      <c r="D224" s="72" t="s">
        <v>111</v>
      </c>
      <c r="E224" s="72" t="s">
        <v>22</v>
      </c>
      <c r="F224" s="72" t="s">
        <v>106</v>
      </c>
      <c r="G224" s="72" t="s">
        <v>107</v>
      </c>
      <c r="H224" s="72" t="s">
        <v>32</v>
      </c>
      <c r="I224" s="72" t="s">
        <v>59</v>
      </c>
      <c r="J224" s="74">
        <v>44487</v>
      </c>
      <c r="K224" s="72" t="s">
        <v>63</v>
      </c>
      <c r="L224" s="72">
        <v>0.75207920792079208</v>
      </c>
      <c r="M224" s="72">
        <v>2246.2917625095838</v>
      </c>
      <c r="N224" s="72">
        <f>M224/1000</f>
        <v>2.2462917625095837</v>
      </c>
      <c r="O224" s="72">
        <f>N224*0.446089</f>
        <v>1.0020460460461378</v>
      </c>
    </row>
    <row r="225" spans="1:15" ht="13" x14ac:dyDescent="0.15">
      <c r="A225" s="72">
        <v>2021</v>
      </c>
      <c r="B225" s="72" t="s">
        <v>33</v>
      </c>
      <c r="C225" s="72">
        <v>2208</v>
      </c>
      <c r="D225" s="72" t="s">
        <v>111</v>
      </c>
      <c r="E225" s="72" t="s">
        <v>28</v>
      </c>
      <c r="F225" s="72" t="s">
        <v>106</v>
      </c>
      <c r="G225" s="72" t="s">
        <v>110</v>
      </c>
      <c r="H225" s="72" t="s">
        <v>32</v>
      </c>
      <c r="I225" s="72" t="s">
        <v>59</v>
      </c>
      <c r="J225" s="74">
        <v>44487</v>
      </c>
      <c r="K225" s="72" t="s">
        <v>63</v>
      </c>
      <c r="L225" s="72">
        <v>0.75820895522388054</v>
      </c>
      <c r="M225" s="72">
        <v>2015.4928086838538</v>
      </c>
      <c r="N225" s="72">
        <f>M225/1000</f>
        <v>2.0154928086838537</v>
      </c>
      <c r="O225" s="72">
        <f>N225*0.446089</f>
        <v>0.89908917153297163</v>
      </c>
    </row>
    <row r="226" spans="1:15" ht="13" x14ac:dyDescent="0.15">
      <c r="A226" s="72">
        <v>2021</v>
      </c>
      <c r="B226" s="72" t="s">
        <v>33</v>
      </c>
      <c r="C226" s="72">
        <v>2209</v>
      </c>
      <c r="D226" s="72" t="s">
        <v>111</v>
      </c>
      <c r="E226" s="72" t="s">
        <v>27</v>
      </c>
      <c r="F226" s="72" t="s">
        <v>108</v>
      </c>
      <c r="G226" s="72" t="s">
        <v>109</v>
      </c>
      <c r="H226" s="72" t="s">
        <v>32</v>
      </c>
      <c r="I226" s="72" t="s">
        <v>59</v>
      </c>
      <c r="J226" s="74">
        <v>44487</v>
      </c>
      <c r="K226" s="72" t="s">
        <v>63</v>
      </c>
      <c r="L226" s="72">
        <v>0.76727272727272722</v>
      </c>
      <c r="M226" s="72">
        <v>2923.9676930925425</v>
      </c>
      <c r="N226" s="72">
        <f>M226/1000</f>
        <v>2.9239676930925427</v>
      </c>
      <c r="O226" s="72">
        <f>N226*0.446089</f>
        <v>1.3043498242439593</v>
      </c>
    </row>
    <row r="227" spans="1:15" ht="13" x14ac:dyDescent="0.15">
      <c r="A227" s="72">
        <v>2021</v>
      </c>
      <c r="B227" s="72" t="s">
        <v>33</v>
      </c>
      <c r="C227" s="72">
        <v>2210</v>
      </c>
      <c r="D227" s="72" t="s">
        <v>111</v>
      </c>
      <c r="E227" s="72" t="s">
        <v>29</v>
      </c>
      <c r="F227" s="72" t="s">
        <v>108</v>
      </c>
      <c r="G227" s="72" t="s">
        <v>107</v>
      </c>
      <c r="H227" s="72" t="s">
        <v>32</v>
      </c>
      <c r="I227" s="72" t="s">
        <v>59</v>
      </c>
      <c r="J227" s="74">
        <v>44487</v>
      </c>
      <c r="K227" s="72" t="s">
        <v>63</v>
      </c>
      <c r="L227" s="72">
        <v>0.75523809523809526</v>
      </c>
      <c r="M227" s="72">
        <v>2809.0494201271977</v>
      </c>
      <c r="N227" s="72">
        <f>M227/1000</f>
        <v>2.8090494201271978</v>
      </c>
      <c r="O227" s="72">
        <f>N227*0.446089</f>
        <v>1.2530860467751217</v>
      </c>
    </row>
    <row r="228" spans="1:15" ht="13" x14ac:dyDescent="0.15">
      <c r="A228" s="72">
        <v>2021</v>
      </c>
      <c r="B228" s="72" t="s">
        <v>33</v>
      </c>
      <c r="C228" s="72">
        <v>2211</v>
      </c>
      <c r="D228" s="72" t="s">
        <v>111</v>
      </c>
      <c r="E228" s="72" t="s">
        <v>30</v>
      </c>
      <c r="F228" s="72" t="s">
        <v>108</v>
      </c>
      <c r="G228" s="72" t="s">
        <v>110</v>
      </c>
      <c r="H228" s="72" t="s">
        <v>32</v>
      </c>
      <c r="I228" s="72" t="s">
        <v>59</v>
      </c>
      <c r="J228" s="74">
        <v>44487</v>
      </c>
      <c r="K228" s="72" t="s">
        <v>63</v>
      </c>
      <c r="L228" s="72">
        <v>0.74203389830508482</v>
      </c>
      <c r="M228" s="72">
        <v>2306.1434099944827</v>
      </c>
      <c r="N228" s="72">
        <f>M228/1000</f>
        <v>2.3061434099944829</v>
      </c>
      <c r="O228" s="72">
        <f>N228*0.446089</f>
        <v>1.0287452076210288</v>
      </c>
    </row>
    <row r="229" spans="1:15" ht="13" x14ac:dyDescent="0.15">
      <c r="A229" s="72">
        <v>2021</v>
      </c>
      <c r="B229" s="72" t="s">
        <v>33</v>
      </c>
      <c r="C229" s="72">
        <v>2212</v>
      </c>
      <c r="D229" s="72" t="s">
        <v>111</v>
      </c>
      <c r="E229" s="72" t="s">
        <v>31</v>
      </c>
      <c r="F229" s="72" t="s">
        <v>106</v>
      </c>
      <c r="G229" s="72" t="s">
        <v>109</v>
      </c>
      <c r="H229" s="72" t="s">
        <v>32</v>
      </c>
      <c r="I229" s="72" t="s">
        <v>59</v>
      </c>
      <c r="J229" s="74">
        <v>44487</v>
      </c>
      <c r="K229" s="72" t="s">
        <v>63</v>
      </c>
      <c r="L229" s="72">
        <v>0.73599999999999999</v>
      </c>
      <c r="M229" s="72">
        <v>1817.9031111111115</v>
      </c>
      <c r="N229" s="72">
        <f>M229/1000</f>
        <v>1.8179031111111115</v>
      </c>
      <c r="O229" s="72">
        <f>N229*0.446089</f>
        <v>0.81094658093244465</v>
      </c>
    </row>
    <row r="230" spans="1:15" ht="13" x14ac:dyDescent="0.15">
      <c r="A230" s="72">
        <v>2021</v>
      </c>
      <c r="B230" s="72" t="s">
        <v>33</v>
      </c>
      <c r="C230" s="72">
        <v>2301</v>
      </c>
      <c r="D230" s="72" t="s">
        <v>109</v>
      </c>
      <c r="E230" s="72" t="s">
        <v>22</v>
      </c>
      <c r="F230" s="72" t="s">
        <v>106</v>
      </c>
      <c r="G230" s="72" t="s">
        <v>107</v>
      </c>
      <c r="H230" s="72" t="s">
        <v>32</v>
      </c>
      <c r="I230" s="72" t="s">
        <v>59</v>
      </c>
      <c r="J230" s="74">
        <v>44487</v>
      </c>
      <c r="K230" s="72" t="s">
        <v>63</v>
      </c>
      <c r="L230" s="72">
        <v>0.73344262295081963</v>
      </c>
      <c r="M230" s="72">
        <v>2415.1489485014076</v>
      </c>
      <c r="N230" s="72">
        <f>M230/1000</f>
        <v>2.4151489485014075</v>
      </c>
      <c r="O230" s="72">
        <f>N230*0.446089</f>
        <v>1.0773713792880444</v>
      </c>
    </row>
    <row r="231" spans="1:15" ht="13" x14ac:dyDescent="0.15">
      <c r="A231" s="72">
        <v>2021</v>
      </c>
      <c r="B231" s="72" t="s">
        <v>33</v>
      </c>
      <c r="C231" s="72">
        <v>2302</v>
      </c>
      <c r="D231" s="72" t="s">
        <v>109</v>
      </c>
      <c r="E231" s="72" t="s">
        <v>28</v>
      </c>
      <c r="F231" s="72" t="s">
        <v>106</v>
      </c>
      <c r="G231" s="72" t="s">
        <v>110</v>
      </c>
      <c r="H231" s="72" t="s">
        <v>32</v>
      </c>
      <c r="I231" s="72" t="s">
        <v>59</v>
      </c>
      <c r="J231" s="74">
        <v>44487</v>
      </c>
      <c r="K231" s="72" t="s">
        <v>63</v>
      </c>
      <c r="L231" s="72">
        <v>0.76943089430894307</v>
      </c>
      <c r="M231" s="72">
        <v>2228.3481901216319</v>
      </c>
      <c r="N231" s="72">
        <f>M231/1000</f>
        <v>2.2283481901216318</v>
      </c>
      <c r="O231" s="72">
        <f>N231*0.446089</f>
        <v>0.99404161578316863</v>
      </c>
    </row>
    <row r="232" spans="1:15" ht="13" x14ac:dyDescent="0.15">
      <c r="A232" s="72">
        <v>2021</v>
      </c>
      <c r="B232" s="72" t="s">
        <v>33</v>
      </c>
      <c r="C232" s="72">
        <v>2303</v>
      </c>
      <c r="D232" s="72" t="s">
        <v>109</v>
      </c>
      <c r="E232" s="72" t="s">
        <v>31</v>
      </c>
      <c r="F232" s="72" t="s">
        <v>106</v>
      </c>
      <c r="G232" s="72" t="s">
        <v>109</v>
      </c>
      <c r="H232" s="72" t="s">
        <v>32</v>
      </c>
      <c r="I232" s="72" t="s">
        <v>59</v>
      </c>
      <c r="J232" s="74">
        <v>44487</v>
      </c>
      <c r="K232" s="72" t="s">
        <v>63</v>
      </c>
      <c r="L232" s="72">
        <v>0.76029411764705879</v>
      </c>
      <c r="M232" s="72">
        <v>1969.1534231200897</v>
      </c>
      <c r="N232" s="72">
        <f>M232/1000</f>
        <v>1.9691534231200896</v>
      </c>
      <c r="O232" s="72">
        <f>N232*0.446089</f>
        <v>0.87841768136621767</v>
      </c>
    </row>
    <row r="233" spans="1:15" ht="13" x14ac:dyDescent="0.15">
      <c r="A233" s="72">
        <v>2021</v>
      </c>
      <c r="B233" s="72" t="s">
        <v>33</v>
      </c>
      <c r="C233" s="72">
        <v>2304</v>
      </c>
      <c r="D233" s="72" t="s">
        <v>109</v>
      </c>
      <c r="E233" s="72" t="s">
        <v>30</v>
      </c>
      <c r="F233" s="72" t="s">
        <v>108</v>
      </c>
      <c r="G233" s="72" t="s">
        <v>110</v>
      </c>
      <c r="H233" s="72" t="s">
        <v>32</v>
      </c>
      <c r="I233" s="72" t="s">
        <v>59</v>
      </c>
      <c r="J233" s="74">
        <v>44487</v>
      </c>
      <c r="K233" s="72" t="s">
        <v>63</v>
      </c>
      <c r="L233" s="72">
        <v>0.76111888111888115</v>
      </c>
      <c r="M233" s="72">
        <v>2337.5386141131585</v>
      </c>
      <c r="N233" s="72">
        <f>M233/1000</f>
        <v>2.3375386141131584</v>
      </c>
      <c r="O233" s="72">
        <f>N233*0.446089</f>
        <v>1.0427502628311247</v>
      </c>
    </row>
    <row r="234" spans="1:15" ht="13" x14ac:dyDescent="0.15">
      <c r="A234" s="72">
        <v>2021</v>
      </c>
      <c r="B234" s="72" t="s">
        <v>33</v>
      </c>
      <c r="C234" s="72">
        <v>2305</v>
      </c>
      <c r="D234" s="72" t="s">
        <v>109</v>
      </c>
      <c r="E234" s="72" t="s">
        <v>29</v>
      </c>
      <c r="F234" s="72" t="s">
        <v>108</v>
      </c>
      <c r="G234" s="72" t="s">
        <v>107</v>
      </c>
      <c r="H234" s="72" t="s">
        <v>32</v>
      </c>
      <c r="I234" s="72" t="s">
        <v>59</v>
      </c>
      <c r="J234" s="74">
        <v>44487</v>
      </c>
      <c r="K234" s="72" t="s">
        <v>63</v>
      </c>
      <c r="L234" s="72">
        <v>0.75583333333333336</v>
      </c>
      <c r="M234" s="72">
        <v>2300.7685241301901</v>
      </c>
      <c r="N234" s="72">
        <f>M234/1000</f>
        <v>2.3007685241301901</v>
      </c>
      <c r="O234" s="72">
        <f>N234*0.446089</f>
        <v>1.0263475301607123</v>
      </c>
    </row>
    <row r="235" spans="1:15" ht="13" x14ac:dyDescent="0.15">
      <c r="A235" s="72">
        <v>2021</v>
      </c>
      <c r="B235" s="72" t="s">
        <v>33</v>
      </c>
      <c r="C235" s="72">
        <v>2306</v>
      </c>
      <c r="D235" s="72" t="s">
        <v>109</v>
      </c>
      <c r="E235" s="72" t="s">
        <v>27</v>
      </c>
      <c r="F235" s="72" t="s">
        <v>108</v>
      </c>
      <c r="G235" s="72" t="s">
        <v>109</v>
      </c>
      <c r="H235" s="72" t="s">
        <v>32</v>
      </c>
      <c r="I235" s="72" t="s">
        <v>59</v>
      </c>
      <c r="J235" s="74">
        <v>44487</v>
      </c>
      <c r="K235" s="72" t="s">
        <v>63</v>
      </c>
      <c r="L235" s="72">
        <v>0.73915966386554621</v>
      </c>
      <c r="M235" s="72">
        <v>2489.394884795669</v>
      </c>
      <c r="N235" s="72">
        <f>M235/1000</f>
        <v>2.4893948847956691</v>
      </c>
      <c r="O235" s="72">
        <f>N235*0.446089</f>
        <v>1.1104916747636153</v>
      </c>
    </row>
    <row r="236" spans="1:15" ht="13" x14ac:dyDescent="0.15">
      <c r="A236" s="72">
        <v>2021</v>
      </c>
      <c r="B236" s="72" t="s">
        <v>33</v>
      </c>
      <c r="C236" s="72">
        <v>2407</v>
      </c>
      <c r="D236" s="72" t="s">
        <v>107</v>
      </c>
      <c r="E236" s="72" t="s">
        <v>31</v>
      </c>
      <c r="F236" s="72" t="s">
        <v>106</v>
      </c>
      <c r="G236" s="72" t="s">
        <v>109</v>
      </c>
      <c r="H236" s="72" t="s">
        <v>32</v>
      </c>
      <c r="I236" s="72" t="s">
        <v>59</v>
      </c>
      <c r="J236" s="74">
        <v>44487</v>
      </c>
      <c r="K236" s="72" t="s">
        <v>63</v>
      </c>
      <c r="L236" s="72">
        <v>0.73853658536585365</v>
      </c>
      <c r="M236" s="72">
        <v>1516.1567939558181</v>
      </c>
      <c r="N236" s="72">
        <f>M236/1000</f>
        <v>1.516156793955818</v>
      </c>
      <c r="O236" s="72">
        <f>N236*0.446089</f>
        <v>0.67634086805895688</v>
      </c>
    </row>
    <row r="237" spans="1:15" ht="13" x14ac:dyDescent="0.15">
      <c r="A237" s="72">
        <v>2021</v>
      </c>
      <c r="B237" s="72" t="s">
        <v>33</v>
      </c>
      <c r="C237" s="72">
        <v>2408</v>
      </c>
      <c r="D237" s="72" t="s">
        <v>107</v>
      </c>
      <c r="E237" s="72" t="s">
        <v>27</v>
      </c>
      <c r="F237" s="72" t="s">
        <v>108</v>
      </c>
      <c r="G237" s="72" t="s">
        <v>109</v>
      </c>
      <c r="H237" s="72" t="s">
        <v>32</v>
      </c>
      <c r="I237" s="72" t="s">
        <v>59</v>
      </c>
      <c r="J237" s="74">
        <v>44487</v>
      </c>
      <c r="K237" s="72" t="s">
        <v>63</v>
      </c>
      <c r="L237" s="72">
        <v>0.74608695652173906</v>
      </c>
      <c r="M237" s="72">
        <v>2453.9569999512032</v>
      </c>
      <c r="N237" s="72">
        <f>M237/1000</f>
        <v>2.4539569999512034</v>
      </c>
      <c r="O237" s="72">
        <f>N237*0.446089</f>
        <v>1.0946832241512323</v>
      </c>
    </row>
    <row r="238" spans="1:15" ht="13" x14ac:dyDescent="0.15">
      <c r="A238" s="72">
        <v>2021</v>
      </c>
      <c r="B238" s="72" t="s">
        <v>33</v>
      </c>
      <c r="C238" s="72">
        <v>2409</v>
      </c>
      <c r="D238" s="72" t="s">
        <v>107</v>
      </c>
      <c r="E238" s="72" t="s">
        <v>22</v>
      </c>
      <c r="F238" s="72" t="s">
        <v>106</v>
      </c>
      <c r="G238" s="72" t="s">
        <v>107</v>
      </c>
      <c r="H238" s="72" t="s">
        <v>32</v>
      </c>
      <c r="I238" s="72" t="s">
        <v>59</v>
      </c>
      <c r="J238" s="74">
        <v>44487</v>
      </c>
      <c r="K238" s="72" t="s">
        <v>63</v>
      </c>
      <c r="L238" s="72">
        <v>0.76433121019108285</v>
      </c>
      <c r="M238" s="72">
        <v>2476.9273842458542</v>
      </c>
      <c r="N238" s="72">
        <f>M238/1000</f>
        <v>2.4769273842458541</v>
      </c>
      <c r="O238" s="72">
        <f>N238*0.446089</f>
        <v>1.1049300599108489</v>
      </c>
    </row>
    <row r="239" spans="1:15" ht="13" x14ac:dyDescent="0.15">
      <c r="A239" s="72">
        <v>2021</v>
      </c>
      <c r="B239" s="72" t="s">
        <v>33</v>
      </c>
      <c r="C239" s="72">
        <v>2410</v>
      </c>
      <c r="D239" s="72" t="s">
        <v>107</v>
      </c>
      <c r="E239" s="72" t="s">
        <v>30</v>
      </c>
      <c r="F239" s="72" t="s">
        <v>108</v>
      </c>
      <c r="G239" s="72" t="s">
        <v>110</v>
      </c>
      <c r="H239" s="72" t="s">
        <v>32</v>
      </c>
      <c r="I239" s="72" t="s">
        <v>59</v>
      </c>
      <c r="J239" s="74">
        <v>44487</v>
      </c>
      <c r="K239" s="72" t="s">
        <v>63</v>
      </c>
      <c r="L239" s="72">
        <v>0.75932960893854751</v>
      </c>
      <c r="M239" s="72">
        <v>2471.345924797321</v>
      </c>
      <c r="N239" s="72">
        <f>M239/1000</f>
        <v>2.4713459247973208</v>
      </c>
      <c r="O239" s="72">
        <f>N239*0.446089</f>
        <v>1.102440232246912</v>
      </c>
    </row>
    <row r="240" spans="1:15" ht="13" x14ac:dyDescent="0.15">
      <c r="A240" s="72">
        <v>2021</v>
      </c>
      <c r="B240" s="72" t="s">
        <v>33</v>
      </c>
      <c r="C240" s="72">
        <v>2411</v>
      </c>
      <c r="D240" s="72" t="s">
        <v>107</v>
      </c>
      <c r="E240" s="72" t="s">
        <v>29</v>
      </c>
      <c r="F240" s="72" t="s">
        <v>108</v>
      </c>
      <c r="G240" s="72" t="s">
        <v>107</v>
      </c>
      <c r="H240" s="72" t="s">
        <v>32</v>
      </c>
      <c r="I240" s="72" t="s">
        <v>59</v>
      </c>
      <c r="J240" s="74">
        <v>44487</v>
      </c>
      <c r="K240" s="72" t="s">
        <v>63</v>
      </c>
      <c r="L240" s="72">
        <v>0.7513043478260869</v>
      </c>
      <c r="M240" s="72">
        <v>2043.0032420826628</v>
      </c>
      <c r="N240" s="72">
        <f>M240/1000</f>
        <v>2.0430032420826629</v>
      </c>
      <c r="O240" s="72">
        <f>N240*0.446089</f>
        <v>0.91136127325741301</v>
      </c>
    </row>
    <row r="241" spans="1:29" ht="13" x14ac:dyDescent="0.15">
      <c r="A241" s="72">
        <v>2021</v>
      </c>
      <c r="B241" s="72" t="s">
        <v>33</v>
      </c>
      <c r="C241" s="72">
        <v>2412</v>
      </c>
      <c r="D241" s="72" t="s">
        <v>107</v>
      </c>
      <c r="E241" s="72" t="s">
        <v>28</v>
      </c>
      <c r="F241" s="72" t="s">
        <v>106</v>
      </c>
      <c r="G241" s="72" t="s">
        <v>110</v>
      </c>
      <c r="H241" s="72" t="s">
        <v>32</v>
      </c>
      <c r="I241" s="72" t="s">
        <v>59</v>
      </c>
      <c r="J241" s="74">
        <v>44487</v>
      </c>
      <c r="K241" s="72" t="s">
        <v>63</v>
      </c>
      <c r="L241" s="72">
        <v>0.71132530120481929</v>
      </c>
      <c r="M241" s="72">
        <v>2266.8043027328163</v>
      </c>
      <c r="N241" s="72">
        <f>M241/1000</f>
        <v>2.2668043027328162</v>
      </c>
      <c r="O241" s="72">
        <f>N241*0.446089</f>
        <v>1.0111964646017793</v>
      </c>
    </row>
    <row r="242" spans="1:29" ht="13" x14ac:dyDescent="0.15">
      <c r="A242" s="72">
        <v>2022</v>
      </c>
      <c r="B242" s="72" t="s">
        <v>21</v>
      </c>
      <c r="C242" s="72">
        <v>1101</v>
      </c>
      <c r="D242" s="72" t="s">
        <v>105</v>
      </c>
      <c r="E242" s="72" t="s">
        <v>22</v>
      </c>
      <c r="F242" s="72" t="s">
        <v>106</v>
      </c>
      <c r="G242" s="72" t="s">
        <v>107</v>
      </c>
      <c r="H242" s="72" t="s">
        <v>23</v>
      </c>
      <c r="I242" s="72">
        <v>1</v>
      </c>
      <c r="J242" s="74">
        <v>44705</v>
      </c>
      <c r="K242" s="72" t="s">
        <v>64</v>
      </c>
      <c r="L242" s="72">
        <v>0.82601100532797622</v>
      </c>
      <c r="M242" s="72">
        <v>3026.7477006063777</v>
      </c>
      <c r="N242" s="72">
        <f>M242/1000</f>
        <v>3.0267477006063777</v>
      </c>
      <c r="O242" s="72">
        <f>N242*0.446089</f>
        <v>1.3501988550157984</v>
      </c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</row>
    <row r="243" spans="1:29" ht="13" x14ac:dyDescent="0.15">
      <c r="A243" s="72">
        <v>2022</v>
      </c>
      <c r="B243" s="72" t="s">
        <v>21</v>
      </c>
      <c r="C243" s="72">
        <v>1102</v>
      </c>
      <c r="D243" s="72" t="s">
        <v>105</v>
      </c>
      <c r="E243" s="72" t="s">
        <v>27</v>
      </c>
      <c r="F243" s="72" t="s">
        <v>108</v>
      </c>
      <c r="G243" s="72" t="s">
        <v>109</v>
      </c>
      <c r="H243" s="72" t="s">
        <v>23</v>
      </c>
      <c r="I243" s="72">
        <v>1</v>
      </c>
      <c r="J243" s="74">
        <v>44705</v>
      </c>
      <c r="K243" s="72" t="s">
        <v>64</v>
      </c>
      <c r="L243" s="72">
        <v>0.82018452268875919</v>
      </c>
      <c r="M243" s="72">
        <v>3128.1063696653982</v>
      </c>
      <c r="N243" s="72">
        <f>M243/1000</f>
        <v>3.1281063696653981</v>
      </c>
      <c r="O243" s="72">
        <f>N243*0.446089</f>
        <v>1.3954138423376679</v>
      </c>
    </row>
    <row r="244" spans="1:29" ht="13" x14ac:dyDescent="0.15">
      <c r="A244" s="72">
        <v>2022</v>
      </c>
      <c r="B244" s="72" t="s">
        <v>21</v>
      </c>
      <c r="C244" s="72">
        <v>1103</v>
      </c>
      <c r="D244" s="72" t="s">
        <v>105</v>
      </c>
      <c r="E244" s="72" t="s">
        <v>28</v>
      </c>
      <c r="F244" s="72" t="s">
        <v>106</v>
      </c>
      <c r="G244" s="72" t="s">
        <v>110</v>
      </c>
      <c r="H244" s="72" t="s">
        <v>23</v>
      </c>
      <c r="I244" s="72">
        <v>1</v>
      </c>
      <c r="J244" s="74">
        <v>44705</v>
      </c>
      <c r="K244" s="72" t="s">
        <v>64</v>
      </c>
      <c r="L244" s="72">
        <v>0.82522700710240049</v>
      </c>
      <c r="M244" s="72">
        <v>3673.8001029807187</v>
      </c>
      <c r="N244" s="72">
        <f>M244/1000</f>
        <v>3.6738001029807186</v>
      </c>
      <c r="O244" s="72">
        <f>N244*0.446089</f>
        <v>1.6388418141385659</v>
      </c>
    </row>
    <row r="245" spans="1:29" ht="13" x14ac:dyDescent="0.15">
      <c r="A245" s="72">
        <v>2022</v>
      </c>
      <c r="B245" s="72" t="s">
        <v>21</v>
      </c>
      <c r="C245" s="72">
        <v>1104</v>
      </c>
      <c r="D245" s="72" t="s">
        <v>105</v>
      </c>
      <c r="E245" s="72" t="s">
        <v>29</v>
      </c>
      <c r="F245" s="72" t="s">
        <v>108</v>
      </c>
      <c r="G245" s="72" t="s">
        <v>107</v>
      </c>
      <c r="H245" s="72" t="s">
        <v>23</v>
      </c>
      <c r="I245" s="72">
        <v>1</v>
      </c>
      <c r="J245" s="74">
        <v>44705</v>
      </c>
      <c r="K245" s="72" t="s">
        <v>64</v>
      </c>
      <c r="L245" s="72">
        <v>0.82819233386255386</v>
      </c>
      <c r="M245" s="72">
        <v>4151.1123177033796</v>
      </c>
      <c r="N245" s="72">
        <f>M245/1000</f>
        <v>4.1511123177033795</v>
      </c>
      <c r="O245" s="72">
        <f>N245*0.446089</f>
        <v>1.851765542691983</v>
      </c>
    </row>
    <row r="246" spans="1:29" ht="13" x14ac:dyDescent="0.15">
      <c r="A246" s="72">
        <v>2022</v>
      </c>
      <c r="B246" s="72" t="s">
        <v>21</v>
      </c>
      <c r="C246" s="72">
        <v>1105</v>
      </c>
      <c r="D246" s="72" t="s">
        <v>105</v>
      </c>
      <c r="E246" s="72" t="s">
        <v>30</v>
      </c>
      <c r="F246" s="72" t="s">
        <v>108</v>
      </c>
      <c r="G246" s="72" t="s">
        <v>110</v>
      </c>
      <c r="H246" s="72" t="s">
        <v>23</v>
      </c>
      <c r="I246" s="72">
        <v>1</v>
      </c>
      <c r="J246" s="74">
        <v>44705</v>
      </c>
      <c r="K246" s="72" t="s">
        <v>64</v>
      </c>
      <c r="L246" s="72">
        <v>0.83244015719899966</v>
      </c>
      <c r="M246" s="72">
        <v>2773.2081110417407</v>
      </c>
      <c r="N246" s="72">
        <f>M246/1000</f>
        <v>2.7732081110417406</v>
      </c>
      <c r="O246" s="72">
        <f>N246*0.446089</f>
        <v>1.2370976330464991</v>
      </c>
    </row>
    <row r="247" spans="1:29" ht="13" x14ac:dyDescent="0.15">
      <c r="A247" s="72">
        <v>2022</v>
      </c>
      <c r="B247" s="72" t="s">
        <v>21</v>
      </c>
      <c r="C247" s="72">
        <v>1106</v>
      </c>
      <c r="D247" s="72" t="s">
        <v>105</v>
      </c>
      <c r="E247" s="72" t="s">
        <v>31</v>
      </c>
      <c r="F247" s="72" t="s">
        <v>106</v>
      </c>
      <c r="G247" s="72" t="s">
        <v>109</v>
      </c>
      <c r="H247" s="72" t="s">
        <v>23</v>
      </c>
      <c r="I247" s="72">
        <v>1</v>
      </c>
      <c r="J247" s="74">
        <v>44705</v>
      </c>
      <c r="K247" s="72" t="s">
        <v>64</v>
      </c>
      <c r="L247" s="72">
        <v>0.81062830299471522</v>
      </c>
      <c r="M247" s="72">
        <v>3019.8192731780505</v>
      </c>
      <c r="N247" s="72">
        <f>M247/1000</f>
        <v>3.0198192731780504</v>
      </c>
      <c r="O247" s="72">
        <f>N247*0.446089</f>
        <v>1.3471081597527235</v>
      </c>
    </row>
    <row r="248" spans="1:29" ht="13" x14ac:dyDescent="0.15">
      <c r="A248" s="72">
        <v>2022</v>
      </c>
      <c r="B248" s="72" t="s">
        <v>21</v>
      </c>
      <c r="C248" s="72">
        <v>1107</v>
      </c>
      <c r="D248" s="72" t="s">
        <v>105</v>
      </c>
      <c r="E248" s="72" t="s">
        <v>29</v>
      </c>
      <c r="F248" s="72" t="s">
        <v>108</v>
      </c>
      <c r="G248" s="72" t="s">
        <v>107</v>
      </c>
      <c r="H248" s="72" t="s">
        <v>32</v>
      </c>
      <c r="I248" s="72">
        <v>1</v>
      </c>
      <c r="J248" s="74">
        <v>44705</v>
      </c>
      <c r="K248" s="72" t="s">
        <v>64</v>
      </c>
      <c r="L248" s="72">
        <v>0.82665330661322645</v>
      </c>
      <c r="M248" s="72">
        <v>2596.7443619000073</v>
      </c>
      <c r="N248" s="72">
        <f>M248/1000</f>
        <v>2.5967443619000075</v>
      </c>
      <c r="O248" s="72">
        <f>N248*0.446089</f>
        <v>1.1583790956556124</v>
      </c>
    </row>
    <row r="249" spans="1:29" ht="13" x14ac:dyDescent="0.15">
      <c r="A249" s="72">
        <v>2022</v>
      </c>
      <c r="B249" s="72" t="s">
        <v>21</v>
      </c>
      <c r="C249" s="72">
        <v>1108</v>
      </c>
      <c r="D249" s="72" t="s">
        <v>105</v>
      </c>
      <c r="E249" s="72" t="s">
        <v>28</v>
      </c>
      <c r="F249" s="72" t="s">
        <v>106</v>
      </c>
      <c r="G249" s="72" t="s">
        <v>110</v>
      </c>
      <c r="H249" s="72" t="s">
        <v>32</v>
      </c>
      <c r="I249" s="72">
        <v>1</v>
      </c>
      <c r="J249" s="74">
        <v>44705</v>
      </c>
      <c r="K249" s="72" t="s">
        <v>64</v>
      </c>
      <c r="L249" s="72">
        <v>0.82594904328251306</v>
      </c>
      <c r="M249" s="72">
        <v>2565.2411374566273</v>
      </c>
      <c r="N249" s="72">
        <f>M249/1000</f>
        <v>2.5652411374566273</v>
      </c>
      <c r="O249" s="72">
        <f>N249*0.446089</f>
        <v>1.1443258537668894</v>
      </c>
    </row>
    <row r="250" spans="1:29" ht="13" x14ac:dyDescent="0.15">
      <c r="A250" s="72">
        <v>2022</v>
      </c>
      <c r="B250" s="72" t="s">
        <v>21</v>
      </c>
      <c r="C250" s="72">
        <v>1109</v>
      </c>
      <c r="D250" s="72" t="s">
        <v>105</v>
      </c>
      <c r="E250" s="72" t="s">
        <v>22</v>
      </c>
      <c r="F250" s="72" t="s">
        <v>106</v>
      </c>
      <c r="G250" s="72" t="s">
        <v>107</v>
      </c>
      <c r="H250" s="72" t="s">
        <v>32</v>
      </c>
      <c r="I250" s="72">
        <v>1</v>
      </c>
      <c r="J250" s="74">
        <v>44705</v>
      </c>
      <c r="K250" s="72" t="s">
        <v>64</v>
      </c>
      <c r="L250" s="72">
        <v>0.82293791897405999</v>
      </c>
      <c r="M250" s="72">
        <v>3700.5273442675089</v>
      </c>
      <c r="N250" s="72">
        <f>M250/1000</f>
        <v>3.7005273442675088</v>
      </c>
      <c r="O250" s="72">
        <f>N250*0.446089</f>
        <v>1.6507645424769488</v>
      </c>
    </row>
    <row r="251" spans="1:29" ht="13" x14ac:dyDescent="0.15">
      <c r="A251" s="72">
        <v>2022</v>
      </c>
      <c r="B251" s="72" t="s">
        <v>21</v>
      </c>
      <c r="C251" s="72">
        <v>1110</v>
      </c>
      <c r="D251" s="72" t="s">
        <v>105</v>
      </c>
      <c r="E251" s="72" t="s">
        <v>27</v>
      </c>
      <c r="F251" s="72" t="s">
        <v>108</v>
      </c>
      <c r="G251" s="72" t="s">
        <v>109</v>
      </c>
      <c r="H251" s="72" t="s">
        <v>32</v>
      </c>
      <c r="I251" s="72">
        <v>1</v>
      </c>
      <c r="J251" s="74">
        <v>44705</v>
      </c>
      <c r="K251" s="72" t="s">
        <v>64</v>
      </c>
      <c r="L251" s="72">
        <v>0.83151978093247825</v>
      </c>
      <c r="M251" s="72">
        <v>3480.4626636764688</v>
      </c>
      <c r="N251" s="72">
        <f>M251/1000</f>
        <v>3.4804626636764686</v>
      </c>
      <c r="O251" s="72">
        <f>N251*0.446089</f>
        <v>1.5525961091767722</v>
      </c>
    </row>
    <row r="252" spans="1:29" ht="13" x14ac:dyDescent="0.15">
      <c r="A252" s="72">
        <v>2022</v>
      </c>
      <c r="B252" s="72" t="s">
        <v>21</v>
      </c>
      <c r="C252" s="72">
        <v>1111</v>
      </c>
      <c r="D252" s="72" t="s">
        <v>105</v>
      </c>
      <c r="E252" s="72" t="s">
        <v>30</v>
      </c>
      <c r="F252" s="72" t="s">
        <v>108</v>
      </c>
      <c r="G252" s="72" t="s">
        <v>110</v>
      </c>
      <c r="H252" s="72" t="s">
        <v>32</v>
      </c>
      <c r="I252" s="72">
        <v>1</v>
      </c>
      <c r="J252" s="74">
        <v>44705</v>
      </c>
      <c r="K252" s="72" t="s">
        <v>64</v>
      </c>
      <c r="L252" s="72">
        <v>0.82503139388865632</v>
      </c>
      <c r="M252" s="72">
        <v>2726.7278421158703</v>
      </c>
      <c r="N252" s="72">
        <f>M252/1000</f>
        <v>2.7267278421158703</v>
      </c>
      <c r="O252" s="72">
        <f>N252*0.446089</f>
        <v>1.2163632963616264</v>
      </c>
    </row>
    <row r="253" spans="1:29" ht="13" x14ac:dyDescent="0.15">
      <c r="A253" s="72">
        <v>2022</v>
      </c>
      <c r="B253" s="72" t="s">
        <v>21</v>
      </c>
      <c r="C253" s="72">
        <v>1112</v>
      </c>
      <c r="D253" s="72" t="s">
        <v>105</v>
      </c>
      <c r="E253" s="72" t="s">
        <v>31</v>
      </c>
      <c r="F253" s="72" t="s">
        <v>106</v>
      </c>
      <c r="G253" s="72" t="s">
        <v>109</v>
      </c>
      <c r="H253" s="72" t="s">
        <v>32</v>
      </c>
      <c r="I253" s="72">
        <v>1</v>
      </c>
      <c r="J253" s="74">
        <v>44705</v>
      </c>
      <c r="K253" s="72" t="s">
        <v>64</v>
      </c>
      <c r="L253" s="72">
        <v>0.81545064377682397</v>
      </c>
      <c r="M253" s="72">
        <v>2742.2661088712603</v>
      </c>
      <c r="N253" s="72">
        <f>M253/1000</f>
        <v>2.7422661088712603</v>
      </c>
      <c r="O253" s="72">
        <f>N253*0.446089</f>
        <v>1.2232947462402717</v>
      </c>
    </row>
    <row r="254" spans="1:29" ht="13" x14ac:dyDescent="0.15">
      <c r="A254" s="72">
        <v>2022</v>
      </c>
      <c r="B254" s="72" t="s">
        <v>21</v>
      </c>
      <c r="C254" s="72">
        <v>1201</v>
      </c>
      <c r="D254" s="72" t="s">
        <v>111</v>
      </c>
      <c r="E254" s="72" t="s">
        <v>30</v>
      </c>
      <c r="F254" s="72" t="s">
        <v>108</v>
      </c>
      <c r="G254" s="72" t="s">
        <v>110</v>
      </c>
      <c r="H254" s="72" t="s">
        <v>23</v>
      </c>
      <c r="I254" s="72">
        <v>1</v>
      </c>
      <c r="J254" s="74">
        <v>44705</v>
      </c>
      <c r="K254" s="72" t="s">
        <v>64</v>
      </c>
      <c r="L254" s="72">
        <v>0.82629243827160492</v>
      </c>
      <c r="M254" s="72">
        <v>2686.0905211234431</v>
      </c>
      <c r="N254" s="72">
        <f>M254/1000</f>
        <v>2.6860905211234432</v>
      </c>
      <c r="O254" s="72">
        <f>N254*0.446089</f>
        <v>1.1982354344774357</v>
      </c>
    </row>
    <row r="255" spans="1:29" ht="13" x14ac:dyDescent="0.15">
      <c r="A255" s="72">
        <v>2022</v>
      </c>
      <c r="B255" s="72" t="s">
        <v>21</v>
      </c>
      <c r="C255" s="72">
        <v>1202</v>
      </c>
      <c r="D255" s="72" t="s">
        <v>111</v>
      </c>
      <c r="E255" s="72" t="s">
        <v>29</v>
      </c>
      <c r="F255" s="72" t="s">
        <v>108</v>
      </c>
      <c r="G255" s="72" t="s">
        <v>107</v>
      </c>
      <c r="H255" s="72" t="s">
        <v>23</v>
      </c>
      <c r="I255" s="72">
        <v>1</v>
      </c>
      <c r="J255" s="74">
        <v>44705</v>
      </c>
      <c r="K255" s="72" t="s">
        <v>64</v>
      </c>
      <c r="L255" s="72">
        <v>0.8223579145138562</v>
      </c>
      <c r="M255" s="72">
        <v>2704.0104056060845</v>
      </c>
      <c r="N255" s="72">
        <f>M255/1000</f>
        <v>2.7040104056060845</v>
      </c>
      <c r="O255" s="72">
        <f>N255*0.446089</f>
        <v>1.2062292978264126</v>
      </c>
    </row>
    <row r="256" spans="1:29" ht="13" x14ac:dyDescent="0.15">
      <c r="A256" s="72">
        <v>2022</v>
      </c>
      <c r="B256" s="72" t="s">
        <v>21</v>
      </c>
      <c r="C256" s="72">
        <v>1203</v>
      </c>
      <c r="D256" s="72" t="s">
        <v>111</v>
      </c>
      <c r="E256" s="72" t="s">
        <v>27</v>
      </c>
      <c r="F256" s="72" t="s">
        <v>108</v>
      </c>
      <c r="G256" s="72" t="s">
        <v>109</v>
      </c>
      <c r="H256" s="72" t="s">
        <v>23</v>
      </c>
      <c r="I256" s="72">
        <v>1</v>
      </c>
      <c r="J256" s="74">
        <v>44705</v>
      </c>
      <c r="K256" s="72" t="s">
        <v>64</v>
      </c>
      <c r="L256" s="72">
        <v>0.83193350073599437</v>
      </c>
      <c r="M256" s="72">
        <v>3837.3808909075174</v>
      </c>
      <c r="N256" s="72">
        <f>M256/1000</f>
        <v>3.8373808909075175</v>
      </c>
      <c r="O256" s="72">
        <f>N256*0.446089</f>
        <v>1.7118134042440436</v>
      </c>
    </row>
    <row r="257" spans="1:15" ht="13" x14ac:dyDescent="0.15">
      <c r="A257" s="72">
        <v>2022</v>
      </c>
      <c r="B257" s="72" t="s">
        <v>21</v>
      </c>
      <c r="C257" s="72">
        <v>1204</v>
      </c>
      <c r="D257" s="72" t="s">
        <v>111</v>
      </c>
      <c r="E257" s="72" t="s">
        <v>22</v>
      </c>
      <c r="F257" s="72" t="s">
        <v>106</v>
      </c>
      <c r="G257" s="72" t="s">
        <v>107</v>
      </c>
      <c r="H257" s="72" t="s">
        <v>23</v>
      </c>
      <c r="I257" s="72">
        <v>1</v>
      </c>
      <c r="J257" s="74">
        <v>44705</v>
      </c>
      <c r="K257" s="72" t="s">
        <v>64</v>
      </c>
      <c r="L257" s="72">
        <v>0.83471711033125051</v>
      </c>
      <c r="M257" s="72">
        <v>4113.2685768543588</v>
      </c>
      <c r="N257" s="72">
        <f>M257/1000</f>
        <v>4.1132685768543586</v>
      </c>
      <c r="O257" s="72">
        <f>N257*0.446089</f>
        <v>1.8348838661803841</v>
      </c>
    </row>
    <row r="258" spans="1:15" ht="13" x14ac:dyDescent="0.15">
      <c r="A258" s="72">
        <v>2022</v>
      </c>
      <c r="B258" s="72" t="s">
        <v>21</v>
      </c>
      <c r="C258" s="72">
        <v>1205</v>
      </c>
      <c r="D258" s="72" t="s">
        <v>111</v>
      </c>
      <c r="E258" s="72" t="s">
        <v>28</v>
      </c>
      <c r="F258" s="72" t="s">
        <v>106</v>
      </c>
      <c r="G258" s="72" t="s">
        <v>110</v>
      </c>
      <c r="H258" s="72" t="s">
        <v>23</v>
      </c>
      <c r="I258" s="72">
        <v>1</v>
      </c>
      <c r="J258" s="74">
        <v>44705</v>
      </c>
      <c r="K258" s="72" t="s">
        <v>64</v>
      </c>
      <c r="L258" s="72">
        <v>0.82444365948428111</v>
      </c>
      <c r="M258" s="72">
        <v>2820.7208626157176</v>
      </c>
      <c r="N258" s="72">
        <f>M258/1000</f>
        <v>2.8207208626157176</v>
      </c>
      <c r="O258" s="72">
        <f>N258*0.446089</f>
        <v>1.2582925488833829</v>
      </c>
    </row>
    <row r="259" spans="1:15" ht="13" x14ac:dyDescent="0.15">
      <c r="A259" s="72">
        <v>2022</v>
      </c>
      <c r="B259" s="72" t="s">
        <v>21</v>
      </c>
      <c r="C259" s="72">
        <v>1206</v>
      </c>
      <c r="D259" s="72" t="s">
        <v>111</v>
      </c>
      <c r="E259" s="72" t="s">
        <v>31</v>
      </c>
      <c r="F259" s="72" t="s">
        <v>106</v>
      </c>
      <c r="G259" s="72" t="s">
        <v>109</v>
      </c>
      <c r="H259" s="72" t="s">
        <v>23</v>
      </c>
      <c r="I259" s="72">
        <v>1</v>
      </c>
      <c r="J259" s="74">
        <v>44705</v>
      </c>
      <c r="K259" s="72" t="s">
        <v>64</v>
      </c>
      <c r="L259" s="72">
        <v>0.81933751119068943</v>
      </c>
      <c r="M259" s="72">
        <v>3142.8411527992544</v>
      </c>
      <c r="N259" s="72">
        <f>M259/1000</f>
        <v>3.1428411527992544</v>
      </c>
      <c r="O259" s="72">
        <f>N259*0.446089</f>
        <v>1.4019868670110667</v>
      </c>
    </row>
    <row r="260" spans="1:15" ht="13" x14ac:dyDescent="0.15">
      <c r="A260" s="72">
        <v>2022</v>
      </c>
      <c r="B260" s="72" t="s">
        <v>21</v>
      </c>
      <c r="C260" s="72">
        <v>1207</v>
      </c>
      <c r="D260" s="72" t="s">
        <v>111</v>
      </c>
      <c r="E260" s="72" t="s">
        <v>28</v>
      </c>
      <c r="F260" s="72" t="s">
        <v>106</v>
      </c>
      <c r="G260" s="72" t="s">
        <v>110</v>
      </c>
      <c r="H260" s="72" t="s">
        <v>32</v>
      </c>
      <c r="I260" s="72">
        <v>1</v>
      </c>
      <c r="J260" s="74">
        <v>44705</v>
      </c>
      <c r="K260" s="72" t="s">
        <v>64</v>
      </c>
      <c r="L260" s="72">
        <v>0.81729444189251255</v>
      </c>
      <c r="M260" s="72">
        <v>3023.8780796532687</v>
      </c>
      <c r="N260" s="72">
        <f>M260/1000</f>
        <v>3.0238780796532687</v>
      </c>
      <c r="O260" s="72">
        <f>N260*0.446089</f>
        <v>1.3489187486744469</v>
      </c>
    </row>
    <row r="261" spans="1:15" ht="13" x14ac:dyDescent="0.15">
      <c r="A261" s="72">
        <v>2022</v>
      </c>
      <c r="B261" s="72" t="s">
        <v>21</v>
      </c>
      <c r="C261" s="72">
        <v>1208</v>
      </c>
      <c r="D261" s="72" t="s">
        <v>111</v>
      </c>
      <c r="E261" s="72" t="s">
        <v>30</v>
      </c>
      <c r="F261" s="72" t="s">
        <v>108</v>
      </c>
      <c r="G261" s="72" t="s">
        <v>110</v>
      </c>
      <c r="H261" s="72" t="s">
        <v>32</v>
      </c>
      <c r="I261" s="72">
        <v>1</v>
      </c>
      <c r="J261" s="74">
        <v>44705</v>
      </c>
      <c r="K261" s="72" t="s">
        <v>64</v>
      </c>
      <c r="L261" s="72">
        <v>0.82933074342221436</v>
      </c>
      <c r="M261" s="72">
        <v>2597.8722578067445</v>
      </c>
      <c r="N261" s="72">
        <f>M261/1000</f>
        <v>2.5978722578067446</v>
      </c>
      <c r="O261" s="72">
        <f>N261*0.446089</f>
        <v>1.158882237612753</v>
      </c>
    </row>
    <row r="262" spans="1:15" ht="13" x14ac:dyDescent="0.15">
      <c r="A262" s="72">
        <v>2022</v>
      </c>
      <c r="B262" s="72" t="s">
        <v>21</v>
      </c>
      <c r="C262" s="72">
        <v>1209</v>
      </c>
      <c r="D262" s="72" t="s">
        <v>111</v>
      </c>
      <c r="E262" s="72" t="s">
        <v>31</v>
      </c>
      <c r="F262" s="72" t="s">
        <v>106</v>
      </c>
      <c r="G262" s="72" t="s">
        <v>109</v>
      </c>
      <c r="H262" s="72" t="s">
        <v>32</v>
      </c>
      <c r="I262" s="72">
        <v>1</v>
      </c>
      <c r="J262" s="74">
        <v>44705</v>
      </c>
      <c r="K262" s="72" t="s">
        <v>64</v>
      </c>
      <c r="L262" s="72">
        <v>0.82232163340215647</v>
      </c>
      <c r="M262" s="72">
        <v>3563.1539871710406</v>
      </c>
      <c r="N262" s="72">
        <f>M262/1000</f>
        <v>3.5631539871710407</v>
      </c>
      <c r="O262" s="72">
        <f>N262*0.446089</f>
        <v>1.5894837989831425</v>
      </c>
    </row>
    <row r="263" spans="1:15" ht="13" x14ac:dyDescent="0.15">
      <c r="A263" s="72">
        <v>2022</v>
      </c>
      <c r="B263" s="72" t="s">
        <v>21</v>
      </c>
      <c r="C263" s="72">
        <v>1210</v>
      </c>
      <c r="D263" s="72" t="s">
        <v>111</v>
      </c>
      <c r="E263" s="72" t="s">
        <v>22</v>
      </c>
      <c r="F263" s="72" t="s">
        <v>106</v>
      </c>
      <c r="G263" s="72" t="s">
        <v>107</v>
      </c>
      <c r="H263" s="72" t="s">
        <v>32</v>
      </c>
      <c r="I263" s="72">
        <v>1</v>
      </c>
      <c r="J263" s="74">
        <v>44705</v>
      </c>
      <c r="K263" s="72" t="s">
        <v>64</v>
      </c>
      <c r="L263" s="72">
        <v>0.83193839973217276</v>
      </c>
      <c r="M263" s="72">
        <v>3248.4817223306222</v>
      </c>
      <c r="N263" s="72">
        <f>M263/1000</f>
        <v>3.2484817223306224</v>
      </c>
      <c r="O263" s="72">
        <f>N263*0.446089</f>
        <v>1.4491119630327451</v>
      </c>
    </row>
    <row r="264" spans="1:15" ht="13" x14ac:dyDescent="0.15">
      <c r="A264" s="72">
        <v>2022</v>
      </c>
      <c r="B264" s="72" t="s">
        <v>21</v>
      </c>
      <c r="C264" s="72">
        <v>1211</v>
      </c>
      <c r="D264" s="72" t="s">
        <v>111</v>
      </c>
      <c r="E264" s="72" t="s">
        <v>27</v>
      </c>
      <c r="F264" s="72" t="s">
        <v>108</v>
      </c>
      <c r="G264" s="72" t="s">
        <v>109</v>
      </c>
      <c r="H264" s="72" t="s">
        <v>32</v>
      </c>
      <c r="I264" s="72">
        <v>1</v>
      </c>
      <c r="J264" s="74">
        <v>44705</v>
      </c>
      <c r="K264" s="72" t="s">
        <v>64</v>
      </c>
      <c r="L264" s="72">
        <v>0.82844711488656375</v>
      </c>
      <c r="M264" s="72">
        <v>2632.0473480270434</v>
      </c>
      <c r="N264" s="72">
        <f>M264/1000</f>
        <v>2.6320473480270432</v>
      </c>
      <c r="O264" s="72">
        <f>N264*0.446089</f>
        <v>1.1741273694340357</v>
      </c>
    </row>
    <row r="265" spans="1:15" ht="13" x14ac:dyDescent="0.15">
      <c r="A265" s="72">
        <v>2022</v>
      </c>
      <c r="B265" s="72" t="s">
        <v>21</v>
      </c>
      <c r="C265" s="72">
        <v>1212</v>
      </c>
      <c r="D265" s="72" t="s">
        <v>111</v>
      </c>
      <c r="E265" s="72" t="s">
        <v>29</v>
      </c>
      <c r="F265" s="72" t="s">
        <v>108</v>
      </c>
      <c r="G265" s="72" t="s">
        <v>107</v>
      </c>
      <c r="H265" s="72" t="s">
        <v>32</v>
      </c>
      <c r="I265" s="72">
        <v>1</v>
      </c>
      <c r="J265" s="74">
        <v>44705</v>
      </c>
      <c r="K265" s="72" t="s">
        <v>64</v>
      </c>
      <c r="L265" s="72">
        <v>0.81558964822563151</v>
      </c>
      <c r="M265" s="72">
        <v>3052.0933581210438</v>
      </c>
      <c r="N265" s="72">
        <f>M265/1000</f>
        <v>3.0520933581210437</v>
      </c>
      <c r="O265" s="72">
        <f>N265*0.446089</f>
        <v>1.3615052740308582</v>
      </c>
    </row>
    <row r="266" spans="1:15" ht="13" x14ac:dyDescent="0.15">
      <c r="A266" s="72">
        <v>2022</v>
      </c>
      <c r="B266" s="72" t="s">
        <v>21</v>
      </c>
      <c r="C266" s="72">
        <v>1301</v>
      </c>
      <c r="D266" s="72" t="s">
        <v>109</v>
      </c>
      <c r="E266" s="72" t="s">
        <v>22</v>
      </c>
      <c r="F266" s="72" t="s">
        <v>106</v>
      </c>
      <c r="G266" s="72" t="s">
        <v>107</v>
      </c>
      <c r="H266" s="72" t="s">
        <v>32</v>
      </c>
      <c r="I266" s="72">
        <v>1</v>
      </c>
      <c r="J266" s="74">
        <v>44705</v>
      </c>
      <c r="K266" s="72" t="s">
        <v>64</v>
      </c>
      <c r="L266" s="72">
        <v>0.83276585636234057</v>
      </c>
      <c r="M266" s="72">
        <v>2909.2389473962062</v>
      </c>
      <c r="N266" s="72">
        <f>M266/1000</f>
        <v>2.9092389473962061</v>
      </c>
      <c r="O266" s="72">
        <f>N266*0.446089</f>
        <v>1.2977794928050261</v>
      </c>
    </row>
    <row r="267" spans="1:15" ht="13" x14ac:dyDescent="0.15">
      <c r="A267" s="72">
        <v>2022</v>
      </c>
      <c r="B267" s="72" t="s">
        <v>21</v>
      </c>
      <c r="C267" s="72">
        <v>1302</v>
      </c>
      <c r="D267" s="72" t="s">
        <v>109</v>
      </c>
      <c r="E267" s="72" t="s">
        <v>27</v>
      </c>
      <c r="F267" s="72" t="s">
        <v>108</v>
      </c>
      <c r="G267" s="72" t="s">
        <v>109</v>
      </c>
      <c r="H267" s="72" t="s">
        <v>32</v>
      </c>
      <c r="I267" s="72">
        <v>1</v>
      </c>
      <c r="J267" s="74">
        <v>44705</v>
      </c>
      <c r="K267" s="72" t="s">
        <v>64</v>
      </c>
      <c r="L267" s="72">
        <v>0.81957831325301211</v>
      </c>
      <c r="M267" s="72">
        <v>2615.543426230171</v>
      </c>
      <c r="N267" s="72">
        <f>M267/1000</f>
        <v>2.6155434262301709</v>
      </c>
      <c r="O267" s="72">
        <f>N267*0.446089</f>
        <v>1.1667651514635908</v>
      </c>
    </row>
    <row r="268" spans="1:15" ht="13" x14ac:dyDescent="0.15">
      <c r="A268" s="72">
        <v>2022</v>
      </c>
      <c r="B268" s="72" t="s">
        <v>21</v>
      </c>
      <c r="C268" s="72">
        <v>1303</v>
      </c>
      <c r="D268" s="72" t="s">
        <v>109</v>
      </c>
      <c r="E268" s="72" t="s">
        <v>30</v>
      </c>
      <c r="F268" s="72" t="s">
        <v>108</v>
      </c>
      <c r="G268" s="72" t="s">
        <v>110</v>
      </c>
      <c r="H268" s="72" t="s">
        <v>32</v>
      </c>
      <c r="I268" s="72">
        <v>1</v>
      </c>
      <c r="J268" s="74">
        <v>44705</v>
      </c>
      <c r="K268" s="72" t="s">
        <v>64</v>
      </c>
      <c r="L268" s="72">
        <v>0.83220300236226463</v>
      </c>
      <c r="M268" s="72">
        <v>3669.0591315373772</v>
      </c>
      <c r="N268" s="72">
        <f>M268/1000</f>
        <v>3.6690591315373773</v>
      </c>
      <c r="O268" s="72">
        <f>N268*0.446089</f>
        <v>1.6367269189283771</v>
      </c>
    </row>
    <row r="269" spans="1:15" ht="13" x14ac:dyDescent="0.15">
      <c r="A269" s="72">
        <v>2022</v>
      </c>
      <c r="B269" s="72" t="s">
        <v>21</v>
      </c>
      <c r="C269" s="72">
        <v>1304</v>
      </c>
      <c r="D269" s="72" t="s">
        <v>109</v>
      </c>
      <c r="E269" s="72" t="s">
        <v>31</v>
      </c>
      <c r="F269" s="72" t="s">
        <v>106</v>
      </c>
      <c r="G269" s="72" t="s">
        <v>109</v>
      </c>
      <c r="H269" s="72" t="s">
        <v>32</v>
      </c>
      <c r="I269" s="72">
        <v>1</v>
      </c>
      <c r="J269" s="74">
        <v>44705</v>
      </c>
      <c r="K269" s="72" t="s">
        <v>64</v>
      </c>
      <c r="L269" s="72">
        <v>0.82940420060008579</v>
      </c>
      <c r="M269" s="72">
        <v>3544.7754604674151</v>
      </c>
      <c r="N269" s="72">
        <f>M269/1000</f>
        <v>3.5447754604674149</v>
      </c>
      <c r="O269" s="72">
        <f>N269*0.446089</f>
        <v>1.5812853403844487</v>
      </c>
    </row>
    <row r="270" spans="1:15" ht="13" x14ac:dyDescent="0.15">
      <c r="A270" s="72">
        <v>2022</v>
      </c>
      <c r="B270" s="72" t="s">
        <v>21</v>
      </c>
      <c r="C270" s="72">
        <v>1305</v>
      </c>
      <c r="D270" s="72" t="s">
        <v>109</v>
      </c>
      <c r="E270" s="72" t="s">
        <v>28</v>
      </c>
      <c r="F270" s="72" t="s">
        <v>106</v>
      </c>
      <c r="G270" s="72" t="s">
        <v>110</v>
      </c>
      <c r="H270" s="72" t="s">
        <v>32</v>
      </c>
      <c r="I270" s="72">
        <v>1</v>
      </c>
      <c r="J270" s="74">
        <v>44705</v>
      </c>
      <c r="K270" s="72" t="s">
        <v>64</v>
      </c>
      <c r="L270" s="72">
        <v>0.82317839195979892</v>
      </c>
      <c r="M270" s="72">
        <v>2499.2698371910055</v>
      </c>
      <c r="N270" s="72">
        <f>M270/1000</f>
        <v>2.4992698371910054</v>
      </c>
      <c r="O270" s="72">
        <f>N270*0.446089</f>
        <v>1.1148967824026985</v>
      </c>
    </row>
    <row r="271" spans="1:15" ht="13" x14ac:dyDescent="0.15">
      <c r="A271" s="72">
        <v>2022</v>
      </c>
      <c r="B271" s="72" t="s">
        <v>21</v>
      </c>
      <c r="C271" s="72">
        <v>1306</v>
      </c>
      <c r="D271" s="72" t="s">
        <v>109</v>
      </c>
      <c r="E271" s="72" t="s">
        <v>29</v>
      </c>
      <c r="F271" s="72" t="s">
        <v>108</v>
      </c>
      <c r="G271" s="72" t="s">
        <v>107</v>
      </c>
      <c r="H271" s="72" t="s">
        <v>32</v>
      </c>
      <c r="I271" s="72">
        <v>1</v>
      </c>
      <c r="J271" s="74">
        <v>44705</v>
      </c>
      <c r="K271" s="72" t="s">
        <v>64</v>
      </c>
      <c r="L271" s="72">
        <v>0.84001865671641796</v>
      </c>
      <c r="M271" s="72">
        <v>2763.7409077298689</v>
      </c>
      <c r="N271" s="72">
        <f>M271/1000</f>
        <v>2.7637409077298689</v>
      </c>
      <c r="O271" s="72">
        <f>N271*0.446089</f>
        <v>1.2328744177883095</v>
      </c>
    </row>
    <row r="272" spans="1:15" ht="13" x14ac:dyDescent="0.15">
      <c r="A272" s="72">
        <v>2022</v>
      </c>
      <c r="B272" s="72" t="s">
        <v>21</v>
      </c>
      <c r="C272" s="72">
        <v>1307</v>
      </c>
      <c r="D272" s="72" t="s">
        <v>109</v>
      </c>
      <c r="E272" s="72" t="s">
        <v>27</v>
      </c>
      <c r="F272" s="72" t="s">
        <v>108</v>
      </c>
      <c r="G272" s="72" t="s">
        <v>109</v>
      </c>
      <c r="H272" s="72" t="s">
        <v>23</v>
      </c>
      <c r="I272" s="72">
        <v>1</v>
      </c>
      <c r="J272" s="74">
        <v>44705</v>
      </c>
      <c r="K272" s="72" t="s">
        <v>64</v>
      </c>
      <c r="L272" s="72">
        <v>0.83040702314445336</v>
      </c>
      <c r="M272" s="72">
        <v>3216.6178388478179</v>
      </c>
      <c r="N272" s="72">
        <f>M272/1000</f>
        <v>3.2166178388478177</v>
      </c>
      <c r="O272" s="72">
        <f>N272*0.446089</f>
        <v>1.4348978351137842</v>
      </c>
    </row>
    <row r="273" spans="1:15" ht="13" x14ac:dyDescent="0.15">
      <c r="A273" s="72">
        <v>2022</v>
      </c>
      <c r="B273" s="72" t="s">
        <v>21</v>
      </c>
      <c r="C273" s="72">
        <v>1308</v>
      </c>
      <c r="D273" s="72" t="s">
        <v>109</v>
      </c>
      <c r="E273" s="72" t="s">
        <v>22</v>
      </c>
      <c r="F273" s="72" t="s">
        <v>106</v>
      </c>
      <c r="G273" s="72" t="s">
        <v>107</v>
      </c>
      <c r="H273" s="72" t="s">
        <v>23</v>
      </c>
      <c r="I273" s="72">
        <v>1</v>
      </c>
      <c r="J273" s="74">
        <v>44705</v>
      </c>
      <c r="K273" s="72" t="s">
        <v>64</v>
      </c>
      <c r="L273" s="72">
        <v>0.82841760299625467</v>
      </c>
      <c r="M273" s="72">
        <v>2777.5985662912949</v>
      </c>
      <c r="N273" s="72">
        <f>M273/1000</f>
        <v>2.777598566291295</v>
      </c>
      <c r="O273" s="72">
        <f>N273*0.446089</f>
        <v>1.2390561668383175</v>
      </c>
    </row>
    <row r="274" spans="1:15" ht="13" x14ac:dyDescent="0.15">
      <c r="A274" s="72">
        <v>2022</v>
      </c>
      <c r="B274" s="72" t="s">
        <v>21</v>
      </c>
      <c r="C274" s="72">
        <v>1309</v>
      </c>
      <c r="D274" s="72" t="s">
        <v>109</v>
      </c>
      <c r="E274" s="72" t="s">
        <v>31</v>
      </c>
      <c r="F274" s="72" t="s">
        <v>106</v>
      </c>
      <c r="G274" s="72" t="s">
        <v>109</v>
      </c>
      <c r="H274" s="72" t="s">
        <v>23</v>
      </c>
      <c r="I274" s="72">
        <v>1</v>
      </c>
      <c r="J274" s="74">
        <v>44705</v>
      </c>
      <c r="K274" s="72" t="s">
        <v>64</v>
      </c>
      <c r="L274" s="72">
        <v>0.8268834765319889</v>
      </c>
      <c r="M274" s="72">
        <v>3806.2898804291026</v>
      </c>
      <c r="N274" s="72">
        <f>M274/1000</f>
        <v>3.8062898804291025</v>
      </c>
      <c r="O274" s="72">
        <f>N274*0.446089</f>
        <v>1.697944046470738</v>
      </c>
    </row>
    <row r="275" spans="1:15" ht="13" x14ac:dyDescent="0.15">
      <c r="A275" s="72">
        <v>2022</v>
      </c>
      <c r="B275" s="72" t="s">
        <v>21</v>
      </c>
      <c r="C275" s="72">
        <v>1310</v>
      </c>
      <c r="D275" s="72" t="s">
        <v>109</v>
      </c>
      <c r="E275" s="72" t="s">
        <v>29</v>
      </c>
      <c r="F275" s="72" t="s">
        <v>108</v>
      </c>
      <c r="G275" s="72" t="s">
        <v>107</v>
      </c>
      <c r="H275" s="72" t="s">
        <v>23</v>
      </c>
      <c r="I275" s="72">
        <v>1</v>
      </c>
      <c r="J275" s="74">
        <v>44705</v>
      </c>
      <c r="K275" s="72" t="s">
        <v>64</v>
      </c>
      <c r="L275" s="72">
        <v>0.82730976475226703</v>
      </c>
      <c r="M275" s="72">
        <v>4109.8498694395666</v>
      </c>
      <c r="N275" s="72">
        <f>M275/1000</f>
        <v>4.1098498694395662</v>
      </c>
      <c r="O275" s="72">
        <f>N275*0.446089</f>
        <v>1.8333588184084266</v>
      </c>
    </row>
    <row r="276" spans="1:15" ht="13" x14ac:dyDescent="0.15">
      <c r="A276" s="72">
        <v>2022</v>
      </c>
      <c r="B276" s="72" t="s">
        <v>21</v>
      </c>
      <c r="C276" s="72">
        <v>1311</v>
      </c>
      <c r="D276" s="72" t="s">
        <v>109</v>
      </c>
      <c r="E276" s="72" t="s">
        <v>30</v>
      </c>
      <c r="F276" s="72" t="s">
        <v>108</v>
      </c>
      <c r="G276" s="72" t="s">
        <v>110</v>
      </c>
      <c r="H276" s="72" t="s">
        <v>23</v>
      </c>
      <c r="I276" s="72">
        <v>1</v>
      </c>
      <c r="J276" s="74">
        <v>44705</v>
      </c>
      <c r="K276" s="72" t="s">
        <v>64</v>
      </c>
      <c r="L276" s="72">
        <v>0.83141126690450506</v>
      </c>
      <c r="M276" s="72">
        <v>2708.7700463990755</v>
      </c>
      <c r="N276" s="72">
        <f>M276/1000</f>
        <v>2.7087700463990756</v>
      </c>
      <c r="O276" s="72">
        <f>N276*0.446089</f>
        <v>1.2083525212281172</v>
      </c>
    </row>
    <row r="277" spans="1:15" ht="13" x14ac:dyDescent="0.15">
      <c r="A277" s="72">
        <v>2022</v>
      </c>
      <c r="B277" s="72" t="s">
        <v>21</v>
      </c>
      <c r="C277" s="72">
        <v>1312</v>
      </c>
      <c r="D277" s="72" t="s">
        <v>109</v>
      </c>
      <c r="E277" s="72" t="s">
        <v>28</v>
      </c>
      <c r="F277" s="72" t="s">
        <v>106</v>
      </c>
      <c r="G277" s="72" t="s">
        <v>110</v>
      </c>
      <c r="H277" s="72" t="s">
        <v>23</v>
      </c>
      <c r="I277" s="72">
        <v>1</v>
      </c>
      <c r="J277" s="74">
        <v>44705</v>
      </c>
      <c r="K277" s="72" t="s">
        <v>64</v>
      </c>
      <c r="L277" s="72">
        <v>0.83484647556870351</v>
      </c>
      <c r="M277" s="72">
        <v>3331.9330596133268</v>
      </c>
      <c r="N277" s="72">
        <f>M277/1000</f>
        <v>3.331933059613327</v>
      </c>
      <c r="O277" s="72">
        <f>N277*0.446089</f>
        <v>1.4863386866298494</v>
      </c>
    </row>
    <row r="278" spans="1:15" ht="13" x14ac:dyDescent="0.15">
      <c r="A278" s="72">
        <v>2022</v>
      </c>
      <c r="B278" s="72" t="s">
        <v>21</v>
      </c>
      <c r="C278" s="72">
        <v>1401</v>
      </c>
      <c r="D278" s="72" t="s">
        <v>107</v>
      </c>
      <c r="E278" s="72" t="s">
        <v>22</v>
      </c>
      <c r="F278" s="72" t="s">
        <v>106</v>
      </c>
      <c r="G278" s="72" t="s">
        <v>107</v>
      </c>
      <c r="H278" s="72" t="s">
        <v>23</v>
      </c>
      <c r="I278" s="72">
        <v>1</v>
      </c>
      <c r="J278" s="74">
        <v>44705</v>
      </c>
      <c r="K278" s="72" t="s">
        <v>64</v>
      </c>
      <c r="L278" s="72">
        <v>0.84273400877060334</v>
      </c>
      <c r="M278" s="72">
        <v>3248.7992582715106</v>
      </c>
      <c r="N278" s="72">
        <f>M278/1000</f>
        <v>3.2487992582715104</v>
      </c>
      <c r="O278" s="72">
        <f>N278*0.446089</f>
        <v>1.4492536123230799</v>
      </c>
    </row>
    <row r="279" spans="1:15" ht="13" x14ac:dyDescent="0.15">
      <c r="A279" s="72">
        <v>2022</v>
      </c>
      <c r="B279" s="72" t="s">
        <v>21</v>
      </c>
      <c r="C279" s="72">
        <v>1402</v>
      </c>
      <c r="D279" s="72" t="s">
        <v>107</v>
      </c>
      <c r="E279" s="72" t="s">
        <v>28</v>
      </c>
      <c r="F279" s="72" t="s">
        <v>106</v>
      </c>
      <c r="G279" s="72" t="s">
        <v>110</v>
      </c>
      <c r="H279" s="72" t="s">
        <v>23</v>
      </c>
      <c r="I279" s="72">
        <v>1</v>
      </c>
      <c r="J279" s="74">
        <v>44705</v>
      </c>
      <c r="K279" s="72" t="s">
        <v>64</v>
      </c>
      <c r="L279" s="72">
        <v>0.81882086167800461</v>
      </c>
      <c r="M279" s="72">
        <v>2779.7379812231638</v>
      </c>
      <c r="N279" s="72">
        <f>M279/1000</f>
        <v>2.779737981223164</v>
      </c>
      <c r="O279" s="72">
        <f>N279*0.446089</f>
        <v>1.24001053630586</v>
      </c>
    </row>
    <row r="280" spans="1:15" ht="13" x14ac:dyDescent="0.15">
      <c r="A280" s="72">
        <v>2022</v>
      </c>
      <c r="B280" s="72" t="s">
        <v>21</v>
      </c>
      <c r="C280" s="72">
        <v>1403</v>
      </c>
      <c r="D280" s="72" t="s">
        <v>107</v>
      </c>
      <c r="E280" s="72" t="s">
        <v>29</v>
      </c>
      <c r="F280" s="72" t="s">
        <v>108</v>
      </c>
      <c r="G280" s="72" t="s">
        <v>107</v>
      </c>
      <c r="H280" s="72" t="s">
        <v>23</v>
      </c>
      <c r="I280" s="72">
        <v>1</v>
      </c>
      <c r="J280" s="74">
        <v>44705</v>
      </c>
      <c r="K280" s="72" t="s">
        <v>64</v>
      </c>
      <c r="L280" s="72">
        <v>0.82708030014559308</v>
      </c>
      <c r="M280" s="72">
        <v>3906.4118609220313</v>
      </c>
      <c r="N280" s="72">
        <f>M280/1000</f>
        <v>3.9064118609220313</v>
      </c>
      <c r="O280" s="72">
        <f>N280*0.446089</f>
        <v>1.7426073606268482</v>
      </c>
    </row>
    <row r="281" spans="1:15" ht="13" x14ac:dyDescent="0.15">
      <c r="A281" s="72">
        <v>2022</v>
      </c>
      <c r="B281" s="72" t="s">
        <v>21</v>
      </c>
      <c r="C281" s="72">
        <v>1404</v>
      </c>
      <c r="D281" s="72" t="s">
        <v>107</v>
      </c>
      <c r="E281" s="72" t="s">
        <v>27</v>
      </c>
      <c r="F281" s="72" t="s">
        <v>108</v>
      </c>
      <c r="G281" s="72" t="s">
        <v>109</v>
      </c>
      <c r="H281" s="72" t="s">
        <v>23</v>
      </c>
      <c r="I281" s="72">
        <v>1</v>
      </c>
      <c r="J281" s="74">
        <v>44705</v>
      </c>
      <c r="K281" s="72" t="s">
        <v>64</v>
      </c>
      <c r="L281" s="72">
        <v>0.8254364089775561</v>
      </c>
      <c r="M281" s="72">
        <v>3817.0178649896034</v>
      </c>
      <c r="N281" s="72">
        <f>M281/1000</f>
        <v>3.8170178649896034</v>
      </c>
      <c r="O281" s="72">
        <f>N281*0.446089</f>
        <v>1.7027296823753473</v>
      </c>
    </row>
    <row r="282" spans="1:15" ht="13" x14ac:dyDescent="0.15">
      <c r="A282" s="72">
        <v>2022</v>
      </c>
      <c r="B282" s="72" t="s">
        <v>21</v>
      </c>
      <c r="C282" s="72">
        <v>1405</v>
      </c>
      <c r="D282" s="72" t="s">
        <v>107</v>
      </c>
      <c r="E282" s="72" t="s">
        <v>31</v>
      </c>
      <c r="F282" s="72" t="s">
        <v>106</v>
      </c>
      <c r="G282" s="72" t="s">
        <v>109</v>
      </c>
      <c r="H282" s="72" t="s">
        <v>23</v>
      </c>
      <c r="I282" s="72">
        <v>1</v>
      </c>
      <c r="J282" s="74">
        <v>44705</v>
      </c>
      <c r="K282" s="72" t="s">
        <v>64</v>
      </c>
      <c r="L282" s="72">
        <v>0.8122486288848263</v>
      </c>
      <c r="M282" s="72">
        <v>2835.2090117096209</v>
      </c>
      <c r="N282" s="72">
        <f>M282/1000</f>
        <v>2.8352090117096207</v>
      </c>
      <c r="O282" s="72">
        <f>N282*0.446089</f>
        <v>1.2647555528245331</v>
      </c>
    </row>
    <row r="283" spans="1:15" ht="13" x14ac:dyDescent="0.15">
      <c r="A283" s="72">
        <v>2022</v>
      </c>
      <c r="B283" s="72" t="s">
        <v>21</v>
      </c>
      <c r="C283" s="72">
        <v>1406</v>
      </c>
      <c r="D283" s="72" t="s">
        <v>107</v>
      </c>
      <c r="E283" s="72" t="s">
        <v>30</v>
      </c>
      <c r="F283" s="72" t="s">
        <v>108</v>
      </c>
      <c r="G283" s="72" t="s">
        <v>110</v>
      </c>
      <c r="H283" s="72" t="s">
        <v>23</v>
      </c>
      <c r="I283" s="72">
        <v>1</v>
      </c>
      <c r="J283" s="74">
        <v>44705</v>
      </c>
      <c r="K283" s="72" t="s">
        <v>64</v>
      </c>
      <c r="L283" s="72">
        <v>0.84070427236315082</v>
      </c>
      <c r="M283" s="72">
        <v>3021.3130795231646</v>
      </c>
      <c r="N283" s="72">
        <f>M283/1000</f>
        <v>3.0213130795231646</v>
      </c>
      <c r="O283" s="72">
        <f>N283*0.446089</f>
        <v>1.347774530331409</v>
      </c>
    </row>
    <row r="284" spans="1:15" ht="13" x14ac:dyDescent="0.15">
      <c r="A284" s="72">
        <v>2022</v>
      </c>
      <c r="B284" s="72" t="s">
        <v>21</v>
      </c>
      <c r="C284" s="72">
        <v>1407</v>
      </c>
      <c r="D284" s="72" t="s">
        <v>107</v>
      </c>
      <c r="E284" s="72" t="s">
        <v>27</v>
      </c>
      <c r="F284" s="72" t="s">
        <v>108</v>
      </c>
      <c r="G284" s="72" t="s">
        <v>109</v>
      </c>
      <c r="H284" s="72" t="s">
        <v>32</v>
      </c>
      <c r="I284" s="72">
        <v>1</v>
      </c>
      <c r="J284" s="74">
        <v>44705</v>
      </c>
      <c r="K284" s="72" t="s">
        <v>64</v>
      </c>
      <c r="L284" s="72">
        <v>0.83487623264238275</v>
      </c>
      <c r="M284" s="72">
        <v>2992.2150159270309</v>
      </c>
      <c r="N284" s="72">
        <f>M284/1000</f>
        <v>2.9922150159270311</v>
      </c>
      <c r="O284" s="72">
        <f>N284*0.446089</f>
        <v>1.3347942042398735</v>
      </c>
    </row>
    <row r="285" spans="1:15" ht="13" x14ac:dyDescent="0.15">
      <c r="A285" s="72">
        <v>2022</v>
      </c>
      <c r="B285" s="72" t="s">
        <v>21</v>
      </c>
      <c r="C285" s="72">
        <v>1408</v>
      </c>
      <c r="D285" s="72" t="s">
        <v>107</v>
      </c>
      <c r="E285" s="72" t="s">
        <v>22</v>
      </c>
      <c r="F285" s="72" t="s">
        <v>106</v>
      </c>
      <c r="G285" s="72" t="s">
        <v>107</v>
      </c>
      <c r="H285" s="72" t="s">
        <v>32</v>
      </c>
      <c r="I285" s="72">
        <v>1</v>
      </c>
      <c r="J285" s="74">
        <v>44705</v>
      </c>
      <c r="K285" s="72" t="s">
        <v>64</v>
      </c>
      <c r="L285" s="72">
        <v>0.82565368440299869</v>
      </c>
      <c r="M285" s="72">
        <v>2611.7187654362042</v>
      </c>
      <c r="N285" s="72">
        <f>M285/1000</f>
        <v>2.6117187654362044</v>
      </c>
      <c r="O285" s="72">
        <f>N285*0.446089</f>
        <v>1.1650590123546711</v>
      </c>
    </row>
    <row r="286" spans="1:15" ht="13" x14ac:dyDescent="0.15">
      <c r="A286" s="72">
        <v>2022</v>
      </c>
      <c r="B286" s="72" t="s">
        <v>21</v>
      </c>
      <c r="C286" s="72">
        <v>1409</v>
      </c>
      <c r="D286" s="72" t="s">
        <v>107</v>
      </c>
      <c r="E286" s="72" t="s">
        <v>29</v>
      </c>
      <c r="F286" s="72" t="s">
        <v>108</v>
      </c>
      <c r="G286" s="72" t="s">
        <v>107</v>
      </c>
      <c r="H286" s="72" t="s">
        <v>32</v>
      </c>
      <c r="I286" s="72">
        <v>1</v>
      </c>
      <c r="J286" s="74">
        <v>44705</v>
      </c>
      <c r="K286" s="72" t="s">
        <v>64</v>
      </c>
      <c r="L286" s="72">
        <v>0.82506750035526499</v>
      </c>
      <c r="M286" s="72">
        <v>3550.3546210051832</v>
      </c>
      <c r="N286" s="72">
        <f>M286/1000</f>
        <v>3.5503546210051833</v>
      </c>
      <c r="O286" s="72">
        <f>N286*0.446089</f>
        <v>1.5837741425295813</v>
      </c>
    </row>
    <row r="287" spans="1:15" ht="13" x14ac:dyDescent="0.15">
      <c r="A287" s="72">
        <v>2022</v>
      </c>
      <c r="B287" s="72" t="s">
        <v>21</v>
      </c>
      <c r="C287" s="72">
        <v>1410</v>
      </c>
      <c r="D287" s="72" t="s">
        <v>107</v>
      </c>
      <c r="E287" s="72" t="s">
        <v>31</v>
      </c>
      <c r="F287" s="72" t="s">
        <v>106</v>
      </c>
      <c r="G287" s="72" t="s">
        <v>109</v>
      </c>
      <c r="H287" s="72" t="s">
        <v>32</v>
      </c>
      <c r="I287" s="72">
        <v>1</v>
      </c>
      <c r="J287" s="74">
        <v>44705</v>
      </c>
      <c r="K287" s="72" t="s">
        <v>64</v>
      </c>
      <c r="L287" s="72">
        <v>0.81963713980789754</v>
      </c>
      <c r="M287" s="72">
        <v>3115.8396642818548</v>
      </c>
      <c r="N287" s="72">
        <f>M287/1000</f>
        <v>3.1158396642818547</v>
      </c>
      <c r="O287" s="72">
        <f>N287*0.446089</f>
        <v>1.3899417999998283</v>
      </c>
    </row>
    <row r="288" spans="1:15" ht="13" x14ac:dyDescent="0.15">
      <c r="A288" s="72">
        <v>2022</v>
      </c>
      <c r="B288" s="72" t="s">
        <v>21</v>
      </c>
      <c r="C288" s="72">
        <v>1411</v>
      </c>
      <c r="D288" s="72" t="s">
        <v>107</v>
      </c>
      <c r="E288" s="72" t="s">
        <v>30</v>
      </c>
      <c r="F288" s="72" t="s">
        <v>108</v>
      </c>
      <c r="G288" s="72" t="s">
        <v>110</v>
      </c>
      <c r="H288" s="72" t="s">
        <v>32</v>
      </c>
      <c r="I288" s="72">
        <v>1</v>
      </c>
      <c r="J288" s="74">
        <v>44705</v>
      </c>
      <c r="K288" s="72" t="s">
        <v>64</v>
      </c>
      <c r="L288" s="72">
        <v>0.81616238988893142</v>
      </c>
      <c r="M288" s="72">
        <v>2376.348290771884</v>
      </c>
      <c r="N288" s="72">
        <f>M288/1000</f>
        <v>2.376348290771884</v>
      </c>
      <c r="O288" s="72">
        <f>N288*0.446089</f>
        <v>1.0600628326821391</v>
      </c>
    </row>
    <row r="289" spans="1:15" ht="13" x14ac:dyDescent="0.15">
      <c r="A289" s="72">
        <v>2022</v>
      </c>
      <c r="B289" s="72" t="s">
        <v>21</v>
      </c>
      <c r="C289" s="72">
        <v>1412</v>
      </c>
      <c r="D289" s="72" t="s">
        <v>107</v>
      </c>
      <c r="E289" s="72" t="s">
        <v>28</v>
      </c>
      <c r="F289" s="72" t="s">
        <v>106</v>
      </c>
      <c r="G289" s="72" t="s">
        <v>110</v>
      </c>
      <c r="H289" s="72" t="s">
        <v>32</v>
      </c>
      <c r="I289" s="72">
        <v>1</v>
      </c>
      <c r="J289" s="74">
        <v>44705</v>
      </c>
      <c r="K289" s="72" t="s">
        <v>64</v>
      </c>
      <c r="L289" s="72">
        <v>0.82872928176795579</v>
      </c>
      <c r="M289" s="72">
        <v>2958.769319964531</v>
      </c>
      <c r="N289" s="72">
        <f>M289/1000</f>
        <v>2.9587693199645311</v>
      </c>
      <c r="O289" s="72">
        <f>N289*0.446089</f>
        <v>1.3198744471736577</v>
      </c>
    </row>
    <row r="290" spans="1:15" ht="13" x14ac:dyDescent="0.15">
      <c r="A290" s="72">
        <v>2022</v>
      </c>
      <c r="B290" s="72" t="s">
        <v>21</v>
      </c>
      <c r="C290" s="72">
        <v>1107</v>
      </c>
      <c r="D290" s="72" t="s">
        <v>105</v>
      </c>
      <c r="E290" s="72" t="s">
        <v>29</v>
      </c>
      <c r="F290" s="72" t="s">
        <v>108</v>
      </c>
      <c r="G290" s="72" t="s">
        <v>107</v>
      </c>
      <c r="H290" s="72" t="s">
        <v>32</v>
      </c>
      <c r="I290" s="72">
        <v>2</v>
      </c>
      <c r="J290" s="74">
        <v>44741</v>
      </c>
      <c r="K290" s="72" t="s">
        <v>34</v>
      </c>
      <c r="L290" s="72">
        <v>0.65022421524663676</v>
      </c>
      <c r="M290" s="72">
        <v>5281.9185879724</v>
      </c>
      <c r="N290" s="72">
        <f>M290/1000</f>
        <v>5.2819185879723998</v>
      </c>
      <c r="O290" s="72">
        <f>N290*0.446089</f>
        <v>2.3562057809900199</v>
      </c>
    </row>
    <row r="291" spans="1:15" ht="13" x14ac:dyDescent="0.15">
      <c r="A291" s="72">
        <v>2022</v>
      </c>
      <c r="B291" s="72" t="s">
        <v>21</v>
      </c>
      <c r="C291" s="72">
        <v>1108</v>
      </c>
      <c r="D291" s="72" t="s">
        <v>105</v>
      </c>
      <c r="E291" s="72" t="s">
        <v>28</v>
      </c>
      <c r="F291" s="72" t="s">
        <v>106</v>
      </c>
      <c r="G291" s="72" t="s">
        <v>110</v>
      </c>
      <c r="H291" s="72" t="s">
        <v>32</v>
      </c>
      <c r="I291" s="72">
        <v>2</v>
      </c>
      <c r="J291" s="74">
        <v>44741</v>
      </c>
      <c r="K291" s="72" t="s">
        <v>34</v>
      </c>
      <c r="L291" s="72">
        <v>0.68810289389067525</v>
      </c>
      <c r="M291" s="72">
        <v>4559.2002302409583</v>
      </c>
      <c r="N291" s="72">
        <f>M291/1000</f>
        <v>4.5592002302409584</v>
      </c>
      <c r="O291" s="72">
        <f>N291*0.446089</f>
        <v>2.0338090715079589</v>
      </c>
    </row>
    <row r="292" spans="1:15" ht="13" x14ac:dyDescent="0.15">
      <c r="A292" s="72">
        <v>2022</v>
      </c>
      <c r="B292" s="72" t="s">
        <v>21</v>
      </c>
      <c r="C292" s="72">
        <v>1109</v>
      </c>
      <c r="D292" s="72" t="s">
        <v>105</v>
      </c>
      <c r="E292" s="72" t="s">
        <v>22</v>
      </c>
      <c r="F292" s="72" t="s">
        <v>106</v>
      </c>
      <c r="G292" s="72" t="s">
        <v>107</v>
      </c>
      <c r="H292" s="72" t="s">
        <v>32</v>
      </c>
      <c r="I292" s="72">
        <v>2</v>
      </c>
      <c r="J292" s="74">
        <v>44741</v>
      </c>
      <c r="K292" s="72" t="s">
        <v>34</v>
      </c>
      <c r="L292" s="72">
        <v>0.66806722689075626</v>
      </c>
      <c r="M292" s="72">
        <v>5734.2697893972399</v>
      </c>
      <c r="N292" s="72">
        <f>M292/1000</f>
        <v>5.7342697893972403</v>
      </c>
      <c r="O292" s="72">
        <f>N292*0.446089</f>
        <v>2.5579946760824255</v>
      </c>
    </row>
    <row r="293" spans="1:15" ht="13" x14ac:dyDescent="0.15">
      <c r="A293" s="72">
        <v>2022</v>
      </c>
      <c r="B293" s="72" t="s">
        <v>21</v>
      </c>
      <c r="C293" s="72">
        <v>1110</v>
      </c>
      <c r="D293" s="72" t="s">
        <v>105</v>
      </c>
      <c r="E293" s="72" t="s">
        <v>27</v>
      </c>
      <c r="F293" s="72" t="s">
        <v>108</v>
      </c>
      <c r="G293" s="72" t="s">
        <v>109</v>
      </c>
      <c r="H293" s="72" t="s">
        <v>32</v>
      </c>
      <c r="I293" s="72">
        <v>2</v>
      </c>
      <c r="J293" s="74">
        <v>44741</v>
      </c>
      <c r="K293" s="72" t="s">
        <v>34</v>
      </c>
      <c r="L293" s="72">
        <v>0.66439909297052158</v>
      </c>
      <c r="M293" s="72">
        <v>5311.1231539379687</v>
      </c>
      <c r="N293" s="72">
        <f>M293/1000</f>
        <v>5.3111231539379684</v>
      </c>
      <c r="O293" s="72">
        <f>N293*0.446089</f>
        <v>2.3692336166170342</v>
      </c>
    </row>
    <row r="294" spans="1:15" ht="13" x14ac:dyDescent="0.15">
      <c r="A294" s="72">
        <v>2022</v>
      </c>
      <c r="B294" s="72" t="s">
        <v>21</v>
      </c>
      <c r="C294" s="72">
        <v>1111</v>
      </c>
      <c r="D294" s="72" t="s">
        <v>105</v>
      </c>
      <c r="E294" s="72" t="s">
        <v>30</v>
      </c>
      <c r="F294" s="72" t="s">
        <v>108</v>
      </c>
      <c r="G294" s="72" t="s">
        <v>110</v>
      </c>
      <c r="H294" s="72" t="s">
        <v>32</v>
      </c>
      <c r="I294" s="72">
        <v>2</v>
      </c>
      <c r="J294" s="74">
        <v>44741</v>
      </c>
      <c r="K294" s="72" t="s">
        <v>34</v>
      </c>
      <c r="L294" s="72">
        <v>0.66516853932584274</v>
      </c>
      <c r="M294" s="72">
        <v>5096.6962660310955</v>
      </c>
      <c r="N294" s="72">
        <f>M294/1000</f>
        <v>5.0966962660310955</v>
      </c>
      <c r="O294" s="72">
        <f>N294*0.446089</f>
        <v>2.2735801406175455</v>
      </c>
    </row>
    <row r="295" spans="1:15" ht="13" x14ac:dyDescent="0.15">
      <c r="A295" s="72">
        <v>2022</v>
      </c>
      <c r="B295" s="72" t="s">
        <v>21</v>
      </c>
      <c r="C295" s="72">
        <v>1112</v>
      </c>
      <c r="D295" s="72" t="s">
        <v>105</v>
      </c>
      <c r="E295" s="72" t="s">
        <v>31</v>
      </c>
      <c r="F295" s="72" t="s">
        <v>106</v>
      </c>
      <c r="G295" s="72" t="s">
        <v>109</v>
      </c>
      <c r="H295" s="72" t="s">
        <v>32</v>
      </c>
      <c r="I295" s="72">
        <v>2</v>
      </c>
      <c r="J295" s="74">
        <v>44741</v>
      </c>
      <c r="K295" s="72" t="s">
        <v>34</v>
      </c>
      <c r="L295" s="72">
        <v>0.67105263157894735</v>
      </c>
      <c r="M295" s="72">
        <v>4649.4783359914936</v>
      </c>
      <c r="N295" s="72">
        <f>M295/1000</f>
        <v>4.6494783359914935</v>
      </c>
      <c r="O295" s="72">
        <f>N295*0.446089</f>
        <v>2.0740811414241094</v>
      </c>
    </row>
    <row r="296" spans="1:15" ht="13" x14ac:dyDescent="0.15">
      <c r="A296" s="72">
        <v>2022</v>
      </c>
      <c r="B296" s="72" t="s">
        <v>21</v>
      </c>
      <c r="C296" s="72">
        <v>1207</v>
      </c>
      <c r="D296" s="72" t="s">
        <v>111</v>
      </c>
      <c r="E296" s="72" t="s">
        <v>28</v>
      </c>
      <c r="F296" s="72" t="s">
        <v>106</v>
      </c>
      <c r="G296" s="72" t="s">
        <v>110</v>
      </c>
      <c r="H296" s="72" t="s">
        <v>32</v>
      </c>
      <c r="I296" s="72">
        <v>2</v>
      </c>
      <c r="J296" s="74">
        <v>44741</v>
      </c>
      <c r="K296" s="72" t="s">
        <v>34</v>
      </c>
      <c r="L296" s="72">
        <v>0.68118466898954699</v>
      </c>
      <c r="M296" s="72">
        <v>4814.3888067668568</v>
      </c>
      <c r="N296" s="72">
        <f>M296/1000</f>
        <v>4.814388806766857</v>
      </c>
      <c r="O296" s="72">
        <f>N296*0.446089</f>
        <v>2.1476458884218204</v>
      </c>
    </row>
    <row r="297" spans="1:15" ht="13" x14ac:dyDescent="0.15">
      <c r="A297" s="72">
        <v>2022</v>
      </c>
      <c r="B297" s="72" t="s">
        <v>21</v>
      </c>
      <c r="C297" s="72">
        <v>1208</v>
      </c>
      <c r="D297" s="72" t="s">
        <v>111</v>
      </c>
      <c r="E297" s="72" t="s">
        <v>30</v>
      </c>
      <c r="F297" s="72" t="s">
        <v>108</v>
      </c>
      <c r="G297" s="72" t="s">
        <v>110</v>
      </c>
      <c r="H297" s="72" t="s">
        <v>32</v>
      </c>
      <c r="I297" s="72">
        <v>2</v>
      </c>
      <c r="J297" s="74">
        <v>44741</v>
      </c>
      <c r="K297" s="72" t="s">
        <v>34</v>
      </c>
      <c r="L297" s="72">
        <v>0.66396761133603244</v>
      </c>
      <c r="M297" s="72">
        <v>4993.1912512438821</v>
      </c>
      <c r="N297" s="72">
        <f>M297/1000</f>
        <v>4.9931912512438821</v>
      </c>
      <c r="O297" s="72">
        <f>N297*0.446089</f>
        <v>2.2274076920761323</v>
      </c>
    </row>
    <row r="298" spans="1:15" ht="13" x14ac:dyDescent="0.15">
      <c r="A298" s="72">
        <v>2022</v>
      </c>
      <c r="B298" s="72" t="s">
        <v>21</v>
      </c>
      <c r="C298" s="72">
        <v>1209</v>
      </c>
      <c r="D298" s="72" t="s">
        <v>111</v>
      </c>
      <c r="E298" s="72" t="s">
        <v>31</v>
      </c>
      <c r="F298" s="72" t="s">
        <v>106</v>
      </c>
      <c r="G298" s="72" t="s">
        <v>109</v>
      </c>
      <c r="H298" s="72" t="s">
        <v>32</v>
      </c>
      <c r="I298" s="72">
        <v>2</v>
      </c>
      <c r="J298" s="74">
        <v>44741</v>
      </c>
      <c r="K298" s="72" t="s">
        <v>34</v>
      </c>
      <c r="L298" s="72">
        <v>0.66596638655462181</v>
      </c>
      <c r="M298" s="72">
        <v>4721.3694295900168</v>
      </c>
      <c r="N298" s="72">
        <f>M298/1000</f>
        <v>4.721369429590017</v>
      </c>
      <c r="O298" s="72">
        <f>N298*0.446089</f>
        <v>2.1061509674763812</v>
      </c>
    </row>
    <row r="299" spans="1:15" ht="13" x14ac:dyDescent="0.15">
      <c r="A299" s="72">
        <v>2022</v>
      </c>
      <c r="B299" s="72" t="s">
        <v>21</v>
      </c>
      <c r="C299" s="72">
        <v>1210</v>
      </c>
      <c r="D299" s="72" t="s">
        <v>111</v>
      </c>
      <c r="E299" s="72" t="s">
        <v>22</v>
      </c>
      <c r="F299" s="72" t="s">
        <v>106</v>
      </c>
      <c r="G299" s="72" t="s">
        <v>107</v>
      </c>
      <c r="H299" s="72" t="s">
        <v>32</v>
      </c>
      <c r="I299" s="72">
        <v>2</v>
      </c>
      <c r="J299" s="74">
        <v>44741</v>
      </c>
      <c r="K299" s="72" t="s">
        <v>34</v>
      </c>
      <c r="L299" s="72">
        <v>0.703125</v>
      </c>
      <c r="M299" s="72">
        <v>4769.9872509820425</v>
      </c>
      <c r="N299" s="72">
        <f>M299/1000</f>
        <v>4.7699872509820427</v>
      </c>
      <c r="O299" s="72">
        <f>N299*0.446089</f>
        <v>2.1278388428033286</v>
      </c>
    </row>
    <row r="300" spans="1:15" ht="13" x14ac:dyDescent="0.15">
      <c r="A300" s="72">
        <v>2022</v>
      </c>
      <c r="B300" s="72" t="s">
        <v>21</v>
      </c>
      <c r="C300" s="72">
        <v>1211</v>
      </c>
      <c r="D300" s="72" t="s">
        <v>111</v>
      </c>
      <c r="E300" s="72" t="s">
        <v>27</v>
      </c>
      <c r="F300" s="72" t="s">
        <v>108</v>
      </c>
      <c r="G300" s="72" t="s">
        <v>109</v>
      </c>
      <c r="H300" s="72" t="s">
        <v>32</v>
      </c>
      <c r="I300" s="72">
        <v>2</v>
      </c>
      <c r="J300" s="74">
        <v>44741</v>
      </c>
      <c r="K300" s="72" t="s">
        <v>34</v>
      </c>
      <c r="L300" s="72">
        <v>0.70127795527156545</v>
      </c>
      <c r="M300" s="72">
        <v>4077.9102867510755</v>
      </c>
      <c r="N300" s="72">
        <f>M300/1000</f>
        <v>4.0779102867510755</v>
      </c>
      <c r="O300" s="72">
        <f>N300*0.446089</f>
        <v>1.8191109219065005</v>
      </c>
    </row>
    <row r="301" spans="1:15" ht="13" x14ac:dyDescent="0.15">
      <c r="A301" s="72">
        <v>2022</v>
      </c>
      <c r="B301" s="72" t="s">
        <v>21</v>
      </c>
      <c r="C301" s="72">
        <v>1212</v>
      </c>
      <c r="D301" s="72" t="s">
        <v>111</v>
      </c>
      <c r="E301" s="72" t="s">
        <v>29</v>
      </c>
      <c r="F301" s="72" t="s">
        <v>108</v>
      </c>
      <c r="G301" s="72" t="s">
        <v>107</v>
      </c>
      <c r="H301" s="72" t="s">
        <v>32</v>
      </c>
      <c r="I301" s="72">
        <v>2</v>
      </c>
      <c r="J301" s="74">
        <v>44741</v>
      </c>
      <c r="K301" s="72" t="s">
        <v>34</v>
      </c>
      <c r="L301" s="72">
        <v>0.68243243243243246</v>
      </c>
      <c r="M301" s="72">
        <v>5255.9189568356214</v>
      </c>
      <c r="N301" s="72">
        <f>M301/1000</f>
        <v>5.2559189568356217</v>
      </c>
      <c r="O301" s="72">
        <f>N301*0.446089</f>
        <v>2.3446076315358457</v>
      </c>
    </row>
    <row r="302" spans="1:15" ht="13" x14ac:dyDescent="0.15">
      <c r="A302" s="72">
        <v>2022</v>
      </c>
      <c r="B302" s="72" t="s">
        <v>21</v>
      </c>
      <c r="C302" s="72">
        <v>1301</v>
      </c>
      <c r="D302" s="72" t="s">
        <v>109</v>
      </c>
      <c r="E302" s="72" t="s">
        <v>22</v>
      </c>
      <c r="F302" s="72" t="s">
        <v>106</v>
      </c>
      <c r="G302" s="72" t="s">
        <v>107</v>
      </c>
      <c r="H302" s="72" t="s">
        <v>32</v>
      </c>
      <c r="I302" s="72">
        <v>2</v>
      </c>
      <c r="J302" s="74">
        <v>44741</v>
      </c>
      <c r="K302" s="72" t="s">
        <v>34</v>
      </c>
      <c r="L302" s="72">
        <v>0.68916518650088809</v>
      </c>
      <c r="M302" s="72">
        <v>5557.5492441685437</v>
      </c>
      <c r="N302" s="72">
        <f>M302/1000</f>
        <v>5.5575492441685439</v>
      </c>
      <c r="O302" s="72">
        <f>N302*0.446089</f>
        <v>2.4791615847819015</v>
      </c>
    </row>
    <row r="303" spans="1:15" ht="13" x14ac:dyDescent="0.15">
      <c r="A303" s="72">
        <v>2022</v>
      </c>
      <c r="B303" s="72" t="s">
        <v>21</v>
      </c>
      <c r="C303" s="72">
        <v>1302</v>
      </c>
      <c r="D303" s="72" t="s">
        <v>109</v>
      </c>
      <c r="E303" s="72" t="s">
        <v>27</v>
      </c>
      <c r="F303" s="72" t="s">
        <v>108</v>
      </c>
      <c r="G303" s="72" t="s">
        <v>109</v>
      </c>
      <c r="H303" s="72" t="s">
        <v>32</v>
      </c>
      <c r="I303" s="72">
        <v>2</v>
      </c>
      <c r="J303" s="74">
        <v>44741</v>
      </c>
      <c r="K303" s="72" t="s">
        <v>34</v>
      </c>
      <c r="L303" s="72">
        <v>0.69161676646706582</v>
      </c>
      <c r="M303" s="72">
        <v>4545.0905394598003</v>
      </c>
      <c r="N303" s="72">
        <f>M303/1000</f>
        <v>4.5450905394598005</v>
      </c>
      <c r="O303" s="72">
        <f>N303*0.446089</f>
        <v>2.027514893657083</v>
      </c>
    </row>
    <row r="304" spans="1:15" ht="13" x14ac:dyDescent="0.15">
      <c r="A304" s="72">
        <v>2022</v>
      </c>
      <c r="B304" s="72" t="s">
        <v>21</v>
      </c>
      <c r="C304" s="72">
        <v>1303</v>
      </c>
      <c r="D304" s="72" t="s">
        <v>109</v>
      </c>
      <c r="E304" s="72" t="s">
        <v>30</v>
      </c>
      <c r="F304" s="72" t="s">
        <v>108</v>
      </c>
      <c r="G304" s="72" t="s">
        <v>110</v>
      </c>
      <c r="H304" s="72" t="s">
        <v>32</v>
      </c>
      <c r="I304" s="72">
        <v>2</v>
      </c>
      <c r="J304" s="74">
        <v>44741</v>
      </c>
      <c r="K304" s="72" t="s">
        <v>34</v>
      </c>
      <c r="L304" s="72">
        <v>0.67463235294117652</v>
      </c>
      <c r="M304" s="72">
        <v>5463.6279399385994</v>
      </c>
      <c r="N304" s="72">
        <f>M304/1000</f>
        <v>5.4636279399385996</v>
      </c>
      <c r="O304" s="72">
        <f>N304*0.446089</f>
        <v>2.43726432409927</v>
      </c>
    </row>
    <row r="305" spans="1:15" ht="13" x14ac:dyDescent="0.15">
      <c r="A305" s="72">
        <v>2022</v>
      </c>
      <c r="B305" s="72" t="s">
        <v>21</v>
      </c>
      <c r="C305" s="72">
        <v>1304</v>
      </c>
      <c r="D305" s="72" t="s">
        <v>109</v>
      </c>
      <c r="E305" s="72" t="s">
        <v>31</v>
      </c>
      <c r="F305" s="72" t="s">
        <v>106</v>
      </c>
      <c r="G305" s="72" t="s">
        <v>109</v>
      </c>
      <c r="H305" s="72" t="s">
        <v>32</v>
      </c>
      <c r="I305" s="72">
        <v>2</v>
      </c>
      <c r="J305" s="74">
        <v>44741</v>
      </c>
      <c r="K305" s="72" t="s">
        <v>34</v>
      </c>
      <c r="L305" s="72">
        <v>0.67717996289424864</v>
      </c>
      <c r="M305" s="72">
        <v>4679.8688180506351</v>
      </c>
      <c r="N305" s="72">
        <f>M305/1000</f>
        <v>4.6798688180506351</v>
      </c>
      <c r="O305" s="72">
        <f>N305*0.446089</f>
        <v>2.0876380011753897</v>
      </c>
    </row>
    <row r="306" spans="1:15" ht="13" x14ac:dyDescent="0.15">
      <c r="A306" s="72">
        <v>2022</v>
      </c>
      <c r="B306" s="72" t="s">
        <v>21</v>
      </c>
      <c r="C306" s="72">
        <v>1305</v>
      </c>
      <c r="D306" s="72" t="s">
        <v>109</v>
      </c>
      <c r="E306" s="72" t="s">
        <v>28</v>
      </c>
      <c r="F306" s="72" t="s">
        <v>106</v>
      </c>
      <c r="G306" s="72" t="s">
        <v>110</v>
      </c>
      <c r="H306" s="72" t="s">
        <v>32</v>
      </c>
      <c r="I306" s="72">
        <v>2</v>
      </c>
      <c r="J306" s="74">
        <v>44741</v>
      </c>
      <c r="K306" s="72" t="s">
        <v>34</v>
      </c>
      <c r="L306" s="72">
        <v>0.67366412213740456</v>
      </c>
      <c r="M306" s="72">
        <v>4533.719157221065</v>
      </c>
      <c r="N306" s="72">
        <f>M306/1000</f>
        <v>4.5337191572210651</v>
      </c>
      <c r="O306" s="72">
        <f>N306*0.446089</f>
        <v>2.0224422451255877</v>
      </c>
    </row>
    <row r="307" spans="1:15" ht="13" x14ac:dyDescent="0.15">
      <c r="A307" s="72">
        <v>2022</v>
      </c>
      <c r="B307" s="72" t="s">
        <v>21</v>
      </c>
      <c r="C307" s="72">
        <v>1306</v>
      </c>
      <c r="D307" s="72" t="s">
        <v>109</v>
      </c>
      <c r="E307" s="72" t="s">
        <v>29</v>
      </c>
      <c r="F307" s="72" t="s">
        <v>108</v>
      </c>
      <c r="G307" s="72" t="s">
        <v>107</v>
      </c>
      <c r="H307" s="72" t="s">
        <v>32</v>
      </c>
      <c r="I307" s="72">
        <v>2</v>
      </c>
      <c r="J307" s="74">
        <v>44741</v>
      </c>
      <c r="K307" s="72" t="s">
        <v>34</v>
      </c>
      <c r="L307" s="72">
        <v>0.7130214917825537</v>
      </c>
      <c r="M307" s="72">
        <v>5200.3501087571885</v>
      </c>
      <c r="N307" s="72">
        <f>M307/1000</f>
        <v>5.2003501087571884</v>
      </c>
      <c r="O307" s="72">
        <f>N307*0.446089</f>
        <v>2.3198189796653854</v>
      </c>
    </row>
    <row r="308" spans="1:15" ht="13" x14ac:dyDescent="0.15">
      <c r="A308" s="72">
        <v>2022</v>
      </c>
      <c r="B308" s="72" t="s">
        <v>21</v>
      </c>
      <c r="C308" s="72">
        <v>1407</v>
      </c>
      <c r="D308" s="72" t="s">
        <v>107</v>
      </c>
      <c r="E308" s="72" t="s">
        <v>27</v>
      </c>
      <c r="F308" s="72" t="s">
        <v>108</v>
      </c>
      <c r="G308" s="72" t="s">
        <v>109</v>
      </c>
      <c r="H308" s="72" t="s">
        <v>32</v>
      </c>
      <c r="I308" s="72">
        <v>2</v>
      </c>
      <c r="J308" s="74">
        <v>44741</v>
      </c>
      <c r="K308" s="72" t="s">
        <v>34</v>
      </c>
      <c r="L308" s="72">
        <v>0.7069701280227596</v>
      </c>
      <c r="M308" s="72">
        <v>4389.6058993602846</v>
      </c>
      <c r="N308" s="72">
        <f>M308/1000</f>
        <v>4.3896058993602844</v>
      </c>
      <c r="O308" s="72">
        <f>N308*0.446089</f>
        <v>1.9581549060397301</v>
      </c>
    </row>
    <row r="309" spans="1:15" ht="13" x14ac:dyDescent="0.15">
      <c r="A309" s="72">
        <v>2022</v>
      </c>
      <c r="B309" s="72" t="s">
        <v>21</v>
      </c>
      <c r="C309" s="72">
        <v>1408</v>
      </c>
      <c r="D309" s="72" t="s">
        <v>107</v>
      </c>
      <c r="E309" s="72" t="s">
        <v>22</v>
      </c>
      <c r="F309" s="72" t="s">
        <v>106</v>
      </c>
      <c r="G309" s="72" t="s">
        <v>107</v>
      </c>
      <c r="H309" s="72" t="s">
        <v>32</v>
      </c>
      <c r="I309" s="72">
        <v>2</v>
      </c>
      <c r="J309" s="74">
        <v>44741</v>
      </c>
      <c r="K309" s="72" t="s">
        <v>34</v>
      </c>
      <c r="L309" s="72">
        <v>0.6808873720136519</v>
      </c>
      <c r="M309" s="72">
        <v>3392.4902877849408</v>
      </c>
      <c r="N309" s="72">
        <f>M309/1000</f>
        <v>3.3924902877849408</v>
      </c>
      <c r="O309" s="72">
        <f>N309*0.446089</f>
        <v>1.5133525999876964</v>
      </c>
    </row>
    <row r="310" spans="1:15" ht="13" x14ac:dyDescent="0.15">
      <c r="A310" s="72">
        <v>2022</v>
      </c>
      <c r="B310" s="72" t="s">
        <v>21</v>
      </c>
      <c r="C310" s="72">
        <v>1409</v>
      </c>
      <c r="D310" s="72" t="s">
        <v>107</v>
      </c>
      <c r="E310" s="72" t="s">
        <v>29</v>
      </c>
      <c r="F310" s="72" t="s">
        <v>108</v>
      </c>
      <c r="G310" s="72" t="s">
        <v>107</v>
      </c>
      <c r="H310" s="72" t="s">
        <v>32</v>
      </c>
      <c r="I310" s="72">
        <v>2</v>
      </c>
      <c r="J310" s="74">
        <v>44741</v>
      </c>
      <c r="K310" s="72" t="s">
        <v>34</v>
      </c>
      <c r="L310" s="72">
        <v>0.65800865800865804</v>
      </c>
      <c r="M310" s="72">
        <v>5494.8862020882216</v>
      </c>
      <c r="N310" s="72">
        <f>M310/1000</f>
        <v>5.4948862020882219</v>
      </c>
      <c r="O310" s="72">
        <f>N310*0.446089</f>
        <v>2.4512082910033328</v>
      </c>
    </row>
    <row r="311" spans="1:15" ht="13" x14ac:dyDescent="0.15">
      <c r="A311" s="72">
        <v>2022</v>
      </c>
      <c r="B311" s="72" t="s">
        <v>21</v>
      </c>
      <c r="C311" s="72">
        <v>1410</v>
      </c>
      <c r="D311" s="72" t="s">
        <v>107</v>
      </c>
      <c r="E311" s="72" t="s">
        <v>31</v>
      </c>
      <c r="F311" s="72" t="s">
        <v>106</v>
      </c>
      <c r="G311" s="72" t="s">
        <v>109</v>
      </c>
      <c r="H311" s="72" t="s">
        <v>32</v>
      </c>
      <c r="I311" s="72">
        <v>2</v>
      </c>
      <c r="J311" s="74">
        <v>44741</v>
      </c>
      <c r="K311" s="72" t="s">
        <v>34</v>
      </c>
      <c r="L311" s="72">
        <v>0.63349514563106801</v>
      </c>
      <c r="M311" s="72">
        <v>4516.1863456572182</v>
      </c>
      <c r="N311" s="72">
        <f>M311/1000</f>
        <v>4.5161863456572187</v>
      </c>
      <c r="O311" s="72">
        <f>N311*0.446089</f>
        <v>2.0146210507478832</v>
      </c>
    </row>
    <row r="312" spans="1:15" ht="13" x14ac:dyDescent="0.15">
      <c r="A312" s="72">
        <v>2022</v>
      </c>
      <c r="B312" s="72" t="s">
        <v>21</v>
      </c>
      <c r="C312" s="72">
        <v>1411</v>
      </c>
      <c r="D312" s="72" t="s">
        <v>107</v>
      </c>
      <c r="E312" s="72" t="s">
        <v>30</v>
      </c>
      <c r="F312" s="72" t="s">
        <v>108</v>
      </c>
      <c r="G312" s="72" t="s">
        <v>110</v>
      </c>
      <c r="H312" s="72" t="s">
        <v>32</v>
      </c>
      <c r="I312" s="72">
        <v>2</v>
      </c>
      <c r="J312" s="74">
        <v>44741</v>
      </c>
      <c r="K312" s="72" t="s">
        <v>34</v>
      </c>
      <c r="L312" s="72">
        <v>0.67077464788732399</v>
      </c>
      <c r="M312" s="72">
        <v>3142.0443618501126</v>
      </c>
      <c r="N312" s="72">
        <f>M312/1000</f>
        <v>3.1420443618501128</v>
      </c>
      <c r="O312" s="72">
        <f>N312*0.446089</f>
        <v>1.401631427333355</v>
      </c>
    </row>
    <row r="313" spans="1:15" ht="13" x14ac:dyDescent="0.15">
      <c r="A313" s="72">
        <v>2022</v>
      </c>
      <c r="B313" s="72" t="s">
        <v>21</v>
      </c>
      <c r="C313" s="72">
        <v>1412</v>
      </c>
      <c r="D313" s="72" t="s">
        <v>107</v>
      </c>
      <c r="E313" s="72" t="s">
        <v>28</v>
      </c>
      <c r="F313" s="72" t="s">
        <v>106</v>
      </c>
      <c r="G313" s="72" t="s">
        <v>110</v>
      </c>
      <c r="H313" s="72" t="s">
        <v>32</v>
      </c>
      <c r="I313" s="72">
        <v>2</v>
      </c>
      <c r="J313" s="74">
        <v>44741</v>
      </c>
      <c r="K313" s="72" t="s">
        <v>34</v>
      </c>
      <c r="L313" s="72">
        <v>0.68790849673202614</v>
      </c>
      <c r="M313" s="72">
        <v>4071.9051297286592</v>
      </c>
      <c r="N313" s="72">
        <f>M313/1000</f>
        <v>4.071905129728659</v>
      </c>
      <c r="O313" s="72">
        <f>N313*0.446089</f>
        <v>1.8164320874155278</v>
      </c>
    </row>
    <row r="314" spans="1:15" ht="13" x14ac:dyDescent="0.15">
      <c r="A314" s="72">
        <v>2022</v>
      </c>
      <c r="B314" s="72" t="s">
        <v>21</v>
      </c>
      <c r="C314" s="72">
        <v>1101</v>
      </c>
      <c r="D314" s="72" t="s">
        <v>105</v>
      </c>
      <c r="E314" s="72" t="s">
        <v>22</v>
      </c>
      <c r="F314" s="72" t="s">
        <v>106</v>
      </c>
      <c r="G314" s="72" t="s">
        <v>107</v>
      </c>
      <c r="H314" s="72" t="s">
        <v>23</v>
      </c>
      <c r="I314" s="72">
        <v>3</v>
      </c>
      <c r="J314" s="74">
        <v>44754</v>
      </c>
      <c r="K314" s="72" t="s">
        <v>66</v>
      </c>
      <c r="L314" s="72">
        <v>0.67031249999999998</v>
      </c>
      <c r="M314" s="72">
        <v>4261.6542210297412</v>
      </c>
      <c r="N314" s="72">
        <f>M314/1000</f>
        <v>4.2616542210297412</v>
      </c>
      <c r="O314" s="72">
        <f>N314*0.446089</f>
        <v>1.9010770698049362</v>
      </c>
    </row>
    <row r="315" spans="1:15" ht="13" x14ac:dyDescent="0.15">
      <c r="A315" s="72">
        <v>2022</v>
      </c>
      <c r="B315" s="72" t="s">
        <v>21</v>
      </c>
      <c r="C315" s="72">
        <v>1102</v>
      </c>
      <c r="D315" s="72" t="s">
        <v>105</v>
      </c>
      <c r="E315" s="72" t="s">
        <v>27</v>
      </c>
      <c r="F315" s="72" t="s">
        <v>108</v>
      </c>
      <c r="G315" s="72" t="s">
        <v>109</v>
      </c>
      <c r="H315" s="72" t="s">
        <v>23</v>
      </c>
      <c r="I315" s="72">
        <v>3</v>
      </c>
      <c r="J315" s="74">
        <v>44754</v>
      </c>
      <c r="K315" s="72" t="s">
        <v>66</v>
      </c>
      <c r="L315" s="72">
        <v>0.64718162839248439</v>
      </c>
      <c r="M315" s="72">
        <v>4006.5539505469915</v>
      </c>
      <c r="N315" s="72">
        <f>M315/1000</f>
        <v>4.0065539505469916</v>
      </c>
      <c r="O315" s="72">
        <f>N315*0.446089</f>
        <v>1.787279645245557</v>
      </c>
    </row>
    <row r="316" spans="1:15" ht="13" x14ac:dyDescent="0.15">
      <c r="A316" s="72">
        <v>2022</v>
      </c>
      <c r="B316" s="72" t="s">
        <v>21</v>
      </c>
      <c r="C316" s="72">
        <v>1103</v>
      </c>
      <c r="D316" s="72" t="s">
        <v>105</v>
      </c>
      <c r="E316" s="72" t="s">
        <v>28</v>
      </c>
      <c r="F316" s="72" t="s">
        <v>106</v>
      </c>
      <c r="G316" s="72" t="s">
        <v>110</v>
      </c>
      <c r="H316" s="72" t="s">
        <v>23</v>
      </c>
      <c r="I316" s="72">
        <v>3</v>
      </c>
      <c r="J316" s="74">
        <v>44754</v>
      </c>
      <c r="K316" s="72" t="s">
        <v>66</v>
      </c>
      <c r="L316" s="72">
        <v>0.62926829268292683</v>
      </c>
      <c r="M316" s="72">
        <v>5016.1406367194977</v>
      </c>
      <c r="N316" s="72">
        <f>M316/1000</f>
        <v>5.0161406367194976</v>
      </c>
      <c r="O316" s="72">
        <f>N316*0.446089</f>
        <v>2.2376451604935639</v>
      </c>
    </row>
    <row r="317" spans="1:15" ht="13" x14ac:dyDescent="0.15">
      <c r="A317" s="72">
        <v>2022</v>
      </c>
      <c r="B317" s="72" t="s">
        <v>21</v>
      </c>
      <c r="C317" s="72">
        <v>1104</v>
      </c>
      <c r="D317" s="72" t="s">
        <v>105</v>
      </c>
      <c r="E317" s="72" t="s">
        <v>29</v>
      </c>
      <c r="F317" s="72" t="s">
        <v>108</v>
      </c>
      <c r="G317" s="72" t="s">
        <v>107</v>
      </c>
      <c r="H317" s="72" t="s">
        <v>23</v>
      </c>
      <c r="I317" s="72">
        <v>3</v>
      </c>
      <c r="J317" s="74">
        <v>44754</v>
      </c>
      <c r="K317" s="72" t="s">
        <v>66</v>
      </c>
      <c r="L317" s="72">
        <v>0.67307692307692313</v>
      </c>
      <c r="M317" s="72">
        <v>5173.790317706982</v>
      </c>
      <c r="N317" s="72">
        <f>M317/1000</f>
        <v>5.1737903177069819</v>
      </c>
      <c r="O317" s="72">
        <f>N317*0.446089</f>
        <v>2.3079709490355897</v>
      </c>
    </row>
    <row r="318" spans="1:15" ht="13" x14ac:dyDescent="0.15">
      <c r="A318" s="72">
        <v>2022</v>
      </c>
      <c r="B318" s="72" t="s">
        <v>21</v>
      </c>
      <c r="C318" s="72">
        <v>1105</v>
      </c>
      <c r="D318" s="72" t="s">
        <v>105</v>
      </c>
      <c r="E318" s="72" t="s">
        <v>30</v>
      </c>
      <c r="F318" s="72" t="s">
        <v>108</v>
      </c>
      <c r="G318" s="72" t="s">
        <v>110</v>
      </c>
      <c r="H318" s="72" t="s">
        <v>23</v>
      </c>
      <c r="I318" s="72">
        <v>3</v>
      </c>
      <c r="J318" s="74">
        <v>44754</v>
      </c>
      <c r="K318" s="72" t="s">
        <v>66</v>
      </c>
      <c r="L318" s="72">
        <v>0.6654411764705882</v>
      </c>
      <c r="M318" s="72">
        <v>4324.6226274179699</v>
      </c>
      <c r="N318" s="72">
        <f>M318/1000</f>
        <v>4.3246226274179698</v>
      </c>
      <c r="O318" s="72">
        <f>N318*0.446089</f>
        <v>1.9291665832422549</v>
      </c>
    </row>
    <row r="319" spans="1:15" ht="13" x14ac:dyDescent="0.15">
      <c r="A319" s="72">
        <v>2022</v>
      </c>
      <c r="B319" s="72" t="s">
        <v>21</v>
      </c>
      <c r="C319" s="72">
        <v>1106</v>
      </c>
      <c r="D319" s="72" t="s">
        <v>105</v>
      </c>
      <c r="E319" s="72" t="s">
        <v>31</v>
      </c>
      <c r="F319" s="72" t="s">
        <v>106</v>
      </c>
      <c r="G319" s="72" t="s">
        <v>109</v>
      </c>
      <c r="H319" s="72" t="s">
        <v>23</v>
      </c>
      <c r="I319" s="72">
        <v>3</v>
      </c>
      <c r="J319" s="74">
        <v>44754</v>
      </c>
      <c r="K319" s="72" t="s">
        <v>66</v>
      </c>
      <c r="L319" s="72">
        <v>0.59598853868194845</v>
      </c>
      <c r="M319" s="72">
        <v>4636.7026038802533</v>
      </c>
      <c r="N319" s="72">
        <f>M319/1000</f>
        <v>4.636702603880253</v>
      </c>
      <c r="O319" s="72">
        <f>N319*0.446089</f>
        <v>2.0683820278623384</v>
      </c>
    </row>
    <row r="320" spans="1:15" ht="13" x14ac:dyDescent="0.15">
      <c r="A320" s="72">
        <v>2022</v>
      </c>
      <c r="B320" s="72" t="s">
        <v>21</v>
      </c>
      <c r="C320" s="72">
        <v>1201</v>
      </c>
      <c r="D320" s="72" t="s">
        <v>111</v>
      </c>
      <c r="E320" s="72" t="s">
        <v>30</v>
      </c>
      <c r="F320" s="72" t="s">
        <v>108</v>
      </c>
      <c r="G320" s="72" t="s">
        <v>110</v>
      </c>
      <c r="H320" s="72" t="s">
        <v>23</v>
      </c>
      <c r="I320" s="72">
        <v>3</v>
      </c>
      <c r="J320" s="74">
        <v>44754</v>
      </c>
      <c r="K320" s="72" t="s">
        <v>66</v>
      </c>
      <c r="L320" s="72">
        <v>0.62779156327543428</v>
      </c>
      <c r="M320" s="72">
        <v>4586.4676542095885</v>
      </c>
      <c r="N320" s="72">
        <f>M320/1000</f>
        <v>4.5864676542095886</v>
      </c>
      <c r="O320" s="72">
        <f>N320*0.446089</f>
        <v>2.0459727693987011</v>
      </c>
    </row>
    <row r="321" spans="1:15" ht="13" x14ac:dyDescent="0.15">
      <c r="A321" s="72">
        <v>2022</v>
      </c>
      <c r="B321" s="72" t="s">
        <v>21</v>
      </c>
      <c r="C321" s="72">
        <v>1202</v>
      </c>
      <c r="D321" s="72" t="s">
        <v>111</v>
      </c>
      <c r="E321" s="72" t="s">
        <v>29</v>
      </c>
      <c r="F321" s="72" t="s">
        <v>108</v>
      </c>
      <c r="G321" s="72" t="s">
        <v>107</v>
      </c>
      <c r="H321" s="72" t="s">
        <v>23</v>
      </c>
      <c r="I321" s="72">
        <v>3</v>
      </c>
      <c r="J321" s="74">
        <v>44754</v>
      </c>
      <c r="K321" s="72" t="s">
        <v>66</v>
      </c>
      <c r="L321" s="72">
        <v>0.65591397849462363</v>
      </c>
      <c r="M321" s="72">
        <v>4530.9104425376827</v>
      </c>
      <c r="N321" s="72">
        <f>M321/1000</f>
        <v>4.5309104425376825</v>
      </c>
      <c r="O321" s="72">
        <f>N321*0.446089</f>
        <v>2.0211893084011923</v>
      </c>
    </row>
    <row r="322" spans="1:15" ht="13" x14ac:dyDescent="0.15">
      <c r="A322" s="72">
        <v>2022</v>
      </c>
      <c r="B322" s="72" t="s">
        <v>21</v>
      </c>
      <c r="C322" s="72">
        <v>1203</v>
      </c>
      <c r="D322" s="72" t="s">
        <v>111</v>
      </c>
      <c r="E322" s="72" t="s">
        <v>27</v>
      </c>
      <c r="F322" s="72" t="s">
        <v>108</v>
      </c>
      <c r="G322" s="72" t="s">
        <v>109</v>
      </c>
      <c r="H322" s="72" t="s">
        <v>23</v>
      </c>
      <c r="I322" s="72">
        <v>3</v>
      </c>
      <c r="J322" s="74">
        <v>44754</v>
      </c>
      <c r="K322" s="72" t="s">
        <v>66</v>
      </c>
      <c r="L322" s="72">
        <v>0.66905187835420399</v>
      </c>
      <c r="M322" s="72">
        <v>4917.6428265963132</v>
      </c>
      <c r="N322" s="72">
        <f>M322/1000</f>
        <v>4.917642826596313</v>
      </c>
      <c r="O322" s="72">
        <f>N322*0.446089</f>
        <v>2.1937063708735227</v>
      </c>
    </row>
    <row r="323" spans="1:15" ht="13" x14ac:dyDescent="0.15">
      <c r="A323" s="72">
        <v>2022</v>
      </c>
      <c r="B323" s="72" t="s">
        <v>21</v>
      </c>
      <c r="C323" s="72">
        <v>1204</v>
      </c>
      <c r="D323" s="72" t="s">
        <v>111</v>
      </c>
      <c r="E323" s="72" t="s">
        <v>22</v>
      </c>
      <c r="F323" s="72" t="s">
        <v>106</v>
      </c>
      <c r="G323" s="72" t="s">
        <v>107</v>
      </c>
      <c r="H323" s="72" t="s">
        <v>23</v>
      </c>
      <c r="I323" s="72">
        <v>3</v>
      </c>
      <c r="J323" s="74">
        <v>44754</v>
      </c>
      <c r="K323" s="72" t="s">
        <v>66</v>
      </c>
      <c r="L323" s="72">
        <v>0.65789473684210531</v>
      </c>
      <c r="M323" s="72">
        <v>5538.045306869868</v>
      </c>
      <c r="N323" s="72">
        <f>M323/1000</f>
        <v>5.5380453068698676</v>
      </c>
      <c r="O323" s="72">
        <f>N323*0.446089</f>
        <v>2.4704610928962722</v>
      </c>
    </row>
    <row r="324" spans="1:15" ht="13" x14ac:dyDescent="0.15">
      <c r="A324" s="72">
        <v>2022</v>
      </c>
      <c r="B324" s="72" t="s">
        <v>21</v>
      </c>
      <c r="C324" s="72">
        <v>1205</v>
      </c>
      <c r="D324" s="72" t="s">
        <v>111</v>
      </c>
      <c r="E324" s="72" t="s">
        <v>28</v>
      </c>
      <c r="F324" s="72" t="s">
        <v>106</v>
      </c>
      <c r="G324" s="72" t="s">
        <v>110</v>
      </c>
      <c r="H324" s="72" t="s">
        <v>23</v>
      </c>
      <c r="I324" s="72">
        <v>3</v>
      </c>
      <c r="J324" s="74">
        <v>44754</v>
      </c>
      <c r="K324" s="72" t="s">
        <v>66</v>
      </c>
      <c r="L324" s="72">
        <v>0.67803547066848568</v>
      </c>
      <c r="M324" s="72">
        <v>3889.5555524932502</v>
      </c>
      <c r="N324" s="72">
        <f>M324/1000</f>
        <v>3.8895555524932504</v>
      </c>
      <c r="O324" s="72">
        <f>N324*0.446089</f>
        <v>1.7350879468561615</v>
      </c>
    </row>
    <row r="325" spans="1:15" ht="13" x14ac:dyDescent="0.15">
      <c r="A325" s="72">
        <v>2022</v>
      </c>
      <c r="B325" s="72" t="s">
        <v>21</v>
      </c>
      <c r="C325" s="72">
        <v>1206</v>
      </c>
      <c r="D325" s="72" t="s">
        <v>111</v>
      </c>
      <c r="E325" s="72" t="s">
        <v>31</v>
      </c>
      <c r="F325" s="72" t="s">
        <v>106</v>
      </c>
      <c r="G325" s="72" t="s">
        <v>109</v>
      </c>
      <c r="H325" s="72" t="s">
        <v>23</v>
      </c>
      <c r="I325" s="72">
        <v>3</v>
      </c>
      <c r="J325" s="74">
        <v>44754</v>
      </c>
      <c r="K325" s="72" t="s">
        <v>66</v>
      </c>
      <c r="L325" s="72">
        <v>0.64025695931477511</v>
      </c>
      <c r="M325" s="72">
        <v>3954.8110945284398</v>
      </c>
      <c r="N325" s="72">
        <f>M325/1000</f>
        <v>3.9548110945284396</v>
      </c>
      <c r="O325" s="72">
        <f>N325*0.446089</f>
        <v>1.7641977263470972</v>
      </c>
    </row>
    <row r="326" spans="1:15" ht="13" x14ac:dyDescent="0.15">
      <c r="A326" s="72">
        <v>2022</v>
      </c>
      <c r="B326" s="72" t="s">
        <v>21</v>
      </c>
      <c r="C326" s="72">
        <v>1307</v>
      </c>
      <c r="D326" s="72" t="s">
        <v>109</v>
      </c>
      <c r="E326" s="72" t="s">
        <v>27</v>
      </c>
      <c r="F326" s="72" t="s">
        <v>108</v>
      </c>
      <c r="G326" s="72" t="s">
        <v>109</v>
      </c>
      <c r="H326" s="72" t="s">
        <v>23</v>
      </c>
      <c r="I326" s="72">
        <v>3</v>
      </c>
      <c r="J326" s="74">
        <v>44754</v>
      </c>
      <c r="K326" s="72" t="s">
        <v>66</v>
      </c>
      <c r="L326" s="72">
        <v>0.69140625</v>
      </c>
      <c r="M326" s="72">
        <v>4771.874859708194</v>
      </c>
      <c r="N326" s="72">
        <f>M326/1000</f>
        <v>4.7718748597081939</v>
      </c>
      <c r="O326" s="72">
        <f>N326*0.446089</f>
        <v>2.1286808842923688</v>
      </c>
    </row>
    <row r="327" spans="1:15" ht="13" x14ac:dyDescent="0.15">
      <c r="A327" s="72">
        <v>2022</v>
      </c>
      <c r="B327" s="72" t="s">
        <v>21</v>
      </c>
      <c r="C327" s="72">
        <v>1308</v>
      </c>
      <c r="D327" s="72" t="s">
        <v>109</v>
      </c>
      <c r="E327" s="72" t="s">
        <v>22</v>
      </c>
      <c r="F327" s="72" t="s">
        <v>106</v>
      </c>
      <c r="G327" s="72" t="s">
        <v>107</v>
      </c>
      <c r="H327" s="72" t="s">
        <v>23</v>
      </c>
      <c r="I327" s="72">
        <v>3</v>
      </c>
      <c r="J327" s="74">
        <v>44754</v>
      </c>
      <c r="K327" s="72" t="s">
        <v>66</v>
      </c>
      <c r="L327" s="72">
        <v>0.671875</v>
      </c>
      <c r="M327" s="72">
        <v>4003.618108164982</v>
      </c>
      <c r="N327" s="72">
        <f>M327/1000</f>
        <v>4.0036181081649822</v>
      </c>
      <c r="O327" s="72">
        <f>N327*0.446089</f>
        <v>1.7859699982532089</v>
      </c>
    </row>
    <row r="328" spans="1:15" ht="13" x14ac:dyDescent="0.15">
      <c r="A328" s="72">
        <v>2022</v>
      </c>
      <c r="B328" s="72" t="s">
        <v>21</v>
      </c>
      <c r="C328" s="72">
        <v>1309</v>
      </c>
      <c r="D328" s="72" t="s">
        <v>109</v>
      </c>
      <c r="E328" s="72" t="s">
        <v>31</v>
      </c>
      <c r="F328" s="72" t="s">
        <v>106</v>
      </c>
      <c r="G328" s="72" t="s">
        <v>109</v>
      </c>
      <c r="H328" s="72" t="s">
        <v>23</v>
      </c>
      <c r="I328" s="72">
        <v>3</v>
      </c>
      <c r="J328" s="74">
        <v>44754</v>
      </c>
      <c r="K328" s="72" t="s">
        <v>66</v>
      </c>
      <c r="L328" s="72">
        <v>0.67006802721088432</v>
      </c>
      <c r="M328" s="72">
        <v>4543.820907487574</v>
      </c>
      <c r="N328" s="72">
        <f>M328/1000</f>
        <v>4.5438209074875742</v>
      </c>
      <c r="O328" s="72">
        <f>N328*0.446089</f>
        <v>2.0269485248002246</v>
      </c>
    </row>
    <row r="329" spans="1:15" ht="13" x14ac:dyDescent="0.15">
      <c r="A329" s="72">
        <v>2022</v>
      </c>
      <c r="B329" s="72" t="s">
        <v>21</v>
      </c>
      <c r="C329" s="72">
        <v>1310</v>
      </c>
      <c r="D329" s="72" t="s">
        <v>109</v>
      </c>
      <c r="E329" s="72" t="s">
        <v>29</v>
      </c>
      <c r="F329" s="72" t="s">
        <v>108</v>
      </c>
      <c r="G329" s="72" t="s">
        <v>107</v>
      </c>
      <c r="H329" s="72" t="s">
        <v>23</v>
      </c>
      <c r="I329" s="72">
        <v>3</v>
      </c>
      <c r="J329" s="74">
        <v>44754</v>
      </c>
      <c r="K329" s="72" t="s">
        <v>66</v>
      </c>
      <c r="L329" s="72">
        <v>0.66553480475381999</v>
      </c>
      <c r="M329" s="72">
        <v>5050.7153691222729</v>
      </c>
      <c r="N329" s="72">
        <f>M329/1000</f>
        <v>5.0507153691222726</v>
      </c>
      <c r="O329" s="72">
        <f>N329*0.446089</f>
        <v>2.2530685682963854</v>
      </c>
    </row>
    <row r="330" spans="1:15" ht="13" x14ac:dyDescent="0.15">
      <c r="A330" s="72">
        <v>2022</v>
      </c>
      <c r="B330" s="72" t="s">
        <v>21</v>
      </c>
      <c r="C330" s="72">
        <v>1311</v>
      </c>
      <c r="D330" s="72" t="s">
        <v>109</v>
      </c>
      <c r="E330" s="72" t="s">
        <v>30</v>
      </c>
      <c r="F330" s="72" t="s">
        <v>108</v>
      </c>
      <c r="G330" s="72" t="s">
        <v>110</v>
      </c>
      <c r="H330" s="72" t="s">
        <v>23</v>
      </c>
      <c r="I330" s="72">
        <v>3</v>
      </c>
      <c r="J330" s="74">
        <v>44754</v>
      </c>
      <c r="K330" s="72" t="s">
        <v>66</v>
      </c>
      <c r="L330" s="72">
        <v>0.64539007092198586</v>
      </c>
      <c r="M330" s="72">
        <v>4583.8101264815205</v>
      </c>
      <c r="N330" s="72">
        <f>M330/1000</f>
        <v>4.5838101264815201</v>
      </c>
      <c r="O330" s="72">
        <f>N330*0.446089</f>
        <v>2.0447872755120149</v>
      </c>
    </row>
    <row r="331" spans="1:15" ht="13" x14ac:dyDescent="0.15">
      <c r="A331" s="72">
        <v>2022</v>
      </c>
      <c r="B331" s="72" t="s">
        <v>21</v>
      </c>
      <c r="C331" s="72">
        <v>1312</v>
      </c>
      <c r="D331" s="72" t="s">
        <v>109</v>
      </c>
      <c r="E331" s="72" t="s">
        <v>28</v>
      </c>
      <c r="F331" s="72" t="s">
        <v>106</v>
      </c>
      <c r="G331" s="72" t="s">
        <v>110</v>
      </c>
      <c r="H331" s="72" t="s">
        <v>23</v>
      </c>
      <c r="I331" s="72">
        <v>3</v>
      </c>
      <c r="J331" s="74">
        <v>44754</v>
      </c>
      <c r="K331" s="72" t="s">
        <v>66</v>
      </c>
      <c r="L331" s="72">
        <v>0.67554858934169282</v>
      </c>
      <c r="M331" s="72">
        <v>5134.6744403280436</v>
      </c>
      <c r="N331" s="72">
        <f>M331/1000</f>
        <v>5.1346744403280438</v>
      </c>
      <c r="O331" s="72">
        <f>N331*0.446089</f>
        <v>2.2905217864114968</v>
      </c>
    </row>
    <row r="332" spans="1:15" ht="13" x14ac:dyDescent="0.15">
      <c r="A332" s="72">
        <v>2022</v>
      </c>
      <c r="B332" s="72" t="s">
        <v>21</v>
      </c>
      <c r="C332" s="72">
        <v>1401</v>
      </c>
      <c r="D332" s="72" t="s">
        <v>107</v>
      </c>
      <c r="E332" s="72" t="s">
        <v>22</v>
      </c>
      <c r="F332" s="72" t="s">
        <v>106</v>
      </c>
      <c r="G332" s="72" t="s">
        <v>107</v>
      </c>
      <c r="H332" s="72" t="s">
        <v>23</v>
      </c>
      <c r="I332" s="72">
        <v>3</v>
      </c>
      <c r="J332" s="74">
        <v>44754</v>
      </c>
      <c r="K332" s="72" t="s">
        <v>66</v>
      </c>
      <c r="L332" s="72">
        <v>0.69004207573632537</v>
      </c>
      <c r="M332" s="72">
        <v>4830.4145569769689</v>
      </c>
      <c r="N332" s="72">
        <f>M332/1000</f>
        <v>4.8304145569769688</v>
      </c>
      <c r="O332" s="72">
        <f>N332*0.446089</f>
        <v>2.1547947993072989</v>
      </c>
    </row>
    <row r="333" spans="1:15" ht="13" x14ac:dyDescent="0.15">
      <c r="A333" s="72">
        <v>2022</v>
      </c>
      <c r="B333" s="72" t="s">
        <v>21</v>
      </c>
      <c r="C333" s="72">
        <v>1402</v>
      </c>
      <c r="D333" s="72" t="s">
        <v>107</v>
      </c>
      <c r="E333" s="72" t="s">
        <v>28</v>
      </c>
      <c r="F333" s="72" t="s">
        <v>106</v>
      </c>
      <c r="G333" s="72" t="s">
        <v>110</v>
      </c>
      <c r="H333" s="72" t="s">
        <v>23</v>
      </c>
      <c r="I333" s="72">
        <v>3</v>
      </c>
      <c r="J333" s="74">
        <v>44754</v>
      </c>
      <c r="K333" s="72" t="s">
        <v>66</v>
      </c>
      <c r="L333" s="72">
        <v>0.68063583815028905</v>
      </c>
      <c r="M333" s="72">
        <v>3549.4899995458745</v>
      </c>
      <c r="N333" s="72">
        <f>M333/1000</f>
        <v>3.5494899995458744</v>
      </c>
      <c r="O333" s="72">
        <f>N333*0.446089</f>
        <v>1.5833884444074195</v>
      </c>
    </row>
    <row r="334" spans="1:15" ht="13" x14ac:dyDescent="0.15">
      <c r="A334" s="72">
        <v>2022</v>
      </c>
      <c r="B334" s="72" t="s">
        <v>21</v>
      </c>
      <c r="C334" s="72">
        <v>1403</v>
      </c>
      <c r="D334" s="72" t="s">
        <v>107</v>
      </c>
      <c r="E334" s="72" t="s">
        <v>29</v>
      </c>
      <c r="F334" s="72" t="s">
        <v>108</v>
      </c>
      <c r="G334" s="72" t="s">
        <v>107</v>
      </c>
      <c r="H334" s="72" t="s">
        <v>23</v>
      </c>
      <c r="I334" s="72">
        <v>3</v>
      </c>
      <c r="J334" s="74">
        <v>44754</v>
      </c>
      <c r="K334" s="72" t="s">
        <v>66</v>
      </c>
      <c r="L334" s="72">
        <v>0.65779467680608361</v>
      </c>
      <c r="M334" s="72">
        <v>5456.9835234474012</v>
      </c>
      <c r="N334" s="72">
        <f>M334/1000</f>
        <v>5.4569835234474011</v>
      </c>
      <c r="O334" s="72">
        <f>N334*0.446089</f>
        <v>2.434300322991128</v>
      </c>
    </row>
    <row r="335" spans="1:15" ht="13" x14ac:dyDescent="0.15">
      <c r="A335" s="72">
        <v>2022</v>
      </c>
      <c r="B335" s="72" t="s">
        <v>21</v>
      </c>
      <c r="C335" s="72">
        <v>1404</v>
      </c>
      <c r="D335" s="72" t="s">
        <v>107</v>
      </c>
      <c r="E335" s="72" t="s">
        <v>27</v>
      </c>
      <c r="F335" s="72" t="s">
        <v>108</v>
      </c>
      <c r="G335" s="72" t="s">
        <v>109</v>
      </c>
      <c r="H335" s="72" t="s">
        <v>23</v>
      </c>
      <c r="I335" s="72">
        <v>3</v>
      </c>
      <c r="J335" s="74">
        <v>44754</v>
      </c>
      <c r="K335" s="72" t="s">
        <v>66</v>
      </c>
      <c r="L335" s="72">
        <v>0.66319444444444442</v>
      </c>
      <c r="M335" s="72">
        <v>5045.3683906970937</v>
      </c>
      <c r="N335" s="72">
        <f>M335/1000</f>
        <v>5.0453683906970941</v>
      </c>
      <c r="O335" s="72">
        <f>N335*0.446089</f>
        <v>2.2506833400376762</v>
      </c>
    </row>
    <row r="336" spans="1:15" ht="13" x14ac:dyDescent="0.15">
      <c r="A336" s="72">
        <v>2022</v>
      </c>
      <c r="B336" s="72" t="s">
        <v>21</v>
      </c>
      <c r="C336" s="72">
        <v>1405</v>
      </c>
      <c r="D336" s="72" t="s">
        <v>107</v>
      </c>
      <c r="E336" s="72" t="s">
        <v>31</v>
      </c>
      <c r="F336" s="72" t="s">
        <v>106</v>
      </c>
      <c r="G336" s="72" t="s">
        <v>109</v>
      </c>
      <c r="H336" s="72" t="s">
        <v>23</v>
      </c>
      <c r="I336" s="72">
        <v>3</v>
      </c>
      <c r="J336" s="74">
        <v>44754</v>
      </c>
      <c r="K336" s="72" t="s">
        <v>66</v>
      </c>
      <c r="L336" s="72">
        <v>0.68041237113402064</v>
      </c>
      <c r="M336" s="72">
        <v>3011.4559339095417</v>
      </c>
      <c r="N336" s="72">
        <f>M336/1000</f>
        <v>3.0114559339095419</v>
      </c>
      <c r="O336" s="72">
        <f>N336*0.446089</f>
        <v>1.3433773661017736</v>
      </c>
    </row>
    <row r="337" spans="1:15" ht="13" x14ac:dyDescent="0.15">
      <c r="A337" s="72">
        <v>2022</v>
      </c>
      <c r="B337" s="72" t="s">
        <v>21</v>
      </c>
      <c r="C337" s="72">
        <v>1406</v>
      </c>
      <c r="D337" s="72" t="s">
        <v>107</v>
      </c>
      <c r="E337" s="72" t="s">
        <v>30</v>
      </c>
      <c r="F337" s="72" t="s">
        <v>108</v>
      </c>
      <c r="G337" s="72" t="s">
        <v>110</v>
      </c>
      <c r="H337" s="72" t="s">
        <v>23</v>
      </c>
      <c r="I337" s="72">
        <v>3</v>
      </c>
      <c r="J337" s="74">
        <v>44754</v>
      </c>
      <c r="K337" s="72" t="s">
        <v>66</v>
      </c>
      <c r="L337" s="72">
        <v>0.66666666666666663</v>
      </c>
      <c r="M337" s="72">
        <v>5516.851103628881</v>
      </c>
      <c r="N337" s="72">
        <f>M337/1000</f>
        <v>5.5168511036288814</v>
      </c>
      <c r="O337" s="72">
        <f>N337*0.446089</f>
        <v>2.4610065919667043</v>
      </c>
    </row>
    <row r="338" spans="1:15" ht="13" x14ac:dyDescent="0.15">
      <c r="A338" s="72">
        <v>2022</v>
      </c>
      <c r="B338" s="72" t="s">
        <v>21</v>
      </c>
      <c r="C338" s="72">
        <v>1107</v>
      </c>
      <c r="D338" s="72" t="s">
        <v>105</v>
      </c>
      <c r="E338" s="72" t="s">
        <v>29</v>
      </c>
      <c r="F338" s="72" t="s">
        <v>108</v>
      </c>
      <c r="G338" s="72" t="s">
        <v>107</v>
      </c>
      <c r="H338" s="72" t="s">
        <v>32</v>
      </c>
      <c r="I338" s="72">
        <v>4</v>
      </c>
      <c r="J338" s="74">
        <v>44775</v>
      </c>
      <c r="K338" s="72" t="s">
        <v>67</v>
      </c>
      <c r="L338" s="72">
        <v>0.76666666666666672</v>
      </c>
      <c r="M338" s="72">
        <v>2593.3227085671515</v>
      </c>
      <c r="N338" s="72">
        <f>M338/1000</f>
        <v>2.5933227085671513</v>
      </c>
      <c r="O338" s="72">
        <f>N338*0.446089</f>
        <v>1.156852733742012</v>
      </c>
    </row>
    <row r="339" spans="1:15" ht="13" x14ac:dyDescent="0.15">
      <c r="A339" s="72">
        <v>2022</v>
      </c>
      <c r="B339" s="72" t="s">
        <v>21</v>
      </c>
      <c r="C339" s="72">
        <v>1108</v>
      </c>
      <c r="D339" s="72" t="s">
        <v>105</v>
      </c>
      <c r="E339" s="72" t="s">
        <v>28</v>
      </c>
      <c r="F339" s="72" t="s">
        <v>106</v>
      </c>
      <c r="G339" s="72" t="s">
        <v>110</v>
      </c>
      <c r="H339" s="72" t="s">
        <v>32</v>
      </c>
      <c r="I339" s="72">
        <v>4</v>
      </c>
      <c r="J339" s="74">
        <v>44775</v>
      </c>
      <c r="K339" s="72" t="s">
        <v>67</v>
      </c>
      <c r="L339" s="72">
        <v>0.76310679611650489</v>
      </c>
      <c r="M339" s="72">
        <v>2461.1778802044169</v>
      </c>
      <c r="N339" s="72">
        <f>M339/1000</f>
        <v>2.4611778802044166</v>
      </c>
      <c r="O339" s="72">
        <f>N339*0.446089</f>
        <v>1.0979043794025081</v>
      </c>
    </row>
    <row r="340" spans="1:15" ht="13" x14ac:dyDescent="0.15">
      <c r="A340" s="72">
        <v>2022</v>
      </c>
      <c r="B340" s="72" t="s">
        <v>21</v>
      </c>
      <c r="C340" s="72">
        <v>1109</v>
      </c>
      <c r="D340" s="72" t="s">
        <v>105</v>
      </c>
      <c r="E340" s="72" t="s">
        <v>22</v>
      </c>
      <c r="F340" s="72" t="s">
        <v>106</v>
      </c>
      <c r="G340" s="72" t="s">
        <v>107</v>
      </c>
      <c r="H340" s="72" t="s">
        <v>32</v>
      </c>
      <c r="I340" s="72">
        <v>4</v>
      </c>
      <c r="J340" s="74">
        <v>44775</v>
      </c>
      <c r="K340" s="72" t="s">
        <v>67</v>
      </c>
      <c r="L340" s="72">
        <v>0.76271186440677963</v>
      </c>
      <c r="M340" s="72">
        <v>2837.9397363465164</v>
      </c>
      <c r="N340" s="72">
        <f>M340/1000</f>
        <v>2.8379397363465162</v>
      </c>
      <c r="O340" s="72">
        <f>N340*0.446089</f>
        <v>1.2659736990470811</v>
      </c>
    </row>
    <row r="341" spans="1:15" ht="13" x14ac:dyDescent="0.15">
      <c r="A341" s="72">
        <v>2022</v>
      </c>
      <c r="B341" s="72" t="s">
        <v>21</v>
      </c>
      <c r="C341" s="72">
        <v>1110</v>
      </c>
      <c r="D341" s="72" t="s">
        <v>105</v>
      </c>
      <c r="E341" s="72" t="s">
        <v>27</v>
      </c>
      <c r="F341" s="72" t="s">
        <v>108</v>
      </c>
      <c r="G341" s="72" t="s">
        <v>109</v>
      </c>
      <c r="H341" s="72" t="s">
        <v>32</v>
      </c>
      <c r="I341" s="72">
        <v>4</v>
      </c>
      <c r="J341" s="74">
        <v>44775</v>
      </c>
      <c r="K341" s="72" t="s">
        <v>67</v>
      </c>
      <c r="L341" s="72">
        <v>0.76393442622950825</v>
      </c>
      <c r="M341" s="72">
        <v>2908.8731246895172</v>
      </c>
      <c r="N341" s="72">
        <f>M341/1000</f>
        <v>2.9088731246895172</v>
      </c>
      <c r="O341" s="72">
        <f>N341*0.446089</f>
        <v>1.297616303319622</v>
      </c>
    </row>
    <row r="342" spans="1:15" ht="13" x14ac:dyDescent="0.15">
      <c r="A342" s="72">
        <v>2022</v>
      </c>
      <c r="B342" s="72" t="s">
        <v>21</v>
      </c>
      <c r="C342" s="72">
        <v>1111</v>
      </c>
      <c r="D342" s="72" t="s">
        <v>105</v>
      </c>
      <c r="E342" s="72" t="s">
        <v>30</v>
      </c>
      <c r="F342" s="72" t="s">
        <v>108</v>
      </c>
      <c r="G342" s="72" t="s">
        <v>110</v>
      </c>
      <c r="H342" s="72" t="s">
        <v>32</v>
      </c>
      <c r="I342" s="72">
        <v>4</v>
      </c>
      <c r="J342" s="74">
        <v>44775</v>
      </c>
      <c r="K342" s="72" t="s">
        <v>67</v>
      </c>
      <c r="L342" s="72">
        <v>0.77258064516129032</v>
      </c>
      <c r="M342" s="72">
        <v>2417.6979689366781</v>
      </c>
      <c r="N342" s="72">
        <f>M342/1000</f>
        <v>2.417697968936678</v>
      </c>
      <c r="O342" s="72">
        <f>N342*0.446089</f>
        <v>1.0785084692649938</v>
      </c>
    </row>
    <row r="343" spans="1:15" ht="13" x14ac:dyDescent="0.15">
      <c r="A343" s="72">
        <v>2022</v>
      </c>
      <c r="B343" s="72" t="s">
        <v>21</v>
      </c>
      <c r="C343" s="72">
        <v>1112</v>
      </c>
      <c r="D343" s="72" t="s">
        <v>105</v>
      </c>
      <c r="E343" s="72" t="s">
        <v>31</v>
      </c>
      <c r="F343" s="72" t="s">
        <v>106</v>
      </c>
      <c r="G343" s="72" t="s">
        <v>109</v>
      </c>
      <c r="H343" s="72" t="s">
        <v>32</v>
      </c>
      <c r="I343" s="72">
        <v>4</v>
      </c>
      <c r="J343" s="74">
        <v>44775</v>
      </c>
      <c r="K343" s="72" t="s">
        <v>67</v>
      </c>
      <c r="L343" s="72">
        <v>0.759493670886076</v>
      </c>
      <c r="M343" s="72">
        <v>2556.8257540240656</v>
      </c>
      <c r="N343" s="72">
        <f>M343/1000</f>
        <v>2.5568257540240658</v>
      </c>
      <c r="O343" s="72">
        <f>N343*0.446089</f>
        <v>1.1405718437868415</v>
      </c>
    </row>
    <row r="344" spans="1:15" ht="13" x14ac:dyDescent="0.15">
      <c r="A344" s="72">
        <v>2022</v>
      </c>
      <c r="B344" s="72" t="s">
        <v>21</v>
      </c>
      <c r="C344" s="72">
        <v>1207</v>
      </c>
      <c r="D344" s="72" t="s">
        <v>111</v>
      </c>
      <c r="E344" s="72" t="s">
        <v>28</v>
      </c>
      <c r="F344" s="72" t="s">
        <v>106</v>
      </c>
      <c r="G344" s="72" t="s">
        <v>110</v>
      </c>
      <c r="H344" s="72" t="s">
        <v>32</v>
      </c>
      <c r="I344" s="72">
        <v>4</v>
      </c>
      <c r="J344" s="74">
        <v>44775</v>
      </c>
      <c r="K344" s="72" t="s">
        <v>67</v>
      </c>
      <c r="L344" s="72">
        <v>0.75578947368421057</v>
      </c>
      <c r="M344" s="72">
        <v>1917.6515092444915</v>
      </c>
      <c r="N344" s="72">
        <f>M344/1000</f>
        <v>1.9176515092444915</v>
      </c>
      <c r="O344" s="72">
        <f>N344*0.446089</f>
        <v>0.85544324410736594</v>
      </c>
    </row>
    <row r="345" spans="1:15" ht="13" x14ac:dyDescent="0.15">
      <c r="A345" s="72">
        <v>2022</v>
      </c>
      <c r="B345" s="72" t="s">
        <v>21</v>
      </c>
      <c r="C345" s="72">
        <v>1208</v>
      </c>
      <c r="D345" s="72" t="s">
        <v>111</v>
      </c>
      <c r="E345" s="72" t="s">
        <v>30</v>
      </c>
      <c r="F345" s="72" t="s">
        <v>108</v>
      </c>
      <c r="G345" s="72" t="s">
        <v>110</v>
      </c>
      <c r="H345" s="72" t="s">
        <v>32</v>
      </c>
      <c r="I345" s="72">
        <v>4</v>
      </c>
      <c r="J345" s="74">
        <v>44775</v>
      </c>
      <c r="K345" s="72" t="s">
        <v>67</v>
      </c>
      <c r="L345" s="72">
        <v>0.75662650602409642</v>
      </c>
      <c r="M345" s="72">
        <v>2146.2884453639463</v>
      </c>
      <c r="N345" s="72">
        <f>M345/1000</f>
        <v>2.1462884453639464</v>
      </c>
      <c r="O345" s="72">
        <f>N345*0.446089</f>
        <v>0.95743566630395749</v>
      </c>
    </row>
    <row r="346" spans="1:15" ht="13" x14ac:dyDescent="0.15">
      <c r="A346" s="72">
        <v>2022</v>
      </c>
      <c r="B346" s="72" t="s">
        <v>21</v>
      </c>
      <c r="C346" s="72">
        <v>1209</v>
      </c>
      <c r="D346" s="72" t="s">
        <v>111</v>
      </c>
      <c r="E346" s="72" t="s">
        <v>31</v>
      </c>
      <c r="F346" s="72" t="s">
        <v>106</v>
      </c>
      <c r="G346" s="72" t="s">
        <v>109</v>
      </c>
      <c r="H346" s="72" t="s">
        <v>32</v>
      </c>
      <c r="I346" s="72">
        <v>4</v>
      </c>
      <c r="J346" s="74">
        <v>44775</v>
      </c>
      <c r="K346" s="72" t="s">
        <v>67</v>
      </c>
      <c r="L346" s="72">
        <v>0.76946564885496183</v>
      </c>
      <c r="M346" s="72">
        <v>2172.3119952707734</v>
      </c>
      <c r="N346" s="72">
        <f>M346/1000</f>
        <v>2.1723119952707735</v>
      </c>
      <c r="O346" s="72">
        <f>N346*0.446089</f>
        <v>0.96904448565834411</v>
      </c>
    </row>
    <row r="347" spans="1:15" ht="13" x14ac:dyDescent="0.15">
      <c r="A347" s="72">
        <v>2022</v>
      </c>
      <c r="B347" s="72" t="s">
        <v>21</v>
      </c>
      <c r="C347" s="72">
        <v>1210</v>
      </c>
      <c r="D347" s="72" t="s">
        <v>111</v>
      </c>
      <c r="E347" s="72" t="s">
        <v>22</v>
      </c>
      <c r="F347" s="72" t="s">
        <v>106</v>
      </c>
      <c r="G347" s="72" t="s">
        <v>107</v>
      </c>
      <c r="H347" s="72" t="s">
        <v>32</v>
      </c>
      <c r="I347" s="72">
        <v>4</v>
      </c>
      <c r="J347" s="74">
        <v>44775</v>
      </c>
      <c r="K347" s="72" t="s">
        <v>67</v>
      </c>
      <c r="L347" s="72">
        <v>0.76692913385826766</v>
      </c>
      <c r="M347" s="72">
        <v>2111.7436835547073</v>
      </c>
      <c r="N347" s="72">
        <f>M347/1000</f>
        <v>2.1117436835547072</v>
      </c>
      <c r="O347" s="72">
        <f>N347*0.446089</f>
        <v>0.94202562805323586</v>
      </c>
    </row>
    <row r="348" spans="1:15" ht="13" x14ac:dyDescent="0.15">
      <c r="A348" s="72">
        <v>2022</v>
      </c>
      <c r="B348" s="72" t="s">
        <v>21</v>
      </c>
      <c r="C348" s="72">
        <v>1211</v>
      </c>
      <c r="D348" s="72" t="s">
        <v>111</v>
      </c>
      <c r="E348" s="72" t="s">
        <v>27</v>
      </c>
      <c r="F348" s="72" t="s">
        <v>108</v>
      </c>
      <c r="G348" s="72" t="s">
        <v>109</v>
      </c>
      <c r="H348" s="72" t="s">
        <v>32</v>
      </c>
      <c r="I348" s="72">
        <v>4</v>
      </c>
      <c r="J348" s="74">
        <v>44775</v>
      </c>
      <c r="K348" s="72" t="s">
        <v>67</v>
      </c>
      <c r="L348" s="72">
        <v>0.76444444444444448</v>
      </c>
      <c r="M348" s="72">
        <v>2134.2562663673771</v>
      </c>
      <c r="N348" s="72">
        <f>M348/1000</f>
        <v>2.1342562663673772</v>
      </c>
      <c r="O348" s="72">
        <f>N348*0.446089</f>
        <v>0.95206824360755693</v>
      </c>
    </row>
    <row r="349" spans="1:15" ht="13" x14ac:dyDescent="0.15">
      <c r="A349" s="72">
        <v>2022</v>
      </c>
      <c r="B349" s="72" t="s">
        <v>21</v>
      </c>
      <c r="C349" s="72">
        <v>1212</v>
      </c>
      <c r="D349" s="72" t="s">
        <v>111</v>
      </c>
      <c r="E349" s="72" t="s">
        <v>29</v>
      </c>
      <c r="F349" s="72" t="s">
        <v>108</v>
      </c>
      <c r="G349" s="72" t="s">
        <v>107</v>
      </c>
      <c r="H349" s="72" t="s">
        <v>32</v>
      </c>
      <c r="I349" s="72">
        <v>4</v>
      </c>
      <c r="J349" s="74">
        <v>44775</v>
      </c>
      <c r="K349" s="72" t="s">
        <v>67</v>
      </c>
      <c r="L349" s="72">
        <v>0.76346153846153841</v>
      </c>
      <c r="M349" s="72">
        <v>2428.9168285418291</v>
      </c>
      <c r="N349" s="72">
        <f>M349/1000</f>
        <v>2.428916828541829</v>
      </c>
      <c r="O349" s="72">
        <f>N349*0.446089</f>
        <v>1.0835130791273959</v>
      </c>
    </row>
    <row r="350" spans="1:15" ht="13" x14ac:dyDescent="0.15">
      <c r="A350" s="72">
        <v>2022</v>
      </c>
      <c r="B350" s="72" t="s">
        <v>21</v>
      </c>
      <c r="C350" s="72">
        <v>1301</v>
      </c>
      <c r="D350" s="72" t="s">
        <v>109</v>
      </c>
      <c r="E350" s="72" t="s">
        <v>22</v>
      </c>
      <c r="F350" s="72" t="s">
        <v>106</v>
      </c>
      <c r="G350" s="72" t="s">
        <v>107</v>
      </c>
      <c r="H350" s="72" t="s">
        <v>32</v>
      </c>
      <c r="I350" s="72">
        <v>4</v>
      </c>
      <c r="J350" s="74">
        <v>44775</v>
      </c>
      <c r="K350" s="72" t="s">
        <v>67</v>
      </c>
      <c r="L350" s="72">
        <v>0.7717277486910995</v>
      </c>
      <c r="M350" s="72">
        <v>2481.9188746099735</v>
      </c>
      <c r="N350" s="72">
        <f>M350/1000</f>
        <v>2.4819188746099736</v>
      </c>
      <c r="O350" s="72">
        <f>N350*0.446089</f>
        <v>1.1071567088558885</v>
      </c>
    </row>
    <row r="351" spans="1:15" ht="13" x14ac:dyDescent="0.15">
      <c r="A351" s="72">
        <v>2022</v>
      </c>
      <c r="B351" s="72" t="s">
        <v>21</v>
      </c>
      <c r="C351" s="72">
        <v>1302</v>
      </c>
      <c r="D351" s="72" t="s">
        <v>109</v>
      </c>
      <c r="E351" s="72" t="s">
        <v>27</v>
      </c>
      <c r="F351" s="72" t="s">
        <v>108</v>
      </c>
      <c r="G351" s="72" t="s">
        <v>109</v>
      </c>
      <c r="H351" s="72" t="s">
        <v>32</v>
      </c>
      <c r="I351" s="72">
        <v>4</v>
      </c>
      <c r="J351" s="74">
        <v>44775</v>
      </c>
      <c r="K351" s="72" t="s">
        <v>67</v>
      </c>
      <c r="L351" s="72">
        <v>0.76173913043478259</v>
      </c>
      <c r="M351" s="72">
        <v>2216.3349651100375</v>
      </c>
      <c r="N351" s="72">
        <f>M351/1000</f>
        <v>2.2163349651100375</v>
      </c>
      <c r="O351" s="72">
        <f>N351*0.446089</f>
        <v>0.98868264825097152</v>
      </c>
    </row>
    <row r="352" spans="1:15" ht="13" x14ac:dyDescent="0.15">
      <c r="A352" s="72">
        <v>2022</v>
      </c>
      <c r="B352" s="72" t="s">
        <v>21</v>
      </c>
      <c r="C352" s="72">
        <v>1303</v>
      </c>
      <c r="D352" s="72" t="s">
        <v>109</v>
      </c>
      <c r="E352" s="72" t="s">
        <v>30</v>
      </c>
      <c r="F352" s="72" t="s">
        <v>108</v>
      </c>
      <c r="G352" s="72" t="s">
        <v>110</v>
      </c>
      <c r="H352" s="72" t="s">
        <v>32</v>
      </c>
      <c r="I352" s="72">
        <v>4</v>
      </c>
      <c r="J352" s="74">
        <v>44775</v>
      </c>
      <c r="K352" s="72" t="s">
        <v>67</v>
      </c>
      <c r="L352" s="72">
        <v>0.76260162601626014</v>
      </c>
      <c r="M352" s="72">
        <v>2323.0294161123425</v>
      </c>
      <c r="N352" s="72">
        <f>M352/1000</f>
        <v>2.3230294161123424</v>
      </c>
      <c r="O352" s="72">
        <f>N352*0.446089</f>
        <v>1.0362778692041388</v>
      </c>
    </row>
    <row r="353" spans="1:15" ht="13" x14ac:dyDescent="0.15">
      <c r="A353" s="72">
        <v>2022</v>
      </c>
      <c r="B353" s="72" t="s">
        <v>21</v>
      </c>
      <c r="C353" s="72">
        <v>1304</v>
      </c>
      <c r="D353" s="72" t="s">
        <v>109</v>
      </c>
      <c r="E353" s="72" t="s">
        <v>31</v>
      </c>
      <c r="F353" s="72" t="s">
        <v>106</v>
      </c>
      <c r="G353" s="72" t="s">
        <v>109</v>
      </c>
      <c r="H353" s="72" t="s">
        <v>32</v>
      </c>
      <c r="I353" s="72">
        <v>4</v>
      </c>
      <c r="J353" s="74">
        <v>44775</v>
      </c>
      <c r="K353" s="72" t="s">
        <v>67</v>
      </c>
      <c r="L353" s="72">
        <v>0.76198347107438014</v>
      </c>
      <c r="M353" s="72">
        <v>2300.3242340762999</v>
      </c>
      <c r="N353" s="72">
        <f>M353/1000</f>
        <v>2.3003242340762999</v>
      </c>
      <c r="O353" s="72">
        <f>N353*0.446089</f>
        <v>1.0261493372548627</v>
      </c>
    </row>
    <row r="354" spans="1:15" ht="13" x14ac:dyDescent="0.15">
      <c r="A354" s="72">
        <v>2022</v>
      </c>
      <c r="B354" s="72" t="s">
        <v>21</v>
      </c>
      <c r="C354" s="72">
        <v>1305</v>
      </c>
      <c r="D354" s="72" t="s">
        <v>109</v>
      </c>
      <c r="E354" s="72" t="s">
        <v>28</v>
      </c>
      <c r="F354" s="72" t="s">
        <v>106</v>
      </c>
      <c r="G354" s="72" t="s">
        <v>110</v>
      </c>
      <c r="H354" s="72" t="s">
        <v>32</v>
      </c>
      <c r="I354" s="72">
        <v>4</v>
      </c>
      <c r="J354" s="74">
        <v>44775</v>
      </c>
      <c r="K354" s="72" t="s">
        <v>67</v>
      </c>
      <c r="L354" s="72">
        <v>0.76310679611650489</v>
      </c>
      <c r="M354" s="72">
        <v>2060.5210159850931</v>
      </c>
      <c r="N354" s="72">
        <f>M354/1000</f>
        <v>2.0605210159850929</v>
      </c>
      <c r="O354" s="72">
        <f>N354*0.446089</f>
        <v>0.91917575949977415</v>
      </c>
    </row>
    <row r="355" spans="1:15" ht="13" x14ac:dyDescent="0.15">
      <c r="A355" s="72">
        <v>2022</v>
      </c>
      <c r="B355" s="72" t="s">
        <v>21</v>
      </c>
      <c r="C355" s="72">
        <v>1306</v>
      </c>
      <c r="D355" s="72" t="s">
        <v>109</v>
      </c>
      <c r="E355" s="72" t="s">
        <v>29</v>
      </c>
      <c r="F355" s="72" t="s">
        <v>108</v>
      </c>
      <c r="G355" s="72" t="s">
        <v>107</v>
      </c>
      <c r="H355" s="72" t="s">
        <v>32</v>
      </c>
      <c r="I355" s="72">
        <v>4</v>
      </c>
      <c r="J355" s="74">
        <v>44775</v>
      </c>
      <c r="K355" s="72" t="s">
        <v>67</v>
      </c>
      <c r="L355" s="72">
        <v>0.8029197080291971</v>
      </c>
      <c r="M355" s="72">
        <v>2380.8670648086709</v>
      </c>
      <c r="N355" s="72">
        <f>M355/1000</f>
        <v>2.3808670648086707</v>
      </c>
      <c r="O355" s="72">
        <f>N355*0.446089</f>
        <v>1.0620786080734352</v>
      </c>
    </row>
    <row r="356" spans="1:15" ht="13" x14ac:dyDescent="0.15">
      <c r="A356" s="72">
        <v>2022</v>
      </c>
      <c r="B356" s="72" t="s">
        <v>21</v>
      </c>
      <c r="C356" s="72">
        <v>1407</v>
      </c>
      <c r="D356" s="72" t="s">
        <v>107</v>
      </c>
      <c r="E356" s="72" t="s">
        <v>27</v>
      </c>
      <c r="F356" s="72" t="s">
        <v>108</v>
      </c>
      <c r="G356" s="72" t="s">
        <v>109</v>
      </c>
      <c r="H356" s="72" t="s">
        <v>32</v>
      </c>
      <c r="I356" s="72">
        <v>4</v>
      </c>
      <c r="J356" s="74">
        <v>44775</v>
      </c>
      <c r="K356" s="72" t="s">
        <v>67</v>
      </c>
      <c r="L356" s="72">
        <v>0.7654545454545455</v>
      </c>
      <c r="M356" s="72">
        <v>2011.7653321089681</v>
      </c>
      <c r="N356" s="72">
        <f>M356/1000</f>
        <v>2.0117653321089679</v>
      </c>
      <c r="O356" s="72">
        <f>N356*0.446089</f>
        <v>0.89742638523515739</v>
      </c>
    </row>
    <row r="357" spans="1:15" ht="13" x14ac:dyDescent="0.15">
      <c r="A357" s="72">
        <v>2022</v>
      </c>
      <c r="B357" s="72" t="s">
        <v>21</v>
      </c>
      <c r="C357" s="72">
        <v>1408</v>
      </c>
      <c r="D357" s="72" t="s">
        <v>107</v>
      </c>
      <c r="E357" s="72" t="s">
        <v>22</v>
      </c>
      <c r="F357" s="72" t="s">
        <v>106</v>
      </c>
      <c r="G357" s="72" t="s">
        <v>107</v>
      </c>
      <c r="H357" s="72" t="s">
        <v>32</v>
      </c>
      <c r="I357" s="72">
        <v>4</v>
      </c>
      <c r="J357" s="74">
        <v>44775</v>
      </c>
      <c r="K357" s="72" t="s">
        <v>67</v>
      </c>
      <c r="L357" s="72">
        <v>0.75897435897435894</v>
      </c>
      <c r="M357" s="72">
        <v>1572.3490287490285</v>
      </c>
      <c r="N357" s="72">
        <f>M357/1000</f>
        <v>1.5723490287490285</v>
      </c>
      <c r="O357" s="72">
        <f>N357*0.446089</f>
        <v>0.70140760588562534</v>
      </c>
    </row>
    <row r="358" spans="1:15" ht="13" x14ac:dyDescent="0.15">
      <c r="A358" s="72">
        <v>2022</v>
      </c>
      <c r="B358" s="72" t="s">
        <v>21</v>
      </c>
      <c r="C358" s="72">
        <v>1409</v>
      </c>
      <c r="D358" s="72" t="s">
        <v>107</v>
      </c>
      <c r="E358" s="72" t="s">
        <v>29</v>
      </c>
      <c r="F358" s="72" t="s">
        <v>108</v>
      </c>
      <c r="G358" s="72" t="s">
        <v>107</v>
      </c>
      <c r="H358" s="72" t="s">
        <v>32</v>
      </c>
      <c r="I358" s="72">
        <v>4</v>
      </c>
      <c r="J358" s="74">
        <v>44775</v>
      </c>
      <c r="K358" s="72" t="s">
        <v>67</v>
      </c>
      <c r="L358" s="72">
        <v>0.75619047619047619</v>
      </c>
      <c r="M358" s="72">
        <v>2444.6726225215111</v>
      </c>
      <c r="N358" s="72">
        <f>M358/1000</f>
        <v>2.444672622521511</v>
      </c>
      <c r="O358" s="72">
        <f>N358*0.446089</f>
        <v>1.0905415655079984</v>
      </c>
    </row>
    <row r="359" spans="1:15" ht="13" x14ac:dyDescent="0.15">
      <c r="A359" s="72">
        <v>2022</v>
      </c>
      <c r="B359" s="72" t="s">
        <v>21</v>
      </c>
      <c r="C359" s="72">
        <v>1410</v>
      </c>
      <c r="D359" s="72" t="s">
        <v>107</v>
      </c>
      <c r="E359" s="72" t="s">
        <v>31</v>
      </c>
      <c r="F359" s="72" t="s">
        <v>106</v>
      </c>
      <c r="G359" s="72" t="s">
        <v>109</v>
      </c>
      <c r="H359" s="72" t="s">
        <v>32</v>
      </c>
      <c r="I359" s="72">
        <v>4</v>
      </c>
      <c r="J359" s="74">
        <v>44775</v>
      </c>
      <c r="K359" s="72" t="s">
        <v>67</v>
      </c>
      <c r="L359" s="72">
        <v>0.75</v>
      </c>
      <c r="M359" s="72">
        <v>1842.3061167227836</v>
      </c>
      <c r="N359" s="72">
        <f>M359/1000</f>
        <v>1.8423061167227837</v>
      </c>
      <c r="O359" s="72">
        <f>N359*0.446089</f>
        <v>0.82183249330274988</v>
      </c>
    </row>
    <row r="360" spans="1:15" ht="13" x14ac:dyDescent="0.15">
      <c r="A360" s="72">
        <v>2022</v>
      </c>
      <c r="B360" s="72" t="s">
        <v>21</v>
      </c>
      <c r="C360" s="72">
        <v>1411</v>
      </c>
      <c r="D360" s="72" t="s">
        <v>107</v>
      </c>
      <c r="E360" s="72" t="s">
        <v>30</v>
      </c>
      <c r="F360" s="72" t="s">
        <v>108</v>
      </c>
      <c r="G360" s="72" t="s">
        <v>110</v>
      </c>
      <c r="H360" s="72" t="s">
        <v>32</v>
      </c>
      <c r="I360" s="72">
        <v>4</v>
      </c>
      <c r="J360" s="74">
        <v>44775</v>
      </c>
      <c r="K360" s="72" t="s">
        <v>67</v>
      </c>
      <c r="L360" s="72">
        <v>0.74252873563218391</v>
      </c>
      <c r="M360" s="72">
        <v>1461.9030561038226</v>
      </c>
      <c r="N360" s="72">
        <f>M360/1000</f>
        <v>1.4619030561038227</v>
      </c>
      <c r="O360" s="72">
        <f>N360*0.446089</f>
        <v>0.65213887239429813</v>
      </c>
    </row>
    <row r="361" spans="1:15" ht="13" x14ac:dyDescent="0.15">
      <c r="A361" s="72">
        <v>2022</v>
      </c>
      <c r="B361" s="72" t="s">
        <v>21</v>
      </c>
      <c r="C361" s="72">
        <v>1412</v>
      </c>
      <c r="D361" s="72" t="s">
        <v>107</v>
      </c>
      <c r="E361" s="72" t="s">
        <v>28</v>
      </c>
      <c r="F361" s="72" t="s">
        <v>106</v>
      </c>
      <c r="G361" s="72" t="s">
        <v>110</v>
      </c>
      <c r="H361" s="72" t="s">
        <v>32</v>
      </c>
      <c r="I361" s="72">
        <v>4</v>
      </c>
      <c r="J361" s="74">
        <v>44775</v>
      </c>
      <c r="K361" s="72" t="s">
        <v>67</v>
      </c>
      <c r="L361" s="72">
        <v>0.75106382978723407</v>
      </c>
      <c r="M361" s="72">
        <v>1623.9539651837522</v>
      </c>
      <c r="N361" s="72">
        <f>M361/1000</f>
        <v>1.6239539651837522</v>
      </c>
      <c r="O361" s="72">
        <f>N361*0.446089</f>
        <v>0.72442800037485489</v>
      </c>
    </row>
    <row r="362" spans="1:15" ht="13" x14ac:dyDescent="0.15">
      <c r="A362" s="72">
        <v>2022</v>
      </c>
      <c r="B362" s="72" t="s">
        <v>21</v>
      </c>
      <c r="C362" s="72">
        <v>1101</v>
      </c>
      <c r="D362" s="72" t="s">
        <v>105</v>
      </c>
      <c r="E362" s="72" t="s">
        <v>22</v>
      </c>
      <c r="F362" s="72" t="s">
        <v>106</v>
      </c>
      <c r="G362" s="72" t="s">
        <v>107</v>
      </c>
      <c r="H362" s="72" t="s">
        <v>23</v>
      </c>
      <c r="I362" s="72">
        <v>5</v>
      </c>
      <c r="J362" s="74">
        <v>44795</v>
      </c>
      <c r="K362" s="72" t="s">
        <v>52</v>
      </c>
      <c r="L362" s="72">
        <v>0.74349442379182151</v>
      </c>
      <c r="M362" s="72">
        <v>3563.5807267219907</v>
      </c>
      <c r="N362" s="72">
        <f>M362/1000</f>
        <v>3.5635807267219906</v>
      </c>
      <c r="O362" s="72">
        <f>N362*0.446089</f>
        <v>1.589674162802686</v>
      </c>
    </row>
    <row r="363" spans="1:15" ht="13" x14ac:dyDescent="0.15">
      <c r="A363" s="72">
        <v>2022</v>
      </c>
      <c r="B363" s="72" t="s">
        <v>21</v>
      </c>
      <c r="C363" s="72">
        <v>1102</v>
      </c>
      <c r="D363" s="72" t="s">
        <v>105</v>
      </c>
      <c r="E363" s="72" t="s">
        <v>27</v>
      </c>
      <c r="F363" s="72" t="s">
        <v>108</v>
      </c>
      <c r="G363" s="72" t="s">
        <v>109</v>
      </c>
      <c r="H363" s="72" t="s">
        <v>23</v>
      </c>
      <c r="I363" s="72">
        <v>5</v>
      </c>
      <c r="J363" s="74">
        <v>44795</v>
      </c>
      <c r="K363" s="72" t="s">
        <v>52</v>
      </c>
      <c r="L363" s="72">
        <v>0.73788150807899466</v>
      </c>
      <c r="M363" s="72">
        <v>3324.9024657103637</v>
      </c>
      <c r="N363" s="72">
        <f>M363/1000</f>
        <v>3.3249024657103639</v>
      </c>
      <c r="O363" s="72">
        <f>N363*0.446089</f>
        <v>1.4832024160262705</v>
      </c>
    </row>
    <row r="364" spans="1:15" ht="13" x14ac:dyDescent="0.15">
      <c r="A364" s="72">
        <v>2022</v>
      </c>
      <c r="B364" s="72" t="s">
        <v>21</v>
      </c>
      <c r="C364" s="72">
        <v>1103</v>
      </c>
      <c r="D364" s="72" t="s">
        <v>105</v>
      </c>
      <c r="E364" s="72" t="s">
        <v>28</v>
      </c>
      <c r="F364" s="72" t="s">
        <v>106</v>
      </c>
      <c r="G364" s="72" t="s">
        <v>110</v>
      </c>
      <c r="H364" s="72" t="s">
        <v>23</v>
      </c>
      <c r="I364" s="72">
        <v>5</v>
      </c>
      <c r="J364" s="74">
        <v>44795</v>
      </c>
      <c r="K364" s="72" t="s">
        <v>52</v>
      </c>
      <c r="L364" s="72">
        <v>0.72727272727272729</v>
      </c>
      <c r="M364" s="72">
        <v>4052.5243342516055</v>
      </c>
      <c r="N364" s="72">
        <f>M364/1000</f>
        <v>4.052524334251606</v>
      </c>
      <c r="O364" s="72">
        <f>N364*0.446089</f>
        <v>1.8077865277419647</v>
      </c>
    </row>
    <row r="365" spans="1:15" ht="13" x14ac:dyDescent="0.15">
      <c r="A365" s="72">
        <v>2022</v>
      </c>
      <c r="B365" s="72" t="s">
        <v>21</v>
      </c>
      <c r="C365" s="72">
        <v>1104</v>
      </c>
      <c r="D365" s="72" t="s">
        <v>105</v>
      </c>
      <c r="E365" s="72" t="s">
        <v>29</v>
      </c>
      <c r="F365" s="72" t="s">
        <v>108</v>
      </c>
      <c r="G365" s="72" t="s">
        <v>107</v>
      </c>
      <c r="H365" s="72" t="s">
        <v>23</v>
      </c>
      <c r="I365" s="72">
        <v>5</v>
      </c>
      <c r="J365" s="74">
        <v>44795</v>
      </c>
      <c r="K365" s="72" t="s">
        <v>52</v>
      </c>
      <c r="L365" s="72">
        <v>0.74080560420315233</v>
      </c>
      <c r="M365" s="72">
        <v>4634.2480182246691</v>
      </c>
      <c r="N365" s="72">
        <f>M365/1000</f>
        <v>4.6342480182246693</v>
      </c>
      <c r="O365" s="72">
        <f>N365*0.446089</f>
        <v>2.0672870642018246</v>
      </c>
    </row>
    <row r="366" spans="1:15" ht="13" x14ac:dyDescent="0.15">
      <c r="A366" s="72">
        <v>2022</v>
      </c>
      <c r="B366" s="72" t="s">
        <v>21</v>
      </c>
      <c r="C366" s="72">
        <v>1105</v>
      </c>
      <c r="D366" s="72" t="s">
        <v>105</v>
      </c>
      <c r="E366" s="72" t="s">
        <v>30</v>
      </c>
      <c r="F366" s="72" t="s">
        <v>108</v>
      </c>
      <c r="G366" s="72" t="s">
        <v>110</v>
      </c>
      <c r="H366" s="72" t="s">
        <v>23</v>
      </c>
      <c r="I366" s="72">
        <v>5</v>
      </c>
      <c r="J366" s="74">
        <v>44795</v>
      </c>
      <c r="K366" s="72" t="s">
        <v>52</v>
      </c>
      <c r="L366" s="72">
        <v>0.74176776429809355</v>
      </c>
      <c r="M366" s="72">
        <v>4211.4938816238637</v>
      </c>
      <c r="N366" s="72">
        <f>M366/1000</f>
        <v>4.2114938816238636</v>
      </c>
      <c r="O366" s="72">
        <f>N366*0.446089</f>
        <v>1.8787010941597078</v>
      </c>
    </row>
    <row r="367" spans="1:15" ht="13" x14ac:dyDescent="0.15">
      <c r="A367" s="72">
        <v>2022</v>
      </c>
      <c r="B367" s="72" t="s">
        <v>21</v>
      </c>
      <c r="C367" s="72">
        <v>1106</v>
      </c>
      <c r="D367" s="72" t="s">
        <v>105</v>
      </c>
      <c r="E367" s="72" t="s">
        <v>31</v>
      </c>
      <c r="F367" s="72" t="s">
        <v>106</v>
      </c>
      <c r="G367" s="72" t="s">
        <v>109</v>
      </c>
      <c r="H367" s="72" t="s">
        <v>23</v>
      </c>
      <c r="I367" s="72">
        <v>5</v>
      </c>
      <c r="J367" s="74">
        <v>44795</v>
      </c>
      <c r="K367" s="72" t="s">
        <v>52</v>
      </c>
      <c r="L367" s="72">
        <v>0.74763832658569496</v>
      </c>
      <c r="M367" s="72">
        <v>3536.4973592575925</v>
      </c>
      <c r="N367" s="72">
        <f>M367/1000</f>
        <v>3.5364973592575923</v>
      </c>
      <c r="O367" s="72">
        <f>N367*0.446089</f>
        <v>1.5775925704938603</v>
      </c>
    </row>
    <row r="368" spans="1:15" ht="13" x14ac:dyDescent="0.15">
      <c r="A368" s="72">
        <v>2022</v>
      </c>
      <c r="B368" s="72" t="s">
        <v>21</v>
      </c>
      <c r="C368" s="72">
        <v>1201</v>
      </c>
      <c r="D368" s="72" t="s">
        <v>111</v>
      </c>
      <c r="E368" s="72" t="s">
        <v>30</v>
      </c>
      <c r="F368" s="72" t="s">
        <v>108</v>
      </c>
      <c r="G368" s="72" t="s">
        <v>110</v>
      </c>
      <c r="H368" s="72" t="s">
        <v>23</v>
      </c>
      <c r="I368" s="72">
        <v>5</v>
      </c>
      <c r="J368" s="74">
        <v>44795</v>
      </c>
      <c r="K368" s="72" t="s">
        <v>52</v>
      </c>
      <c r="L368" s="72">
        <v>0.73692551505546755</v>
      </c>
      <c r="M368" s="72">
        <v>3877.3098621360623</v>
      </c>
      <c r="N368" s="72">
        <f>M368/1000</f>
        <v>3.8773098621360624</v>
      </c>
      <c r="O368" s="72">
        <f>N368*0.446089</f>
        <v>1.7296252790904141</v>
      </c>
    </row>
    <row r="369" spans="1:15" ht="13" x14ac:dyDescent="0.15">
      <c r="A369" s="72">
        <v>2022</v>
      </c>
      <c r="B369" s="72" t="s">
        <v>21</v>
      </c>
      <c r="C369" s="72">
        <v>1202</v>
      </c>
      <c r="D369" s="72" t="s">
        <v>111</v>
      </c>
      <c r="E369" s="72" t="s">
        <v>29</v>
      </c>
      <c r="F369" s="72" t="s">
        <v>108</v>
      </c>
      <c r="G369" s="72" t="s">
        <v>107</v>
      </c>
      <c r="H369" s="72" t="s">
        <v>23</v>
      </c>
      <c r="I369" s="72">
        <v>5</v>
      </c>
      <c r="J369" s="74">
        <v>44795</v>
      </c>
      <c r="K369" s="72" t="s">
        <v>52</v>
      </c>
      <c r="L369" s="72">
        <v>0.73926868044515104</v>
      </c>
      <c r="M369" s="72">
        <v>4063.2623425564598</v>
      </c>
      <c r="N369" s="72">
        <f>M369/1000</f>
        <v>4.0632623425564596</v>
      </c>
      <c r="O369" s="72">
        <f>N369*0.446089</f>
        <v>1.8125766351286685</v>
      </c>
    </row>
    <row r="370" spans="1:15" ht="13" x14ac:dyDescent="0.15">
      <c r="A370" s="72">
        <v>2022</v>
      </c>
      <c r="B370" s="72" t="s">
        <v>21</v>
      </c>
      <c r="C370" s="72">
        <v>1203</v>
      </c>
      <c r="D370" s="72" t="s">
        <v>111</v>
      </c>
      <c r="E370" s="72" t="s">
        <v>27</v>
      </c>
      <c r="F370" s="72" t="s">
        <v>108</v>
      </c>
      <c r="G370" s="72" t="s">
        <v>109</v>
      </c>
      <c r="H370" s="72" t="s">
        <v>23</v>
      </c>
      <c r="I370" s="72">
        <v>5</v>
      </c>
      <c r="J370" s="74">
        <v>44795</v>
      </c>
      <c r="K370" s="72" t="s">
        <v>52</v>
      </c>
      <c r="L370" s="72">
        <v>0.74290484140233726</v>
      </c>
      <c r="M370" s="72">
        <v>4348.2437807869082</v>
      </c>
      <c r="N370" s="72">
        <f>M370/1000</f>
        <v>4.3482437807869081</v>
      </c>
      <c r="O370" s="72">
        <f>N370*0.446089</f>
        <v>1.9397037199274512</v>
      </c>
    </row>
    <row r="371" spans="1:15" ht="13" x14ac:dyDescent="0.15">
      <c r="A371" s="72">
        <v>2022</v>
      </c>
      <c r="B371" s="72" t="s">
        <v>21</v>
      </c>
      <c r="C371" s="72">
        <v>1204</v>
      </c>
      <c r="D371" s="72" t="s">
        <v>111</v>
      </c>
      <c r="E371" s="72" t="s">
        <v>22</v>
      </c>
      <c r="F371" s="72" t="s">
        <v>106</v>
      </c>
      <c r="G371" s="72" t="s">
        <v>107</v>
      </c>
      <c r="H371" s="72" t="s">
        <v>23</v>
      </c>
      <c r="I371" s="72">
        <v>5</v>
      </c>
      <c r="J371" s="74">
        <v>44795</v>
      </c>
      <c r="K371" s="72" t="s">
        <v>52</v>
      </c>
      <c r="L371" s="72">
        <v>0.72811918063314707</v>
      </c>
      <c r="M371" s="72">
        <v>4368.3976157185352</v>
      </c>
      <c r="N371" s="72">
        <f>M371/1000</f>
        <v>4.3683976157185356</v>
      </c>
      <c r="O371" s="72">
        <f>N371*0.446089</f>
        <v>1.9486941239982658</v>
      </c>
    </row>
    <row r="372" spans="1:15" ht="13" x14ac:dyDescent="0.15">
      <c r="A372" s="72">
        <v>2022</v>
      </c>
      <c r="B372" s="72" t="s">
        <v>21</v>
      </c>
      <c r="C372" s="72">
        <v>1205</v>
      </c>
      <c r="D372" s="72" t="s">
        <v>111</v>
      </c>
      <c r="E372" s="72" t="s">
        <v>28</v>
      </c>
      <c r="F372" s="72" t="s">
        <v>106</v>
      </c>
      <c r="G372" s="72" t="s">
        <v>110</v>
      </c>
      <c r="H372" s="72" t="s">
        <v>23</v>
      </c>
      <c r="I372" s="72">
        <v>5</v>
      </c>
      <c r="J372" s="74">
        <v>44795</v>
      </c>
      <c r="K372" s="72" t="s">
        <v>52</v>
      </c>
      <c r="L372" s="72">
        <v>0.75992063492063489</v>
      </c>
      <c r="M372" s="72">
        <v>3364.3779149519887</v>
      </c>
      <c r="N372" s="72">
        <f>M372/1000</f>
        <v>3.3643779149519886</v>
      </c>
      <c r="O372" s="72">
        <f>N372*0.446089</f>
        <v>1.5008119797030177</v>
      </c>
    </row>
    <row r="373" spans="1:15" ht="13" x14ac:dyDescent="0.15">
      <c r="A373" s="72">
        <v>2022</v>
      </c>
      <c r="B373" s="72" t="s">
        <v>21</v>
      </c>
      <c r="C373" s="72">
        <v>1206</v>
      </c>
      <c r="D373" s="72" t="s">
        <v>111</v>
      </c>
      <c r="E373" s="72" t="s">
        <v>31</v>
      </c>
      <c r="F373" s="72" t="s">
        <v>106</v>
      </c>
      <c r="G373" s="72" t="s">
        <v>109</v>
      </c>
      <c r="H373" s="72" t="s">
        <v>23</v>
      </c>
      <c r="I373" s="72">
        <v>5</v>
      </c>
      <c r="J373" s="74">
        <v>44795</v>
      </c>
      <c r="K373" s="72" t="s">
        <v>34</v>
      </c>
      <c r="L373" s="72">
        <v>0.74060822898032197</v>
      </c>
      <c r="M373" s="72">
        <v>3102.2967600874581</v>
      </c>
      <c r="N373" s="72">
        <f>M373/1000</f>
        <v>3.1022967600874582</v>
      </c>
      <c r="O373" s="72">
        <f>N373*0.446089</f>
        <v>1.3839004594106541</v>
      </c>
    </row>
    <row r="374" spans="1:15" ht="13" x14ac:dyDescent="0.15">
      <c r="A374" s="72">
        <v>2022</v>
      </c>
      <c r="B374" s="72" t="s">
        <v>21</v>
      </c>
      <c r="C374" s="72">
        <v>1307</v>
      </c>
      <c r="D374" s="72" t="s">
        <v>109</v>
      </c>
      <c r="E374" s="72" t="s">
        <v>27</v>
      </c>
      <c r="F374" s="72" t="s">
        <v>108</v>
      </c>
      <c r="G374" s="72" t="s">
        <v>109</v>
      </c>
      <c r="H374" s="72" t="s">
        <v>23</v>
      </c>
      <c r="I374" s="72">
        <v>5</v>
      </c>
      <c r="J374" s="74">
        <v>44795</v>
      </c>
      <c r="K374" s="72" t="s">
        <v>52</v>
      </c>
      <c r="L374" s="72">
        <v>0.75753768844221103</v>
      </c>
      <c r="M374" s="72">
        <v>4217.923354144461</v>
      </c>
      <c r="N374" s="72">
        <f>M374/1000</f>
        <v>4.2179233541444612</v>
      </c>
      <c r="O374" s="72">
        <f>N374*0.446089</f>
        <v>1.8815692111269486</v>
      </c>
    </row>
    <row r="375" spans="1:15" ht="13" x14ac:dyDescent="0.15">
      <c r="A375" s="72">
        <v>2022</v>
      </c>
      <c r="B375" s="72" t="s">
        <v>21</v>
      </c>
      <c r="C375" s="72">
        <v>1308</v>
      </c>
      <c r="D375" s="72" t="s">
        <v>109</v>
      </c>
      <c r="E375" s="72" t="s">
        <v>22</v>
      </c>
      <c r="F375" s="72" t="s">
        <v>106</v>
      </c>
      <c r="G375" s="72" t="s">
        <v>107</v>
      </c>
      <c r="H375" s="72" t="s">
        <v>23</v>
      </c>
      <c r="I375" s="72">
        <v>5</v>
      </c>
      <c r="J375" s="74">
        <v>44795</v>
      </c>
      <c r="K375" s="72" t="s">
        <v>52</v>
      </c>
      <c r="L375" s="72">
        <v>0.75220125786163528</v>
      </c>
      <c r="M375" s="72">
        <v>3113.3244845379004</v>
      </c>
      <c r="N375" s="72">
        <f>M375/1000</f>
        <v>3.1133244845379004</v>
      </c>
      <c r="O375" s="72">
        <f>N375*0.446089</f>
        <v>1.3888198059830275</v>
      </c>
    </row>
    <row r="376" spans="1:15" ht="13" x14ac:dyDescent="0.15">
      <c r="A376" s="72">
        <v>2022</v>
      </c>
      <c r="B376" s="72" t="s">
        <v>21</v>
      </c>
      <c r="C376" s="72">
        <v>1309</v>
      </c>
      <c r="D376" s="72" t="s">
        <v>109</v>
      </c>
      <c r="E376" s="72" t="s">
        <v>31</v>
      </c>
      <c r="F376" s="72" t="s">
        <v>106</v>
      </c>
      <c r="G376" s="72" t="s">
        <v>109</v>
      </c>
      <c r="H376" s="72" t="s">
        <v>23</v>
      </c>
      <c r="I376" s="72">
        <v>5</v>
      </c>
      <c r="J376" s="74">
        <v>44795</v>
      </c>
      <c r="K376" s="72" t="s">
        <v>52</v>
      </c>
      <c r="L376" s="72">
        <v>0.76462395543175488</v>
      </c>
      <c r="M376" s="72">
        <v>3554.3830052302656</v>
      </c>
      <c r="N376" s="72">
        <f>M376/1000</f>
        <v>3.5543830052302656</v>
      </c>
      <c r="O376" s="72">
        <f>N376*0.446089</f>
        <v>1.5855711604201641</v>
      </c>
    </row>
    <row r="377" spans="1:15" ht="13" x14ac:dyDescent="0.15">
      <c r="A377" s="72">
        <v>2022</v>
      </c>
      <c r="B377" s="72" t="s">
        <v>21</v>
      </c>
      <c r="C377" s="72">
        <v>1310</v>
      </c>
      <c r="D377" s="72" t="s">
        <v>109</v>
      </c>
      <c r="E377" s="72" t="s">
        <v>29</v>
      </c>
      <c r="F377" s="72" t="s">
        <v>108</v>
      </c>
      <c r="G377" s="72" t="s">
        <v>107</v>
      </c>
      <c r="H377" s="72" t="s">
        <v>23</v>
      </c>
      <c r="I377" s="72">
        <v>5</v>
      </c>
      <c r="J377" s="74">
        <v>44795</v>
      </c>
      <c r="K377" s="72" t="s">
        <v>52</v>
      </c>
      <c r="L377" s="72">
        <v>0.75425790754257904</v>
      </c>
      <c r="M377" s="72">
        <v>4156.2296662215549</v>
      </c>
      <c r="N377" s="72">
        <f>M377/1000</f>
        <v>4.156229666221555</v>
      </c>
      <c r="O377" s="72">
        <f>N377*0.446089</f>
        <v>1.8540483355751074</v>
      </c>
    </row>
    <row r="378" spans="1:15" ht="13" x14ac:dyDescent="0.15">
      <c r="A378" s="72">
        <v>2022</v>
      </c>
      <c r="B378" s="72" t="s">
        <v>21</v>
      </c>
      <c r="C378" s="72">
        <v>1311</v>
      </c>
      <c r="D378" s="72" t="s">
        <v>109</v>
      </c>
      <c r="E378" s="72" t="s">
        <v>30</v>
      </c>
      <c r="F378" s="72" t="s">
        <v>108</v>
      </c>
      <c r="G378" s="72" t="s">
        <v>110</v>
      </c>
      <c r="H378" s="72" t="s">
        <v>23</v>
      </c>
      <c r="I378" s="72">
        <v>5</v>
      </c>
      <c r="J378" s="74">
        <v>44795</v>
      </c>
      <c r="K378" s="72" t="s">
        <v>52</v>
      </c>
      <c r="L378" s="72">
        <v>0.7386934673366834</v>
      </c>
      <c r="M378" s="72">
        <v>3440.873570997524</v>
      </c>
      <c r="N378" s="72">
        <f>M378/1000</f>
        <v>3.4408735709975238</v>
      </c>
      <c r="O378" s="72">
        <f>N378*0.446089</f>
        <v>1.5349358504127144</v>
      </c>
    </row>
    <row r="379" spans="1:15" ht="13" x14ac:dyDescent="0.15">
      <c r="A379" s="72">
        <v>2022</v>
      </c>
      <c r="B379" s="72" t="s">
        <v>21</v>
      </c>
      <c r="C379" s="72">
        <v>1312</v>
      </c>
      <c r="D379" s="72" t="s">
        <v>109</v>
      </c>
      <c r="E379" s="72" t="s">
        <v>28</v>
      </c>
      <c r="F379" s="72" t="s">
        <v>106</v>
      </c>
      <c r="G379" s="72" t="s">
        <v>110</v>
      </c>
      <c r="H379" s="72" t="s">
        <v>23</v>
      </c>
      <c r="I379" s="72">
        <v>5</v>
      </c>
      <c r="J379" s="74">
        <v>44795</v>
      </c>
      <c r="K379" s="72" t="s">
        <v>52</v>
      </c>
      <c r="L379" s="72">
        <v>0.7507836990595611</v>
      </c>
      <c r="M379" s="72">
        <v>4485.9524344806468</v>
      </c>
      <c r="N379" s="72">
        <f>M379/1000</f>
        <v>4.4859524344806472</v>
      </c>
      <c r="O379" s="72">
        <f>N379*0.446089</f>
        <v>2.0011340355450375</v>
      </c>
    </row>
    <row r="380" spans="1:15" ht="13" x14ac:dyDescent="0.15">
      <c r="A380" s="72">
        <v>2022</v>
      </c>
      <c r="B380" s="72" t="s">
        <v>21</v>
      </c>
      <c r="C380" s="72">
        <v>1401</v>
      </c>
      <c r="D380" s="72" t="s">
        <v>107</v>
      </c>
      <c r="E380" s="72" t="s">
        <v>22</v>
      </c>
      <c r="F380" s="72" t="s">
        <v>106</v>
      </c>
      <c r="G380" s="72" t="s">
        <v>107</v>
      </c>
      <c r="H380" s="72" t="s">
        <v>23</v>
      </c>
      <c r="I380" s="72">
        <v>5</v>
      </c>
      <c r="J380" s="74">
        <v>44795</v>
      </c>
      <c r="K380" s="72" t="s">
        <v>52</v>
      </c>
      <c r="L380" s="72">
        <v>0.77485380116959068</v>
      </c>
      <c r="M380" s="72">
        <v>3780.6926214713735</v>
      </c>
      <c r="N380" s="72">
        <f>M380/1000</f>
        <v>3.7806926214713736</v>
      </c>
      <c r="O380" s="72">
        <f>N380*0.446089</f>
        <v>1.6865253908195437</v>
      </c>
    </row>
    <row r="381" spans="1:15" ht="13" x14ac:dyDescent="0.15">
      <c r="A381" s="72">
        <v>2022</v>
      </c>
      <c r="B381" s="72" t="s">
        <v>21</v>
      </c>
      <c r="C381" s="72">
        <v>1402</v>
      </c>
      <c r="D381" s="72" t="s">
        <v>107</v>
      </c>
      <c r="E381" s="72" t="s">
        <v>28</v>
      </c>
      <c r="F381" s="72" t="s">
        <v>106</v>
      </c>
      <c r="G381" s="72" t="s">
        <v>110</v>
      </c>
      <c r="H381" s="72" t="s">
        <v>23</v>
      </c>
      <c r="I381" s="72">
        <v>5</v>
      </c>
      <c r="J381" s="74">
        <v>44795</v>
      </c>
      <c r="K381" s="72" t="s">
        <v>52</v>
      </c>
      <c r="L381" s="72">
        <v>0.7418899858956276</v>
      </c>
      <c r="M381" s="72">
        <v>3149.3300613089054</v>
      </c>
      <c r="N381" s="72">
        <f>M381/1000</f>
        <v>3.1493300613089055</v>
      </c>
      <c r="O381" s="72">
        <f>N381*0.446089</f>
        <v>1.4048814977192283</v>
      </c>
    </row>
    <row r="382" spans="1:15" ht="13" x14ac:dyDescent="0.15">
      <c r="A382" s="72">
        <v>2022</v>
      </c>
      <c r="B382" s="72" t="s">
        <v>21</v>
      </c>
      <c r="C382" s="72">
        <v>1403</v>
      </c>
      <c r="D382" s="72" t="s">
        <v>107</v>
      </c>
      <c r="E382" s="72" t="s">
        <v>29</v>
      </c>
      <c r="F382" s="72" t="s">
        <v>108</v>
      </c>
      <c r="G382" s="72" t="s">
        <v>107</v>
      </c>
      <c r="H382" s="72" t="s">
        <v>23</v>
      </c>
      <c r="I382" s="72">
        <v>5</v>
      </c>
      <c r="J382" s="74">
        <v>44795</v>
      </c>
      <c r="K382" s="72" t="s">
        <v>52</v>
      </c>
      <c r="L382" s="72">
        <v>0.74534161490683226</v>
      </c>
      <c r="M382" s="72">
        <v>4645.4402478895227</v>
      </c>
      <c r="N382" s="72">
        <f>M382/1000</f>
        <v>4.6454402478895229</v>
      </c>
      <c r="O382" s="72">
        <f>N382*0.446089</f>
        <v>2.0722797947407896</v>
      </c>
    </row>
    <row r="383" spans="1:15" ht="13" x14ac:dyDescent="0.15">
      <c r="A383" s="72">
        <v>2022</v>
      </c>
      <c r="B383" s="72" t="s">
        <v>21</v>
      </c>
      <c r="C383" s="72">
        <v>1404</v>
      </c>
      <c r="D383" s="72" t="s">
        <v>107</v>
      </c>
      <c r="E383" s="72" t="s">
        <v>27</v>
      </c>
      <c r="F383" s="72" t="s">
        <v>108</v>
      </c>
      <c r="G383" s="72" t="s">
        <v>109</v>
      </c>
      <c r="H383" s="72" t="s">
        <v>23</v>
      </c>
      <c r="I383" s="72">
        <v>5</v>
      </c>
      <c r="J383" s="74">
        <v>44795</v>
      </c>
      <c r="K383" s="72" t="s">
        <v>52</v>
      </c>
      <c r="L383" s="72">
        <v>0.76044568245125344</v>
      </c>
      <c r="M383" s="72">
        <v>3820.0573609821522</v>
      </c>
      <c r="N383" s="72">
        <f>M383/1000</f>
        <v>3.820057360982152</v>
      </c>
      <c r="O383" s="72">
        <f>N383*0.446089</f>
        <v>1.7040855681031672</v>
      </c>
    </row>
    <row r="384" spans="1:15" ht="13" x14ac:dyDescent="0.15">
      <c r="A384" s="72">
        <v>2022</v>
      </c>
      <c r="B384" s="72" t="s">
        <v>21</v>
      </c>
      <c r="C384" s="72">
        <v>1405</v>
      </c>
      <c r="D384" s="72" t="s">
        <v>107</v>
      </c>
      <c r="E384" s="72" t="s">
        <v>31</v>
      </c>
      <c r="F384" s="72" t="s">
        <v>106</v>
      </c>
      <c r="G384" s="72" t="s">
        <v>109</v>
      </c>
      <c r="H384" s="72" t="s">
        <v>23</v>
      </c>
      <c r="I384" s="72">
        <v>5</v>
      </c>
      <c r="J384" s="74">
        <v>44795</v>
      </c>
      <c r="K384" s="72" t="s">
        <v>52</v>
      </c>
      <c r="L384" s="72">
        <v>0.74880000000000002</v>
      </c>
      <c r="M384" s="72">
        <v>2458.083345454545</v>
      </c>
      <c r="N384" s="72">
        <f>M384/1000</f>
        <v>2.4580833454545452</v>
      </c>
      <c r="O384" s="72">
        <f>N384*0.446089</f>
        <v>1.0965239414904726</v>
      </c>
    </row>
    <row r="385" spans="1:15" ht="13" x14ac:dyDescent="0.15">
      <c r="A385" s="72">
        <v>2022</v>
      </c>
      <c r="B385" s="72" t="s">
        <v>21</v>
      </c>
      <c r="C385" s="72">
        <v>1406</v>
      </c>
      <c r="D385" s="72" t="s">
        <v>107</v>
      </c>
      <c r="E385" s="72" t="s">
        <v>30</v>
      </c>
      <c r="F385" s="72" t="s">
        <v>108</v>
      </c>
      <c r="G385" s="72" t="s">
        <v>110</v>
      </c>
      <c r="H385" s="72" t="s">
        <v>23</v>
      </c>
      <c r="I385" s="72">
        <v>5</v>
      </c>
      <c r="J385" s="74">
        <v>44795</v>
      </c>
      <c r="K385" s="72" t="s">
        <v>52</v>
      </c>
      <c r="L385" s="72">
        <v>0.74248927038626611</v>
      </c>
      <c r="M385" s="72">
        <v>5008.5631710524403</v>
      </c>
      <c r="N385" s="72">
        <f>M385/1000</f>
        <v>5.0085631710524403</v>
      </c>
      <c r="O385" s="72">
        <f>N385*0.446089</f>
        <v>2.2342649364116123</v>
      </c>
    </row>
    <row r="386" spans="1:15" ht="13" x14ac:dyDescent="0.15">
      <c r="A386" s="72">
        <v>2022</v>
      </c>
      <c r="B386" s="72" t="s">
        <v>21</v>
      </c>
      <c r="C386" s="72">
        <v>1107</v>
      </c>
      <c r="D386" s="72" t="s">
        <v>105</v>
      </c>
      <c r="E386" s="72" t="s">
        <v>29</v>
      </c>
      <c r="F386" s="72" t="s">
        <v>108</v>
      </c>
      <c r="G386" s="72" t="s">
        <v>107</v>
      </c>
      <c r="H386" s="72" t="s">
        <v>32</v>
      </c>
      <c r="I386" s="72">
        <v>6</v>
      </c>
      <c r="J386" s="74">
        <v>44811</v>
      </c>
      <c r="K386" s="72" t="s">
        <v>67</v>
      </c>
      <c r="L386" s="72">
        <v>0.72657111356119075</v>
      </c>
      <c r="M386" s="72">
        <v>3402.3075493387873</v>
      </c>
      <c r="N386" s="72">
        <f>M386/1000</f>
        <v>3.4023075493387873</v>
      </c>
      <c r="O386" s="72">
        <f>N386*0.446089</f>
        <v>1.5177319723769904</v>
      </c>
    </row>
    <row r="387" spans="1:15" ht="13" x14ac:dyDescent="0.15">
      <c r="A387" s="72">
        <v>2022</v>
      </c>
      <c r="B387" s="72" t="s">
        <v>21</v>
      </c>
      <c r="C387" s="72">
        <v>1108</v>
      </c>
      <c r="D387" s="72" t="s">
        <v>105</v>
      </c>
      <c r="E387" s="72" t="s">
        <v>28</v>
      </c>
      <c r="F387" s="72" t="s">
        <v>106</v>
      </c>
      <c r="G387" s="72" t="s">
        <v>110</v>
      </c>
      <c r="H387" s="72" t="s">
        <v>32</v>
      </c>
      <c r="I387" s="72">
        <v>6</v>
      </c>
      <c r="J387" s="74">
        <v>44811</v>
      </c>
      <c r="K387" s="72" t="s">
        <v>67</v>
      </c>
      <c r="L387" s="72">
        <v>0.74384236453201968</v>
      </c>
      <c r="M387" s="72">
        <v>2877.9431092534542</v>
      </c>
      <c r="N387" s="72">
        <f>M387/1000</f>
        <v>2.877943109253454</v>
      </c>
      <c r="O387" s="72">
        <f>N387*0.446089</f>
        <v>1.2838187636637641</v>
      </c>
    </row>
    <row r="388" spans="1:15" ht="13" x14ac:dyDescent="0.15">
      <c r="A388" s="72">
        <v>2022</v>
      </c>
      <c r="B388" s="72" t="s">
        <v>21</v>
      </c>
      <c r="C388" s="72">
        <v>1109</v>
      </c>
      <c r="D388" s="72" t="s">
        <v>105</v>
      </c>
      <c r="E388" s="72" t="s">
        <v>22</v>
      </c>
      <c r="F388" s="72" t="s">
        <v>106</v>
      </c>
      <c r="G388" s="72" t="s">
        <v>107</v>
      </c>
      <c r="H388" s="72" t="s">
        <v>32</v>
      </c>
      <c r="I388" s="72">
        <v>6</v>
      </c>
      <c r="J388" s="74">
        <v>44811</v>
      </c>
      <c r="K388" s="72" t="s">
        <v>25</v>
      </c>
      <c r="L388" s="72">
        <v>0.7448015122873346</v>
      </c>
      <c r="M388" s="72">
        <v>3298.7835825170414</v>
      </c>
      <c r="N388" s="72">
        <f>M388/1000</f>
        <v>3.2987835825170415</v>
      </c>
      <c r="O388" s="72">
        <f>N388*0.446089</f>
        <v>1.4715510695414447</v>
      </c>
    </row>
    <row r="389" spans="1:15" ht="13" x14ac:dyDescent="0.15">
      <c r="A389" s="72">
        <v>2022</v>
      </c>
      <c r="B389" s="72" t="s">
        <v>21</v>
      </c>
      <c r="C389" s="72">
        <v>1110</v>
      </c>
      <c r="D389" s="72" t="s">
        <v>105</v>
      </c>
      <c r="E389" s="72" t="s">
        <v>27</v>
      </c>
      <c r="F389" s="72" t="s">
        <v>108</v>
      </c>
      <c r="G389" s="72" t="s">
        <v>109</v>
      </c>
      <c r="H389" s="72" t="s">
        <v>32</v>
      </c>
      <c r="I389" s="72">
        <v>6</v>
      </c>
      <c r="J389" s="74">
        <v>44811</v>
      </c>
      <c r="K389" s="72" t="s">
        <v>67</v>
      </c>
      <c r="L389" s="72">
        <v>0.73</v>
      </c>
      <c r="M389" s="72">
        <v>3131.3163636363629</v>
      </c>
      <c r="N389" s="72">
        <f>M389/1000</f>
        <v>3.1313163636363628</v>
      </c>
      <c r="O389" s="72">
        <f>N389*0.446089</f>
        <v>1.3968457853381815</v>
      </c>
    </row>
    <row r="390" spans="1:15" ht="13" x14ac:dyDescent="0.15">
      <c r="A390" s="72">
        <v>2022</v>
      </c>
      <c r="B390" s="72" t="s">
        <v>21</v>
      </c>
      <c r="C390" s="72">
        <v>1111</v>
      </c>
      <c r="D390" s="72" t="s">
        <v>105</v>
      </c>
      <c r="E390" s="72" t="s">
        <v>30</v>
      </c>
      <c r="F390" s="72" t="s">
        <v>108</v>
      </c>
      <c r="G390" s="72" t="s">
        <v>110</v>
      </c>
      <c r="H390" s="72" t="s">
        <v>32</v>
      </c>
      <c r="I390" s="72">
        <v>6</v>
      </c>
      <c r="J390" s="74">
        <v>44811</v>
      </c>
      <c r="K390" s="72" t="s">
        <v>67</v>
      </c>
      <c r="L390" s="72">
        <v>0.73858447488584478</v>
      </c>
      <c r="M390" s="72">
        <v>3189.6622631694918</v>
      </c>
      <c r="N390" s="72">
        <f>M390/1000</f>
        <v>3.1896622631694918</v>
      </c>
      <c r="O390" s="72">
        <f>N390*0.446089</f>
        <v>1.4228732493150154</v>
      </c>
    </row>
    <row r="391" spans="1:15" ht="13" x14ac:dyDescent="0.15">
      <c r="A391" s="72">
        <v>2022</v>
      </c>
      <c r="B391" s="72" t="s">
        <v>21</v>
      </c>
      <c r="C391" s="72">
        <v>1112</v>
      </c>
      <c r="D391" s="72" t="s">
        <v>105</v>
      </c>
      <c r="E391" s="72" t="s">
        <v>31</v>
      </c>
      <c r="F391" s="72" t="s">
        <v>106</v>
      </c>
      <c r="G391" s="72" t="s">
        <v>109</v>
      </c>
      <c r="H391" s="72" t="s">
        <v>32</v>
      </c>
      <c r="I391" s="72">
        <v>6</v>
      </c>
      <c r="J391" s="74">
        <v>44811</v>
      </c>
      <c r="K391" s="72" t="s">
        <v>67</v>
      </c>
      <c r="L391" s="72">
        <v>0.73295454545454541</v>
      </c>
      <c r="M391" s="72">
        <v>2903.4854224058777</v>
      </c>
      <c r="N391" s="72">
        <f>M391/1000</f>
        <v>2.9034854224058777</v>
      </c>
      <c r="O391" s="72">
        <f>N391*0.446089</f>
        <v>1.2952129085956157</v>
      </c>
    </row>
    <row r="392" spans="1:15" ht="13" x14ac:dyDescent="0.15">
      <c r="A392" s="72">
        <v>2022</v>
      </c>
      <c r="B392" s="72" t="s">
        <v>21</v>
      </c>
      <c r="C392" s="72">
        <v>1207</v>
      </c>
      <c r="D392" s="72" t="s">
        <v>111</v>
      </c>
      <c r="E392" s="72" t="s">
        <v>28</v>
      </c>
      <c r="F392" s="72" t="s">
        <v>106</v>
      </c>
      <c r="G392" s="72" t="s">
        <v>110</v>
      </c>
      <c r="H392" s="72" t="s">
        <v>32</v>
      </c>
      <c r="I392" s="72">
        <v>6</v>
      </c>
      <c r="J392" s="74">
        <v>44811</v>
      </c>
      <c r="K392" s="72" t="s">
        <v>25</v>
      </c>
      <c r="L392" s="72">
        <v>0.72941176470588232</v>
      </c>
      <c r="M392" s="72">
        <v>2778.5600448933787</v>
      </c>
      <c r="N392" s="72">
        <f>M392/1000</f>
        <v>2.7785600448933789</v>
      </c>
      <c r="O392" s="72">
        <f>N392*0.446089</f>
        <v>1.2394850718664425</v>
      </c>
    </row>
    <row r="393" spans="1:15" ht="13" x14ac:dyDescent="0.15">
      <c r="A393" s="72">
        <v>2022</v>
      </c>
      <c r="B393" s="72" t="s">
        <v>21</v>
      </c>
      <c r="C393" s="72">
        <v>1208</v>
      </c>
      <c r="D393" s="72" t="s">
        <v>111</v>
      </c>
      <c r="E393" s="72" t="s">
        <v>30</v>
      </c>
      <c r="F393" s="72" t="s">
        <v>108</v>
      </c>
      <c r="G393" s="72" t="s">
        <v>110</v>
      </c>
      <c r="H393" s="72" t="s">
        <v>32</v>
      </c>
      <c r="I393" s="72">
        <v>6</v>
      </c>
      <c r="J393" s="74">
        <v>44811</v>
      </c>
      <c r="K393" s="72" t="s">
        <v>25</v>
      </c>
      <c r="L393" s="72">
        <v>0.74440298507462688</v>
      </c>
      <c r="M393" s="72">
        <v>2686.3771232222716</v>
      </c>
      <c r="N393" s="72">
        <f>M393/1000</f>
        <v>2.6863771232222717</v>
      </c>
      <c r="O393" s="72">
        <f>N393*0.446089</f>
        <v>1.1983632845211001</v>
      </c>
    </row>
    <row r="394" spans="1:15" ht="13" x14ac:dyDescent="0.15">
      <c r="A394" s="72">
        <v>2022</v>
      </c>
      <c r="B394" s="72" t="s">
        <v>21</v>
      </c>
      <c r="C394" s="72">
        <v>1209</v>
      </c>
      <c r="D394" s="72" t="s">
        <v>111</v>
      </c>
      <c r="E394" s="72" t="s">
        <v>31</v>
      </c>
      <c r="F394" s="72" t="s">
        <v>106</v>
      </c>
      <c r="G394" s="72" t="s">
        <v>109</v>
      </c>
      <c r="H394" s="72" t="s">
        <v>32</v>
      </c>
      <c r="I394" s="72">
        <v>6</v>
      </c>
      <c r="J394" s="74">
        <v>44811</v>
      </c>
      <c r="K394" s="72" t="s">
        <v>67</v>
      </c>
      <c r="L394" s="72">
        <v>0.72831050228310501</v>
      </c>
      <c r="M394" s="72">
        <v>3052.4443137616654</v>
      </c>
      <c r="N394" s="72">
        <f>M394/1000</f>
        <v>3.0524443137616655</v>
      </c>
      <c r="O394" s="72">
        <f>N394*0.446089</f>
        <v>1.3616618314816276</v>
      </c>
    </row>
    <row r="395" spans="1:15" ht="13" x14ac:dyDescent="0.15">
      <c r="A395" s="72">
        <v>2022</v>
      </c>
      <c r="B395" s="72" t="s">
        <v>21</v>
      </c>
      <c r="C395" s="72">
        <v>1210</v>
      </c>
      <c r="D395" s="72" t="s">
        <v>111</v>
      </c>
      <c r="E395" s="72" t="s">
        <v>22</v>
      </c>
      <c r="F395" s="72" t="s">
        <v>106</v>
      </c>
      <c r="G395" s="72" t="s">
        <v>107</v>
      </c>
      <c r="H395" s="72" t="s">
        <v>32</v>
      </c>
      <c r="I395" s="72">
        <v>6</v>
      </c>
      <c r="J395" s="74">
        <v>44811</v>
      </c>
      <c r="K395" s="72" t="s">
        <v>25</v>
      </c>
      <c r="L395" s="72">
        <v>0.73921971252566732</v>
      </c>
      <c r="M395" s="72">
        <v>3244.9195560441285</v>
      </c>
      <c r="N395" s="72">
        <f>M395/1000</f>
        <v>3.2449195560441284</v>
      </c>
      <c r="O395" s="72">
        <f>N395*0.446089</f>
        <v>1.4475229198361692</v>
      </c>
    </row>
    <row r="396" spans="1:15" ht="13" x14ac:dyDescent="0.15">
      <c r="A396" s="72">
        <v>2022</v>
      </c>
      <c r="B396" s="72" t="s">
        <v>21</v>
      </c>
      <c r="C396" s="72">
        <v>1211</v>
      </c>
      <c r="D396" s="72" t="s">
        <v>111</v>
      </c>
      <c r="E396" s="72" t="s">
        <v>27</v>
      </c>
      <c r="F396" s="72" t="s">
        <v>108</v>
      </c>
      <c r="G396" s="72" t="s">
        <v>109</v>
      </c>
      <c r="H396" s="72" t="s">
        <v>32</v>
      </c>
      <c r="I396" s="72">
        <v>6</v>
      </c>
      <c r="J396" s="74">
        <v>44811</v>
      </c>
      <c r="K396" s="72" t="s">
        <v>25</v>
      </c>
      <c r="L396" s="72">
        <v>0.74256410256410255</v>
      </c>
      <c r="M396" s="72">
        <v>2799.0042994042988</v>
      </c>
      <c r="N396" s="72">
        <f>M396/1000</f>
        <v>2.7990042994042987</v>
      </c>
      <c r="O396" s="72">
        <f>N396*0.446089</f>
        <v>1.2486050289169643</v>
      </c>
    </row>
    <row r="397" spans="1:15" ht="13" x14ac:dyDescent="0.15">
      <c r="A397" s="72">
        <v>2022</v>
      </c>
      <c r="B397" s="72" t="s">
        <v>21</v>
      </c>
      <c r="C397" s="72">
        <v>1212</v>
      </c>
      <c r="D397" s="72" t="s">
        <v>111</v>
      </c>
      <c r="E397" s="72" t="s">
        <v>29</v>
      </c>
      <c r="F397" s="72" t="s">
        <v>108</v>
      </c>
      <c r="G397" s="72" t="s">
        <v>107</v>
      </c>
      <c r="H397" s="72" t="s">
        <v>32</v>
      </c>
      <c r="I397" s="72">
        <v>6</v>
      </c>
      <c r="J397" s="74">
        <v>44811</v>
      </c>
      <c r="K397" s="72" t="s">
        <v>67</v>
      </c>
      <c r="L397" s="72">
        <v>0.74609375</v>
      </c>
      <c r="M397" s="72">
        <v>2975.3432545945561</v>
      </c>
      <c r="N397" s="72">
        <f>M397/1000</f>
        <v>2.9753432545945562</v>
      </c>
      <c r="O397" s="72">
        <f>N397*0.446089</f>
        <v>1.327267897098831</v>
      </c>
    </row>
    <row r="398" spans="1:15" ht="13" x14ac:dyDescent="0.15">
      <c r="A398" s="72">
        <v>2022</v>
      </c>
      <c r="B398" s="72" t="s">
        <v>21</v>
      </c>
      <c r="C398" s="72">
        <v>1301</v>
      </c>
      <c r="D398" s="72" t="s">
        <v>109</v>
      </c>
      <c r="E398" s="72" t="s">
        <v>22</v>
      </c>
      <c r="F398" s="72" t="s">
        <v>106</v>
      </c>
      <c r="G398" s="72" t="s">
        <v>107</v>
      </c>
      <c r="H398" s="72" t="s">
        <v>32</v>
      </c>
      <c r="I398" s="72">
        <v>6</v>
      </c>
      <c r="J398" s="74">
        <v>44811</v>
      </c>
      <c r="K398" s="72" t="s">
        <v>25</v>
      </c>
      <c r="L398" s="72">
        <v>0.74022346368715086</v>
      </c>
      <c r="M398" s="72">
        <v>3357.9610161202331</v>
      </c>
      <c r="N398" s="72">
        <f>M398/1000</f>
        <v>3.3579610161202331</v>
      </c>
      <c r="O398" s="72">
        <f>N398*0.446089</f>
        <v>1.4979494717200588</v>
      </c>
    </row>
    <row r="399" spans="1:15" ht="13" x14ac:dyDescent="0.15">
      <c r="A399" s="72">
        <v>2022</v>
      </c>
      <c r="B399" s="72" t="s">
        <v>21</v>
      </c>
      <c r="C399" s="72">
        <v>1302</v>
      </c>
      <c r="D399" s="72" t="s">
        <v>109</v>
      </c>
      <c r="E399" s="72" t="s">
        <v>27</v>
      </c>
      <c r="F399" s="72" t="s">
        <v>108</v>
      </c>
      <c r="G399" s="72" t="s">
        <v>109</v>
      </c>
      <c r="H399" s="72" t="s">
        <v>32</v>
      </c>
      <c r="I399" s="72">
        <v>6</v>
      </c>
      <c r="J399" s="74">
        <v>44811</v>
      </c>
      <c r="K399" s="72" t="s">
        <v>67</v>
      </c>
      <c r="L399" s="72">
        <v>0.73868312757201648</v>
      </c>
      <c r="M399" s="72">
        <v>2714.9251038043894</v>
      </c>
      <c r="N399" s="72">
        <f>M399/1000</f>
        <v>2.7149251038043896</v>
      </c>
      <c r="O399" s="72">
        <f>N399*0.446089</f>
        <v>1.2110982246309965</v>
      </c>
    </row>
    <row r="400" spans="1:15" ht="13" x14ac:dyDescent="0.15">
      <c r="A400" s="72">
        <v>2022</v>
      </c>
      <c r="B400" s="72" t="s">
        <v>21</v>
      </c>
      <c r="C400" s="72">
        <v>1303</v>
      </c>
      <c r="D400" s="72" t="s">
        <v>109</v>
      </c>
      <c r="E400" s="72" t="s">
        <v>30</v>
      </c>
      <c r="F400" s="72" t="s">
        <v>108</v>
      </c>
      <c r="G400" s="72" t="s">
        <v>110</v>
      </c>
      <c r="H400" s="72" t="s">
        <v>32</v>
      </c>
      <c r="I400" s="72">
        <v>6</v>
      </c>
      <c r="J400" s="74">
        <v>44811</v>
      </c>
      <c r="K400" s="72" t="s">
        <v>67</v>
      </c>
      <c r="L400" s="72">
        <v>0.72787610619469023</v>
      </c>
      <c r="M400" s="72">
        <v>3221.6970739846847</v>
      </c>
      <c r="N400" s="72">
        <f>M400/1000</f>
        <v>3.2216970739846849</v>
      </c>
      <c r="O400" s="72">
        <f>N400*0.446089</f>
        <v>1.4371636260367542</v>
      </c>
    </row>
    <row r="401" spans="1:15" ht="13" x14ac:dyDescent="0.15">
      <c r="A401" s="72">
        <v>2022</v>
      </c>
      <c r="B401" s="72" t="s">
        <v>21</v>
      </c>
      <c r="C401" s="72">
        <v>1304</v>
      </c>
      <c r="D401" s="72" t="s">
        <v>109</v>
      </c>
      <c r="E401" s="72" t="s">
        <v>31</v>
      </c>
      <c r="F401" s="72" t="s">
        <v>106</v>
      </c>
      <c r="G401" s="72" t="s">
        <v>109</v>
      </c>
      <c r="H401" s="72" t="s">
        <v>32</v>
      </c>
      <c r="I401" s="72">
        <v>6</v>
      </c>
      <c r="J401" s="74">
        <v>44811</v>
      </c>
      <c r="K401" s="72" t="s">
        <v>25</v>
      </c>
      <c r="L401" s="72">
        <v>0.73831775700934577</v>
      </c>
      <c r="M401" s="72">
        <v>2781.9471558786199</v>
      </c>
      <c r="N401" s="72">
        <f>M401/1000</f>
        <v>2.78194715587862</v>
      </c>
      <c r="O401" s="72">
        <f>N401*0.446089</f>
        <v>1.2409960248187377</v>
      </c>
    </row>
    <row r="402" spans="1:15" ht="13" x14ac:dyDescent="0.15">
      <c r="A402" s="72">
        <v>2022</v>
      </c>
      <c r="B402" s="72" t="s">
        <v>21</v>
      </c>
      <c r="C402" s="72">
        <v>1305</v>
      </c>
      <c r="D402" s="72" t="s">
        <v>109</v>
      </c>
      <c r="E402" s="72" t="s">
        <v>28</v>
      </c>
      <c r="F402" s="72" t="s">
        <v>106</v>
      </c>
      <c r="G402" s="72" t="s">
        <v>110</v>
      </c>
      <c r="H402" s="72" t="s">
        <v>32</v>
      </c>
      <c r="I402" s="72">
        <v>6</v>
      </c>
      <c r="J402" s="74">
        <v>44811</v>
      </c>
      <c r="K402" s="72" t="s">
        <v>25</v>
      </c>
      <c r="L402" s="72">
        <v>0.72928176795580113</v>
      </c>
      <c r="M402" s="72">
        <v>2878.0088670622736</v>
      </c>
      <c r="N402" s="72">
        <f>M402/1000</f>
        <v>2.8780088670622734</v>
      </c>
      <c r="O402" s="72">
        <f>N402*0.446089</f>
        <v>1.2838480974989426</v>
      </c>
    </row>
    <row r="403" spans="1:15" ht="13" x14ac:dyDescent="0.15">
      <c r="A403" s="72">
        <v>2022</v>
      </c>
      <c r="B403" s="72" t="s">
        <v>21</v>
      </c>
      <c r="C403" s="72">
        <v>1306</v>
      </c>
      <c r="D403" s="72" t="s">
        <v>109</v>
      </c>
      <c r="E403" s="72" t="s">
        <v>29</v>
      </c>
      <c r="F403" s="72" t="s">
        <v>108</v>
      </c>
      <c r="G403" s="72" t="s">
        <v>107</v>
      </c>
      <c r="H403" s="72" t="s">
        <v>32</v>
      </c>
      <c r="I403" s="72">
        <v>6</v>
      </c>
      <c r="J403" s="74">
        <v>44811</v>
      </c>
      <c r="K403" s="72" t="s">
        <v>67</v>
      </c>
      <c r="L403" s="72">
        <v>0.74034334763948495</v>
      </c>
      <c r="M403" s="72">
        <v>3450.5163461028978</v>
      </c>
      <c r="N403" s="72">
        <f>M403/1000</f>
        <v>3.4505163461028978</v>
      </c>
      <c r="O403" s="72">
        <f>N403*0.446089</f>
        <v>1.5392373863166957</v>
      </c>
    </row>
    <row r="404" spans="1:15" ht="13" x14ac:dyDescent="0.15">
      <c r="A404" s="72">
        <v>2022</v>
      </c>
      <c r="B404" s="72" t="s">
        <v>21</v>
      </c>
      <c r="C404" s="72">
        <v>1407</v>
      </c>
      <c r="D404" s="72" t="s">
        <v>107</v>
      </c>
      <c r="E404" s="72" t="s">
        <v>27</v>
      </c>
      <c r="F404" s="72" t="s">
        <v>108</v>
      </c>
      <c r="G404" s="72" t="s">
        <v>109</v>
      </c>
      <c r="H404" s="72" t="s">
        <v>32</v>
      </c>
      <c r="I404" s="72">
        <v>6</v>
      </c>
      <c r="J404" s="74">
        <v>44811</v>
      </c>
      <c r="K404" s="72" t="s">
        <v>67</v>
      </c>
      <c r="L404" s="72">
        <v>0.73853211009174313</v>
      </c>
      <c r="M404" s="72">
        <v>2779.6683656133191</v>
      </c>
      <c r="N404" s="72">
        <f>M404/1000</f>
        <v>2.7796683656133192</v>
      </c>
      <c r="O404" s="72">
        <f>N404*0.446089</f>
        <v>1.23997948154808</v>
      </c>
    </row>
    <row r="405" spans="1:15" ht="13" x14ac:dyDescent="0.15">
      <c r="A405" s="72">
        <v>2022</v>
      </c>
      <c r="B405" s="72" t="s">
        <v>21</v>
      </c>
      <c r="C405" s="72">
        <v>1408</v>
      </c>
      <c r="D405" s="72" t="s">
        <v>107</v>
      </c>
      <c r="E405" s="72" t="s">
        <v>22</v>
      </c>
      <c r="F405" s="72" t="s">
        <v>106</v>
      </c>
      <c r="G405" s="72" t="s">
        <v>107</v>
      </c>
      <c r="H405" s="72" t="s">
        <v>32</v>
      </c>
      <c r="I405" s="72">
        <v>6</v>
      </c>
      <c r="J405" s="74">
        <v>44811</v>
      </c>
      <c r="K405" s="72" t="s">
        <v>67</v>
      </c>
      <c r="L405" s="72">
        <v>0.72037914691943128</v>
      </c>
      <c r="M405" s="72">
        <v>1925.4682528284422</v>
      </c>
      <c r="N405" s="72">
        <f>M405/1000</f>
        <v>1.9254682528284421</v>
      </c>
      <c r="O405" s="72">
        <f>N405*0.446089</f>
        <v>0.85893020743598691</v>
      </c>
    </row>
    <row r="406" spans="1:15" ht="13" x14ac:dyDescent="0.15">
      <c r="A406" s="72">
        <v>2022</v>
      </c>
      <c r="B406" s="72" t="s">
        <v>21</v>
      </c>
      <c r="C406" s="72">
        <v>1409</v>
      </c>
      <c r="D406" s="72" t="s">
        <v>107</v>
      </c>
      <c r="E406" s="72" t="s">
        <v>29</v>
      </c>
      <c r="F406" s="72" t="s">
        <v>108</v>
      </c>
      <c r="G406" s="72" t="s">
        <v>107</v>
      </c>
      <c r="H406" s="72" t="s">
        <v>32</v>
      </c>
      <c r="I406" s="72">
        <v>6</v>
      </c>
      <c r="J406" s="74">
        <v>44811</v>
      </c>
      <c r="K406" s="72" t="s">
        <v>67</v>
      </c>
      <c r="L406" s="72">
        <v>0.73573825503355705</v>
      </c>
      <c r="M406" s="72">
        <v>3032.8424767812348</v>
      </c>
      <c r="N406" s="72">
        <f>M406/1000</f>
        <v>3.032842476781235</v>
      </c>
      <c r="O406" s="72">
        <f>N406*0.446089</f>
        <v>1.3529176676248644</v>
      </c>
    </row>
    <row r="407" spans="1:15" ht="13" x14ac:dyDescent="0.15">
      <c r="A407" s="72">
        <v>2022</v>
      </c>
      <c r="B407" s="72" t="s">
        <v>21</v>
      </c>
      <c r="C407" s="72">
        <v>1410</v>
      </c>
      <c r="D407" s="72" t="s">
        <v>107</v>
      </c>
      <c r="E407" s="72" t="s">
        <v>31</v>
      </c>
      <c r="F407" s="72" t="s">
        <v>106</v>
      </c>
      <c r="G407" s="72" t="s">
        <v>109</v>
      </c>
      <c r="H407" s="72" t="s">
        <v>32</v>
      </c>
      <c r="I407" s="72">
        <v>6</v>
      </c>
      <c r="J407" s="74">
        <v>44811</v>
      </c>
      <c r="K407" s="72" t="s">
        <v>67</v>
      </c>
      <c r="L407" s="72">
        <v>0.72905894519131331</v>
      </c>
      <c r="M407" s="72">
        <v>2323.9410977521975</v>
      </c>
      <c r="N407" s="72">
        <f>M407/1000</f>
        <v>2.3239410977521975</v>
      </c>
      <c r="O407" s="72">
        <f>N407*0.446089</f>
        <v>1.03668456035518</v>
      </c>
    </row>
    <row r="408" spans="1:15" ht="13" x14ac:dyDescent="0.15">
      <c r="A408" s="72">
        <v>2022</v>
      </c>
      <c r="B408" s="72" t="s">
        <v>21</v>
      </c>
      <c r="C408" s="72">
        <v>1411</v>
      </c>
      <c r="D408" s="72" t="s">
        <v>107</v>
      </c>
      <c r="E408" s="72" t="s">
        <v>30</v>
      </c>
      <c r="F408" s="72" t="s">
        <v>108</v>
      </c>
      <c r="G408" s="72" t="s">
        <v>110</v>
      </c>
      <c r="H408" s="72" t="s">
        <v>32</v>
      </c>
      <c r="I408" s="72">
        <v>6</v>
      </c>
      <c r="J408" s="74">
        <v>44811</v>
      </c>
      <c r="K408" s="72" t="s">
        <v>67</v>
      </c>
      <c r="L408" s="72">
        <v>0.72424242424242424</v>
      </c>
      <c r="M408" s="72">
        <v>1865.552304186647</v>
      </c>
      <c r="N408" s="72">
        <f>M408/1000</f>
        <v>1.8655523041866471</v>
      </c>
      <c r="O408" s="72">
        <f>N408*0.446089</f>
        <v>0.83220236182231722</v>
      </c>
    </row>
    <row r="409" spans="1:15" ht="13" x14ac:dyDescent="0.15">
      <c r="A409" s="72">
        <v>2022</v>
      </c>
      <c r="B409" s="72" t="s">
        <v>21</v>
      </c>
      <c r="C409" s="72">
        <v>1412</v>
      </c>
      <c r="D409" s="72" t="s">
        <v>107</v>
      </c>
      <c r="E409" s="72" t="s">
        <v>28</v>
      </c>
      <c r="F409" s="72" t="s">
        <v>106</v>
      </c>
      <c r="G409" s="72" t="s">
        <v>110</v>
      </c>
      <c r="H409" s="72" t="s">
        <v>32</v>
      </c>
      <c r="I409" s="72">
        <v>6</v>
      </c>
      <c r="J409" s="74">
        <v>44811</v>
      </c>
      <c r="K409" s="72" t="s">
        <v>67</v>
      </c>
      <c r="L409" s="72">
        <v>0.72253680634201589</v>
      </c>
      <c r="M409" s="72">
        <v>2111.7275243945683</v>
      </c>
      <c r="N409" s="72">
        <f>M409/1000</f>
        <v>2.1117275243945683</v>
      </c>
      <c r="O409" s="72">
        <f>N409*0.446089</f>
        <v>0.94201841962964861</v>
      </c>
    </row>
    <row r="410" spans="1:15" ht="13" x14ac:dyDescent="0.15">
      <c r="A410" s="72">
        <v>2022</v>
      </c>
      <c r="B410" s="72" t="s">
        <v>33</v>
      </c>
      <c r="C410" s="72">
        <v>2101</v>
      </c>
      <c r="D410" s="72" t="s">
        <v>105</v>
      </c>
      <c r="E410" s="72" t="s">
        <v>31</v>
      </c>
      <c r="F410" s="72" t="s">
        <v>106</v>
      </c>
      <c r="G410" s="72" t="s">
        <v>109</v>
      </c>
      <c r="H410" s="72" t="s">
        <v>23</v>
      </c>
      <c r="I410" s="72">
        <v>1</v>
      </c>
      <c r="J410" s="74">
        <v>44704</v>
      </c>
      <c r="K410" s="72" t="s">
        <v>65</v>
      </c>
      <c r="L410" s="72">
        <v>0.82742434834714873</v>
      </c>
      <c r="M410" s="72">
        <v>2814.5258436759482</v>
      </c>
      <c r="N410" s="72">
        <f>M410/1000</f>
        <v>2.8145258436759484</v>
      </c>
      <c r="O410" s="72">
        <f>N410*0.446089</f>
        <v>1.2555290190795603</v>
      </c>
    </row>
    <row r="411" spans="1:15" ht="13" x14ac:dyDescent="0.15">
      <c r="A411" s="72">
        <v>2022</v>
      </c>
      <c r="B411" s="72" t="s">
        <v>33</v>
      </c>
      <c r="C411" s="72">
        <v>2102</v>
      </c>
      <c r="D411" s="72" t="s">
        <v>105</v>
      </c>
      <c r="E411" s="72" t="s">
        <v>30</v>
      </c>
      <c r="F411" s="72" t="s">
        <v>108</v>
      </c>
      <c r="G411" s="72" t="s">
        <v>110</v>
      </c>
      <c r="H411" s="72" t="s">
        <v>23</v>
      </c>
      <c r="I411" s="72">
        <v>1</v>
      </c>
      <c r="J411" s="74">
        <v>44704</v>
      </c>
      <c r="K411" s="72" t="s">
        <v>65</v>
      </c>
      <c r="L411" s="72">
        <v>0.85276388953787208</v>
      </c>
      <c r="M411" s="72">
        <v>2614.7105623152065</v>
      </c>
      <c r="N411" s="72">
        <f>M411/1000</f>
        <v>2.6147105623152065</v>
      </c>
      <c r="O411" s="72">
        <f>N411*0.446089</f>
        <v>1.1663936200326281</v>
      </c>
    </row>
    <row r="412" spans="1:15" ht="13" x14ac:dyDescent="0.15">
      <c r="A412" s="72">
        <v>2022</v>
      </c>
      <c r="B412" s="72" t="s">
        <v>33</v>
      </c>
      <c r="C412" s="72">
        <v>2103</v>
      </c>
      <c r="D412" s="72" t="s">
        <v>105</v>
      </c>
      <c r="E412" s="72" t="s">
        <v>27</v>
      </c>
      <c r="F412" s="72" t="s">
        <v>108</v>
      </c>
      <c r="G412" s="72" t="s">
        <v>109</v>
      </c>
      <c r="H412" s="72" t="s">
        <v>23</v>
      </c>
      <c r="I412" s="72">
        <v>1</v>
      </c>
      <c r="J412" s="74">
        <v>44704</v>
      </c>
      <c r="K412" s="72" t="s">
        <v>65</v>
      </c>
      <c r="L412" s="72">
        <v>0.82119205298013231</v>
      </c>
      <c r="M412" s="72">
        <v>2829.7629941802156</v>
      </c>
      <c r="N412" s="72">
        <f>M412/1000</f>
        <v>2.8297629941802156</v>
      </c>
      <c r="O412" s="72">
        <f>N412*0.446089</f>
        <v>1.2623261443108582</v>
      </c>
    </row>
    <row r="413" spans="1:15" ht="13" x14ac:dyDescent="0.15">
      <c r="A413" s="72">
        <v>2022</v>
      </c>
      <c r="B413" s="72" t="s">
        <v>33</v>
      </c>
      <c r="C413" s="72">
        <v>2104</v>
      </c>
      <c r="D413" s="72" t="s">
        <v>105</v>
      </c>
      <c r="E413" s="72" t="s">
        <v>28</v>
      </c>
      <c r="F413" s="72" t="s">
        <v>106</v>
      </c>
      <c r="G413" s="72" t="s">
        <v>110</v>
      </c>
      <c r="H413" s="72" t="s">
        <v>23</v>
      </c>
      <c r="I413" s="72">
        <v>1</v>
      </c>
      <c r="J413" s="74">
        <v>44704</v>
      </c>
      <c r="K413" s="72" t="s">
        <v>65</v>
      </c>
      <c r="L413" s="72">
        <v>0.82893990929705208</v>
      </c>
      <c r="M413" s="72">
        <v>2851.8043998182898</v>
      </c>
      <c r="N413" s="72">
        <f>M413/1000</f>
        <v>2.8518043998182896</v>
      </c>
      <c r="O413" s="72">
        <f>N413*0.446089</f>
        <v>1.2721585729105411</v>
      </c>
    </row>
    <row r="414" spans="1:15" ht="13" x14ac:dyDescent="0.15">
      <c r="A414" s="72">
        <v>2022</v>
      </c>
      <c r="B414" s="72" t="s">
        <v>33</v>
      </c>
      <c r="C414" s="72">
        <v>2105</v>
      </c>
      <c r="D414" s="72" t="s">
        <v>105</v>
      </c>
      <c r="E414" s="72" t="s">
        <v>22</v>
      </c>
      <c r="F414" s="72" t="s">
        <v>106</v>
      </c>
      <c r="G414" s="72" t="s">
        <v>107</v>
      </c>
      <c r="H414" s="72" t="s">
        <v>23</v>
      </c>
      <c r="I414" s="72">
        <v>1</v>
      </c>
      <c r="J414" s="74">
        <v>44704</v>
      </c>
      <c r="K414" s="72" t="s">
        <v>65</v>
      </c>
      <c r="L414" s="72">
        <v>0.84338362862099781</v>
      </c>
      <c r="M414" s="72">
        <v>2592.0876038657957</v>
      </c>
      <c r="N414" s="72">
        <f>M414/1000</f>
        <v>2.5920876038657958</v>
      </c>
      <c r="O414" s="72">
        <f>N414*0.446089</f>
        <v>1.1563017671208891</v>
      </c>
    </row>
    <row r="415" spans="1:15" ht="13" x14ac:dyDescent="0.15">
      <c r="A415" s="72">
        <v>2022</v>
      </c>
      <c r="B415" s="72" t="s">
        <v>33</v>
      </c>
      <c r="C415" s="72">
        <v>2106</v>
      </c>
      <c r="D415" s="72" t="s">
        <v>105</v>
      </c>
      <c r="E415" s="72" t="s">
        <v>29</v>
      </c>
      <c r="F415" s="72" t="s">
        <v>108</v>
      </c>
      <c r="G415" s="72" t="s">
        <v>107</v>
      </c>
      <c r="H415" s="72" t="s">
        <v>23</v>
      </c>
      <c r="I415" s="72">
        <v>1</v>
      </c>
      <c r="J415" s="74">
        <v>44704</v>
      </c>
      <c r="K415" s="72" t="s">
        <v>65</v>
      </c>
      <c r="L415" s="72">
        <v>0.8285224839400428</v>
      </c>
      <c r="M415" s="72">
        <v>2941.6261569778208</v>
      </c>
      <c r="N415" s="72">
        <f>M415/1000</f>
        <v>2.9416261569778208</v>
      </c>
      <c r="O415" s="72">
        <f>N415*0.446089</f>
        <v>1.3122270707400792</v>
      </c>
    </row>
    <row r="416" spans="1:15" ht="13" x14ac:dyDescent="0.15">
      <c r="A416" s="72">
        <v>2022</v>
      </c>
      <c r="B416" s="72" t="s">
        <v>33</v>
      </c>
      <c r="C416" s="72">
        <v>2107</v>
      </c>
      <c r="D416" s="72" t="s">
        <v>105</v>
      </c>
      <c r="E416" s="72" t="s">
        <v>27</v>
      </c>
      <c r="F416" s="72" t="s">
        <v>108</v>
      </c>
      <c r="G416" s="72" t="s">
        <v>109</v>
      </c>
      <c r="H416" s="72" t="s">
        <v>32</v>
      </c>
      <c r="I416" s="72">
        <v>1</v>
      </c>
      <c r="J416" s="74">
        <v>44704</v>
      </c>
      <c r="K416" s="72" t="s">
        <v>65</v>
      </c>
      <c r="L416" s="72">
        <v>0.82679366394036646</v>
      </c>
      <c r="M416" s="72">
        <v>2510.9436777269893</v>
      </c>
      <c r="N416" s="72">
        <f>M416/1000</f>
        <v>2.5109436777269893</v>
      </c>
      <c r="O416" s="72">
        <f>N416*0.446089</f>
        <v>1.1201043542535549</v>
      </c>
    </row>
    <row r="417" spans="1:15" ht="13" x14ac:dyDescent="0.15">
      <c r="A417" s="72">
        <v>2022</v>
      </c>
      <c r="B417" s="72" t="s">
        <v>33</v>
      </c>
      <c r="C417" s="72">
        <v>2108</v>
      </c>
      <c r="D417" s="72" t="s">
        <v>105</v>
      </c>
      <c r="E417" s="72" t="s">
        <v>31</v>
      </c>
      <c r="F417" s="72" t="s">
        <v>106</v>
      </c>
      <c r="G417" s="72" t="s">
        <v>109</v>
      </c>
      <c r="H417" s="72" t="s">
        <v>32</v>
      </c>
      <c r="I417" s="72">
        <v>1</v>
      </c>
      <c r="J417" s="74">
        <v>44704</v>
      </c>
      <c r="K417" s="72" t="s">
        <v>65</v>
      </c>
      <c r="L417" s="72">
        <v>0.83858904950605573</v>
      </c>
      <c r="M417" s="72">
        <v>2398.4466172017646</v>
      </c>
      <c r="N417" s="72">
        <f>M417/1000</f>
        <v>2.3984466172017647</v>
      </c>
      <c r="O417" s="72">
        <f>N417*0.446089</f>
        <v>1.069920653020918</v>
      </c>
    </row>
    <row r="418" spans="1:15" ht="13" x14ac:dyDescent="0.15">
      <c r="A418" s="72">
        <v>2022</v>
      </c>
      <c r="B418" s="72" t="s">
        <v>33</v>
      </c>
      <c r="C418" s="72">
        <v>2109</v>
      </c>
      <c r="D418" s="72" t="s">
        <v>105</v>
      </c>
      <c r="E418" s="72" t="s">
        <v>22</v>
      </c>
      <c r="F418" s="72" t="s">
        <v>106</v>
      </c>
      <c r="G418" s="72" t="s">
        <v>107</v>
      </c>
      <c r="H418" s="72" t="s">
        <v>32</v>
      </c>
      <c r="I418" s="72">
        <v>1</v>
      </c>
      <c r="J418" s="74">
        <v>44704</v>
      </c>
      <c r="K418" s="72" t="s">
        <v>65</v>
      </c>
      <c r="L418" s="72">
        <v>0.83409824919258879</v>
      </c>
      <c r="M418" s="72">
        <v>2485.218654141087</v>
      </c>
      <c r="N418" s="72">
        <f>M418/1000</f>
        <v>2.4852186541410868</v>
      </c>
      <c r="O418" s="72">
        <f>N418*0.446089</f>
        <v>1.1086287042071432</v>
      </c>
    </row>
    <row r="419" spans="1:15" ht="13" x14ac:dyDescent="0.15">
      <c r="A419" s="72">
        <v>2022</v>
      </c>
      <c r="B419" s="72" t="s">
        <v>33</v>
      </c>
      <c r="C419" s="72">
        <v>2110</v>
      </c>
      <c r="D419" s="72" t="s">
        <v>105</v>
      </c>
      <c r="E419" s="72" t="s">
        <v>28</v>
      </c>
      <c r="F419" s="72" t="s">
        <v>106</v>
      </c>
      <c r="G419" s="72" t="s">
        <v>110</v>
      </c>
      <c r="H419" s="72" t="s">
        <v>32</v>
      </c>
      <c r="I419" s="72">
        <v>1</v>
      </c>
      <c r="J419" s="74">
        <v>44704</v>
      </c>
      <c r="K419" s="72" t="s">
        <v>65</v>
      </c>
      <c r="L419" s="72">
        <v>0.84642797483156074</v>
      </c>
      <c r="M419" s="72">
        <v>2411.8340047404408</v>
      </c>
      <c r="N419" s="72">
        <f>M419/1000</f>
        <v>2.4118340047404407</v>
      </c>
      <c r="O419" s="72">
        <f>N419*0.446089</f>
        <v>1.0758926193406586</v>
      </c>
    </row>
    <row r="420" spans="1:15" ht="13" x14ac:dyDescent="0.15">
      <c r="A420" s="72">
        <v>2022</v>
      </c>
      <c r="B420" s="72" t="s">
        <v>33</v>
      </c>
      <c r="C420" s="72">
        <v>2111</v>
      </c>
      <c r="D420" s="72" t="s">
        <v>105</v>
      </c>
      <c r="E420" s="72" t="s">
        <v>29</v>
      </c>
      <c r="F420" s="72" t="s">
        <v>108</v>
      </c>
      <c r="G420" s="72" t="s">
        <v>107</v>
      </c>
      <c r="H420" s="72" t="s">
        <v>32</v>
      </c>
      <c r="I420" s="72">
        <v>1</v>
      </c>
      <c r="J420" s="74">
        <v>44704</v>
      </c>
      <c r="K420" s="72" t="s">
        <v>65</v>
      </c>
      <c r="L420" s="72">
        <v>0.82776146374519988</v>
      </c>
      <c r="M420" s="72">
        <v>2330.4527340518598</v>
      </c>
      <c r="N420" s="72">
        <f>M420/1000</f>
        <v>2.3304527340518599</v>
      </c>
      <c r="O420" s="72">
        <f>N420*0.446089</f>
        <v>1.0395893296804601</v>
      </c>
    </row>
    <row r="421" spans="1:15" ht="13" x14ac:dyDescent="0.15">
      <c r="A421" s="72">
        <v>2022</v>
      </c>
      <c r="B421" s="72" t="s">
        <v>33</v>
      </c>
      <c r="C421" s="72">
        <v>2112</v>
      </c>
      <c r="D421" s="72" t="s">
        <v>105</v>
      </c>
      <c r="E421" s="72" t="s">
        <v>30</v>
      </c>
      <c r="F421" s="72" t="s">
        <v>108</v>
      </c>
      <c r="G421" s="72" t="s">
        <v>110</v>
      </c>
      <c r="H421" s="72" t="s">
        <v>32</v>
      </c>
      <c r="I421" s="72">
        <v>1</v>
      </c>
      <c r="J421" s="74">
        <v>44704</v>
      </c>
      <c r="K421" s="72" t="s">
        <v>65</v>
      </c>
      <c r="L421" s="72">
        <v>0.83120184899845928</v>
      </c>
      <c r="M421" s="72">
        <v>2732.5268232746903</v>
      </c>
      <c r="N421" s="72">
        <f>M421/1000</f>
        <v>2.7325268232746902</v>
      </c>
      <c r="O421" s="72">
        <f>N421*0.446089</f>
        <v>1.2189501580677833</v>
      </c>
    </row>
    <row r="422" spans="1:15" ht="13" x14ac:dyDescent="0.15">
      <c r="A422" s="72">
        <v>2022</v>
      </c>
      <c r="B422" s="72" t="s">
        <v>33</v>
      </c>
      <c r="C422" s="72">
        <v>2201</v>
      </c>
      <c r="D422" s="72" t="s">
        <v>111</v>
      </c>
      <c r="E422" s="72" t="s">
        <v>22</v>
      </c>
      <c r="F422" s="72" t="s">
        <v>106</v>
      </c>
      <c r="G422" s="72" t="s">
        <v>107</v>
      </c>
      <c r="H422" s="72" t="s">
        <v>23</v>
      </c>
      <c r="I422" s="72">
        <v>1</v>
      </c>
      <c r="J422" s="74">
        <v>44704</v>
      </c>
      <c r="K422" s="72" t="s">
        <v>65</v>
      </c>
      <c r="L422" s="72">
        <v>0.83727857864780031</v>
      </c>
      <c r="M422" s="72">
        <v>3007.6556387858609</v>
      </c>
      <c r="N422" s="72">
        <f>M422/1000</f>
        <v>3.0076556387858608</v>
      </c>
      <c r="O422" s="72">
        <f>N422*0.446089</f>
        <v>1.341682096250346</v>
      </c>
    </row>
    <row r="423" spans="1:15" ht="13" x14ac:dyDescent="0.15">
      <c r="A423" s="72">
        <v>2022</v>
      </c>
      <c r="B423" s="72" t="s">
        <v>33</v>
      </c>
      <c r="C423" s="72">
        <v>2202</v>
      </c>
      <c r="D423" s="72" t="s">
        <v>111</v>
      </c>
      <c r="E423" s="72" t="s">
        <v>27</v>
      </c>
      <c r="F423" s="72" t="s">
        <v>108</v>
      </c>
      <c r="G423" s="72" t="s">
        <v>109</v>
      </c>
      <c r="H423" s="72" t="s">
        <v>23</v>
      </c>
      <c r="I423" s="72">
        <v>1</v>
      </c>
      <c r="J423" s="74">
        <v>44704</v>
      </c>
      <c r="K423" s="72" t="s">
        <v>65</v>
      </c>
      <c r="L423" s="72">
        <v>0.82244383310408076</v>
      </c>
      <c r="M423" s="72">
        <v>2702.7025805973526</v>
      </c>
      <c r="N423" s="72">
        <f>M423/1000</f>
        <v>2.7027025805973528</v>
      </c>
      <c r="O423" s="72">
        <f>N423*0.446089</f>
        <v>1.2056458914760926</v>
      </c>
    </row>
    <row r="424" spans="1:15" ht="13" x14ac:dyDescent="0.15">
      <c r="A424" s="72">
        <v>2022</v>
      </c>
      <c r="B424" s="72" t="s">
        <v>33</v>
      </c>
      <c r="C424" s="72">
        <v>2203</v>
      </c>
      <c r="D424" s="72" t="s">
        <v>111</v>
      </c>
      <c r="E424" s="72" t="s">
        <v>29</v>
      </c>
      <c r="F424" s="72" t="s">
        <v>108</v>
      </c>
      <c r="G424" s="72" t="s">
        <v>107</v>
      </c>
      <c r="H424" s="72" t="s">
        <v>23</v>
      </c>
      <c r="I424" s="72">
        <v>1</v>
      </c>
      <c r="J424" s="74">
        <v>44704</v>
      </c>
      <c r="K424" s="72" t="s">
        <v>65</v>
      </c>
      <c r="L424" s="72">
        <v>0.83031695872833466</v>
      </c>
      <c r="M424" s="72">
        <v>3156.8293865700125</v>
      </c>
      <c r="N424" s="72">
        <f>M424/1000</f>
        <v>3.1568293865700126</v>
      </c>
      <c r="O424" s="72">
        <f>N424*0.446089</f>
        <v>1.4082268642256304</v>
      </c>
    </row>
    <row r="425" spans="1:15" ht="13" x14ac:dyDescent="0.15">
      <c r="A425" s="72">
        <v>2022</v>
      </c>
      <c r="B425" s="72" t="s">
        <v>33</v>
      </c>
      <c r="C425" s="72">
        <v>2204</v>
      </c>
      <c r="D425" s="72" t="s">
        <v>111</v>
      </c>
      <c r="E425" s="72" t="s">
        <v>28</v>
      </c>
      <c r="F425" s="72" t="s">
        <v>106</v>
      </c>
      <c r="G425" s="72" t="s">
        <v>110</v>
      </c>
      <c r="H425" s="72" t="s">
        <v>23</v>
      </c>
      <c r="I425" s="72">
        <v>1</v>
      </c>
      <c r="J425" s="74">
        <v>44704</v>
      </c>
      <c r="K425" s="72" t="s">
        <v>65</v>
      </c>
      <c r="L425" s="72">
        <v>0.82240678565117509</v>
      </c>
      <c r="M425" s="72">
        <v>2982.1749538740182</v>
      </c>
      <c r="N425" s="72">
        <f>M425/1000</f>
        <v>2.9821749538740181</v>
      </c>
      <c r="O425" s="72">
        <f>N425*0.446089</f>
        <v>1.330315442998707</v>
      </c>
    </row>
    <row r="426" spans="1:15" ht="13" x14ac:dyDescent="0.15">
      <c r="A426" s="72">
        <v>2022</v>
      </c>
      <c r="B426" s="72" t="s">
        <v>33</v>
      </c>
      <c r="C426" s="72">
        <v>2205</v>
      </c>
      <c r="D426" s="72" t="s">
        <v>111</v>
      </c>
      <c r="E426" s="72" t="s">
        <v>31</v>
      </c>
      <c r="F426" s="72" t="s">
        <v>106</v>
      </c>
      <c r="G426" s="72" t="s">
        <v>109</v>
      </c>
      <c r="H426" s="72" t="s">
        <v>23</v>
      </c>
      <c r="I426" s="72">
        <v>1</v>
      </c>
      <c r="J426" s="74">
        <v>44704</v>
      </c>
      <c r="K426" s="72" t="s">
        <v>65</v>
      </c>
      <c r="L426" s="72">
        <v>0.81711655157982843</v>
      </c>
      <c r="M426" s="72">
        <v>2518.6696201042287</v>
      </c>
      <c r="N426" s="72">
        <f>M426/1000</f>
        <v>2.5186696201042285</v>
      </c>
      <c r="O426" s="72">
        <f>N426*0.446089</f>
        <v>1.1235508121626752</v>
      </c>
    </row>
    <row r="427" spans="1:15" ht="13" x14ac:dyDescent="0.15">
      <c r="A427" s="72">
        <v>2022</v>
      </c>
      <c r="B427" s="72" t="s">
        <v>33</v>
      </c>
      <c r="C427" s="72">
        <v>2206</v>
      </c>
      <c r="D427" s="72" t="s">
        <v>111</v>
      </c>
      <c r="E427" s="72" t="s">
        <v>30</v>
      </c>
      <c r="F427" s="72" t="s">
        <v>108</v>
      </c>
      <c r="G427" s="72" t="s">
        <v>110</v>
      </c>
      <c r="H427" s="72" t="s">
        <v>23</v>
      </c>
      <c r="I427" s="72">
        <v>1</v>
      </c>
      <c r="J427" s="74">
        <v>44704</v>
      </c>
      <c r="K427" s="72" t="s">
        <v>65</v>
      </c>
      <c r="L427" s="72">
        <v>0.82596345043083041</v>
      </c>
      <c r="M427" s="72">
        <v>3090.6494538542634</v>
      </c>
      <c r="N427" s="72">
        <f>M427/1000</f>
        <v>3.0906494538542635</v>
      </c>
      <c r="O427" s="72">
        <f>N427*0.446089</f>
        <v>1.3787047242203947</v>
      </c>
    </row>
    <row r="428" spans="1:15" ht="13" x14ac:dyDescent="0.15">
      <c r="A428" s="72">
        <v>2022</v>
      </c>
      <c r="B428" s="72" t="s">
        <v>33</v>
      </c>
      <c r="C428" s="72">
        <v>2207</v>
      </c>
      <c r="D428" s="72" t="s">
        <v>111</v>
      </c>
      <c r="E428" s="72" t="s">
        <v>22</v>
      </c>
      <c r="F428" s="72" t="s">
        <v>106</v>
      </c>
      <c r="G428" s="72" t="s">
        <v>107</v>
      </c>
      <c r="H428" s="72" t="s">
        <v>32</v>
      </c>
      <c r="I428" s="72">
        <v>1</v>
      </c>
      <c r="J428" s="74">
        <v>44704</v>
      </c>
      <c r="K428" s="72" t="s">
        <v>65</v>
      </c>
      <c r="L428" s="72">
        <v>0.82436141017521636</v>
      </c>
      <c r="M428" s="72">
        <v>2631.0771145887602</v>
      </c>
      <c r="N428" s="72">
        <f>M428/1000</f>
        <v>2.6310771145887601</v>
      </c>
      <c r="O428" s="72">
        <f>N428*0.446089</f>
        <v>1.1736945589697854</v>
      </c>
    </row>
    <row r="429" spans="1:15" ht="13" x14ac:dyDescent="0.15">
      <c r="A429" s="72">
        <v>2022</v>
      </c>
      <c r="B429" s="72" t="s">
        <v>33</v>
      </c>
      <c r="C429" s="72">
        <v>2208</v>
      </c>
      <c r="D429" s="72" t="s">
        <v>111</v>
      </c>
      <c r="E429" s="72" t="s">
        <v>28</v>
      </c>
      <c r="F429" s="72" t="s">
        <v>106</v>
      </c>
      <c r="G429" s="72" t="s">
        <v>110</v>
      </c>
      <c r="H429" s="72" t="s">
        <v>32</v>
      </c>
      <c r="I429" s="72">
        <v>1</v>
      </c>
      <c r="J429" s="74">
        <v>44704</v>
      </c>
      <c r="K429" s="72" t="s">
        <v>65</v>
      </c>
      <c r="L429" s="72">
        <v>0.83064516129032251</v>
      </c>
      <c r="M429" s="72">
        <v>2250.5167264038232</v>
      </c>
      <c r="N429" s="72">
        <f>M429/1000</f>
        <v>2.2505167264038231</v>
      </c>
      <c r="O429" s="72">
        <f>N429*0.446089</f>
        <v>1.003930755964755</v>
      </c>
    </row>
    <row r="430" spans="1:15" ht="13" x14ac:dyDescent="0.15">
      <c r="A430" s="72">
        <v>2022</v>
      </c>
      <c r="B430" s="72" t="s">
        <v>33</v>
      </c>
      <c r="C430" s="72">
        <v>2209</v>
      </c>
      <c r="D430" s="72" t="s">
        <v>111</v>
      </c>
      <c r="E430" s="72" t="s">
        <v>27</v>
      </c>
      <c r="F430" s="72" t="s">
        <v>108</v>
      </c>
      <c r="G430" s="72" t="s">
        <v>109</v>
      </c>
      <c r="H430" s="72" t="s">
        <v>32</v>
      </c>
      <c r="I430" s="72">
        <v>1</v>
      </c>
      <c r="J430" s="74">
        <v>44704</v>
      </c>
      <c r="K430" s="72" t="s">
        <v>65</v>
      </c>
      <c r="L430" s="72">
        <v>0.8314606741573034</v>
      </c>
      <c r="M430" s="72">
        <v>2341.4831838989139</v>
      </c>
      <c r="N430" s="72">
        <f>M430/1000</f>
        <v>2.3414831838989141</v>
      </c>
      <c r="O430" s="72">
        <f>N430*0.446089</f>
        <v>1.0445098920222826</v>
      </c>
    </row>
    <row r="431" spans="1:15" ht="13" x14ac:dyDescent="0.15">
      <c r="A431" s="72">
        <v>2022</v>
      </c>
      <c r="B431" s="72" t="s">
        <v>33</v>
      </c>
      <c r="C431" s="72">
        <v>2210</v>
      </c>
      <c r="D431" s="72" t="s">
        <v>111</v>
      </c>
      <c r="E431" s="72" t="s">
        <v>29</v>
      </c>
      <c r="F431" s="72" t="s">
        <v>108</v>
      </c>
      <c r="G431" s="72" t="s">
        <v>107</v>
      </c>
      <c r="H431" s="72" t="s">
        <v>32</v>
      </c>
      <c r="I431" s="72">
        <v>1</v>
      </c>
      <c r="J431" s="74">
        <v>44704</v>
      </c>
      <c r="K431" s="72" t="s">
        <v>65</v>
      </c>
      <c r="L431" s="72">
        <v>0.82933114677287112</v>
      </c>
      <c r="M431" s="72">
        <v>2783.4279837143831</v>
      </c>
      <c r="N431" s="72">
        <f>M431/1000</f>
        <v>2.7834279837143829</v>
      </c>
      <c r="O431" s="72">
        <f>N431*0.446089</f>
        <v>1.2416566058271654</v>
      </c>
    </row>
    <row r="432" spans="1:15" ht="13" x14ac:dyDescent="0.15">
      <c r="A432" s="72">
        <v>2022</v>
      </c>
      <c r="B432" s="72" t="s">
        <v>33</v>
      </c>
      <c r="C432" s="72">
        <v>2211</v>
      </c>
      <c r="D432" s="72" t="s">
        <v>111</v>
      </c>
      <c r="E432" s="72" t="s">
        <v>30</v>
      </c>
      <c r="F432" s="72" t="s">
        <v>108</v>
      </c>
      <c r="G432" s="72" t="s">
        <v>110</v>
      </c>
      <c r="H432" s="72" t="s">
        <v>32</v>
      </c>
      <c r="I432" s="72">
        <v>1</v>
      </c>
      <c r="J432" s="74">
        <v>44704</v>
      </c>
      <c r="K432" s="72" t="s">
        <v>65</v>
      </c>
      <c r="L432" s="72">
        <v>0.82489942832945162</v>
      </c>
      <c r="M432" s="72">
        <v>2390.3305264278524</v>
      </c>
      <c r="N432" s="72">
        <f>M432/1000</f>
        <v>2.3903305264278525</v>
      </c>
      <c r="O432" s="72">
        <f>N432*0.446089</f>
        <v>1.0663001542036743</v>
      </c>
    </row>
    <row r="433" spans="1:15" ht="13" x14ac:dyDescent="0.15">
      <c r="A433" s="72">
        <v>2022</v>
      </c>
      <c r="B433" s="72" t="s">
        <v>33</v>
      </c>
      <c r="C433" s="72">
        <v>2212</v>
      </c>
      <c r="D433" s="72" t="s">
        <v>111</v>
      </c>
      <c r="E433" s="72" t="s">
        <v>31</v>
      </c>
      <c r="F433" s="72" t="s">
        <v>106</v>
      </c>
      <c r="G433" s="72" t="s">
        <v>109</v>
      </c>
      <c r="H433" s="72" t="s">
        <v>32</v>
      </c>
      <c r="I433" s="72">
        <v>1</v>
      </c>
      <c r="J433" s="74">
        <v>44704</v>
      </c>
      <c r="K433" s="72" t="s">
        <v>65</v>
      </c>
      <c r="L433" s="72">
        <v>0.81603575918424365</v>
      </c>
      <c r="M433" s="72">
        <v>2866.9166917110751</v>
      </c>
      <c r="N433" s="72">
        <f>M433/1000</f>
        <v>2.8669166917110753</v>
      </c>
      <c r="O433" s="72">
        <f>N433*0.446089</f>
        <v>1.2789000000887019</v>
      </c>
    </row>
    <row r="434" spans="1:15" ht="13" x14ac:dyDescent="0.15">
      <c r="A434" s="72">
        <v>2022</v>
      </c>
      <c r="B434" s="72" t="s">
        <v>33</v>
      </c>
      <c r="C434" s="72">
        <v>2301</v>
      </c>
      <c r="D434" s="72" t="s">
        <v>109</v>
      </c>
      <c r="E434" s="72" t="s">
        <v>22</v>
      </c>
      <c r="F434" s="72" t="s">
        <v>106</v>
      </c>
      <c r="G434" s="72" t="s">
        <v>107</v>
      </c>
      <c r="H434" s="72" t="s">
        <v>32</v>
      </c>
      <c r="I434" s="72">
        <v>1</v>
      </c>
      <c r="J434" s="74">
        <v>44704</v>
      </c>
      <c r="K434" s="72" t="s">
        <v>65</v>
      </c>
      <c r="L434" s="72">
        <v>0.83088396578196966</v>
      </c>
      <c r="M434" s="72">
        <v>2880.6855149432472</v>
      </c>
      <c r="N434" s="72">
        <f>M434/1000</f>
        <v>2.8806855149432473</v>
      </c>
      <c r="O434" s="72">
        <f>N434*0.446089</f>
        <v>1.2850421206755183</v>
      </c>
    </row>
    <row r="435" spans="1:15" ht="13" x14ac:dyDescent="0.15">
      <c r="A435" s="72">
        <v>2022</v>
      </c>
      <c r="B435" s="72" t="s">
        <v>33</v>
      </c>
      <c r="C435" s="72">
        <v>2302</v>
      </c>
      <c r="D435" s="72" t="s">
        <v>109</v>
      </c>
      <c r="E435" s="72" t="s">
        <v>28</v>
      </c>
      <c r="F435" s="72" t="s">
        <v>106</v>
      </c>
      <c r="G435" s="72" t="s">
        <v>110</v>
      </c>
      <c r="H435" s="72" t="s">
        <v>32</v>
      </c>
      <c r="I435" s="72">
        <v>1</v>
      </c>
      <c r="J435" s="74">
        <v>44704</v>
      </c>
      <c r="K435" s="72" t="s">
        <v>65</v>
      </c>
      <c r="L435" s="72">
        <v>0.82902527075812282</v>
      </c>
      <c r="M435" s="72">
        <v>2540.5572529142187</v>
      </c>
      <c r="N435" s="72">
        <f>M435/1000</f>
        <v>2.5405572529142186</v>
      </c>
      <c r="O435" s="72">
        <f>N435*0.446089</f>
        <v>1.1333146443952509</v>
      </c>
    </row>
    <row r="436" spans="1:15" ht="13" x14ac:dyDescent="0.15">
      <c r="A436" s="72">
        <v>2022</v>
      </c>
      <c r="B436" s="72" t="s">
        <v>33</v>
      </c>
      <c r="C436" s="72">
        <v>2303</v>
      </c>
      <c r="D436" s="72" t="s">
        <v>109</v>
      </c>
      <c r="E436" s="72" t="s">
        <v>31</v>
      </c>
      <c r="F436" s="72" t="s">
        <v>106</v>
      </c>
      <c r="G436" s="72" t="s">
        <v>109</v>
      </c>
      <c r="H436" s="72" t="s">
        <v>32</v>
      </c>
      <c r="I436" s="72">
        <v>1</v>
      </c>
      <c r="J436" s="74">
        <v>44704</v>
      </c>
      <c r="K436" s="72" t="s">
        <v>65</v>
      </c>
      <c r="L436" s="72">
        <v>0.83281878566750855</v>
      </c>
      <c r="M436" s="72">
        <v>2686.1549843189237</v>
      </c>
      <c r="N436" s="72">
        <f>M436/1000</f>
        <v>2.6861549843189239</v>
      </c>
      <c r="O436" s="72">
        <f>N436*0.446089</f>
        <v>1.1982641907998444</v>
      </c>
    </row>
    <row r="437" spans="1:15" ht="13" x14ac:dyDescent="0.15">
      <c r="A437" s="72">
        <v>2022</v>
      </c>
      <c r="B437" s="72" t="s">
        <v>33</v>
      </c>
      <c r="C437" s="72">
        <v>2304</v>
      </c>
      <c r="D437" s="72" t="s">
        <v>109</v>
      </c>
      <c r="E437" s="72" t="s">
        <v>30</v>
      </c>
      <c r="F437" s="72" t="s">
        <v>108</v>
      </c>
      <c r="G437" s="72" t="s">
        <v>110</v>
      </c>
      <c r="H437" s="72" t="s">
        <v>32</v>
      </c>
      <c r="I437" s="72">
        <v>1</v>
      </c>
      <c r="J437" s="74">
        <v>44704</v>
      </c>
      <c r="K437" s="72" t="s">
        <v>65</v>
      </c>
      <c r="L437" s="72">
        <v>0.82993367538480789</v>
      </c>
      <c r="M437" s="72">
        <v>2753.0561856836416</v>
      </c>
      <c r="N437" s="72">
        <f>M437/1000</f>
        <v>2.7530561856836417</v>
      </c>
      <c r="O437" s="72">
        <f>N437*0.446089</f>
        <v>1.2281080808154301</v>
      </c>
    </row>
    <row r="438" spans="1:15" ht="13" x14ac:dyDescent="0.15">
      <c r="A438" s="72">
        <v>2022</v>
      </c>
      <c r="B438" s="72" t="s">
        <v>33</v>
      </c>
      <c r="C438" s="72">
        <v>2305</v>
      </c>
      <c r="D438" s="72" t="s">
        <v>109</v>
      </c>
      <c r="E438" s="72" t="s">
        <v>29</v>
      </c>
      <c r="F438" s="72" t="s">
        <v>108</v>
      </c>
      <c r="G438" s="72" t="s">
        <v>107</v>
      </c>
      <c r="H438" s="72" t="s">
        <v>32</v>
      </c>
      <c r="I438" s="72">
        <v>1</v>
      </c>
      <c r="J438" s="74">
        <v>44704</v>
      </c>
      <c r="K438" s="72" t="s">
        <v>65</v>
      </c>
      <c r="L438" s="72">
        <v>0.83251231527093594</v>
      </c>
      <c r="M438" s="72">
        <v>2428.0413328689192</v>
      </c>
      <c r="N438" s="72">
        <f>M438/1000</f>
        <v>2.428041332868919</v>
      </c>
      <c r="O438" s="72">
        <f>N438*0.446089</f>
        <v>1.0831225301381633</v>
      </c>
    </row>
    <row r="439" spans="1:15" ht="13" x14ac:dyDescent="0.15">
      <c r="A439" s="72">
        <v>2022</v>
      </c>
      <c r="B439" s="72" t="s">
        <v>33</v>
      </c>
      <c r="C439" s="72">
        <v>2306</v>
      </c>
      <c r="D439" s="72" t="s">
        <v>109</v>
      </c>
      <c r="E439" s="72" t="s">
        <v>27</v>
      </c>
      <c r="F439" s="72" t="s">
        <v>108</v>
      </c>
      <c r="G439" s="72" t="s">
        <v>109</v>
      </c>
      <c r="H439" s="72" t="s">
        <v>32</v>
      </c>
      <c r="I439" s="72">
        <v>1</v>
      </c>
      <c r="J439" s="74">
        <v>44704</v>
      </c>
      <c r="K439" s="72" t="s">
        <v>65</v>
      </c>
      <c r="L439" s="72">
        <v>0.82371473578691101</v>
      </c>
      <c r="M439" s="72">
        <v>2811.1362303159526</v>
      </c>
      <c r="N439" s="72">
        <f>M439/1000</f>
        <v>2.8111362303159528</v>
      </c>
      <c r="O439" s="72">
        <f>N439*0.446089</f>
        <v>1.2540169498454132</v>
      </c>
    </row>
    <row r="440" spans="1:15" ht="13" x14ac:dyDescent="0.15">
      <c r="A440" s="72">
        <v>2022</v>
      </c>
      <c r="B440" s="72" t="s">
        <v>33</v>
      </c>
      <c r="C440" s="72">
        <v>2307</v>
      </c>
      <c r="D440" s="72" t="s">
        <v>109</v>
      </c>
      <c r="E440" s="72" t="s">
        <v>22</v>
      </c>
      <c r="F440" s="72" t="s">
        <v>106</v>
      </c>
      <c r="G440" s="72" t="s">
        <v>107</v>
      </c>
      <c r="H440" s="72" t="s">
        <v>23</v>
      </c>
      <c r="I440" s="72">
        <v>1</v>
      </c>
      <c r="J440" s="74">
        <v>44704</v>
      </c>
      <c r="K440" s="72" t="s">
        <v>65</v>
      </c>
      <c r="L440" s="72">
        <v>0.83257847883804459</v>
      </c>
      <c r="M440" s="72">
        <v>3054.0783979451285</v>
      </c>
      <c r="N440" s="72">
        <f>M440/1000</f>
        <v>3.0540783979451285</v>
      </c>
      <c r="O440" s="72">
        <f>N440*0.446089</f>
        <v>1.3623907784609444</v>
      </c>
    </row>
    <row r="441" spans="1:15" ht="13" x14ac:dyDescent="0.15">
      <c r="A441" s="72">
        <v>2022</v>
      </c>
      <c r="B441" s="72" t="s">
        <v>33</v>
      </c>
      <c r="C441" s="72">
        <v>2308</v>
      </c>
      <c r="D441" s="72" t="s">
        <v>109</v>
      </c>
      <c r="E441" s="72" t="s">
        <v>29</v>
      </c>
      <c r="F441" s="72" t="s">
        <v>108</v>
      </c>
      <c r="G441" s="72" t="s">
        <v>107</v>
      </c>
      <c r="H441" s="72" t="s">
        <v>23</v>
      </c>
      <c r="I441" s="72">
        <v>1</v>
      </c>
      <c r="J441" s="74">
        <v>44704</v>
      </c>
      <c r="K441" s="72" t="s">
        <v>65</v>
      </c>
      <c r="L441" s="72">
        <v>0.82401867795126216</v>
      </c>
      <c r="M441" s="72">
        <v>2997.6273253474487</v>
      </c>
      <c r="N441" s="72">
        <f>M441/1000</f>
        <v>2.9976273253474486</v>
      </c>
      <c r="O441" s="72">
        <f>N441*0.446089</f>
        <v>1.3372085759369181</v>
      </c>
    </row>
    <row r="442" spans="1:15" ht="13" x14ac:dyDescent="0.15">
      <c r="A442" s="72">
        <v>2022</v>
      </c>
      <c r="B442" s="72" t="s">
        <v>33</v>
      </c>
      <c r="C442" s="72">
        <v>2309</v>
      </c>
      <c r="D442" s="72" t="s">
        <v>109</v>
      </c>
      <c r="E442" s="72" t="s">
        <v>31</v>
      </c>
      <c r="F442" s="72" t="s">
        <v>106</v>
      </c>
      <c r="G442" s="72" t="s">
        <v>109</v>
      </c>
      <c r="H442" s="72" t="s">
        <v>23</v>
      </c>
      <c r="I442" s="72">
        <v>1</v>
      </c>
      <c r="J442" s="74">
        <v>44704</v>
      </c>
      <c r="K442" s="72" t="s">
        <v>65</v>
      </c>
      <c r="L442" s="72">
        <v>0.82960040722830242</v>
      </c>
      <c r="M442" s="72">
        <v>2737.8657182097822</v>
      </c>
      <c r="N442" s="72">
        <f>M442/1000</f>
        <v>2.7378657182097821</v>
      </c>
      <c r="O442" s="72">
        <f>N442*0.446089</f>
        <v>1.2213317803704835</v>
      </c>
    </row>
    <row r="443" spans="1:15" ht="13" x14ac:dyDescent="0.15">
      <c r="A443" s="72">
        <v>2022</v>
      </c>
      <c r="B443" s="72" t="s">
        <v>33</v>
      </c>
      <c r="C443" s="72">
        <v>2310</v>
      </c>
      <c r="D443" s="72" t="s">
        <v>109</v>
      </c>
      <c r="E443" s="72" t="s">
        <v>27</v>
      </c>
      <c r="F443" s="72" t="s">
        <v>108</v>
      </c>
      <c r="G443" s="72" t="s">
        <v>109</v>
      </c>
      <c r="H443" s="72" t="s">
        <v>23</v>
      </c>
      <c r="I443" s="72">
        <v>1</v>
      </c>
      <c r="J443" s="74">
        <v>44704</v>
      </c>
      <c r="K443" s="72" t="s">
        <v>65</v>
      </c>
      <c r="L443" s="72">
        <v>0.82167640613586568</v>
      </c>
      <c r="M443" s="72">
        <v>2714.3841058503212</v>
      </c>
      <c r="N443" s="72">
        <f>M443/1000</f>
        <v>2.7143841058503213</v>
      </c>
      <c r="O443" s="72">
        <f>N443*0.446089</f>
        <v>1.210856891394664</v>
      </c>
    </row>
    <row r="444" spans="1:15" ht="13" x14ac:dyDescent="0.15">
      <c r="A444" s="72">
        <v>2022</v>
      </c>
      <c r="B444" s="72" t="s">
        <v>33</v>
      </c>
      <c r="C444" s="72">
        <v>2311</v>
      </c>
      <c r="D444" s="72" t="s">
        <v>109</v>
      </c>
      <c r="E444" s="72" t="s">
        <v>30</v>
      </c>
      <c r="F444" s="72" t="s">
        <v>108</v>
      </c>
      <c r="G444" s="72" t="s">
        <v>110</v>
      </c>
      <c r="H444" s="72" t="s">
        <v>23</v>
      </c>
      <c r="I444" s="72">
        <v>1</v>
      </c>
      <c r="J444" s="74">
        <v>44704</v>
      </c>
      <c r="K444" s="72" t="s">
        <v>65</v>
      </c>
      <c r="L444" s="72">
        <v>0.83038804882492256</v>
      </c>
      <c r="M444" s="72">
        <v>2581.7782967220023</v>
      </c>
      <c r="N444" s="72">
        <f>M444/1000</f>
        <v>2.5817782967220024</v>
      </c>
      <c r="O444" s="72">
        <f>N444*0.446089</f>
        <v>1.1517028986064213</v>
      </c>
    </row>
    <row r="445" spans="1:15" ht="13" x14ac:dyDescent="0.15">
      <c r="A445" s="72">
        <v>2022</v>
      </c>
      <c r="B445" s="72" t="s">
        <v>33</v>
      </c>
      <c r="C445" s="72">
        <v>2312</v>
      </c>
      <c r="D445" s="72" t="s">
        <v>109</v>
      </c>
      <c r="E445" s="72" t="s">
        <v>28</v>
      </c>
      <c r="F445" s="72" t="s">
        <v>106</v>
      </c>
      <c r="G445" s="72" t="s">
        <v>110</v>
      </c>
      <c r="H445" s="72" t="s">
        <v>23</v>
      </c>
      <c r="I445" s="72">
        <v>1</v>
      </c>
      <c r="J445" s="74">
        <v>44704</v>
      </c>
      <c r="K445" s="72" t="s">
        <v>65</v>
      </c>
      <c r="L445" s="72">
        <v>0.826738419331012</v>
      </c>
      <c r="M445" s="72">
        <v>2867.575027590573</v>
      </c>
      <c r="N445" s="72">
        <f>M445/1000</f>
        <v>2.8675750275905729</v>
      </c>
      <c r="O445" s="72">
        <f>N445*0.446089</f>
        <v>1.2791936764828511</v>
      </c>
    </row>
    <row r="446" spans="1:15" ht="13" x14ac:dyDescent="0.15">
      <c r="A446" s="72">
        <v>2022</v>
      </c>
      <c r="B446" s="72" t="s">
        <v>33</v>
      </c>
      <c r="C446" s="72">
        <v>2401</v>
      </c>
      <c r="D446" s="72" t="s">
        <v>107</v>
      </c>
      <c r="E446" s="72" t="s">
        <v>30</v>
      </c>
      <c r="F446" s="72" t="s">
        <v>108</v>
      </c>
      <c r="G446" s="72" t="s">
        <v>110</v>
      </c>
      <c r="H446" s="72" t="s">
        <v>23</v>
      </c>
      <c r="I446" s="72">
        <v>1</v>
      </c>
      <c r="J446" s="74">
        <v>44704</v>
      </c>
      <c r="K446" s="72" t="s">
        <v>65</v>
      </c>
      <c r="L446" s="72">
        <v>0.83021833080765561</v>
      </c>
      <c r="M446" s="72">
        <v>2953.5562165971314</v>
      </c>
      <c r="N446" s="72">
        <f>M446/1000</f>
        <v>2.9535562165971316</v>
      </c>
      <c r="O446" s="72">
        <f>N446*0.446089</f>
        <v>1.3175489391055979</v>
      </c>
    </row>
    <row r="447" spans="1:15" ht="13" x14ac:dyDescent="0.15">
      <c r="A447" s="72">
        <v>2022</v>
      </c>
      <c r="B447" s="72" t="s">
        <v>33</v>
      </c>
      <c r="C447" s="72">
        <v>2402</v>
      </c>
      <c r="D447" s="72" t="s">
        <v>107</v>
      </c>
      <c r="E447" s="72" t="s">
        <v>27</v>
      </c>
      <c r="F447" s="72" t="s">
        <v>108</v>
      </c>
      <c r="G447" s="72" t="s">
        <v>109</v>
      </c>
      <c r="H447" s="72" t="s">
        <v>23</v>
      </c>
      <c r="I447" s="72">
        <v>1</v>
      </c>
      <c r="J447" s="74">
        <v>44704</v>
      </c>
      <c r="K447" s="72" t="s">
        <v>65</v>
      </c>
      <c r="L447" s="72">
        <v>0.83200157837624544</v>
      </c>
      <c r="M447" s="72">
        <v>2476.0361580577287</v>
      </c>
      <c r="N447" s="72">
        <f>M447/1000</f>
        <v>2.4760361580577288</v>
      </c>
      <c r="O447" s="72">
        <f>N447*0.446089</f>
        <v>1.1045324937118142</v>
      </c>
    </row>
    <row r="448" spans="1:15" ht="13" x14ac:dyDescent="0.15">
      <c r="A448" s="72">
        <v>2022</v>
      </c>
      <c r="B448" s="72" t="s">
        <v>33</v>
      </c>
      <c r="C448" s="72">
        <v>2403</v>
      </c>
      <c r="D448" s="72" t="s">
        <v>107</v>
      </c>
      <c r="E448" s="72" t="s">
        <v>22</v>
      </c>
      <c r="F448" s="72" t="s">
        <v>106</v>
      </c>
      <c r="G448" s="72" t="s">
        <v>107</v>
      </c>
      <c r="H448" s="72" t="s">
        <v>23</v>
      </c>
      <c r="I448" s="72">
        <v>1</v>
      </c>
      <c r="J448" s="74">
        <v>44704</v>
      </c>
      <c r="K448" s="72" t="s">
        <v>65</v>
      </c>
      <c r="L448" s="72">
        <v>0.83372456964006258</v>
      </c>
      <c r="M448" s="72">
        <v>2792.1248324841185</v>
      </c>
      <c r="N448" s="72">
        <f>M448/1000</f>
        <v>2.7921248324841184</v>
      </c>
      <c r="O448" s="72">
        <f>N448*0.446089</f>
        <v>1.245536174398008</v>
      </c>
    </row>
    <row r="449" spans="1:15" ht="13" x14ac:dyDescent="0.15">
      <c r="A449" s="72">
        <v>2022</v>
      </c>
      <c r="B449" s="72" t="s">
        <v>33</v>
      </c>
      <c r="C449" s="72">
        <v>2404</v>
      </c>
      <c r="D449" s="72" t="s">
        <v>107</v>
      </c>
      <c r="E449" s="72" t="s">
        <v>28</v>
      </c>
      <c r="F449" s="72" t="s">
        <v>106</v>
      </c>
      <c r="G449" s="72" t="s">
        <v>110</v>
      </c>
      <c r="H449" s="72" t="s">
        <v>23</v>
      </c>
      <c r="I449" s="72">
        <v>1</v>
      </c>
      <c r="J449" s="74">
        <v>44704</v>
      </c>
      <c r="K449" s="72" t="s">
        <v>65</v>
      </c>
      <c r="L449" s="72">
        <v>0.82298363045927492</v>
      </c>
      <c r="M449" s="72">
        <v>2673.1011505322822</v>
      </c>
      <c r="N449" s="72">
        <f>M449/1000</f>
        <v>2.6731011505322821</v>
      </c>
      <c r="O449" s="72">
        <f>N449*0.446089</f>
        <v>1.1924410191397952</v>
      </c>
    </row>
    <row r="450" spans="1:15" ht="13" x14ac:dyDescent="0.15">
      <c r="A450" s="72">
        <v>2022</v>
      </c>
      <c r="B450" s="72" t="s">
        <v>33</v>
      </c>
      <c r="C450" s="72">
        <v>2405</v>
      </c>
      <c r="D450" s="72" t="s">
        <v>107</v>
      </c>
      <c r="E450" s="72" t="s">
        <v>29</v>
      </c>
      <c r="F450" s="72" t="s">
        <v>108</v>
      </c>
      <c r="G450" s="72" t="s">
        <v>107</v>
      </c>
      <c r="H450" s="72" t="s">
        <v>23</v>
      </c>
      <c r="I450" s="72">
        <v>1</v>
      </c>
      <c r="J450" s="74">
        <v>44704</v>
      </c>
      <c r="K450" s="72" t="s">
        <v>65</v>
      </c>
      <c r="L450" s="72">
        <v>0.82493869081305415</v>
      </c>
      <c r="M450" s="72">
        <v>2643.5780386607266</v>
      </c>
      <c r="N450" s="72">
        <f>M450/1000</f>
        <v>2.6435780386607268</v>
      </c>
      <c r="O450" s="72">
        <f>N450*0.446089</f>
        <v>1.1792710836881251</v>
      </c>
    </row>
    <row r="451" spans="1:15" ht="13" x14ac:dyDescent="0.15">
      <c r="A451" s="72">
        <v>2022</v>
      </c>
      <c r="B451" s="72" t="s">
        <v>33</v>
      </c>
      <c r="C451" s="72">
        <v>2406</v>
      </c>
      <c r="D451" s="72" t="s">
        <v>107</v>
      </c>
      <c r="E451" s="72" t="s">
        <v>31</v>
      </c>
      <c r="F451" s="72" t="s">
        <v>106</v>
      </c>
      <c r="G451" s="72" t="s">
        <v>109</v>
      </c>
      <c r="H451" s="72" t="s">
        <v>23</v>
      </c>
      <c r="I451" s="72">
        <v>1</v>
      </c>
      <c r="J451" s="74">
        <v>44704</v>
      </c>
      <c r="K451" s="72" t="s">
        <v>65</v>
      </c>
      <c r="L451" s="72">
        <v>0.81669150521609546</v>
      </c>
      <c r="M451" s="72">
        <v>2546.6682974805176</v>
      </c>
      <c r="N451" s="72">
        <f>M451/1000</f>
        <v>2.5466682974805175</v>
      </c>
      <c r="O451" s="72">
        <f>N451*0.446089</f>
        <v>1.1360407141547866</v>
      </c>
    </row>
    <row r="452" spans="1:15" ht="13" x14ac:dyDescent="0.15">
      <c r="A452" s="72">
        <v>2022</v>
      </c>
      <c r="B452" s="72" t="s">
        <v>33</v>
      </c>
      <c r="C452" s="72">
        <v>2407</v>
      </c>
      <c r="D452" s="72" t="s">
        <v>107</v>
      </c>
      <c r="E452" s="72" t="s">
        <v>31</v>
      </c>
      <c r="F452" s="72" t="s">
        <v>106</v>
      </c>
      <c r="G452" s="72" t="s">
        <v>109</v>
      </c>
      <c r="H452" s="72" t="s">
        <v>32</v>
      </c>
      <c r="I452" s="72">
        <v>1</v>
      </c>
      <c r="J452" s="74">
        <v>44704</v>
      </c>
      <c r="K452" s="72" t="s">
        <v>65</v>
      </c>
      <c r="L452" s="72">
        <v>0.82553805458699048</v>
      </c>
      <c r="M452" s="72">
        <v>2508.0698223737386</v>
      </c>
      <c r="N452" s="72">
        <f>M452/1000</f>
        <v>2.5080698223737388</v>
      </c>
      <c r="O452" s="72">
        <f>N452*0.446089</f>
        <v>1.1188223589928787</v>
      </c>
    </row>
    <row r="453" spans="1:15" ht="13" x14ac:dyDescent="0.15">
      <c r="A453" s="72">
        <v>2022</v>
      </c>
      <c r="B453" s="72" t="s">
        <v>33</v>
      </c>
      <c r="C453" s="72">
        <v>2408</v>
      </c>
      <c r="D453" s="72" t="s">
        <v>107</v>
      </c>
      <c r="E453" s="72" t="s">
        <v>27</v>
      </c>
      <c r="F453" s="72" t="s">
        <v>108</v>
      </c>
      <c r="G453" s="72" t="s">
        <v>109</v>
      </c>
      <c r="H453" s="72" t="s">
        <v>32</v>
      </c>
      <c r="I453" s="72">
        <v>1</v>
      </c>
      <c r="J453" s="74">
        <v>44704</v>
      </c>
      <c r="K453" s="72" t="s">
        <v>65</v>
      </c>
      <c r="L453" s="72">
        <v>0.82460732984293195</v>
      </c>
      <c r="M453" s="72">
        <v>2648.5818775303928</v>
      </c>
      <c r="N453" s="72">
        <f>M453/1000</f>
        <v>2.6485818775303929</v>
      </c>
      <c r="O453" s="72">
        <f>N453*0.446089</f>
        <v>1.1815032411656554</v>
      </c>
    </row>
    <row r="454" spans="1:15" ht="13" x14ac:dyDescent="0.15">
      <c r="A454" s="72">
        <v>2022</v>
      </c>
      <c r="B454" s="72" t="s">
        <v>33</v>
      </c>
      <c r="C454" s="72">
        <v>2409</v>
      </c>
      <c r="D454" s="72" t="s">
        <v>107</v>
      </c>
      <c r="E454" s="72" t="s">
        <v>22</v>
      </c>
      <c r="F454" s="72" t="s">
        <v>106</v>
      </c>
      <c r="G454" s="72" t="s">
        <v>107</v>
      </c>
      <c r="H454" s="72" t="s">
        <v>32</v>
      </c>
      <c r="I454" s="72">
        <v>1</v>
      </c>
      <c r="J454" s="74">
        <v>44704</v>
      </c>
      <c r="K454" s="72" t="s">
        <v>65</v>
      </c>
      <c r="L454" s="72">
        <v>0.82769132039146476</v>
      </c>
      <c r="M454" s="72">
        <v>2768.5396377810953</v>
      </c>
      <c r="N454" s="72">
        <f>M454/1000</f>
        <v>2.7685396377810951</v>
      </c>
      <c r="O454" s="72">
        <f>N454*0.446089</f>
        <v>1.2350150784781311</v>
      </c>
    </row>
    <row r="455" spans="1:15" ht="13" x14ac:dyDescent="0.15">
      <c r="A455" s="72">
        <v>2022</v>
      </c>
      <c r="B455" s="72" t="s">
        <v>33</v>
      </c>
      <c r="C455" s="72">
        <v>2410</v>
      </c>
      <c r="D455" s="72" t="s">
        <v>107</v>
      </c>
      <c r="E455" s="72" t="s">
        <v>30</v>
      </c>
      <c r="F455" s="72" t="s">
        <v>108</v>
      </c>
      <c r="G455" s="72" t="s">
        <v>110</v>
      </c>
      <c r="H455" s="72" t="s">
        <v>32</v>
      </c>
      <c r="I455" s="72">
        <v>1</v>
      </c>
      <c r="J455" s="74">
        <v>44704</v>
      </c>
      <c r="K455" s="72" t="s">
        <v>65</v>
      </c>
      <c r="L455" s="72">
        <v>0.82120354892632108</v>
      </c>
      <c r="M455" s="72">
        <v>2743.1816408913642</v>
      </c>
      <c r="N455" s="72">
        <f>M455/1000</f>
        <v>2.7431816408913643</v>
      </c>
      <c r="O455" s="72">
        <f>N455*0.446089</f>
        <v>1.223703155003588</v>
      </c>
    </row>
    <row r="456" spans="1:15" ht="13" x14ac:dyDescent="0.15">
      <c r="A456" s="72">
        <v>2022</v>
      </c>
      <c r="B456" s="72" t="s">
        <v>33</v>
      </c>
      <c r="C456" s="72">
        <v>2411</v>
      </c>
      <c r="D456" s="72" t="s">
        <v>107</v>
      </c>
      <c r="E456" s="72" t="s">
        <v>29</v>
      </c>
      <c r="F456" s="72" t="s">
        <v>108</v>
      </c>
      <c r="G456" s="72" t="s">
        <v>107</v>
      </c>
      <c r="H456" s="72" t="s">
        <v>32</v>
      </c>
      <c r="I456" s="72">
        <v>1</v>
      </c>
      <c r="J456" s="74">
        <v>44704</v>
      </c>
      <c r="K456" s="72" t="s">
        <v>65</v>
      </c>
      <c r="L456" s="72">
        <v>0.82468443197755958</v>
      </c>
      <c r="M456" s="72">
        <v>2859.2109736920402</v>
      </c>
      <c r="N456" s="72">
        <f>M456/1000</f>
        <v>2.8592109736920404</v>
      </c>
      <c r="O456" s="72">
        <f>N456*0.446089</f>
        <v>1.2754625640433086</v>
      </c>
    </row>
    <row r="457" spans="1:15" ht="13" x14ac:dyDescent="0.15">
      <c r="A457" s="72">
        <v>2022</v>
      </c>
      <c r="B457" s="72" t="s">
        <v>33</v>
      </c>
      <c r="C457" s="72">
        <v>2412</v>
      </c>
      <c r="D457" s="72" t="s">
        <v>107</v>
      </c>
      <c r="E457" s="72" t="s">
        <v>28</v>
      </c>
      <c r="F457" s="72" t="s">
        <v>106</v>
      </c>
      <c r="G457" s="72" t="s">
        <v>110</v>
      </c>
      <c r="H457" s="72" t="s">
        <v>32</v>
      </c>
      <c r="I457" s="72">
        <v>1</v>
      </c>
      <c r="J457" s="74">
        <v>44704</v>
      </c>
      <c r="K457" s="72" t="s">
        <v>65</v>
      </c>
      <c r="L457" s="72">
        <v>0.81049602630857775</v>
      </c>
      <c r="M457" s="72">
        <v>3044.8220244834379</v>
      </c>
      <c r="N457" s="72">
        <f>M457/1000</f>
        <v>3.0448220244834379</v>
      </c>
      <c r="O457" s="72">
        <f>N457*0.446089</f>
        <v>1.3582616120797923</v>
      </c>
    </row>
    <row r="458" spans="1:15" ht="13" x14ac:dyDescent="0.15">
      <c r="A458" s="72">
        <v>2022</v>
      </c>
      <c r="B458" s="72" t="s">
        <v>33</v>
      </c>
      <c r="C458" s="72">
        <v>2107</v>
      </c>
      <c r="D458" s="72" t="s">
        <v>105</v>
      </c>
      <c r="E458" s="72" t="s">
        <v>27</v>
      </c>
      <c r="F458" s="72" t="s">
        <v>108</v>
      </c>
      <c r="G458" s="72" t="s">
        <v>109</v>
      </c>
      <c r="H458" s="72" t="s">
        <v>32</v>
      </c>
      <c r="I458" s="72">
        <v>2</v>
      </c>
      <c r="J458" s="74">
        <v>44741</v>
      </c>
      <c r="K458" s="72" t="s">
        <v>51</v>
      </c>
      <c r="L458" s="72">
        <v>0.7123745819397993</v>
      </c>
      <c r="M458" s="72">
        <v>5455.3028538825629</v>
      </c>
      <c r="N458" s="72">
        <f>M458/1000</f>
        <v>5.4553028538825625</v>
      </c>
      <c r="O458" s="72">
        <f>N458*0.446089</f>
        <v>2.4335505947856184</v>
      </c>
    </row>
    <row r="459" spans="1:15" ht="13" x14ac:dyDescent="0.15">
      <c r="A459" s="72">
        <v>2022</v>
      </c>
      <c r="B459" s="72" t="s">
        <v>33</v>
      </c>
      <c r="C459" s="72">
        <v>2108</v>
      </c>
      <c r="D459" s="72" t="s">
        <v>105</v>
      </c>
      <c r="E459" s="72" t="s">
        <v>31</v>
      </c>
      <c r="F459" s="72" t="s">
        <v>106</v>
      </c>
      <c r="G459" s="72" t="s">
        <v>109</v>
      </c>
      <c r="H459" s="72" t="s">
        <v>32</v>
      </c>
      <c r="I459" s="72">
        <v>2</v>
      </c>
      <c r="J459" s="74">
        <v>44741</v>
      </c>
      <c r="K459" s="72" t="s">
        <v>51</v>
      </c>
      <c r="L459" s="72">
        <v>0.6988847583643123</v>
      </c>
      <c r="M459" s="72">
        <v>5456.5224738087172</v>
      </c>
      <c r="N459" s="72">
        <f>M459/1000</f>
        <v>5.4565224738087172</v>
      </c>
      <c r="O459" s="72">
        <f>N459*0.446089</f>
        <v>2.4340946538188568</v>
      </c>
    </row>
    <row r="460" spans="1:15" ht="13" x14ac:dyDescent="0.15">
      <c r="A460" s="72">
        <v>2022</v>
      </c>
      <c r="B460" s="72" t="s">
        <v>33</v>
      </c>
      <c r="C460" s="72">
        <v>2109</v>
      </c>
      <c r="D460" s="72" t="s">
        <v>105</v>
      </c>
      <c r="E460" s="72" t="s">
        <v>22</v>
      </c>
      <c r="F460" s="72" t="s">
        <v>106</v>
      </c>
      <c r="G460" s="72" t="s">
        <v>107</v>
      </c>
      <c r="H460" s="72" t="s">
        <v>32</v>
      </c>
      <c r="I460" s="72">
        <v>2</v>
      </c>
      <c r="J460" s="74">
        <v>44741</v>
      </c>
      <c r="K460" s="72" t="s">
        <v>51</v>
      </c>
      <c r="L460" s="72">
        <v>0.71009174311926604</v>
      </c>
      <c r="M460" s="72">
        <v>6164.0365160267302</v>
      </c>
      <c r="N460" s="72">
        <f>M460/1000</f>
        <v>6.1640365160267301</v>
      </c>
      <c r="O460" s="72">
        <f>N460*0.446089</f>
        <v>2.749708885397848</v>
      </c>
    </row>
    <row r="461" spans="1:15" ht="13" x14ac:dyDescent="0.15">
      <c r="A461" s="72">
        <v>2022</v>
      </c>
      <c r="B461" s="72" t="s">
        <v>33</v>
      </c>
      <c r="C461" s="72">
        <v>2110</v>
      </c>
      <c r="D461" s="72" t="s">
        <v>105</v>
      </c>
      <c r="E461" s="72" t="s">
        <v>28</v>
      </c>
      <c r="F461" s="72" t="s">
        <v>106</v>
      </c>
      <c r="G461" s="72" t="s">
        <v>110</v>
      </c>
      <c r="H461" s="72" t="s">
        <v>32</v>
      </c>
      <c r="I461" s="72">
        <v>2</v>
      </c>
      <c r="J461" s="74">
        <v>44741</v>
      </c>
      <c r="K461" s="72" t="s">
        <v>51</v>
      </c>
      <c r="L461" s="72">
        <v>0.71338582677165352</v>
      </c>
      <c r="M461" s="72">
        <v>5366.8729110881332</v>
      </c>
      <c r="N461" s="72">
        <f>M461/1000</f>
        <v>5.3668729110881328</v>
      </c>
      <c r="O461" s="72">
        <f>N461*0.446089</f>
        <v>2.3941029700343943</v>
      </c>
    </row>
    <row r="462" spans="1:15" ht="13" x14ac:dyDescent="0.15">
      <c r="A462" s="72">
        <v>2022</v>
      </c>
      <c r="B462" s="72" t="s">
        <v>33</v>
      </c>
      <c r="C462" s="72">
        <v>2111</v>
      </c>
      <c r="D462" s="72" t="s">
        <v>105</v>
      </c>
      <c r="E462" s="72" t="s">
        <v>29</v>
      </c>
      <c r="F462" s="72" t="s">
        <v>108</v>
      </c>
      <c r="G462" s="72" t="s">
        <v>107</v>
      </c>
      <c r="H462" s="72" t="s">
        <v>32</v>
      </c>
      <c r="I462" s="72">
        <v>2</v>
      </c>
      <c r="J462" s="74">
        <v>44741</v>
      </c>
      <c r="K462" s="72" t="s">
        <v>51</v>
      </c>
      <c r="L462" s="72">
        <v>0.6901408450704225</v>
      </c>
      <c r="M462" s="72">
        <v>5914.4364458355085</v>
      </c>
      <c r="N462" s="72">
        <f>M462/1000</f>
        <v>5.9144364458355083</v>
      </c>
      <c r="O462" s="72">
        <f>N462*0.446089</f>
        <v>2.6383650396863163</v>
      </c>
    </row>
    <row r="463" spans="1:15" ht="13" x14ac:dyDescent="0.15">
      <c r="A463" s="72">
        <v>2022</v>
      </c>
      <c r="B463" s="72" t="s">
        <v>33</v>
      </c>
      <c r="C463" s="72">
        <v>2112</v>
      </c>
      <c r="D463" s="72" t="s">
        <v>105</v>
      </c>
      <c r="E463" s="72" t="s">
        <v>30</v>
      </c>
      <c r="F463" s="72" t="s">
        <v>108</v>
      </c>
      <c r="G463" s="72" t="s">
        <v>110</v>
      </c>
      <c r="H463" s="72" t="s">
        <v>32</v>
      </c>
      <c r="I463" s="72">
        <v>2</v>
      </c>
      <c r="J463" s="74">
        <v>44741</v>
      </c>
      <c r="K463" s="72" t="s">
        <v>51</v>
      </c>
      <c r="L463" s="72">
        <v>0.68253968253968256</v>
      </c>
      <c r="M463" s="72">
        <v>6212.9292929292915</v>
      </c>
      <c r="N463" s="72">
        <f>M463/1000</f>
        <v>6.2129292929292914</v>
      </c>
      <c r="O463" s="72">
        <f>N463*0.446089</f>
        <v>2.7715194153535347</v>
      </c>
    </row>
    <row r="464" spans="1:15" ht="13" x14ac:dyDescent="0.15">
      <c r="A464" s="72">
        <v>2022</v>
      </c>
      <c r="B464" s="72" t="s">
        <v>33</v>
      </c>
      <c r="C464" s="72">
        <v>2207</v>
      </c>
      <c r="D464" s="72" t="s">
        <v>111</v>
      </c>
      <c r="E464" s="72" t="s">
        <v>22</v>
      </c>
      <c r="F464" s="72" t="s">
        <v>106</v>
      </c>
      <c r="G464" s="72" t="s">
        <v>107</v>
      </c>
      <c r="H464" s="72" t="s">
        <v>32</v>
      </c>
      <c r="I464" s="72">
        <v>2</v>
      </c>
      <c r="J464" s="74">
        <v>44741</v>
      </c>
      <c r="K464" s="72" t="s">
        <v>51</v>
      </c>
      <c r="L464" s="72">
        <v>0.66825775656324582</v>
      </c>
      <c r="M464" s="72">
        <v>6051.592485448492</v>
      </c>
      <c r="N464" s="72">
        <f>M464/1000</f>
        <v>6.0515924854484924</v>
      </c>
      <c r="O464" s="72">
        <f>N464*0.446089</f>
        <v>2.6995488402412327</v>
      </c>
    </row>
    <row r="465" spans="1:15" ht="13" x14ac:dyDescent="0.15">
      <c r="A465" s="72">
        <v>2022</v>
      </c>
      <c r="B465" s="72" t="s">
        <v>33</v>
      </c>
      <c r="C465" s="72">
        <v>2208</v>
      </c>
      <c r="D465" s="72" t="s">
        <v>111</v>
      </c>
      <c r="E465" s="72" t="s">
        <v>28</v>
      </c>
      <c r="F465" s="72" t="s">
        <v>106</v>
      </c>
      <c r="G465" s="72" t="s">
        <v>110</v>
      </c>
      <c r="H465" s="72" t="s">
        <v>32</v>
      </c>
      <c r="I465" s="72">
        <v>2</v>
      </c>
      <c r="J465" s="74">
        <v>44741</v>
      </c>
      <c r="K465" s="72" t="s">
        <v>51</v>
      </c>
      <c r="L465" s="72">
        <v>0.69527896995708149</v>
      </c>
      <c r="M465" s="72">
        <v>5963.6121732344909</v>
      </c>
      <c r="N465" s="72">
        <f>M465/1000</f>
        <v>5.9636121732344911</v>
      </c>
      <c r="O465" s="72">
        <f>N465*0.446089</f>
        <v>2.6603017907460011</v>
      </c>
    </row>
    <row r="466" spans="1:15" ht="13" x14ac:dyDescent="0.15">
      <c r="A466" s="72">
        <v>2022</v>
      </c>
      <c r="B466" s="72" t="s">
        <v>33</v>
      </c>
      <c r="C466" s="72">
        <v>2209</v>
      </c>
      <c r="D466" s="72" t="s">
        <v>111</v>
      </c>
      <c r="E466" s="72" t="s">
        <v>27</v>
      </c>
      <c r="F466" s="72" t="s">
        <v>108</v>
      </c>
      <c r="G466" s="72" t="s">
        <v>109</v>
      </c>
      <c r="H466" s="72" t="s">
        <v>32</v>
      </c>
      <c r="I466" s="72">
        <v>2</v>
      </c>
      <c r="J466" s="74">
        <v>44741</v>
      </c>
      <c r="K466" s="72" t="s">
        <v>51</v>
      </c>
      <c r="L466" s="72">
        <v>0.72841225626740946</v>
      </c>
      <c r="M466" s="72">
        <v>6168.2215844611383</v>
      </c>
      <c r="N466" s="72">
        <f>M466/1000</f>
        <v>6.1682215844611381</v>
      </c>
      <c r="O466" s="72">
        <f>N466*0.446089</f>
        <v>2.7515757983906846</v>
      </c>
    </row>
    <row r="467" spans="1:15" ht="13" x14ac:dyDescent="0.15">
      <c r="A467" s="72">
        <v>2022</v>
      </c>
      <c r="B467" s="72" t="s">
        <v>33</v>
      </c>
      <c r="C467" s="72">
        <v>2210</v>
      </c>
      <c r="D467" s="72" t="s">
        <v>111</v>
      </c>
      <c r="E467" s="72" t="s">
        <v>29</v>
      </c>
      <c r="F467" s="72" t="s">
        <v>108</v>
      </c>
      <c r="G467" s="72" t="s">
        <v>107</v>
      </c>
      <c r="H467" s="72" t="s">
        <v>32</v>
      </c>
      <c r="I467" s="72">
        <v>2</v>
      </c>
      <c r="J467" s="74">
        <v>44741</v>
      </c>
      <c r="K467" s="72" t="s">
        <v>51</v>
      </c>
      <c r="L467" s="72">
        <v>0.70998116760828622</v>
      </c>
      <c r="M467" s="72">
        <v>6026.2424031061819</v>
      </c>
      <c r="N467" s="72">
        <f>M467/1000</f>
        <v>6.0262424031061821</v>
      </c>
      <c r="O467" s="72">
        <f>N467*0.446089</f>
        <v>2.6882404473592336</v>
      </c>
    </row>
    <row r="468" spans="1:15" ht="13" x14ac:dyDescent="0.15">
      <c r="A468" s="72">
        <v>2022</v>
      </c>
      <c r="B468" s="72" t="s">
        <v>33</v>
      </c>
      <c r="C468" s="72">
        <v>2211</v>
      </c>
      <c r="D468" s="72" t="s">
        <v>111</v>
      </c>
      <c r="E468" s="72" t="s">
        <v>30</v>
      </c>
      <c r="F468" s="72" t="s">
        <v>108</v>
      </c>
      <c r="G468" s="72" t="s">
        <v>110</v>
      </c>
      <c r="H468" s="72" t="s">
        <v>32</v>
      </c>
      <c r="I468" s="72">
        <v>2</v>
      </c>
      <c r="J468" s="74">
        <v>44741</v>
      </c>
      <c r="K468" s="72" t="s">
        <v>51</v>
      </c>
      <c r="L468" s="72">
        <v>0.7</v>
      </c>
      <c r="M468" s="72">
        <v>5508.7973063973059</v>
      </c>
      <c r="N468" s="72">
        <f>M468/1000</f>
        <v>5.5087973063973061</v>
      </c>
      <c r="O468" s="72">
        <f>N468*0.446089</f>
        <v>2.4574138816134679</v>
      </c>
    </row>
    <row r="469" spans="1:15" ht="13" x14ac:dyDescent="0.15">
      <c r="A469" s="72">
        <v>2022</v>
      </c>
      <c r="B469" s="72" t="s">
        <v>33</v>
      </c>
      <c r="C469" s="72">
        <v>2212</v>
      </c>
      <c r="D469" s="72" t="s">
        <v>111</v>
      </c>
      <c r="E469" s="72" t="s">
        <v>31</v>
      </c>
      <c r="F469" s="72" t="s">
        <v>106</v>
      </c>
      <c r="G469" s="72" t="s">
        <v>109</v>
      </c>
      <c r="H469" s="72" t="s">
        <v>32</v>
      </c>
      <c r="I469" s="72">
        <v>2</v>
      </c>
      <c r="J469" s="74">
        <v>44741</v>
      </c>
      <c r="K469" s="72" t="s">
        <v>51</v>
      </c>
      <c r="L469" s="72">
        <v>0.63659793814432986</v>
      </c>
      <c r="M469" s="72">
        <v>5970.6037002325656</v>
      </c>
      <c r="N469" s="72">
        <f>M469/1000</f>
        <v>5.9706037002325658</v>
      </c>
      <c r="O469" s="72">
        <f>N469*0.446089</f>
        <v>2.6634206340330451</v>
      </c>
    </row>
    <row r="470" spans="1:15" ht="13" x14ac:dyDescent="0.15">
      <c r="A470" s="72">
        <v>2022</v>
      </c>
      <c r="B470" s="72" t="s">
        <v>33</v>
      </c>
      <c r="C470" s="72">
        <v>2301</v>
      </c>
      <c r="D470" s="72" t="s">
        <v>109</v>
      </c>
      <c r="E470" s="72" t="s">
        <v>22</v>
      </c>
      <c r="F470" s="72" t="s">
        <v>106</v>
      </c>
      <c r="G470" s="72" t="s">
        <v>107</v>
      </c>
      <c r="H470" s="72" t="s">
        <v>32</v>
      </c>
      <c r="I470" s="72">
        <v>2</v>
      </c>
      <c r="J470" s="74">
        <v>44741</v>
      </c>
      <c r="K470" s="72" t="s">
        <v>51</v>
      </c>
      <c r="L470" s="72">
        <v>0.67667436489607391</v>
      </c>
      <c r="M470" s="72">
        <v>6288.6578383268134</v>
      </c>
      <c r="N470" s="72">
        <f>M470/1000</f>
        <v>6.288657838326813</v>
      </c>
      <c r="O470" s="72">
        <f>N470*0.446089</f>
        <v>2.8053010864413697</v>
      </c>
    </row>
    <row r="471" spans="1:15" ht="13" x14ac:dyDescent="0.15">
      <c r="A471" s="72">
        <v>2022</v>
      </c>
      <c r="B471" s="72" t="s">
        <v>33</v>
      </c>
      <c r="C471" s="72">
        <v>2302</v>
      </c>
      <c r="D471" s="72" t="s">
        <v>109</v>
      </c>
      <c r="E471" s="72" t="s">
        <v>28</v>
      </c>
      <c r="F471" s="72" t="s">
        <v>106</v>
      </c>
      <c r="G471" s="72" t="s">
        <v>110</v>
      </c>
      <c r="H471" s="72" t="s">
        <v>32</v>
      </c>
      <c r="I471" s="72">
        <v>2</v>
      </c>
      <c r="J471" s="74">
        <v>44741</v>
      </c>
      <c r="K471" s="72" t="s">
        <v>51</v>
      </c>
      <c r="L471" s="72">
        <v>0.6889763779527559</v>
      </c>
      <c r="M471" s="72">
        <v>6575.4181137711321</v>
      </c>
      <c r="N471" s="72">
        <f>M471/1000</f>
        <v>6.5754181137711321</v>
      </c>
      <c r="O471" s="72">
        <f>N471*0.446089</f>
        <v>2.9332216909540505</v>
      </c>
    </row>
    <row r="472" spans="1:15" ht="13" x14ac:dyDescent="0.15">
      <c r="A472" s="72">
        <v>2022</v>
      </c>
      <c r="B472" s="72" t="s">
        <v>33</v>
      </c>
      <c r="C472" s="72">
        <v>2303</v>
      </c>
      <c r="D472" s="72" t="s">
        <v>109</v>
      </c>
      <c r="E472" s="72" t="s">
        <v>31</v>
      </c>
      <c r="F472" s="72" t="s">
        <v>106</v>
      </c>
      <c r="G472" s="72" t="s">
        <v>109</v>
      </c>
      <c r="H472" s="72" t="s">
        <v>32</v>
      </c>
      <c r="I472" s="72">
        <v>2</v>
      </c>
      <c r="J472" s="74">
        <v>44741</v>
      </c>
      <c r="K472" s="72" t="s">
        <v>51</v>
      </c>
      <c r="L472" s="72">
        <v>0.70227670753064797</v>
      </c>
      <c r="M472" s="72">
        <v>6114.3977230959117</v>
      </c>
      <c r="N472" s="72">
        <f>M472/1000</f>
        <v>6.1143977230959115</v>
      </c>
      <c r="O472" s="72">
        <f>N472*0.446089</f>
        <v>2.7275655658981321</v>
      </c>
    </row>
    <row r="473" spans="1:15" ht="13" x14ac:dyDescent="0.15">
      <c r="A473" s="72">
        <v>2022</v>
      </c>
      <c r="B473" s="72" t="s">
        <v>33</v>
      </c>
      <c r="C473" s="72">
        <v>2304</v>
      </c>
      <c r="D473" s="72" t="s">
        <v>109</v>
      </c>
      <c r="E473" s="72" t="s">
        <v>30</v>
      </c>
      <c r="F473" s="72" t="s">
        <v>108</v>
      </c>
      <c r="G473" s="72" t="s">
        <v>110</v>
      </c>
      <c r="H473" s="72" t="s">
        <v>32</v>
      </c>
      <c r="I473" s="72">
        <v>2</v>
      </c>
      <c r="J473" s="74">
        <v>44741</v>
      </c>
      <c r="K473" s="72" t="s">
        <v>51</v>
      </c>
      <c r="L473" s="72">
        <v>0.70467289719626169</v>
      </c>
      <c r="M473" s="72">
        <v>6421.9624280185017</v>
      </c>
      <c r="N473" s="72">
        <f>M473/1000</f>
        <v>6.4219624280185013</v>
      </c>
      <c r="O473" s="72">
        <f>N473*0.446089</f>
        <v>2.8647667975523454</v>
      </c>
    </row>
    <row r="474" spans="1:15" ht="13" x14ac:dyDescent="0.15">
      <c r="A474" s="72">
        <v>2022</v>
      </c>
      <c r="B474" s="72" t="s">
        <v>33</v>
      </c>
      <c r="C474" s="72">
        <v>2305</v>
      </c>
      <c r="D474" s="72" t="s">
        <v>109</v>
      </c>
      <c r="E474" s="72" t="s">
        <v>29</v>
      </c>
      <c r="F474" s="72" t="s">
        <v>108</v>
      </c>
      <c r="G474" s="72" t="s">
        <v>107</v>
      </c>
      <c r="H474" s="72" t="s">
        <v>32</v>
      </c>
      <c r="I474" s="72">
        <v>2</v>
      </c>
      <c r="J474" s="74">
        <v>44741</v>
      </c>
      <c r="K474" s="72" t="s">
        <v>51</v>
      </c>
      <c r="L474" s="72">
        <v>0.70081967213114749</v>
      </c>
      <c r="M474" s="72">
        <v>5457.6028821916798</v>
      </c>
      <c r="N474" s="72">
        <f>M474/1000</f>
        <v>5.4576028821916802</v>
      </c>
      <c r="O474" s="72">
        <f>N474*0.446089</f>
        <v>2.4345766121140047</v>
      </c>
    </row>
    <row r="475" spans="1:15" ht="13" x14ac:dyDescent="0.15">
      <c r="A475" s="72">
        <v>2022</v>
      </c>
      <c r="B475" s="72" t="s">
        <v>33</v>
      </c>
      <c r="C475" s="72">
        <v>2306</v>
      </c>
      <c r="D475" s="72" t="s">
        <v>109</v>
      </c>
      <c r="E475" s="72" t="s">
        <v>27</v>
      </c>
      <c r="F475" s="72" t="s">
        <v>108</v>
      </c>
      <c r="G475" s="72" t="s">
        <v>109</v>
      </c>
      <c r="H475" s="72" t="s">
        <v>32</v>
      </c>
      <c r="I475" s="72">
        <v>2</v>
      </c>
      <c r="J475" s="74">
        <v>44741</v>
      </c>
      <c r="K475" s="72" t="s">
        <v>51</v>
      </c>
      <c r="L475" s="72">
        <v>0.72261735419630158</v>
      </c>
      <c r="M475" s="72">
        <v>4858.9142970721914</v>
      </c>
      <c r="N475" s="72">
        <f>M475/1000</f>
        <v>4.8589142970721912</v>
      </c>
      <c r="O475" s="72">
        <f>N475*0.446089</f>
        <v>2.1675082198666367</v>
      </c>
    </row>
    <row r="476" spans="1:15" ht="13" x14ac:dyDescent="0.15">
      <c r="A476" s="72">
        <v>2022</v>
      </c>
      <c r="B476" s="72" t="s">
        <v>33</v>
      </c>
      <c r="C476" s="72">
        <v>2407</v>
      </c>
      <c r="D476" s="72" t="s">
        <v>107</v>
      </c>
      <c r="E476" s="72" t="s">
        <v>31</v>
      </c>
      <c r="F476" s="72" t="s">
        <v>106</v>
      </c>
      <c r="G476" s="72" t="s">
        <v>109</v>
      </c>
      <c r="H476" s="72" t="s">
        <v>32</v>
      </c>
      <c r="I476" s="72">
        <v>2</v>
      </c>
      <c r="J476" s="74">
        <v>44741</v>
      </c>
      <c r="K476" s="72" t="s">
        <v>51</v>
      </c>
      <c r="L476" s="72">
        <v>0.67704280155642027</v>
      </c>
      <c r="M476" s="72">
        <v>5774.2905754475132</v>
      </c>
      <c r="N476" s="72">
        <f>M476/1000</f>
        <v>5.7742905754475133</v>
      </c>
      <c r="O476" s="72">
        <f>N476*0.446089</f>
        <v>2.5758475085108059</v>
      </c>
    </row>
    <row r="477" spans="1:15" ht="13" x14ac:dyDescent="0.15">
      <c r="A477" s="72">
        <v>2022</v>
      </c>
      <c r="B477" s="72" t="s">
        <v>33</v>
      </c>
      <c r="C477" s="72">
        <v>2408</v>
      </c>
      <c r="D477" s="72" t="s">
        <v>107</v>
      </c>
      <c r="E477" s="72" t="s">
        <v>27</v>
      </c>
      <c r="F477" s="72" t="s">
        <v>108</v>
      </c>
      <c r="G477" s="72" t="s">
        <v>109</v>
      </c>
      <c r="H477" s="72" t="s">
        <v>32</v>
      </c>
      <c r="I477" s="72">
        <v>2</v>
      </c>
      <c r="J477" s="74">
        <v>44741</v>
      </c>
      <c r="K477" s="72" t="s">
        <v>51</v>
      </c>
      <c r="L477" s="72">
        <v>0.70753064798598952</v>
      </c>
      <c r="M477" s="72">
        <v>5723.8379238974676</v>
      </c>
      <c r="N477" s="72">
        <f>M477/1000</f>
        <v>5.7238379238974675</v>
      </c>
      <c r="O477" s="72">
        <f>N477*0.446089</f>
        <v>2.5533411356334974</v>
      </c>
    </row>
    <row r="478" spans="1:15" ht="13" x14ac:dyDescent="0.15">
      <c r="A478" s="72">
        <v>2022</v>
      </c>
      <c r="B478" s="72" t="s">
        <v>33</v>
      </c>
      <c r="C478" s="72">
        <v>2409</v>
      </c>
      <c r="D478" s="72" t="s">
        <v>107</v>
      </c>
      <c r="E478" s="72" t="s">
        <v>22</v>
      </c>
      <c r="F478" s="72" t="s">
        <v>106</v>
      </c>
      <c r="G478" s="72" t="s">
        <v>107</v>
      </c>
      <c r="H478" s="72" t="s">
        <v>32</v>
      </c>
      <c r="I478" s="72">
        <v>2</v>
      </c>
      <c r="J478" s="74">
        <v>44741</v>
      </c>
      <c r="K478" s="72" t="s">
        <v>51</v>
      </c>
      <c r="L478" s="72">
        <v>0.71802773497688754</v>
      </c>
      <c r="M478" s="72">
        <v>5893.108626065482</v>
      </c>
      <c r="N478" s="72">
        <f>M478/1000</f>
        <v>5.8931086260654819</v>
      </c>
      <c r="O478" s="72">
        <f>N478*0.446089</f>
        <v>2.6288509338929247</v>
      </c>
    </row>
    <row r="479" spans="1:15" ht="13" x14ac:dyDescent="0.15">
      <c r="A479" s="72">
        <v>2022</v>
      </c>
      <c r="B479" s="72" t="s">
        <v>33</v>
      </c>
      <c r="C479" s="72">
        <v>2410</v>
      </c>
      <c r="D479" s="72" t="s">
        <v>107</v>
      </c>
      <c r="E479" s="72" t="s">
        <v>30</v>
      </c>
      <c r="F479" s="72" t="s">
        <v>108</v>
      </c>
      <c r="G479" s="72" t="s">
        <v>110</v>
      </c>
      <c r="H479" s="72" t="s">
        <v>32</v>
      </c>
      <c r="I479" s="72">
        <v>2</v>
      </c>
      <c r="J479" s="74">
        <v>44741</v>
      </c>
      <c r="K479" s="72" t="s">
        <v>51</v>
      </c>
      <c r="L479" s="72">
        <v>0.70402298850574707</v>
      </c>
      <c r="M479" s="72">
        <v>5577.9488757304844</v>
      </c>
      <c r="N479" s="72">
        <f>M479/1000</f>
        <v>5.5779488757304847</v>
      </c>
      <c r="O479" s="72">
        <f>N479*0.446089</f>
        <v>2.4882616360257361</v>
      </c>
    </row>
    <row r="480" spans="1:15" ht="13" x14ac:dyDescent="0.15">
      <c r="A480" s="72">
        <v>2022</v>
      </c>
      <c r="B480" s="72" t="s">
        <v>33</v>
      </c>
      <c r="C480" s="72">
        <v>2411</v>
      </c>
      <c r="D480" s="72" t="s">
        <v>107</v>
      </c>
      <c r="E480" s="72" t="s">
        <v>29</v>
      </c>
      <c r="F480" s="72" t="s">
        <v>108</v>
      </c>
      <c r="G480" s="72" t="s">
        <v>107</v>
      </c>
      <c r="H480" s="72" t="s">
        <v>32</v>
      </c>
      <c r="I480" s="72">
        <v>2</v>
      </c>
      <c r="J480" s="74">
        <v>44741</v>
      </c>
      <c r="K480" s="72" t="s">
        <v>51</v>
      </c>
      <c r="L480" s="72">
        <v>0.69204152249134943</v>
      </c>
      <c r="M480" s="72">
        <v>5580.5290505982548</v>
      </c>
      <c r="N480" s="72">
        <f>M480/1000</f>
        <v>5.5805290505982548</v>
      </c>
      <c r="O480" s="72">
        <f>N480*0.446089</f>
        <v>2.4894126236523251</v>
      </c>
    </row>
    <row r="481" spans="1:15" ht="13" x14ac:dyDescent="0.15">
      <c r="A481" s="72">
        <v>2022</v>
      </c>
      <c r="B481" s="72" t="s">
        <v>33</v>
      </c>
      <c r="C481" s="72">
        <v>2412</v>
      </c>
      <c r="D481" s="72" t="s">
        <v>107</v>
      </c>
      <c r="E481" s="72" t="s">
        <v>28</v>
      </c>
      <c r="F481" s="72" t="s">
        <v>106</v>
      </c>
      <c r="G481" s="72" t="s">
        <v>110</v>
      </c>
      <c r="H481" s="72" t="s">
        <v>32</v>
      </c>
      <c r="I481" s="72">
        <v>2</v>
      </c>
      <c r="J481" s="74">
        <v>44741</v>
      </c>
      <c r="K481" s="72" t="s">
        <v>51</v>
      </c>
      <c r="L481" s="72">
        <v>0.69354838709677424</v>
      </c>
      <c r="M481" s="72">
        <v>4923.8578074653342</v>
      </c>
      <c r="N481" s="72">
        <f>M481/1000</f>
        <v>4.9238578074653345</v>
      </c>
      <c r="O481" s="72">
        <f>N481*0.446089</f>
        <v>2.1964788054744036</v>
      </c>
    </row>
    <row r="482" spans="1:15" ht="13" x14ac:dyDescent="0.15">
      <c r="A482" s="72">
        <v>2022</v>
      </c>
      <c r="B482" s="72" t="s">
        <v>33</v>
      </c>
      <c r="C482" s="72">
        <v>2101</v>
      </c>
      <c r="D482" s="72" t="s">
        <v>105</v>
      </c>
      <c r="E482" s="72" t="s">
        <v>31</v>
      </c>
      <c r="F482" s="72" t="s">
        <v>106</v>
      </c>
      <c r="G482" s="72" t="s">
        <v>109</v>
      </c>
      <c r="H482" s="72" t="s">
        <v>23</v>
      </c>
      <c r="I482" s="72">
        <v>3</v>
      </c>
      <c r="J482" s="74">
        <v>44754</v>
      </c>
      <c r="K482" s="72" t="s">
        <v>66</v>
      </c>
      <c r="L482" s="72">
        <v>0.6082725060827251</v>
      </c>
      <c r="M482" s="72">
        <v>5915.4258863301839</v>
      </c>
      <c r="N482" s="72">
        <f>M482/1000</f>
        <v>5.9154258863301843</v>
      </c>
      <c r="O482" s="72">
        <f>N482*0.446089</f>
        <v>2.6388064182071456</v>
      </c>
    </row>
    <row r="483" spans="1:15" ht="13" x14ac:dyDescent="0.15">
      <c r="A483" s="72">
        <v>2022</v>
      </c>
      <c r="B483" s="72" t="s">
        <v>33</v>
      </c>
      <c r="C483" s="72">
        <v>2102</v>
      </c>
      <c r="D483" s="72" t="s">
        <v>105</v>
      </c>
      <c r="E483" s="72" t="s">
        <v>30</v>
      </c>
      <c r="F483" s="72" t="s">
        <v>108</v>
      </c>
      <c r="G483" s="72" t="s">
        <v>110</v>
      </c>
      <c r="H483" s="72" t="s">
        <v>23</v>
      </c>
      <c r="I483" s="72">
        <v>3</v>
      </c>
      <c r="J483" s="74">
        <v>44754</v>
      </c>
      <c r="K483" s="72" t="s">
        <v>66</v>
      </c>
      <c r="L483" s="72">
        <v>0.59234234234234229</v>
      </c>
      <c r="M483" s="72">
        <v>6599.2161504939286</v>
      </c>
      <c r="N483" s="72">
        <f>M483/1000</f>
        <v>6.5992161504939286</v>
      </c>
      <c r="O483" s="72">
        <f>N483*0.446089</f>
        <v>2.9438377333576864</v>
      </c>
    </row>
    <row r="484" spans="1:15" ht="13" x14ac:dyDescent="0.15">
      <c r="A484" s="72">
        <v>2022</v>
      </c>
      <c r="B484" s="72" t="s">
        <v>33</v>
      </c>
      <c r="C484" s="72">
        <v>2103</v>
      </c>
      <c r="D484" s="72" t="s">
        <v>105</v>
      </c>
      <c r="E484" s="72" t="s">
        <v>27</v>
      </c>
      <c r="F484" s="72" t="s">
        <v>108</v>
      </c>
      <c r="G484" s="72" t="s">
        <v>109</v>
      </c>
      <c r="H484" s="72" t="s">
        <v>23</v>
      </c>
      <c r="I484" s="72">
        <v>3</v>
      </c>
      <c r="J484" s="74">
        <v>44754</v>
      </c>
      <c r="K484" s="72" t="s">
        <v>66</v>
      </c>
      <c r="L484" s="72">
        <v>0.64252696456086289</v>
      </c>
      <c r="M484" s="72">
        <v>6045.9322206831193</v>
      </c>
      <c r="N484" s="72">
        <f>M484/1000</f>
        <v>6.0459322206831194</v>
      </c>
      <c r="O484" s="72">
        <f>N484*0.446089</f>
        <v>2.6970238583923121</v>
      </c>
    </row>
    <row r="485" spans="1:15" ht="13" x14ac:dyDescent="0.15">
      <c r="A485" s="72">
        <v>2022</v>
      </c>
      <c r="B485" s="72" t="s">
        <v>33</v>
      </c>
      <c r="C485" s="72">
        <v>2104</v>
      </c>
      <c r="D485" s="72" t="s">
        <v>105</v>
      </c>
      <c r="E485" s="72" t="s">
        <v>28</v>
      </c>
      <c r="F485" s="72" t="s">
        <v>106</v>
      </c>
      <c r="G485" s="72" t="s">
        <v>110</v>
      </c>
      <c r="H485" s="72" t="s">
        <v>23</v>
      </c>
      <c r="I485" s="72">
        <v>3</v>
      </c>
      <c r="J485" s="74">
        <v>44754</v>
      </c>
      <c r="K485" s="72" t="s">
        <v>66</v>
      </c>
      <c r="L485" s="72">
        <v>0.61153846153846159</v>
      </c>
      <c r="M485" s="72">
        <v>6335.395687645685</v>
      </c>
      <c r="N485" s="72">
        <f>M485/1000</f>
        <v>6.3353956876456854</v>
      </c>
      <c r="O485" s="72">
        <f>N485*0.446089</f>
        <v>2.8261503269061761</v>
      </c>
    </row>
    <row r="486" spans="1:15" ht="13" x14ac:dyDescent="0.15">
      <c r="A486" s="72">
        <v>2022</v>
      </c>
      <c r="B486" s="72" t="s">
        <v>33</v>
      </c>
      <c r="C486" s="72">
        <v>2105</v>
      </c>
      <c r="D486" s="72" t="s">
        <v>105</v>
      </c>
      <c r="E486" s="72" t="s">
        <v>22</v>
      </c>
      <c r="F486" s="72" t="s">
        <v>106</v>
      </c>
      <c r="G486" s="72" t="s">
        <v>107</v>
      </c>
      <c r="H486" s="72" t="s">
        <v>23</v>
      </c>
      <c r="I486" s="72">
        <v>3</v>
      </c>
      <c r="J486" s="74">
        <v>44754</v>
      </c>
      <c r="K486" s="72" t="s">
        <v>66</v>
      </c>
      <c r="L486" s="72">
        <v>0.58562367864693443</v>
      </c>
      <c r="M486" s="72">
        <v>6808.0978542768526</v>
      </c>
      <c r="N486" s="72">
        <f>M486/1000</f>
        <v>6.8080978542768529</v>
      </c>
      <c r="O486" s="72">
        <f>N486*0.446089</f>
        <v>3.0370175637165073</v>
      </c>
    </row>
    <row r="487" spans="1:15" ht="13" x14ac:dyDescent="0.15">
      <c r="A487" s="72">
        <v>2022</v>
      </c>
      <c r="B487" s="72" t="s">
        <v>33</v>
      </c>
      <c r="C487" s="72">
        <v>2106</v>
      </c>
      <c r="D487" s="72" t="s">
        <v>105</v>
      </c>
      <c r="E487" s="72" t="s">
        <v>29</v>
      </c>
      <c r="F487" s="72" t="s">
        <v>108</v>
      </c>
      <c r="G487" s="72" t="s">
        <v>107</v>
      </c>
      <c r="H487" s="72" t="s">
        <v>23</v>
      </c>
      <c r="I487" s="72">
        <v>3</v>
      </c>
      <c r="J487" s="74">
        <v>44754</v>
      </c>
      <c r="K487" s="72" t="s">
        <v>66</v>
      </c>
      <c r="L487" s="72">
        <v>0.6038095238095238</v>
      </c>
      <c r="M487" s="72">
        <v>6174.2710662177324</v>
      </c>
      <c r="N487" s="72">
        <f>M487/1000</f>
        <v>6.1742710662177327</v>
      </c>
      <c r="O487" s="72">
        <f>N487*0.446089</f>
        <v>2.7542744056580024</v>
      </c>
    </row>
    <row r="488" spans="1:15" ht="13" x14ac:dyDescent="0.15">
      <c r="A488" s="72">
        <v>2022</v>
      </c>
      <c r="B488" s="72" t="s">
        <v>33</v>
      </c>
      <c r="C488" s="72">
        <v>2201</v>
      </c>
      <c r="D488" s="72" t="s">
        <v>111</v>
      </c>
      <c r="E488" s="72" t="s">
        <v>22</v>
      </c>
      <c r="F488" s="72" t="s">
        <v>106</v>
      </c>
      <c r="G488" s="72" t="s">
        <v>107</v>
      </c>
      <c r="H488" s="72" t="s">
        <v>23</v>
      </c>
      <c r="I488" s="72">
        <v>3</v>
      </c>
      <c r="J488" s="74">
        <v>44754</v>
      </c>
      <c r="K488" s="72" t="s">
        <v>66</v>
      </c>
      <c r="L488" s="72">
        <v>0.59420289855072461</v>
      </c>
      <c r="M488" s="72">
        <v>5343.5193806015068</v>
      </c>
      <c r="N488" s="72">
        <f>M488/1000</f>
        <v>5.3435193806015064</v>
      </c>
      <c r="O488" s="72">
        <f>N488*0.446089</f>
        <v>2.3836852169731455</v>
      </c>
    </row>
    <row r="489" spans="1:15" ht="13" x14ac:dyDescent="0.15">
      <c r="A489" s="72">
        <v>2022</v>
      </c>
      <c r="B489" s="72" t="s">
        <v>33</v>
      </c>
      <c r="C489" s="72">
        <v>2202</v>
      </c>
      <c r="D489" s="72" t="s">
        <v>111</v>
      </c>
      <c r="E489" s="72" t="s">
        <v>27</v>
      </c>
      <c r="F489" s="72" t="s">
        <v>108</v>
      </c>
      <c r="G489" s="72" t="s">
        <v>109</v>
      </c>
      <c r="H489" s="72" t="s">
        <v>23</v>
      </c>
      <c r="I489" s="72">
        <v>3</v>
      </c>
      <c r="J489" s="74">
        <v>44754</v>
      </c>
      <c r="K489" s="72" t="s">
        <v>66</v>
      </c>
      <c r="L489" s="72">
        <v>0.62081128747795411</v>
      </c>
      <c r="M489" s="72">
        <v>5359.6103005362265</v>
      </c>
      <c r="N489" s="72">
        <f>M489/1000</f>
        <v>5.3596103005362261</v>
      </c>
      <c r="O489" s="72">
        <f>N489*0.446089</f>
        <v>2.3908631993559046</v>
      </c>
    </row>
    <row r="490" spans="1:15" ht="13" x14ac:dyDescent="0.15">
      <c r="A490" s="72">
        <v>2022</v>
      </c>
      <c r="B490" s="72" t="s">
        <v>33</v>
      </c>
      <c r="C490" s="72">
        <v>2203</v>
      </c>
      <c r="D490" s="72" t="s">
        <v>111</v>
      </c>
      <c r="E490" s="72" t="s">
        <v>29</v>
      </c>
      <c r="F490" s="72" t="s">
        <v>108</v>
      </c>
      <c r="G490" s="72" t="s">
        <v>107</v>
      </c>
      <c r="H490" s="72" t="s">
        <v>23</v>
      </c>
      <c r="I490" s="72">
        <v>3</v>
      </c>
      <c r="J490" s="74">
        <v>44754</v>
      </c>
      <c r="K490" s="72" t="s">
        <v>66</v>
      </c>
      <c r="L490" s="72">
        <v>0.63723608445297508</v>
      </c>
      <c r="M490" s="72">
        <v>5697.1726865584824</v>
      </c>
      <c r="N490" s="72">
        <f>M490/1000</f>
        <v>5.6971726865584822</v>
      </c>
      <c r="O490" s="72">
        <f>N490*0.446089</f>
        <v>2.5414460665741867</v>
      </c>
    </row>
    <row r="491" spans="1:15" ht="13" x14ac:dyDescent="0.15">
      <c r="A491" s="72">
        <v>2022</v>
      </c>
      <c r="B491" s="72" t="s">
        <v>33</v>
      </c>
      <c r="C491" s="72">
        <v>2204</v>
      </c>
      <c r="D491" s="72" t="s">
        <v>111</v>
      </c>
      <c r="E491" s="72" t="s">
        <v>28</v>
      </c>
      <c r="F491" s="72" t="s">
        <v>106</v>
      </c>
      <c r="G491" s="72" t="s">
        <v>110</v>
      </c>
      <c r="H491" s="72" t="s">
        <v>23</v>
      </c>
      <c r="I491" s="72">
        <v>3</v>
      </c>
      <c r="J491" s="74">
        <v>44754</v>
      </c>
      <c r="K491" s="72" t="s">
        <v>66</v>
      </c>
      <c r="L491" s="72">
        <v>0.62637362637362637</v>
      </c>
      <c r="M491" s="72">
        <v>6815.6365363032019</v>
      </c>
      <c r="N491" s="72">
        <f>M491/1000</f>
        <v>6.8156365363032014</v>
      </c>
      <c r="O491" s="72">
        <f>N491*0.446089</f>
        <v>3.0403804868429587</v>
      </c>
    </row>
    <row r="492" spans="1:15" ht="13" x14ac:dyDescent="0.15">
      <c r="A492" s="72">
        <v>2022</v>
      </c>
      <c r="B492" s="72" t="s">
        <v>33</v>
      </c>
      <c r="C492" s="72">
        <v>2205</v>
      </c>
      <c r="D492" s="72" t="s">
        <v>111</v>
      </c>
      <c r="E492" s="72" t="s">
        <v>31</v>
      </c>
      <c r="F492" s="72" t="s">
        <v>106</v>
      </c>
      <c r="G492" s="72" t="s">
        <v>109</v>
      </c>
      <c r="H492" s="72" t="s">
        <v>23</v>
      </c>
      <c r="I492" s="72">
        <v>3</v>
      </c>
      <c r="J492" s="74">
        <v>44754</v>
      </c>
      <c r="K492" s="72" t="s">
        <v>66</v>
      </c>
      <c r="L492" s="72">
        <v>0.61896243291592123</v>
      </c>
      <c r="M492" s="72">
        <v>5523.8387452340939</v>
      </c>
      <c r="N492" s="72">
        <f>M492/1000</f>
        <v>5.5238387452340936</v>
      </c>
      <c r="O492" s="72">
        <f>N492*0.446089</f>
        <v>2.4641237020227318</v>
      </c>
    </row>
    <row r="493" spans="1:15" ht="13" x14ac:dyDescent="0.15">
      <c r="A493" s="72">
        <v>2022</v>
      </c>
      <c r="B493" s="72" t="s">
        <v>33</v>
      </c>
      <c r="C493" s="72">
        <v>2206</v>
      </c>
      <c r="D493" s="72" t="s">
        <v>111</v>
      </c>
      <c r="E493" s="72" t="s">
        <v>30</v>
      </c>
      <c r="F493" s="72" t="s">
        <v>108</v>
      </c>
      <c r="G493" s="72" t="s">
        <v>110</v>
      </c>
      <c r="H493" s="72" t="s">
        <v>23</v>
      </c>
      <c r="I493" s="72">
        <v>3</v>
      </c>
      <c r="J493" s="74">
        <v>44754</v>
      </c>
      <c r="K493" s="72" t="s">
        <v>66</v>
      </c>
      <c r="L493" s="72">
        <v>0.60437710437710435</v>
      </c>
      <c r="M493" s="72">
        <v>5926.455841618581</v>
      </c>
      <c r="N493" s="72">
        <f>M493/1000</f>
        <v>5.9264558416185809</v>
      </c>
      <c r="O493" s="72">
        <f>N493*0.446089</f>
        <v>2.6437267599317913</v>
      </c>
    </row>
    <row r="494" spans="1:15" ht="13" x14ac:dyDescent="0.15">
      <c r="A494" s="72">
        <v>2022</v>
      </c>
      <c r="B494" s="72" t="s">
        <v>33</v>
      </c>
      <c r="C494" s="72">
        <v>2307</v>
      </c>
      <c r="D494" s="72" t="s">
        <v>109</v>
      </c>
      <c r="E494" s="72" t="s">
        <v>22</v>
      </c>
      <c r="F494" s="72" t="s">
        <v>106</v>
      </c>
      <c r="G494" s="72" t="s">
        <v>107</v>
      </c>
      <c r="H494" s="72" t="s">
        <v>23</v>
      </c>
      <c r="I494" s="72">
        <v>3</v>
      </c>
      <c r="J494" s="74">
        <v>44754</v>
      </c>
      <c r="K494" s="72" t="s">
        <v>66</v>
      </c>
      <c r="L494" s="72">
        <v>0.61337683523654163</v>
      </c>
      <c r="M494" s="72">
        <v>5277.8648529888333</v>
      </c>
      <c r="N494" s="72">
        <f>M494/1000</f>
        <v>5.2778648529888335</v>
      </c>
      <c r="O494" s="72">
        <f>N494*0.446089</f>
        <v>2.354397454404936</v>
      </c>
    </row>
    <row r="495" spans="1:15" ht="13" x14ac:dyDescent="0.15">
      <c r="A495" s="72">
        <v>2022</v>
      </c>
      <c r="B495" s="72" t="s">
        <v>33</v>
      </c>
      <c r="C495" s="72">
        <v>2308</v>
      </c>
      <c r="D495" s="72" t="s">
        <v>109</v>
      </c>
      <c r="E495" s="72" t="s">
        <v>29</v>
      </c>
      <c r="F495" s="72" t="s">
        <v>108</v>
      </c>
      <c r="G495" s="72" t="s">
        <v>107</v>
      </c>
      <c r="H495" s="72" t="s">
        <v>23</v>
      </c>
      <c r="I495" s="72">
        <v>3</v>
      </c>
      <c r="J495" s="74">
        <v>44754</v>
      </c>
      <c r="K495" s="72" t="s">
        <v>66</v>
      </c>
      <c r="L495" s="72">
        <v>0.62264150943396224</v>
      </c>
      <c r="M495" s="72">
        <v>5470.5037799377424</v>
      </c>
      <c r="N495" s="72">
        <f>M495/1000</f>
        <v>5.4705037799377427</v>
      </c>
      <c r="O495" s="72">
        <f>N495*0.446089</f>
        <v>2.440331560688648</v>
      </c>
    </row>
    <row r="496" spans="1:15" ht="13" x14ac:dyDescent="0.15">
      <c r="A496" s="72">
        <v>2022</v>
      </c>
      <c r="B496" s="72" t="s">
        <v>33</v>
      </c>
      <c r="C496" s="72">
        <v>2309</v>
      </c>
      <c r="D496" s="72" t="s">
        <v>109</v>
      </c>
      <c r="E496" s="72" t="s">
        <v>31</v>
      </c>
      <c r="F496" s="72" t="s">
        <v>106</v>
      </c>
      <c r="G496" s="72" t="s">
        <v>109</v>
      </c>
      <c r="H496" s="72" t="s">
        <v>23</v>
      </c>
      <c r="I496" s="72">
        <v>3</v>
      </c>
      <c r="J496" s="74">
        <v>44754</v>
      </c>
      <c r="K496" s="72" t="s">
        <v>66</v>
      </c>
      <c r="L496" s="72">
        <v>0.65290806754221387</v>
      </c>
      <c r="M496" s="72">
        <v>6205.8058593017931</v>
      </c>
      <c r="N496" s="72">
        <f>M496/1000</f>
        <v>6.2058058593017931</v>
      </c>
      <c r="O496" s="72">
        <f>N496*0.446089</f>
        <v>2.7683417299700777</v>
      </c>
    </row>
    <row r="497" spans="1:15" ht="13" x14ac:dyDescent="0.15">
      <c r="A497" s="72">
        <v>2022</v>
      </c>
      <c r="B497" s="72" t="s">
        <v>33</v>
      </c>
      <c r="C497" s="72">
        <v>2310</v>
      </c>
      <c r="D497" s="72" t="s">
        <v>109</v>
      </c>
      <c r="E497" s="72" t="s">
        <v>27</v>
      </c>
      <c r="F497" s="72" t="s">
        <v>108</v>
      </c>
      <c r="G497" s="72" t="s">
        <v>109</v>
      </c>
      <c r="H497" s="72" t="s">
        <v>23</v>
      </c>
      <c r="I497" s="72">
        <v>3</v>
      </c>
      <c r="J497" s="74">
        <v>44754</v>
      </c>
      <c r="K497" s="72" t="s">
        <v>66</v>
      </c>
      <c r="L497" s="72">
        <v>0.62068965517241381</v>
      </c>
      <c r="M497" s="72">
        <v>6048.6794380587471</v>
      </c>
      <c r="N497" s="72">
        <f>M497/1000</f>
        <v>6.0486794380587474</v>
      </c>
      <c r="O497" s="72">
        <f>N497*0.446089</f>
        <v>2.6982493618441885</v>
      </c>
    </row>
    <row r="498" spans="1:15" ht="13" x14ac:dyDescent="0.15">
      <c r="A498" s="72">
        <v>2022</v>
      </c>
      <c r="B498" s="72" t="s">
        <v>33</v>
      </c>
      <c r="C498" s="72">
        <v>2311</v>
      </c>
      <c r="D498" s="72" t="s">
        <v>109</v>
      </c>
      <c r="E498" s="72" t="s">
        <v>30</v>
      </c>
      <c r="F498" s="72" t="s">
        <v>108</v>
      </c>
      <c r="G498" s="72" t="s">
        <v>110</v>
      </c>
      <c r="H498" s="72" t="s">
        <v>23</v>
      </c>
      <c r="I498" s="72">
        <v>3</v>
      </c>
      <c r="J498" s="74">
        <v>44754</v>
      </c>
      <c r="K498" s="72" t="s">
        <v>66</v>
      </c>
      <c r="L498" s="72">
        <v>0.61759729272419628</v>
      </c>
      <c r="M498" s="72">
        <v>5312.6444174780327</v>
      </c>
      <c r="N498" s="72">
        <f>M498/1000</f>
        <v>5.3126444174780323</v>
      </c>
      <c r="O498" s="72">
        <f>N498*0.446089</f>
        <v>2.3699122355483579</v>
      </c>
    </row>
    <row r="499" spans="1:15" ht="13" x14ac:dyDescent="0.15">
      <c r="A499" s="72">
        <v>2022</v>
      </c>
      <c r="B499" s="72" t="s">
        <v>33</v>
      </c>
      <c r="C499" s="72">
        <v>2312</v>
      </c>
      <c r="D499" s="72" t="s">
        <v>109</v>
      </c>
      <c r="E499" s="72" t="s">
        <v>28</v>
      </c>
      <c r="F499" s="72" t="s">
        <v>106</v>
      </c>
      <c r="G499" s="72" t="s">
        <v>110</v>
      </c>
      <c r="H499" s="72" t="s">
        <v>23</v>
      </c>
      <c r="I499" s="72">
        <v>3</v>
      </c>
      <c r="J499" s="74">
        <v>44754</v>
      </c>
      <c r="K499" s="72" t="s">
        <v>66</v>
      </c>
      <c r="L499" s="72">
        <v>0.59867330016583753</v>
      </c>
      <c r="M499" s="72">
        <v>5090.7210859283814</v>
      </c>
      <c r="N499" s="72">
        <f>M499/1000</f>
        <v>5.0907210859283811</v>
      </c>
      <c r="O499" s="72">
        <f>N499*0.446089</f>
        <v>2.2709146785007057</v>
      </c>
    </row>
    <row r="500" spans="1:15" ht="13" x14ac:dyDescent="0.15">
      <c r="A500" s="72">
        <v>2022</v>
      </c>
      <c r="B500" s="72" t="s">
        <v>33</v>
      </c>
      <c r="C500" s="72">
        <v>2401</v>
      </c>
      <c r="D500" s="72" t="s">
        <v>107</v>
      </c>
      <c r="E500" s="72" t="s">
        <v>30</v>
      </c>
      <c r="F500" s="72" t="s">
        <v>108</v>
      </c>
      <c r="G500" s="72" t="s">
        <v>110</v>
      </c>
      <c r="H500" s="72" t="s">
        <v>23</v>
      </c>
      <c r="I500" s="72">
        <v>3</v>
      </c>
      <c r="J500" s="74">
        <v>44754</v>
      </c>
      <c r="K500" s="72" t="s">
        <v>66</v>
      </c>
      <c r="L500" s="72">
        <v>0.59284497444633732</v>
      </c>
      <c r="M500" s="72">
        <v>5017.0903469676887</v>
      </c>
      <c r="N500" s="72">
        <f>M500/1000</f>
        <v>5.0170903469676889</v>
      </c>
      <c r="O500" s="72">
        <f>N500*0.446089</f>
        <v>2.2380688157884694</v>
      </c>
    </row>
    <row r="501" spans="1:15" ht="13" x14ac:dyDescent="0.15">
      <c r="A501" s="72">
        <v>2022</v>
      </c>
      <c r="B501" s="72" t="s">
        <v>33</v>
      </c>
      <c r="C501" s="72">
        <v>2402</v>
      </c>
      <c r="D501" s="72" t="s">
        <v>107</v>
      </c>
      <c r="E501" s="72" t="s">
        <v>27</v>
      </c>
      <c r="F501" s="72" t="s">
        <v>108</v>
      </c>
      <c r="G501" s="72" t="s">
        <v>109</v>
      </c>
      <c r="H501" s="72" t="s">
        <v>23</v>
      </c>
      <c r="I501" s="72">
        <v>3</v>
      </c>
      <c r="J501" s="74">
        <v>44754</v>
      </c>
      <c r="K501" s="72" t="s">
        <v>66</v>
      </c>
      <c r="L501" s="72">
        <v>0.65079365079365081</v>
      </c>
      <c r="M501" s="72">
        <v>4893.6406035665286</v>
      </c>
      <c r="N501" s="72">
        <f>M501/1000</f>
        <v>4.8936406035665287</v>
      </c>
      <c r="O501" s="72">
        <f>N501*0.446089</f>
        <v>2.1829992432043892</v>
      </c>
    </row>
    <row r="502" spans="1:15" ht="13" x14ac:dyDescent="0.15">
      <c r="A502" s="72">
        <v>2022</v>
      </c>
      <c r="B502" s="72" t="s">
        <v>33</v>
      </c>
      <c r="C502" s="72">
        <v>2403</v>
      </c>
      <c r="D502" s="72" t="s">
        <v>107</v>
      </c>
      <c r="E502" s="72" t="s">
        <v>22</v>
      </c>
      <c r="F502" s="72" t="s">
        <v>106</v>
      </c>
      <c r="G502" s="72" t="s">
        <v>107</v>
      </c>
      <c r="H502" s="72" t="s">
        <v>23</v>
      </c>
      <c r="I502" s="72">
        <v>3</v>
      </c>
      <c r="J502" s="74">
        <v>44754</v>
      </c>
      <c r="K502" s="72" t="s">
        <v>66</v>
      </c>
      <c r="L502" s="72">
        <v>0.67701863354037262</v>
      </c>
      <c r="M502" s="72">
        <v>5384.5387205387206</v>
      </c>
      <c r="N502" s="72">
        <f>M502/1000</f>
        <v>5.3845387205387203</v>
      </c>
      <c r="O502" s="72">
        <f>N502*0.446089</f>
        <v>2.4019834933063975</v>
      </c>
    </row>
    <row r="503" spans="1:15" ht="13" x14ac:dyDescent="0.15">
      <c r="A503" s="72">
        <v>2022</v>
      </c>
      <c r="B503" s="72" t="s">
        <v>33</v>
      </c>
      <c r="C503" s="72">
        <v>2404</v>
      </c>
      <c r="D503" s="72" t="s">
        <v>107</v>
      </c>
      <c r="E503" s="72" t="s">
        <v>28</v>
      </c>
      <c r="F503" s="72" t="s">
        <v>106</v>
      </c>
      <c r="G503" s="72" t="s">
        <v>110</v>
      </c>
      <c r="H503" s="72" t="s">
        <v>23</v>
      </c>
      <c r="I503" s="72">
        <v>3</v>
      </c>
      <c r="J503" s="74">
        <v>44754</v>
      </c>
      <c r="K503" s="72" t="s">
        <v>66</v>
      </c>
      <c r="L503" s="72">
        <v>0.62703583061889245</v>
      </c>
      <c r="M503" s="72">
        <v>6533.2167037731651</v>
      </c>
      <c r="N503" s="72">
        <f>M503/1000</f>
        <v>6.5332167037731654</v>
      </c>
      <c r="O503" s="72">
        <f>N503*0.446089</f>
        <v>2.9143961061694679</v>
      </c>
    </row>
    <row r="504" spans="1:15" ht="13" x14ac:dyDescent="0.15">
      <c r="A504" s="72">
        <v>2022</v>
      </c>
      <c r="B504" s="72" t="s">
        <v>33</v>
      </c>
      <c r="C504" s="72">
        <v>2405</v>
      </c>
      <c r="D504" s="72" t="s">
        <v>107</v>
      </c>
      <c r="E504" s="72" t="s">
        <v>29</v>
      </c>
      <c r="F504" s="72" t="s">
        <v>108</v>
      </c>
      <c r="G504" s="72" t="s">
        <v>107</v>
      </c>
      <c r="H504" s="72" t="s">
        <v>23</v>
      </c>
      <c r="I504" s="72">
        <v>3</v>
      </c>
      <c r="J504" s="74">
        <v>44754</v>
      </c>
      <c r="K504" s="72" t="s">
        <v>66</v>
      </c>
      <c r="L504" s="72">
        <v>0.58216783216783219</v>
      </c>
      <c r="M504" s="72">
        <v>5956.2899350929656</v>
      </c>
      <c r="N504" s="72">
        <f>M504/1000</f>
        <v>5.9562899350929657</v>
      </c>
      <c r="O504" s="72">
        <f>N504*0.446089</f>
        <v>2.6570354208556859</v>
      </c>
    </row>
    <row r="505" spans="1:15" ht="13" x14ac:dyDescent="0.15">
      <c r="A505" s="72">
        <v>2022</v>
      </c>
      <c r="B505" s="72" t="s">
        <v>33</v>
      </c>
      <c r="C505" s="72">
        <v>2406</v>
      </c>
      <c r="D505" s="72" t="s">
        <v>107</v>
      </c>
      <c r="E505" s="72" t="s">
        <v>31</v>
      </c>
      <c r="F505" s="72" t="s">
        <v>106</v>
      </c>
      <c r="G505" s="72" t="s">
        <v>109</v>
      </c>
      <c r="H505" s="72" t="s">
        <v>23</v>
      </c>
      <c r="I505" s="72">
        <v>3</v>
      </c>
      <c r="J505" s="74">
        <v>44754</v>
      </c>
      <c r="K505" s="72" t="s">
        <v>66</v>
      </c>
      <c r="L505" s="72">
        <v>0.59516129032258069</v>
      </c>
      <c r="M505" s="72">
        <v>4841.8259856630821</v>
      </c>
      <c r="N505" s="72">
        <f>M505/1000</f>
        <v>4.8418259856630819</v>
      </c>
      <c r="O505" s="72">
        <f>N505*0.446089</f>
        <v>2.1598853121184587</v>
      </c>
    </row>
    <row r="506" spans="1:15" ht="13" x14ac:dyDescent="0.15">
      <c r="A506" s="72">
        <v>2022</v>
      </c>
      <c r="B506" s="72" t="s">
        <v>33</v>
      </c>
      <c r="C506" s="72">
        <v>2107</v>
      </c>
      <c r="D506" s="72" t="s">
        <v>105</v>
      </c>
      <c r="E506" s="72" t="s">
        <v>27</v>
      </c>
      <c r="F506" s="72" t="s">
        <v>108</v>
      </c>
      <c r="G506" s="72" t="s">
        <v>109</v>
      </c>
      <c r="H506" s="72" t="s">
        <v>32</v>
      </c>
      <c r="I506" s="72">
        <v>4</v>
      </c>
      <c r="J506" s="74">
        <v>44775</v>
      </c>
      <c r="K506" s="72" t="s">
        <v>68</v>
      </c>
      <c r="L506" s="72">
        <v>0.62702702702702706</v>
      </c>
      <c r="M506" s="72">
        <v>1351.7319137319134</v>
      </c>
      <c r="N506" s="72">
        <f>M506/1000</f>
        <v>1.3517319137319135</v>
      </c>
      <c r="O506" s="72">
        <f>N506*0.446089</f>
        <v>0.60299273766475558</v>
      </c>
    </row>
    <row r="507" spans="1:15" ht="13" x14ac:dyDescent="0.15">
      <c r="A507" s="72">
        <v>2022</v>
      </c>
      <c r="B507" s="72" t="s">
        <v>33</v>
      </c>
      <c r="C507" s="72">
        <v>2108</v>
      </c>
      <c r="D507" s="72" t="s">
        <v>105</v>
      </c>
      <c r="E507" s="72" t="s">
        <v>31</v>
      </c>
      <c r="F507" s="72" t="s">
        <v>106</v>
      </c>
      <c r="G507" s="72" t="s">
        <v>109</v>
      </c>
      <c r="H507" s="72" t="s">
        <v>32</v>
      </c>
      <c r="I507" s="72">
        <v>4</v>
      </c>
      <c r="J507" s="74">
        <v>44775</v>
      </c>
      <c r="K507" s="72" t="s">
        <v>68</v>
      </c>
      <c r="L507" s="72">
        <v>0.66818181818181821</v>
      </c>
      <c r="M507" s="72">
        <v>1603.437812468115</v>
      </c>
      <c r="N507" s="72">
        <f>M507/1000</f>
        <v>1.603437812468115</v>
      </c>
      <c r="O507" s="72">
        <f>N507*0.446089</f>
        <v>0.71527597032608903</v>
      </c>
    </row>
    <row r="508" spans="1:15" ht="13" x14ac:dyDescent="0.15">
      <c r="A508" s="72">
        <v>2022</v>
      </c>
      <c r="B508" s="72" t="s">
        <v>33</v>
      </c>
      <c r="C508" s="72">
        <v>2109</v>
      </c>
      <c r="D508" s="72" t="s">
        <v>105</v>
      </c>
      <c r="E508" s="72" t="s">
        <v>22</v>
      </c>
      <c r="F508" s="72" t="s">
        <v>106</v>
      </c>
      <c r="G508" s="72" t="s">
        <v>107</v>
      </c>
      <c r="H508" s="72" t="s">
        <v>32</v>
      </c>
      <c r="I508" s="72">
        <v>4</v>
      </c>
      <c r="J508" s="74">
        <v>44775</v>
      </c>
      <c r="K508" s="72" t="s">
        <v>25</v>
      </c>
      <c r="L508" s="72">
        <v>0.67450980392156867</v>
      </c>
      <c r="M508" s="72">
        <v>2319.9673554719302</v>
      </c>
      <c r="N508" s="72">
        <f>M508/1000</f>
        <v>2.3199673554719302</v>
      </c>
      <c r="O508" s="72">
        <f>N508*0.446089</f>
        <v>1.0349119176351178</v>
      </c>
    </row>
    <row r="509" spans="1:15" ht="13" x14ac:dyDescent="0.15">
      <c r="A509" s="72">
        <v>2022</v>
      </c>
      <c r="B509" s="72" t="s">
        <v>33</v>
      </c>
      <c r="C509" s="72">
        <v>2110</v>
      </c>
      <c r="D509" s="72" t="s">
        <v>105</v>
      </c>
      <c r="E509" s="72" t="s">
        <v>28</v>
      </c>
      <c r="F509" s="72" t="s">
        <v>106</v>
      </c>
      <c r="G509" s="72" t="s">
        <v>110</v>
      </c>
      <c r="H509" s="72" t="s">
        <v>32</v>
      </c>
      <c r="I509" s="72">
        <v>4</v>
      </c>
      <c r="J509" s="74">
        <v>44775</v>
      </c>
      <c r="K509" s="72" t="s">
        <v>25</v>
      </c>
      <c r="L509" s="72">
        <v>0.67547169811320751</v>
      </c>
      <c r="M509" s="72">
        <v>2273.9060711941215</v>
      </c>
      <c r="N509" s="72">
        <f>M509/1000</f>
        <v>2.2739060711941215</v>
      </c>
      <c r="O509" s="72">
        <f>N509*0.446089</f>
        <v>1.0143644853929146</v>
      </c>
    </row>
    <row r="510" spans="1:15" ht="13" x14ac:dyDescent="0.15">
      <c r="A510" s="72">
        <v>2022</v>
      </c>
      <c r="B510" s="72" t="s">
        <v>33</v>
      </c>
      <c r="C510" s="72">
        <v>2111</v>
      </c>
      <c r="D510" s="72" t="s">
        <v>105</v>
      </c>
      <c r="E510" s="72" t="s">
        <v>29</v>
      </c>
      <c r="F510" s="72" t="s">
        <v>108</v>
      </c>
      <c r="G510" s="72" t="s">
        <v>107</v>
      </c>
      <c r="H510" s="72" t="s">
        <v>32</v>
      </c>
      <c r="I510" s="72">
        <v>4</v>
      </c>
      <c r="J510" s="74">
        <v>44775</v>
      </c>
      <c r="K510" s="72" t="s">
        <v>25</v>
      </c>
      <c r="L510" s="72">
        <v>0.63076923076923075</v>
      </c>
      <c r="M510" s="72">
        <v>1918.0427868427867</v>
      </c>
      <c r="N510" s="72">
        <f>M510/1000</f>
        <v>1.9180427868427867</v>
      </c>
      <c r="O510" s="72">
        <f>N510*0.446089</f>
        <v>0.8556177887399119</v>
      </c>
    </row>
    <row r="511" spans="1:15" ht="13" x14ac:dyDescent="0.15">
      <c r="A511" s="72">
        <v>2022</v>
      </c>
      <c r="B511" s="72" t="s">
        <v>33</v>
      </c>
      <c r="C511" s="72">
        <v>2112</v>
      </c>
      <c r="D511" s="72" t="s">
        <v>105</v>
      </c>
      <c r="E511" s="72" t="s">
        <v>30</v>
      </c>
      <c r="F511" s="72" t="s">
        <v>108</v>
      </c>
      <c r="G511" s="72" t="s">
        <v>110</v>
      </c>
      <c r="H511" s="72" t="s">
        <v>32</v>
      </c>
      <c r="I511" s="72">
        <v>4</v>
      </c>
      <c r="J511" s="74">
        <v>44775</v>
      </c>
      <c r="K511" s="72" t="s">
        <v>41</v>
      </c>
      <c r="L511" s="72">
        <v>0.61111111111111116</v>
      </c>
      <c r="M511" s="72">
        <v>1456.3949993764807</v>
      </c>
      <c r="N511" s="72">
        <f>M511/1000</f>
        <v>1.4563949993764806</v>
      </c>
      <c r="O511" s="72">
        <f>N511*0.446089</f>
        <v>0.6496817888768549</v>
      </c>
    </row>
    <row r="512" spans="1:15" ht="13" x14ac:dyDescent="0.15">
      <c r="A512" s="72">
        <v>2022</v>
      </c>
      <c r="B512" s="72" t="s">
        <v>33</v>
      </c>
      <c r="C512" s="72">
        <v>2207</v>
      </c>
      <c r="D512" s="72" t="s">
        <v>111</v>
      </c>
      <c r="E512" s="72" t="s">
        <v>22</v>
      </c>
      <c r="F512" s="72" t="s">
        <v>106</v>
      </c>
      <c r="G512" s="72" t="s">
        <v>107</v>
      </c>
      <c r="H512" s="72" t="s">
        <v>32</v>
      </c>
      <c r="I512" s="72">
        <v>4</v>
      </c>
      <c r="J512" s="74">
        <v>44775</v>
      </c>
      <c r="K512" s="72" t="s">
        <v>41</v>
      </c>
      <c r="L512" s="72">
        <v>0.61030927835051552</v>
      </c>
      <c r="M512" s="72">
        <v>1365.2431740081222</v>
      </c>
      <c r="N512" s="72">
        <f>M512/1000</f>
        <v>1.3652431740081221</v>
      </c>
      <c r="O512" s="72">
        <f>N512*0.446089</f>
        <v>0.60901996225010924</v>
      </c>
    </row>
    <row r="513" spans="1:15" ht="13" x14ac:dyDescent="0.15">
      <c r="A513" s="72">
        <v>2022</v>
      </c>
      <c r="B513" s="72" t="s">
        <v>33</v>
      </c>
      <c r="C513" s="72">
        <v>2208</v>
      </c>
      <c r="D513" s="72" t="s">
        <v>111</v>
      </c>
      <c r="E513" s="72" t="s">
        <v>28</v>
      </c>
      <c r="F513" s="72" t="s">
        <v>106</v>
      </c>
      <c r="G513" s="72" t="s">
        <v>110</v>
      </c>
      <c r="H513" s="72" t="s">
        <v>32</v>
      </c>
      <c r="I513" s="72">
        <v>4</v>
      </c>
      <c r="J513" s="74">
        <v>44775</v>
      </c>
      <c r="K513" s="72" t="s">
        <v>68</v>
      </c>
      <c r="L513" s="72">
        <v>0.68085106382978722</v>
      </c>
      <c r="M513" s="72">
        <v>2081.9922630560932</v>
      </c>
      <c r="N513" s="72">
        <f>M513/1000</f>
        <v>2.081992263056093</v>
      </c>
      <c r="O513" s="72">
        <f>N513*0.446089</f>
        <v>0.9287538466344295</v>
      </c>
    </row>
    <row r="514" spans="1:15" ht="13" x14ac:dyDescent="0.15">
      <c r="A514" s="72">
        <v>2022</v>
      </c>
      <c r="B514" s="72" t="s">
        <v>33</v>
      </c>
      <c r="C514" s="72">
        <v>2209</v>
      </c>
      <c r="D514" s="72" t="s">
        <v>111</v>
      </c>
      <c r="E514" s="72" t="s">
        <v>27</v>
      </c>
      <c r="F514" s="72" t="s">
        <v>108</v>
      </c>
      <c r="G514" s="72" t="s">
        <v>109</v>
      </c>
      <c r="H514" s="72" t="s">
        <v>32</v>
      </c>
      <c r="I514" s="72">
        <v>4</v>
      </c>
      <c r="J514" s="74">
        <v>44775</v>
      </c>
      <c r="K514" s="72" t="s">
        <v>25</v>
      </c>
      <c r="L514" s="72">
        <v>0.67012987012987013</v>
      </c>
      <c r="M514" s="72">
        <v>2669.9906744209779</v>
      </c>
      <c r="N514" s="72">
        <f>M514/1000</f>
        <v>2.669990674420978</v>
      </c>
      <c r="O514" s="72">
        <f>N514*0.446089</f>
        <v>1.1910534699617796</v>
      </c>
    </row>
    <row r="515" spans="1:15" ht="13" x14ac:dyDescent="0.15">
      <c r="A515" s="72">
        <v>2022</v>
      </c>
      <c r="B515" s="72" t="s">
        <v>33</v>
      </c>
      <c r="C515" s="72">
        <v>2210</v>
      </c>
      <c r="D515" s="72" t="s">
        <v>111</v>
      </c>
      <c r="E515" s="72" t="s">
        <v>29</v>
      </c>
      <c r="F515" s="72" t="s">
        <v>108</v>
      </c>
      <c r="G515" s="72" t="s">
        <v>107</v>
      </c>
      <c r="H515" s="72" t="s">
        <v>32</v>
      </c>
      <c r="I515" s="72">
        <v>4</v>
      </c>
      <c r="J515" s="74">
        <v>44775</v>
      </c>
      <c r="K515" s="72" t="s">
        <v>25</v>
      </c>
      <c r="L515" s="72">
        <v>0.66730769230769227</v>
      </c>
      <c r="M515" s="72">
        <v>2532.0673853923849</v>
      </c>
      <c r="N515" s="72">
        <f>M515/1000</f>
        <v>2.5320673853923847</v>
      </c>
      <c r="O515" s="72">
        <f>N515*0.446089</f>
        <v>1.1295274078823037</v>
      </c>
    </row>
    <row r="516" spans="1:15" ht="13" x14ac:dyDescent="0.15">
      <c r="A516" s="72">
        <v>2022</v>
      </c>
      <c r="B516" s="72" t="s">
        <v>33</v>
      </c>
      <c r="C516" s="72">
        <v>2211</v>
      </c>
      <c r="D516" s="72" t="s">
        <v>111</v>
      </c>
      <c r="E516" s="72" t="s">
        <v>30</v>
      </c>
      <c r="F516" s="72" t="s">
        <v>108</v>
      </c>
      <c r="G516" s="72" t="s">
        <v>110</v>
      </c>
      <c r="H516" s="72" t="s">
        <v>32</v>
      </c>
      <c r="I516" s="72">
        <v>4</v>
      </c>
      <c r="J516" s="74">
        <v>44775</v>
      </c>
      <c r="K516" s="72" t="s">
        <v>68</v>
      </c>
      <c r="L516" s="72">
        <v>0.65</v>
      </c>
      <c r="M516" s="72">
        <v>1818.144725028058</v>
      </c>
      <c r="N516" s="72">
        <f>M516/1000</f>
        <v>1.818144725028058</v>
      </c>
      <c r="O516" s="72">
        <f>N516*0.446089</f>
        <v>0.81105436224304139</v>
      </c>
    </row>
    <row r="517" spans="1:15" ht="13" x14ac:dyDescent="0.15">
      <c r="A517" s="72">
        <v>2022</v>
      </c>
      <c r="B517" s="72" t="s">
        <v>33</v>
      </c>
      <c r="C517" s="72">
        <v>2212</v>
      </c>
      <c r="D517" s="72" t="s">
        <v>111</v>
      </c>
      <c r="E517" s="72" t="s">
        <v>31</v>
      </c>
      <c r="F517" s="72" t="s">
        <v>106</v>
      </c>
      <c r="G517" s="72" t="s">
        <v>109</v>
      </c>
      <c r="H517" s="72" t="s">
        <v>32</v>
      </c>
      <c r="I517" s="72">
        <v>4</v>
      </c>
      <c r="J517" s="74">
        <v>44775</v>
      </c>
      <c r="K517" s="72" t="s">
        <v>41</v>
      </c>
      <c r="L517" s="72">
        <v>0.61025641025641031</v>
      </c>
      <c r="M517" s="72">
        <v>988.75849089182395</v>
      </c>
      <c r="N517" s="72">
        <f>M517/1000</f>
        <v>0.98875849089182399</v>
      </c>
      <c r="O517" s="72">
        <f>N517*0.446089</f>
        <v>0.44107428644344288</v>
      </c>
    </row>
    <row r="518" spans="1:15" ht="13" x14ac:dyDescent="0.15">
      <c r="A518" s="72">
        <v>2022</v>
      </c>
      <c r="B518" s="72" t="s">
        <v>33</v>
      </c>
      <c r="C518" s="72">
        <v>2301</v>
      </c>
      <c r="D518" s="72" t="s">
        <v>109</v>
      </c>
      <c r="E518" s="72" t="s">
        <v>22</v>
      </c>
      <c r="F518" s="72" t="s">
        <v>106</v>
      </c>
      <c r="G518" s="72" t="s">
        <v>107</v>
      </c>
      <c r="H518" s="72" t="s">
        <v>32</v>
      </c>
      <c r="I518" s="72">
        <v>4</v>
      </c>
      <c r="J518" s="74">
        <v>44775</v>
      </c>
      <c r="K518" s="72" t="s">
        <v>41</v>
      </c>
      <c r="L518" s="72">
        <v>0.61463414634146341</v>
      </c>
      <c r="M518" s="72">
        <v>1443.2011770824779</v>
      </c>
      <c r="N518" s="72">
        <f>M518/1000</f>
        <v>1.443201177082478</v>
      </c>
      <c r="O518" s="72">
        <f>N518*0.446089</f>
        <v>0.64379616988354549</v>
      </c>
    </row>
    <row r="519" spans="1:15" ht="13" x14ac:dyDescent="0.15">
      <c r="A519" s="72">
        <v>2022</v>
      </c>
      <c r="B519" s="72" t="s">
        <v>33</v>
      </c>
      <c r="C519" s="72">
        <v>2302</v>
      </c>
      <c r="D519" s="72" t="s">
        <v>109</v>
      </c>
      <c r="E519" s="72" t="s">
        <v>28</v>
      </c>
      <c r="F519" s="72" t="s">
        <v>106</v>
      </c>
      <c r="G519" s="72" t="s">
        <v>110</v>
      </c>
      <c r="H519" s="72" t="s">
        <v>32</v>
      </c>
      <c r="I519" s="72">
        <v>4</v>
      </c>
      <c r="J519" s="74">
        <v>44775</v>
      </c>
      <c r="K519" s="72" t="s">
        <v>68</v>
      </c>
      <c r="L519" s="72">
        <v>0.65050505050505047</v>
      </c>
      <c r="M519" s="72">
        <v>1519.9711866136108</v>
      </c>
      <c r="N519" s="72">
        <f>M519/1000</f>
        <v>1.5199711866136107</v>
      </c>
      <c r="O519" s="72">
        <f>N519*0.446089</f>
        <v>0.67804242666527903</v>
      </c>
    </row>
    <row r="520" spans="1:15" ht="13" x14ac:dyDescent="0.15">
      <c r="A520" s="72">
        <v>2022</v>
      </c>
      <c r="B520" s="72" t="s">
        <v>33</v>
      </c>
      <c r="C520" s="72">
        <v>2303</v>
      </c>
      <c r="D520" s="72" t="s">
        <v>109</v>
      </c>
      <c r="E520" s="72" t="s">
        <v>31</v>
      </c>
      <c r="F520" s="72" t="s">
        <v>106</v>
      </c>
      <c r="G520" s="72" t="s">
        <v>109</v>
      </c>
      <c r="H520" s="72" t="s">
        <v>32</v>
      </c>
      <c r="I520" s="72">
        <v>4</v>
      </c>
      <c r="J520" s="74">
        <v>44775</v>
      </c>
      <c r="K520" s="72" t="s">
        <v>25</v>
      </c>
      <c r="L520" s="72">
        <v>0.66913580246913584</v>
      </c>
      <c r="M520" s="72">
        <v>2278.3297501766633</v>
      </c>
      <c r="N520" s="72">
        <f>M520/1000</f>
        <v>2.2783297501766633</v>
      </c>
      <c r="O520" s="72">
        <f>N520*0.446089</f>
        <v>1.0163378399265577</v>
      </c>
    </row>
    <row r="521" spans="1:15" ht="13" x14ac:dyDescent="0.15">
      <c r="A521" s="72">
        <v>2022</v>
      </c>
      <c r="B521" s="72" t="s">
        <v>33</v>
      </c>
      <c r="C521" s="72">
        <v>2304</v>
      </c>
      <c r="D521" s="72" t="s">
        <v>109</v>
      </c>
      <c r="E521" s="72" t="s">
        <v>30</v>
      </c>
      <c r="F521" s="72" t="s">
        <v>108</v>
      </c>
      <c r="G521" s="72" t="s">
        <v>110</v>
      </c>
      <c r="H521" s="72" t="s">
        <v>32</v>
      </c>
      <c r="I521" s="72">
        <v>4</v>
      </c>
      <c r="J521" s="74">
        <v>44775</v>
      </c>
      <c r="K521" s="72" t="s">
        <v>25</v>
      </c>
      <c r="L521" s="72">
        <v>0.66428571428571426</v>
      </c>
      <c r="M521" s="72">
        <v>2068.3877104377102</v>
      </c>
      <c r="N521" s="72">
        <f>M521/1000</f>
        <v>2.0683877104377104</v>
      </c>
      <c r="O521" s="72">
        <f>N521*0.446089</f>
        <v>0.92268500536144782</v>
      </c>
    </row>
    <row r="522" spans="1:15" ht="13" x14ac:dyDescent="0.15">
      <c r="A522" s="72">
        <v>2022</v>
      </c>
      <c r="B522" s="72" t="s">
        <v>33</v>
      </c>
      <c r="C522" s="72">
        <v>2305</v>
      </c>
      <c r="D522" s="72" t="s">
        <v>109</v>
      </c>
      <c r="E522" s="72" t="s">
        <v>29</v>
      </c>
      <c r="F522" s="72" t="s">
        <v>108</v>
      </c>
      <c r="G522" s="72" t="s">
        <v>107</v>
      </c>
      <c r="H522" s="72" t="s">
        <v>32</v>
      </c>
      <c r="I522" s="72">
        <v>4</v>
      </c>
      <c r="J522" s="74">
        <v>44775</v>
      </c>
      <c r="K522" s="72" t="s">
        <v>68</v>
      </c>
      <c r="L522" s="72">
        <v>0.63030303030303025</v>
      </c>
      <c r="M522" s="72">
        <v>1786.4786586402747</v>
      </c>
      <c r="N522" s="72">
        <f>M522/1000</f>
        <v>1.7864786586402748</v>
      </c>
      <c r="O522" s="72">
        <f>N522*0.446089</f>
        <v>0.79692847835418157</v>
      </c>
    </row>
    <row r="523" spans="1:15" ht="13" x14ac:dyDescent="0.15">
      <c r="A523" s="72">
        <v>2022</v>
      </c>
      <c r="B523" s="72" t="s">
        <v>33</v>
      </c>
      <c r="C523" s="72">
        <v>2306</v>
      </c>
      <c r="D523" s="72" t="s">
        <v>109</v>
      </c>
      <c r="E523" s="72" t="s">
        <v>27</v>
      </c>
      <c r="F523" s="72" t="s">
        <v>108</v>
      </c>
      <c r="G523" s="72" t="s">
        <v>109</v>
      </c>
      <c r="H523" s="72" t="s">
        <v>32</v>
      </c>
      <c r="I523" s="72">
        <v>4</v>
      </c>
      <c r="J523" s="74">
        <v>44775</v>
      </c>
      <c r="K523" s="72" t="s">
        <v>41</v>
      </c>
      <c r="L523" s="72">
        <v>0.61265822784810131</v>
      </c>
      <c r="M523" s="72">
        <v>1310.2202787367339</v>
      </c>
      <c r="N523" s="72">
        <f>M523/1000</f>
        <v>1.3102202787367339</v>
      </c>
      <c r="O523" s="72">
        <f>N523*0.446089</f>
        <v>0.58447485392139087</v>
      </c>
    </row>
    <row r="524" spans="1:15" ht="13" x14ac:dyDescent="0.15">
      <c r="A524" s="72">
        <v>2022</v>
      </c>
      <c r="B524" s="72" t="s">
        <v>33</v>
      </c>
      <c r="C524" s="72">
        <v>2407</v>
      </c>
      <c r="D524" s="72" t="s">
        <v>107</v>
      </c>
      <c r="E524" s="72" t="s">
        <v>31</v>
      </c>
      <c r="F524" s="72" t="s">
        <v>106</v>
      </c>
      <c r="G524" s="72" t="s">
        <v>109</v>
      </c>
      <c r="H524" s="72" t="s">
        <v>32</v>
      </c>
      <c r="I524" s="72">
        <v>4</v>
      </c>
      <c r="J524" s="74">
        <v>44775</v>
      </c>
      <c r="K524" s="72" t="s">
        <v>41</v>
      </c>
      <c r="L524" s="72">
        <v>0.62058823529411766</v>
      </c>
      <c r="M524" s="72">
        <v>1191.7251138839374</v>
      </c>
      <c r="N524" s="72">
        <f>M524/1000</f>
        <v>1.1917251138839373</v>
      </c>
      <c r="O524" s="72">
        <f>N524*0.446089</f>
        <v>0.53161546432737172</v>
      </c>
    </row>
    <row r="525" spans="1:15" ht="13" x14ac:dyDescent="0.15">
      <c r="A525" s="72">
        <v>2022</v>
      </c>
      <c r="B525" s="72" t="s">
        <v>33</v>
      </c>
      <c r="C525" s="72">
        <v>2408</v>
      </c>
      <c r="D525" s="72" t="s">
        <v>107</v>
      </c>
      <c r="E525" s="72" t="s">
        <v>27</v>
      </c>
      <c r="F525" s="72" t="s">
        <v>108</v>
      </c>
      <c r="G525" s="72" t="s">
        <v>109</v>
      </c>
      <c r="H525" s="72" t="s">
        <v>32</v>
      </c>
      <c r="I525" s="72">
        <v>4</v>
      </c>
      <c r="J525" s="74">
        <v>44775</v>
      </c>
      <c r="K525" s="72" t="s">
        <v>25</v>
      </c>
      <c r="L525" s="72">
        <v>0.64324324324324322</v>
      </c>
      <c r="M525" s="72">
        <v>1896.342742742743</v>
      </c>
      <c r="N525" s="72">
        <f>M525/1000</f>
        <v>1.8963427427427431</v>
      </c>
      <c r="O525" s="72">
        <f>N525*0.446089</f>
        <v>0.84593763776736752</v>
      </c>
    </row>
    <row r="526" spans="1:15" ht="13" x14ac:dyDescent="0.15">
      <c r="A526" s="72">
        <v>2022</v>
      </c>
      <c r="B526" s="72" t="s">
        <v>33</v>
      </c>
      <c r="C526" s="72">
        <v>2409</v>
      </c>
      <c r="D526" s="72" t="s">
        <v>107</v>
      </c>
      <c r="E526" s="72" t="s">
        <v>22</v>
      </c>
      <c r="F526" s="72" t="s">
        <v>106</v>
      </c>
      <c r="G526" s="72" t="s">
        <v>107</v>
      </c>
      <c r="H526" s="72" t="s">
        <v>32</v>
      </c>
      <c r="I526" s="72">
        <v>4</v>
      </c>
      <c r="J526" s="74">
        <v>44775</v>
      </c>
      <c r="K526" s="72" t="s">
        <v>25</v>
      </c>
      <c r="L526" s="72">
        <v>0.67500000000000004</v>
      </c>
      <c r="M526" s="72">
        <v>2080.8998597081927</v>
      </c>
      <c r="N526" s="72">
        <f>M526/1000</f>
        <v>2.0808998597081927</v>
      </c>
      <c r="O526" s="72">
        <f>N526*0.446089</f>
        <v>0.92826653751736798</v>
      </c>
    </row>
    <row r="527" spans="1:15" ht="13" x14ac:dyDescent="0.15">
      <c r="A527" s="72">
        <v>2022</v>
      </c>
      <c r="B527" s="72" t="s">
        <v>33</v>
      </c>
      <c r="C527" s="72">
        <v>2410</v>
      </c>
      <c r="D527" s="72" t="s">
        <v>107</v>
      </c>
      <c r="E527" s="72" t="s">
        <v>30</v>
      </c>
      <c r="F527" s="72" t="s">
        <v>108</v>
      </c>
      <c r="G527" s="72" t="s">
        <v>110</v>
      </c>
      <c r="H527" s="72" t="s">
        <v>32</v>
      </c>
      <c r="I527" s="72">
        <v>4</v>
      </c>
      <c r="J527" s="74">
        <v>44775</v>
      </c>
      <c r="K527" s="72" t="s">
        <v>25</v>
      </c>
      <c r="L527" s="72">
        <v>0.65471698113207544</v>
      </c>
      <c r="M527" s="72">
        <v>1835.3540181691124</v>
      </c>
      <c r="N527" s="72">
        <f>M527/1000</f>
        <v>1.8353540181691124</v>
      </c>
      <c r="O527" s="72">
        <f>N527*0.446089</f>
        <v>0.81873123861104125</v>
      </c>
    </row>
    <row r="528" spans="1:15" ht="13" x14ac:dyDescent="0.15">
      <c r="A528" s="72">
        <v>2022</v>
      </c>
      <c r="B528" s="72" t="s">
        <v>33</v>
      </c>
      <c r="C528" s="72">
        <v>2411</v>
      </c>
      <c r="D528" s="72" t="s">
        <v>107</v>
      </c>
      <c r="E528" s="72" t="s">
        <v>29</v>
      </c>
      <c r="F528" s="72" t="s">
        <v>108</v>
      </c>
      <c r="G528" s="72" t="s">
        <v>107</v>
      </c>
      <c r="H528" s="72" t="s">
        <v>32</v>
      </c>
      <c r="I528" s="72">
        <v>4</v>
      </c>
      <c r="J528" s="74">
        <v>44775</v>
      </c>
      <c r="K528" s="72" t="s">
        <v>25</v>
      </c>
      <c r="L528" s="72">
        <v>0.63661971830985919</v>
      </c>
      <c r="M528" s="72">
        <v>1668.1569308104513</v>
      </c>
      <c r="N528" s="72">
        <f>M528/1000</f>
        <v>1.6681569308104514</v>
      </c>
      <c r="O528" s="72">
        <f>N528*0.446089</f>
        <v>0.74414645710830341</v>
      </c>
    </row>
    <row r="529" spans="1:15" ht="13" x14ac:dyDescent="0.15">
      <c r="A529" s="72">
        <v>2022</v>
      </c>
      <c r="B529" s="72" t="s">
        <v>33</v>
      </c>
      <c r="C529" s="72">
        <v>2412</v>
      </c>
      <c r="D529" s="72" t="s">
        <v>107</v>
      </c>
      <c r="E529" s="72" t="s">
        <v>28</v>
      </c>
      <c r="F529" s="72" t="s">
        <v>106</v>
      </c>
      <c r="G529" s="72" t="s">
        <v>110</v>
      </c>
      <c r="H529" s="72" t="s">
        <v>32</v>
      </c>
      <c r="I529" s="72">
        <v>4</v>
      </c>
      <c r="J529" s="74">
        <v>44775</v>
      </c>
      <c r="K529" s="72" t="s">
        <v>41</v>
      </c>
      <c r="L529" s="72">
        <v>0.60333333333333339</v>
      </c>
      <c r="M529" s="72">
        <v>1102.1621511410399</v>
      </c>
      <c r="N529" s="72">
        <f>M529/1000</f>
        <v>1.10216215114104</v>
      </c>
      <c r="O529" s="72">
        <f>N529*0.446089</f>
        <v>0.49166241184035542</v>
      </c>
    </row>
    <row r="530" spans="1:15" ht="13" x14ac:dyDescent="0.15">
      <c r="A530" s="72">
        <v>2022</v>
      </c>
      <c r="B530" s="72" t="s">
        <v>33</v>
      </c>
      <c r="C530" s="72">
        <v>2101</v>
      </c>
      <c r="D530" s="72" t="s">
        <v>105</v>
      </c>
      <c r="E530" s="72" t="s">
        <v>31</v>
      </c>
      <c r="F530" s="72" t="s">
        <v>106</v>
      </c>
      <c r="G530" s="72" t="s">
        <v>109</v>
      </c>
      <c r="H530" s="72" t="s">
        <v>23</v>
      </c>
      <c r="I530" s="72">
        <v>5</v>
      </c>
      <c r="J530" s="74">
        <v>44795</v>
      </c>
      <c r="K530" s="72" t="s">
        <v>34</v>
      </c>
      <c r="L530" s="72">
        <v>0.74250000000000005</v>
      </c>
      <c r="M530" s="72">
        <v>2022.0064674523005</v>
      </c>
      <c r="N530" s="72">
        <f>M530/1000</f>
        <v>2.0220064674523006</v>
      </c>
      <c r="O530" s="72">
        <f>N530*0.446089</f>
        <v>0.90199484305932931</v>
      </c>
    </row>
    <row r="531" spans="1:15" ht="13" x14ac:dyDescent="0.15">
      <c r="A531" s="72">
        <v>2022</v>
      </c>
      <c r="B531" s="72" t="s">
        <v>33</v>
      </c>
      <c r="C531" s="72">
        <v>2102</v>
      </c>
      <c r="D531" s="72" t="s">
        <v>105</v>
      </c>
      <c r="E531" s="72" t="s">
        <v>30</v>
      </c>
      <c r="F531" s="72" t="s">
        <v>108</v>
      </c>
      <c r="G531" s="72" t="s">
        <v>110</v>
      </c>
      <c r="H531" s="72" t="s">
        <v>23</v>
      </c>
      <c r="I531" s="72">
        <v>5</v>
      </c>
      <c r="J531" s="74">
        <v>44795</v>
      </c>
      <c r="K531" s="72" t="s">
        <v>52</v>
      </c>
      <c r="L531" s="72">
        <v>0.73918128654970761</v>
      </c>
      <c r="M531" s="72">
        <v>2300.1362304001682</v>
      </c>
      <c r="N531" s="72">
        <f>M531/1000</f>
        <v>2.300136230400168</v>
      </c>
      <c r="O531" s="72">
        <f>N531*0.446089</f>
        <v>1.0260654708829806</v>
      </c>
    </row>
    <row r="532" spans="1:15" ht="13" x14ac:dyDescent="0.15">
      <c r="A532" s="72">
        <v>2022</v>
      </c>
      <c r="B532" s="72" t="s">
        <v>33</v>
      </c>
      <c r="C532" s="72">
        <v>2103</v>
      </c>
      <c r="D532" s="72" t="s">
        <v>105</v>
      </c>
      <c r="E532" s="72" t="s">
        <v>27</v>
      </c>
      <c r="F532" s="72" t="s">
        <v>108</v>
      </c>
      <c r="G532" s="72" t="s">
        <v>109</v>
      </c>
      <c r="H532" s="72" t="s">
        <v>23</v>
      </c>
      <c r="I532" s="72">
        <v>5</v>
      </c>
      <c r="J532" s="74">
        <v>44795</v>
      </c>
      <c r="K532" s="72" t="s">
        <v>52</v>
      </c>
      <c r="L532" s="72">
        <v>0.72750316856780739</v>
      </c>
      <c r="M532" s="72">
        <v>2304.3659379316323</v>
      </c>
      <c r="N532" s="72">
        <f>M532/1000</f>
        <v>2.3043659379316321</v>
      </c>
      <c r="O532" s="72">
        <f>N532*0.446089</f>
        <v>1.0279522968859838</v>
      </c>
    </row>
    <row r="533" spans="1:15" ht="13" x14ac:dyDescent="0.15">
      <c r="A533" s="72">
        <v>2022</v>
      </c>
      <c r="B533" s="72" t="s">
        <v>33</v>
      </c>
      <c r="C533" s="72">
        <v>2104</v>
      </c>
      <c r="D533" s="72" t="s">
        <v>105</v>
      </c>
      <c r="E533" s="72" t="s">
        <v>28</v>
      </c>
      <c r="F533" s="72" t="s">
        <v>106</v>
      </c>
      <c r="G533" s="72" t="s">
        <v>110</v>
      </c>
      <c r="H533" s="72" t="s">
        <v>23</v>
      </c>
      <c r="I533" s="72">
        <v>5</v>
      </c>
      <c r="J533" s="74">
        <v>44795</v>
      </c>
      <c r="K533" s="72" t="s">
        <v>52</v>
      </c>
      <c r="L533" s="72">
        <v>0.76295336787564771</v>
      </c>
      <c r="M533" s="72">
        <v>1603.6654280281223</v>
      </c>
      <c r="N533" s="72">
        <f>M533/1000</f>
        <v>1.6036654280281222</v>
      </c>
      <c r="O533" s="72">
        <f>N533*0.446089</f>
        <v>0.71537750712363701</v>
      </c>
    </row>
    <row r="534" spans="1:15" ht="13" x14ac:dyDescent="0.15">
      <c r="A534" s="72">
        <v>2022</v>
      </c>
      <c r="B534" s="72" t="s">
        <v>33</v>
      </c>
      <c r="C534" s="72">
        <v>2105</v>
      </c>
      <c r="D534" s="72" t="s">
        <v>105</v>
      </c>
      <c r="E534" s="72" t="s">
        <v>22</v>
      </c>
      <c r="F534" s="72" t="s">
        <v>106</v>
      </c>
      <c r="G534" s="72" t="s">
        <v>107</v>
      </c>
      <c r="H534" s="72" t="s">
        <v>23</v>
      </c>
      <c r="I534" s="72">
        <v>5</v>
      </c>
      <c r="J534" s="74">
        <v>44795</v>
      </c>
      <c r="K534" s="72" t="s">
        <v>34</v>
      </c>
      <c r="L534" s="72">
        <v>0.71291866028708128</v>
      </c>
      <c r="M534" s="72">
        <v>1664.7083272920593</v>
      </c>
      <c r="N534" s="72">
        <f>M534/1000</f>
        <v>1.6647083272920593</v>
      </c>
      <c r="O534" s="72">
        <f>N534*0.446089</f>
        <v>0.74260807301338749</v>
      </c>
    </row>
    <row r="535" spans="1:15" ht="13" x14ac:dyDescent="0.15">
      <c r="A535" s="72">
        <v>2022</v>
      </c>
      <c r="B535" s="72" t="s">
        <v>33</v>
      </c>
      <c r="C535" s="72">
        <v>2106</v>
      </c>
      <c r="D535" s="72" t="s">
        <v>105</v>
      </c>
      <c r="E535" s="72" t="s">
        <v>29</v>
      </c>
      <c r="F535" s="72" t="s">
        <v>108</v>
      </c>
      <c r="G535" s="72" t="s">
        <v>107</v>
      </c>
      <c r="H535" s="72" t="s">
        <v>23</v>
      </c>
      <c r="I535" s="72">
        <v>5</v>
      </c>
      <c r="J535" s="74">
        <v>44795</v>
      </c>
      <c r="K535" s="72" t="s">
        <v>34</v>
      </c>
      <c r="L535" s="72">
        <v>0.75073746312684364</v>
      </c>
      <c r="M535" s="72">
        <v>1716.4209896407533</v>
      </c>
      <c r="N535" s="72">
        <f>M535/1000</f>
        <v>1.7164209896407534</v>
      </c>
      <c r="O535" s="72">
        <f>N535*0.446089</f>
        <v>0.76567652284785404</v>
      </c>
    </row>
    <row r="536" spans="1:15" ht="13" x14ac:dyDescent="0.15">
      <c r="A536" s="72">
        <v>2022</v>
      </c>
      <c r="B536" s="72" t="s">
        <v>33</v>
      </c>
      <c r="C536" s="72">
        <v>2201</v>
      </c>
      <c r="D536" s="72" t="s">
        <v>111</v>
      </c>
      <c r="E536" s="72" t="s">
        <v>22</v>
      </c>
      <c r="F536" s="72" t="s">
        <v>106</v>
      </c>
      <c r="G536" s="72" t="s">
        <v>107</v>
      </c>
      <c r="H536" s="72" t="s">
        <v>23</v>
      </c>
      <c r="I536" s="72">
        <v>5</v>
      </c>
      <c r="J536" s="74">
        <v>44795</v>
      </c>
      <c r="K536" s="72" t="s">
        <v>34</v>
      </c>
      <c r="L536" s="72">
        <v>0.75436241610738253</v>
      </c>
      <c r="M536" s="72">
        <v>1513.4111992407293</v>
      </c>
      <c r="N536" s="72">
        <f>M536/1000</f>
        <v>1.5134111992407293</v>
      </c>
      <c r="O536" s="72">
        <f>N536*0.446089</f>
        <v>0.67511608845809767</v>
      </c>
    </row>
    <row r="537" spans="1:15" ht="13" x14ac:dyDescent="0.15">
      <c r="A537" s="72">
        <v>2022</v>
      </c>
      <c r="B537" s="72" t="s">
        <v>33</v>
      </c>
      <c r="C537" s="72">
        <v>2202</v>
      </c>
      <c r="D537" s="72" t="s">
        <v>111</v>
      </c>
      <c r="E537" s="72" t="s">
        <v>27</v>
      </c>
      <c r="F537" s="72" t="s">
        <v>108</v>
      </c>
      <c r="G537" s="72" t="s">
        <v>109</v>
      </c>
      <c r="H537" s="72" t="s">
        <v>23</v>
      </c>
      <c r="I537" s="72">
        <v>5</v>
      </c>
      <c r="J537" s="74">
        <v>44795</v>
      </c>
      <c r="K537" s="72" t="s">
        <v>34</v>
      </c>
      <c r="L537" s="72">
        <v>0.7303754266211604</v>
      </c>
      <c r="M537" s="72">
        <v>1856.6339044598428</v>
      </c>
      <c r="N537" s="72">
        <f>M537/1000</f>
        <v>1.8566339044598428</v>
      </c>
      <c r="O537" s="72">
        <f>N537*0.446089</f>
        <v>0.82822396180658686</v>
      </c>
    </row>
    <row r="538" spans="1:15" ht="13" x14ac:dyDescent="0.15">
      <c r="A538" s="72">
        <v>2022</v>
      </c>
      <c r="B538" s="72" t="s">
        <v>33</v>
      </c>
      <c r="C538" s="72">
        <v>2203</v>
      </c>
      <c r="D538" s="72" t="s">
        <v>111</v>
      </c>
      <c r="E538" s="72" t="s">
        <v>29</v>
      </c>
      <c r="F538" s="72" t="s">
        <v>108</v>
      </c>
      <c r="G538" s="72" t="s">
        <v>107</v>
      </c>
      <c r="H538" s="72" t="s">
        <v>23</v>
      </c>
      <c r="I538" s="72">
        <v>5</v>
      </c>
      <c r="J538" s="74">
        <v>44795</v>
      </c>
      <c r="K538" s="72" t="s">
        <v>52</v>
      </c>
      <c r="L538" s="72">
        <v>0.73310810810810811</v>
      </c>
      <c r="M538" s="72">
        <v>2611.6342137592133</v>
      </c>
      <c r="N538" s="72">
        <f>M538/1000</f>
        <v>2.6116342137592135</v>
      </c>
      <c r="O538" s="72">
        <f>N538*0.446089</f>
        <v>1.1650212947816339</v>
      </c>
    </row>
    <row r="539" spans="1:15" ht="13" x14ac:dyDescent="0.15">
      <c r="A539" s="72">
        <v>2022</v>
      </c>
      <c r="B539" s="72" t="s">
        <v>33</v>
      </c>
      <c r="C539" s="72">
        <v>2204</v>
      </c>
      <c r="D539" s="72" t="s">
        <v>111</v>
      </c>
      <c r="E539" s="72" t="s">
        <v>28</v>
      </c>
      <c r="F539" s="72" t="s">
        <v>106</v>
      </c>
      <c r="G539" s="72" t="s">
        <v>110</v>
      </c>
      <c r="H539" s="72" t="s">
        <v>23</v>
      </c>
      <c r="I539" s="72">
        <v>5</v>
      </c>
      <c r="J539" s="74">
        <v>44795</v>
      </c>
      <c r="K539" s="72" t="s">
        <v>34</v>
      </c>
      <c r="L539" s="72">
        <v>0.72141706924315618</v>
      </c>
      <c r="M539" s="72">
        <v>2052.9401493915716</v>
      </c>
      <c r="N539" s="72">
        <f>M539/1000</f>
        <v>2.0529401493915715</v>
      </c>
      <c r="O539" s="72">
        <f>N539*0.446089</f>
        <v>0.91579401830193674</v>
      </c>
    </row>
    <row r="540" spans="1:15" ht="13" x14ac:dyDescent="0.15">
      <c r="A540" s="72">
        <v>2022</v>
      </c>
      <c r="B540" s="72" t="s">
        <v>33</v>
      </c>
      <c r="C540" s="72">
        <v>2205</v>
      </c>
      <c r="D540" s="72" t="s">
        <v>111</v>
      </c>
      <c r="E540" s="72" t="s">
        <v>31</v>
      </c>
      <c r="F540" s="72" t="s">
        <v>106</v>
      </c>
      <c r="G540" s="72" t="s">
        <v>109</v>
      </c>
      <c r="H540" s="72" t="s">
        <v>23</v>
      </c>
      <c r="I540" s="72">
        <v>5</v>
      </c>
      <c r="J540" s="74">
        <v>44795</v>
      </c>
      <c r="K540" s="72" t="s">
        <v>34</v>
      </c>
      <c r="L540" s="72">
        <v>0.73929471032745597</v>
      </c>
      <c r="M540" s="72">
        <v>1448.77060275297</v>
      </c>
      <c r="N540" s="72">
        <f>M540/1000</f>
        <v>1.4487706027529701</v>
      </c>
      <c r="O540" s="72">
        <f>N540*0.446089</f>
        <v>0.64628062941146969</v>
      </c>
    </row>
    <row r="541" spans="1:15" ht="13" x14ac:dyDescent="0.15">
      <c r="A541" s="72">
        <v>2022</v>
      </c>
      <c r="B541" s="72" t="s">
        <v>33</v>
      </c>
      <c r="C541" s="72">
        <v>2206</v>
      </c>
      <c r="D541" s="72" t="s">
        <v>111</v>
      </c>
      <c r="E541" s="72" t="s">
        <v>30</v>
      </c>
      <c r="F541" s="72" t="s">
        <v>108</v>
      </c>
      <c r="G541" s="72" t="s">
        <v>110</v>
      </c>
      <c r="H541" s="72" t="s">
        <v>23</v>
      </c>
      <c r="I541" s="72">
        <v>5</v>
      </c>
      <c r="J541" s="74">
        <v>44795</v>
      </c>
      <c r="K541" s="72" t="s">
        <v>34</v>
      </c>
      <c r="L541" s="72">
        <v>0.77602108036890649</v>
      </c>
      <c r="M541" s="72">
        <v>1271.7359660135239</v>
      </c>
      <c r="N541" s="72">
        <f>M541/1000</f>
        <v>1.2717359660135239</v>
      </c>
      <c r="O541" s="72">
        <f>N541*0.446089</f>
        <v>0.56730742534300693</v>
      </c>
    </row>
    <row r="542" spans="1:15" ht="13" x14ac:dyDescent="0.15">
      <c r="A542" s="72">
        <v>2022</v>
      </c>
      <c r="B542" s="72" t="s">
        <v>33</v>
      </c>
      <c r="C542" s="72">
        <v>2307</v>
      </c>
      <c r="D542" s="72" t="s">
        <v>109</v>
      </c>
      <c r="E542" s="72" t="s">
        <v>22</v>
      </c>
      <c r="F542" s="72" t="s">
        <v>106</v>
      </c>
      <c r="G542" s="72" t="s">
        <v>107</v>
      </c>
      <c r="H542" s="72" t="s">
        <v>23</v>
      </c>
      <c r="I542" s="72">
        <v>5</v>
      </c>
      <c r="J542" s="74">
        <v>44795</v>
      </c>
      <c r="K542" s="72" t="s">
        <v>34</v>
      </c>
      <c r="L542" s="72">
        <v>0.75</v>
      </c>
      <c r="M542" s="72">
        <v>1902.7095959595961</v>
      </c>
      <c r="N542" s="72">
        <f>M542/1000</f>
        <v>1.9027095959595961</v>
      </c>
      <c r="O542" s="72">
        <f>N542*0.446089</f>
        <v>0.84877782095202026</v>
      </c>
    </row>
    <row r="543" spans="1:15" ht="13" x14ac:dyDescent="0.15">
      <c r="A543" s="72">
        <v>2022</v>
      </c>
      <c r="B543" s="72" t="s">
        <v>33</v>
      </c>
      <c r="C543" s="72">
        <v>2308</v>
      </c>
      <c r="D543" s="72" t="s">
        <v>109</v>
      </c>
      <c r="E543" s="72" t="s">
        <v>29</v>
      </c>
      <c r="F543" s="72" t="s">
        <v>108</v>
      </c>
      <c r="G543" s="72" t="s">
        <v>107</v>
      </c>
      <c r="H543" s="72" t="s">
        <v>23</v>
      </c>
      <c r="I543" s="72">
        <v>5</v>
      </c>
      <c r="J543" s="74">
        <v>44795</v>
      </c>
      <c r="K543" s="72" t="s">
        <v>34</v>
      </c>
      <c r="L543" s="72">
        <v>0.71229698375870065</v>
      </c>
      <c r="M543" s="72">
        <v>2154.9046328195586</v>
      </c>
      <c r="N543" s="72">
        <f>M543/1000</f>
        <v>2.1549046328195587</v>
      </c>
      <c r="O543" s="72">
        <f>N543*0.446089</f>
        <v>0.96127925274984416</v>
      </c>
    </row>
    <row r="544" spans="1:15" ht="13" x14ac:dyDescent="0.15">
      <c r="A544" s="72">
        <v>2022</v>
      </c>
      <c r="B544" s="72" t="s">
        <v>33</v>
      </c>
      <c r="C544" s="72">
        <v>2309</v>
      </c>
      <c r="D544" s="72" t="s">
        <v>109</v>
      </c>
      <c r="E544" s="72" t="s">
        <v>31</v>
      </c>
      <c r="F544" s="72" t="s">
        <v>106</v>
      </c>
      <c r="G544" s="72" t="s">
        <v>109</v>
      </c>
      <c r="H544" s="72" t="s">
        <v>23</v>
      </c>
      <c r="I544" s="72">
        <v>5</v>
      </c>
      <c r="J544" s="74">
        <v>44795</v>
      </c>
      <c r="K544" s="72" t="s">
        <v>52</v>
      </c>
      <c r="L544" s="72">
        <v>0.72785485592315902</v>
      </c>
      <c r="M544" s="72">
        <v>2005.498654276669</v>
      </c>
      <c r="N544" s="72">
        <f>M544/1000</f>
        <v>2.0054986542766691</v>
      </c>
      <c r="O544" s="72">
        <f>N544*0.446089</f>
        <v>0.89463088918762501</v>
      </c>
    </row>
    <row r="545" spans="1:15" ht="13" x14ac:dyDescent="0.15">
      <c r="A545" s="72">
        <v>2022</v>
      </c>
      <c r="B545" s="72" t="s">
        <v>33</v>
      </c>
      <c r="C545" s="72">
        <v>2310</v>
      </c>
      <c r="D545" s="72" t="s">
        <v>109</v>
      </c>
      <c r="E545" s="72" t="s">
        <v>27</v>
      </c>
      <c r="F545" s="72" t="s">
        <v>108</v>
      </c>
      <c r="G545" s="72" t="s">
        <v>109</v>
      </c>
      <c r="H545" s="72" t="s">
        <v>23</v>
      </c>
      <c r="I545" s="72">
        <v>5</v>
      </c>
      <c r="J545" s="74">
        <v>44795</v>
      </c>
      <c r="K545" s="72" t="s">
        <v>34</v>
      </c>
      <c r="L545" s="72">
        <v>0.71825396825396826</v>
      </c>
      <c r="M545" s="72">
        <v>1940.1022259633369</v>
      </c>
      <c r="N545" s="72">
        <f>M545/1000</f>
        <v>1.9401022259633369</v>
      </c>
      <c r="O545" s="72">
        <f>N545*0.446089</f>
        <v>0.86545826187775898</v>
      </c>
    </row>
    <row r="546" spans="1:15" ht="13" x14ac:dyDescent="0.15">
      <c r="A546" s="72">
        <v>2022</v>
      </c>
      <c r="B546" s="72" t="s">
        <v>33</v>
      </c>
      <c r="C546" s="72">
        <v>2311</v>
      </c>
      <c r="D546" s="72" t="s">
        <v>109</v>
      </c>
      <c r="E546" s="72" t="s">
        <v>30</v>
      </c>
      <c r="F546" s="72" t="s">
        <v>108</v>
      </c>
      <c r="G546" s="72" t="s">
        <v>110</v>
      </c>
      <c r="H546" s="72" t="s">
        <v>23</v>
      </c>
      <c r="I546" s="72">
        <v>5</v>
      </c>
      <c r="J546" s="74">
        <v>44795</v>
      </c>
      <c r="K546" s="72" t="s">
        <v>34</v>
      </c>
      <c r="L546" s="72">
        <v>0.75510204081632648</v>
      </c>
      <c r="M546" s="72">
        <v>1508.8542568542571</v>
      </c>
      <c r="N546" s="72">
        <f>M546/1000</f>
        <v>1.5088542568542571</v>
      </c>
      <c r="O546" s="72">
        <f>N546*0.446089</f>
        <v>0.6730832865858587</v>
      </c>
    </row>
    <row r="547" spans="1:15" ht="13" x14ac:dyDescent="0.15">
      <c r="A547" s="72">
        <v>2022</v>
      </c>
      <c r="B547" s="72" t="s">
        <v>33</v>
      </c>
      <c r="C547" s="72">
        <v>2312</v>
      </c>
      <c r="D547" s="72" t="s">
        <v>109</v>
      </c>
      <c r="E547" s="72" t="s">
        <v>28</v>
      </c>
      <c r="F547" s="72" t="s">
        <v>106</v>
      </c>
      <c r="G547" s="72" t="s">
        <v>110</v>
      </c>
      <c r="H547" s="72" t="s">
        <v>23</v>
      </c>
      <c r="I547" s="72">
        <v>5</v>
      </c>
      <c r="J547" s="74">
        <v>44795</v>
      </c>
      <c r="K547" s="72" t="s">
        <v>34</v>
      </c>
      <c r="L547" s="72">
        <v>0.78604651162790695</v>
      </c>
      <c r="M547" s="72">
        <v>1318.2005794377883</v>
      </c>
      <c r="N547" s="72">
        <f>M547/1000</f>
        <v>1.3182005794377882</v>
      </c>
      <c r="O547" s="72">
        <f>N547*0.446089</f>
        <v>0.58803477828082351</v>
      </c>
    </row>
    <row r="548" spans="1:15" ht="13" x14ac:dyDescent="0.15">
      <c r="A548" s="72">
        <v>2022</v>
      </c>
      <c r="B548" s="72" t="s">
        <v>33</v>
      </c>
      <c r="C548" s="72">
        <v>2401</v>
      </c>
      <c r="D548" s="72" t="s">
        <v>107</v>
      </c>
      <c r="E548" s="72" t="s">
        <v>30</v>
      </c>
      <c r="F548" s="72" t="s">
        <v>108</v>
      </c>
      <c r="G548" s="72" t="s">
        <v>110</v>
      </c>
      <c r="H548" s="72" t="s">
        <v>23</v>
      </c>
      <c r="I548" s="72">
        <v>5</v>
      </c>
      <c r="J548" s="74">
        <v>44795</v>
      </c>
      <c r="K548" s="72" t="s">
        <v>52</v>
      </c>
      <c r="L548" s="72">
        <v>0.76525821596244137</v>
      </c>
      <c r="M548" s="72">
        <v>1871.6571031125018</v>
      </c>
      <c r="N548" s="72">
        <f>M548/1000</f>
        <v>1.8716571031125018</v>
      </c>
      <c r="O548" s="72">
        <f>N548*0.446089</f>
        <v>0.83492564547035286</v>
      </c>
    </row>
    <row r="549" spans="1:15" ht="13" x14ac:dyDescent="0.15">
      <c r="A549" s="72">
        <v>2022</v>
      </c>
      <c r="B549" s="72" t="s">
        <v>33</v>
      </c>
      <c r="C549" s="72">
        <v>2402</v>
      </c>
      <c r="D549" s="72" t="s">
        <v>107</v>
      </c>
      <c r="E549" s="72" t="s">
        <v>27</v>
      </c>
      <c r="F549" s="72" t="s">
        <v>108</v>
      </c>
      <c r="G549" s="72" t="s">
        <v>109</v>
      </c>
      <c r="H549" s="72" t="s">
        <v>23</v>
      </c>
      <c r="I549" s="72">
        <v>5</v>
      </c>
      <c r="J549" s="74">
        <v>44795</v>
      </c>
      <c r="K549" s="72" t="s">
        <v>52</v>
      </c>
      <c r="L549" s="72">
        <v>0.74897119341563789</v>
      </c>
      <c r="M549" s="72">
        <v>1637.6054370869181</v>
      </c>
      <c r="N549" s="72">
        <f>M549/1000</f>
        <v>1.637605437086918</v>
      </c>
      <c r="O549" s="72">
        <f>N549*0.446089</f>
        <v>0.73051777182466615</v>
      </c>
    </row>
    <row r="550" spans="1:15" ht="13" x14ac:dyDescent="0.15">
      <c r="A550" s="72">
        <v>2022</v>
      </c>
      <c r="B550" s="72" t="s">
        <v>33</v>
      </c>
      <c r="C550" s="72">
        <v>2403</v>
      </c>
      <c r="D550" s="72" t="s">
        <v>107</v>
      </c>
      <c r="E550" s="72" t="s">
        <v>22</v>
      </c>
      <c r="F550" s="72" t="s">
        <v>106</v>
      </c>
      <c r="G550" s="72" t="s">
        <v>107</v>
      </c>
      <c r="H550" s="72" t="s">
        <v>23</v>
      </c>
      <c r="I550" s="72">
        <v>5</v>
      </c>
      <c r="J550" s="74">
        <v>44795</v>
      </c>
      <c r="K550" s="72" t="s">
        <v>52</v>
      </c>
      <c r="L550" s="72">
        <v>0.72251308900523559</v>
      </c>
      <c r="M550" s="72">
        <v>2111.9080332116978</v>
      </c>
      <c r="N550" s="72">
        <f>M550/1000</f>
        <v>2.111908033211698</v>
      </c>
      <c r="O550" s="72">
        <f>N550*0.446089</f>
        <v>0.94209894262737315</v>
      </c>
    </row>
    <row r="551" spans="1:15" ht="13" x14ac:dyDescent="0.15">
      <c r="A551" s="72">
        <v>2022</v>
      </c>
      <c r="B551" s="72" t="s">
        <v>33</v>
      </c>
      <c r="C551" s="72">
        <v>2404</v>
      </c>
      <c r="D551" s="72" t="s">
        <v>107</v>
      </c>
      <c r="E551" s="72" t="s">
        <v>28</v>
      </c>
      <c r="F551" s="72" t="s">
        <v>106</v>
      </c>
      <c r="G551" s="72" t="s">
        <v>110</v>
      </c>
      <c r="H551" s="72" t="s">
        <v>23</v>
      </c>
      <c r="I551" s="72">
        <v>5</v>
      </c>
      <c r="J551" s="74">
        <v>44795</v>
      </c>
      <c r="K551" s="72" t="s">
        <v>52</v>
      </c>
      <c r="L551" s="72">
        <v>0.73721340388007051</v>
      </c>
      <c r="M551" s="72">
        <v>1650.8153690540521</v>
      </c>
      <c r="N551" s="72">
        <f>M551/1000</f>
        <v>1.6508153690540521</v>
      </c>
      <c r="O551" s="72">
        <f>N551*0.446089</f>
        <v>0.73641057716595304</v>
      </c>
    </row>
    <row r="552" spans="1:15" ht="13" x14ac:dyDescent="0.15">
      <c r="A552" s="72">
        <v>2022</v>
      </c>
      <c r="B552" s="72" t="s">
        <v>33</v>
      </c>
      <c r="C552" s="72">
        <v>2405</v>
      </c>
      <c r="D552" s="72" t="s">
        <v>107</v>
      </c>
      <c r="E552" s="72" t="s">
        <v>29</v>
      </c>
      <c r="F552" s="72" t="s">
        <v>108</v>
      </c>
      <c r="G552" s="72" t="s">
        <v>107</v>
      </c>
      <c r="H552" s="72" t="s">
        <v>23</v>
      </c>
      <c r="I552" s="72">
        <v>5</v>
      </c>
      <c r="J552" s="74">
        <v>44795</v>
      </c>
      <c r="K552" s="72" t="s">
        <v>52</v>
      </c>
      <c r="L552" s="72">
        <v>0.76045016077170413</v>
      </c>
      <c r="M552" s="72">
        <v>1418.0250865207995</v>
      </c>
      <c r="N552" s="72">
        <f>M552/1000</f>
        <v>1.4180250865207995</v>
      </c>
      <c r="O552" s="72">
        <f>N552*0.446089</f>
        <v>0.6325653928209769</v>
      </c>
    </row>
    <row r="553" spans="1:15" ht="13" x14ac:dyDescent="0.15">
      <c r="A553" s="72">
        <v>2022</v>
      </c>
      <c r="B553" s="72" t="s">
        <v>33</v>
      </c>
      <c r="C553" s="72">
        <v>2406</v>
      </c>
      <c r="D553" s="72" t="s">
        <v>107</v>
      </c>
      <c r="E553" s="72" t="s">
        <v>31</v>
      </c>
      <c r="F553" s="72" t="s">
        <v>106</v>
      </c>
      <c r="G553" s="72" t="s">
        <v>109</v>
      </c>
      <c r="H553" s="72" t="s">
        <v>23</v>
      </c>
      <c r="I553" s="72">
        <v>5</v>
      </c>
      <c r="J553" s="74">
        <v>44795</v>
      </c>
      <c r="K553" s="72" t="s">
        <v>34</v>
      </c>
      <c r="L553" s="72">
        <v>0.77757352941176472</v>
      </c>
      <c r="M553" s="72">
        <v>1424.1452659767608</v>
      </c>
      <c r="N553" s="72">
        <f>M553/1000</f>
        <v>1.4241452659767608</v>
      </c>
      <c r="O553" s="72">
        <f>N553*0.446089</f>
        <v>0.63529553755430723</v>
      </c>
    </row>
    <row r="554" spans="1:15" ht="13" x14ac:dyDescent="0.15">
      <c r="A554" s="72">
        <v>2022</v>
      </c>
      <c r="B554" s="72" t="s">
        <v>33</v>
      </c>
      <c r="C554" s="72">
        <v>2107</v>
      </c>
      <c r="D554" s="72" t="s">
        <v>105</v>
      </c>
      <c r="E554" s="72" t="s">
        <v>27</v>
      </c>
      <c r="F554" s="72" t="s">
        <v>108</v>
      </c>
      <c r="G554" s="72" t="s">
        <v>109</v>
      </c>
      <c r="H554" s="72" t="s">
        <v>32</v>
      </c>
      <c r="I554" s="72">
        <v>6</v>
      </c>
      <c r="J554" s="74">
        <v>44811</v>
      </c>
      <c r="K554" s="72" t="s">
        <v>34</v>
      </c>
      <c r="L554" s="72">
        <v>0.62993197278911561</v>
      </c>
      <c r="M554" s="72">
        <v>2682.407567740901</v>
      </c>
      <c r="N554" s="72">
        <f>M554/1000</f>
        <v>2.6824075677409009</v>
      </c>
      <c r="O554" s="72">
        <f>N554*0.446089</f>
        <v>1.1965925094859708</v>
      </c>
    </row>
    <row r="555" spans="1:15" ht="13" x14ac:dyDescent="0.15">
      <c r="A555" s="72">
        <v>2022</v>
      </c>
      <c r="B555" s="72" t="s">
        <v>33</v>
      </c>
      <c r="C555" s="72">
        <v>2108</v>
      </c>
      <c r="D555" s="72" t="s">
        <v>105</v>
      </c>
      <c r="E555" s="72" t="s">
        <v>31</v>
      </c>
      <c r="F555" s="72" t="s">
        <v>106</v>
      </c>
      <c r="G555" s="72" t="s">
        <v>109</v>
      </c>
      <c r="H555" s="72" t="s">
        <v>32</v>
      </c>
      <c r="I555" s="72">
        <v>6</v>
      </c>
      <c r="J555" s="74">
        <v>44811</v>
      </c>
      <c r="K555" s="72" t="s">
        <v>34</v>
      </c>
      <c r="L555" s="72">
        <v>0.65276073619631902</v>
      </c>
      <c r="M555" s="72">
        <v>2433.0373207191201</v>
      </c>
      <c r="N555" s="72">
        <f>M555/1000</f>
        <v>2.4330373207191203</v>
      </c>
      <c r="O555" s="72">
        <f>N555*0.446089</f>
        <v>1.0853511853622717</v>
      </c>
    </row>
    <row r="556" spans="1:15" ht="13" x14ac:dyDescent="0.15">
      <c r="A556" s="72">
        <v>2022</v>
      </c>
      <c r="B556" s="72" t="s">
        <v>33</v>
      </c>
      <c r="C556" s="72">
        <v>2109</v>
      </c>
      <c r="D556" s="72" t="s">
        <v>105</v>
      </c>
      <c r="E556" s="72" t="s">
        <v>22</v>
      </c>
      <c r="F556" s="72" t="s">
        <v>106</v>
      </c>
      <c r="G556" s="72" t="s">
        <v>107</v>
      </c>
      <c r="H556" s="72" t="s">
        <v>32</v>
      </c>
      <c r="I556" s="72">
        <v>6</v>
      </c>
      <c r="J556" s="74">
        <v>44811</v>
      </c>
      <c r="K556" s="72" t="s">
        <v>34</v>
      </c>
      <c r="L556" s="72">
        <v>0.66099773242630389</v>
      </c>
      <c r="M556" s="72">
        <v>2743.9068017030972</v>
      </c>
      <c r="N556" s="72">
        <f>M556/1000</f>
        <v>2.7439068017030972</v>
      </c>
      <c r="O556" s="72">
        <f>N556*0.446089</f>
        <v>1.224026641264933</v>
      </c>
    </row>
    <row r="557" spans="1:15" ht="13" x14ac:dyDescent="0.15">
      <c r="A557" s="72">
        <v>2022</v>
      </c>
      <c r="B557" s="72" t="s">
        <v>33</v>
      </c>
      <c r="C557" s="72">
        <v>2110</v>
      </c>
      <c r="D557" s="72" t="s">
        <v>105</v>
      </c>
      <c r="E557" s="72" t="s">
        <v>28</v>
      </c>
      <c r="F557" s="72" t="s">
        <v>106</v>
      </c>
      <c r="G557" s="72" t="s">
        <v>110</v>
      </c>
      <c r="H557" s="72" t="s">
        <v>32</v>
      </c>
      <c r="I557" s="72">
        <v>6</v>
      </c>
      <c r="J557" s="74">
        <v>44811</v>
      </c>
      <c r="K557" s="72" t="s">
        <v>52</v>
      </c>
      <c r="L557" s="72">
        <v>0.67446592065106814</v>
      </c>
      <c r="M557" s="72">
        <v>2556.2408303676525</v>
      </c>
      <c r="N557" s="72">
        <f>M557/1000</f>
        <v>2.5562408303676527</v>
      </c>
      <c r="O557" s="72">
        <f>N557*0.446089</f>
        <v>1.1403109157778759</v>
      </c>
    </row>
    <row r="558" spans="1:15" ht="13" x14ac:dyDescent="0.15">
      <c r="A558" s="72">
        <v>2022</v>
      </c>
      <c r="B558" s="72" t="s">
        <v>33</v>
      </c>
      <c r="C558" s="72">
        <v>2111</v>
      </c>
      <c r="D558" s="72" t="s">
        <v>105</v>
      </c>
      <c r="E558" s="72" t="s">
        <v>29</v>
      </c>
      <c r="F558" s="72" t="s">
        <v>108</v>
      </c>
      <c r="G558" s="72" t="s">
        <v>107</v>
      </c>
      <c r="H558" s="72" t="s">
        <v>32</v>
      </c>
      <c r="I558" s="72">
        <v>6</v>
      </c>
      <c r="J558" s="74">
        <v>44811</v>
      </c>
      <c r="K558" s="72" t="s">
        <v>69</v>
      </c>
      <c r="L558" s="72">
        <v>0.63525091799265609</v>
      </c>
      <c r="M558" s="72">
        <v>2511.6609505911824</v>
      </c>
      <c r="N558" s="72">
        <f>M558/1000</f>
        <v>2.5116609505911822</v>
      </c>
      <c r="O558" s="72">
        <f>N558*0.446089</f>
        <v>1.1204243217882699</v>
      </c>
    </row>
    <row r="559" spans="1:15" ht="13" x14ac:dyDescent="0.15">
      <c r="A559" s="72">
        <v>2022</v>
      </c>
      <c r="B559" s="72" t="s">
        <v>33</v>
      </c>
      <c r="C559" s="72">
        <v>2112</v>
      </c>
      <c r="D559" s="72" t="s">
        <v>105</v>
      </c>
      <c r="E559" s="72" t="s">
        <v>30</v>
      </c>
      <c r="F559" s="72" t="s">
        <v>108</v>
      </c>
      <c r="G559" s="72" t="s">
        <v>110</v>
      </c>
      <c r="H559" s="72" t="s">
        <v>32</v>
      </c>
      <c r="I559" s="72">
        <v>6</v>
      </c>
      <c r="J559" s="74">
        <v>44811</v>
      </c>
      <c r="K559" s="72" t="s">
        <v>51</v>
      </c>
      <c r="L559" s="72">
        <v>0.62932061978545883</v>
      </c>
      <c r="M559" s="72">
        <v>2507.7163155860017</v>
      </c>
      <c r="N559" s="72">
        <f>M559/1000</f>
        <v>2.5077163155860016</v>
      </c>
      <c r="O559" s="72">
        <f>N559*0.446089</f>
        <v>1.1186646635034438</v>
      </c>
    </row>
    <row r="560" spans="1:15" ht="13" x14ac:dyDescent="0.15">
      <c r="A560" s="72">
        <v>2022</v>
      </c>
      <c r="B560" s="72" t="s">
        <v>33</v>
      </c>
      <c r="C560" s="72">
        <v>2207</v>
      </c>
      <c r="D560" s="72" t="s">
        <v>111</v>
      </c>
      <c r="E560" s="72" t="s">
        <v>22</v>
      </c>
      <c r="F560" s="72" t="s">
        <v>106</v>
      </c>
      <c r="G560" s="72" t="s">
        <v>107</v>
      </c>
      <c r="H560" s="72" t="s">
        <v>32</v>
      </c>
      <c r="I560" s="72">
        <v>6</v>
      </c>
      <c r="J560" s="74">
        <v>44811</v>
      </c>
      <c r="K560" s="72" t="s">
        <v>34</v>
      </c>
      <c r="L560" s="72">
        <v>0.64765784114052949</v>
      </c>
      <c r="M560" s="72">
        <v>2298.5307659075484</v>
      </c>
      <c r="N560" s="72">
        <f>M560/1000</f>
        <v>2.2985307659075485</v>
      </c>
      <c r="O560" s="72">
        <f>N560*0.446089</f>
        <v>1.0253492908329325</v>
      </c>
    </row>
    <row r="561" spans="1:15" ht="13" x14ac:dyDescent="0.15">
      <c r="A561" s="72">
        <v>2022</v>
      </c>
      <c r="B561" s="72" t="s">
        <v>33</v>
      </c>
      <c r="C561" s="72">
        <v>2208</v>
      </c>
      <c r="D561" s="72" t="s">
        <v>111</v>
      </c>
      <c r="E561" s="72" t="s">
        <v>28</v>
      </c>
      <c r="F561" s="72" t="s">
        <v>106</v>
      </c>
      <c r="G561" s="72" t="s">
        <v>110</v>
      </c>
      <c r="H561" s="72" t="s">
        <v>32</v>
      </c>
      <c r="I561" s="72">
        <v>6</v>
      </c>
      <c r="J561" s="74">
        <v>44811</v>
      </c>
      <c r="K561" s="72" t="s">
        <v>34</v>
      </c>
      <c r="L561" s="72">
        <v>0.65513733468972535</v>
      </c>
      <c r="M561" s="72">
        <v>2249.73772311107</v>
      </c>
      <c r="N561" s="72">
        <f>M561/1000</f>
        <v>2.2497377231110698</v>
      </c>
      <c r="O561" s="72">
        <f>N561*0.446089</f>
        <v>1.0035832511648941</v>
      </c>
    </row>
    <row r="562" spans="1:15" ht="13" x14ac:dyDescent="0.15">
      <c r="A562" s="72">
        <v>2022</v>
      </c>
      <c r="B562" s="72" t="s">
        <v>33</v>
      </c>
      <c r="C562" s="72">
        <v>2209</v>
      </c>
      <c r="D562" s="72" t="s">
        <v>111</v>
      </c>
      <c r="E562" s="72" t="s">
        <v>27</v>
      </c>
      <c r="F562" s="72" t="s">
        <v>108</v>
      </c>
      <c r="G562" s="72" t="s">
        <v>109</v>
      </c>
      <c r="H562" s="72" t="s">
        <v>32</v>
      </c>
      <c r="I562" s="72">
        <v>6</v>
      </c>
      <c r="J562" s="74">
        <v>44811</v>
      </c>
      <c r="K562" s="72" t="s">
        <v>52</v>
      </c>
      <c r="L562" s="72">
        <v>0.66830708661417326</v>
      </c>
      <c r="M562" s="72">
        <v>2564.5319688574282</v>
      </c>
      <c r="N562" s="72">
        <f>M562/1000</f>
        <v>2.5645319688574282</v>
      </c>
      <c r="O562" s="72">
        <f>N562*0.446089</f>
        <v>1.1440095014556413</v>
      </c>
    </row>
    <row r="563" spans="1:15" ht="13" x14ac:dyDescent="0.15">
      <c r="A563" s="72">
        <v>2022</v>
      </c>
      <c r="B563" s="72" t="s">
        <v>33</v>
      </c>
      <c r="C563" s="72">
        <v>2210</v>
      </c>
      <c r="D563" s="72" t="s">
        <v>111</v>
      </c>
      <c r="E563" s="72" t="s">
        <v>29</v>
      </c>
      <c r="F563" s="72" t="s">
        <v>108</v>
      </c>
      <c r="G563" s="72" t="s">
        <v>107</v>
      </c>
      <c r="H563" s="72" t="s">
        <v>32</v>
      </c>
      <c r="I563" s="72">
        <v>6</v>
      </c>
      <c r="J563" s="74">
        <v>44811</v>
      </c>
      <c r="K563" s="72" t="s">
        <v>69</v>
      </c>
      <c r="L563" s="72">
        <v>0.65393258426966294</v>
      </c>
      <c r="M563" s="72">
        <v>2550.248467193785</v>
      </c>
      <c r="N563" s="72">
        <f>M563/1000</f>
        <v>2.5502484671937848</v>
      </c>
      <c r="O563" s="72">
        <f>N563*0.446089</f>
        <v>1.1376377884820084</v>
      </c>
    </row>
    <row r="564" spans="1:15" ht="13" x14ac:dyDescent="0.15">
      <c r="A564" s="72">
        <v>2022</v>
      </c>
      <c r="B564" s="72" t="s">
        <v>33</v>
      </c>
      <c r="C564" s="72">
        <v>2211</v>
      </c>
      <c r="D564" s="72" t="s">
        <v>111</v>
      </c>
      <c r="E564" s="72" t="s">
        <v>30</v>
      </c>
      <c r="F564" s="72" t="s">
        <v>108</v>
      </c>
      <c r="G564" s="72" t="s">
        <v>110</v>
      </c>
      <c r="H564" s="72" t="s">
        <v>32</v>
      </c>
      <c r="I564" s="72">
        <v>6</v>
      </c>
      <c r="J564" s="74">
        <v>44811</v>
      </c>
      <c r="K564" s="72" t="s">
        <v>51</v>
      </c>
      <c r="L564" s="72">
        <v>0.66074600355239788</v>
      </c>
      <c r="M564" s="72">
        <v>2131.1806599645556</v>
      </c>
      <c r="N564" s="72">
        <f>M564/1000</f>
        <v>2.1311806599645555</v>
      </c>
      <c r="O564" s="72">
        <f>N564*0.446089</f>
        <v>0.95069624942292863</v>
      </c>
    </row>
    <row r="565" spans="1:15" ht="13" x14ac:dyDescent="0.15">
      <c r="A565" s="72">
        <v>2022</v>
      </c>
      <c r="B565" s="72" t="s">
        <v>33</v>
      </c>
      <c r="C565" s="72">
        <v>2212</v>
      </c>
      <c r="D565" s="72" t="s">
        <v>111</v>
      </c>
      <c r="E565" s="72" t="s">
        <v>31</v>
      </c>
      <c r="F565" s="72" t="s">
        <v>106</v>
      </c>
      <c r="G565" s="72" t="s">
        <v>109</v>
      </c>
      <c r="H565" s="72" t="s">
        <v>32</v>
      </c>
      <c r="I565" s="72">
        <v>6</v>
      </c>
      <c r="J565" s="74">
        <v>44811</v>
      </c>
      <c r="K565" s="72" t="s">
        <v>34</v>
      </c>
      <c r="L565" s="72">
        <v>0.65948275862068961</v>
      </c>
      <c r="M565" s="72">
        <v>1768.8846462711406</v>
      </c>
      <c r="N565" s="72">
        <f>M565/1000</f>
        <v>1.7688846462711405</v>
      </c>
      <c r="O565" s="72">
        <f>N565*0.446089</f>
        <v>0.78907998297044679</v>
      </c>
    </row>
    <row r="566" spans="1:15" ht="13" x14ac:dyDescent="0.15">
      <c r="A566" s="72">
        <v>2022</v>
      </c>
      <c r="B566" s="72" t="s">
        <v>33</v>
      </c>
      <c r="C566" s="72">
        <v>2301</v>
      </c>
      <c r="D566" s="72" t="s">
        <v>109</v>
      </c>
      <c r="E566" s="72" t="s">
        <v>22</v>
      </c>
      <c r="F566" s="72" t="s">
        <v>106</v>
      </c>
      <c r="G566" s="72" t="s">
        <v>107</v>
      </c>
      <c r="H566" s="72" t="s">
        <v>32</v>
      </c>
      <c r="I566" s="72">
        <v>6</v>
      </c>
      <c r="J566" s="74">
        <v>44811</v>
      </c>
      <c r="K566" s="72" t="s">
        <v>34</v>
      </c>
      <c r="L566" s="72">
        <v>0.62558139534883717</v>
      </c>
      <c r="M566" s="72">
        <v>2578.2452509592044</v>
      </c>
      <c r="N566" s="72">
        <f>M566/1000</f>
        <v>2.5782452509592044</v>
      </c>
      <c r="O566" s="72">
        <f>N566*0.446089</f>
        <v>1.1501268457551406</v>
      </c>
    </row>
    <row r="567" spans="1:15" ht="13" x14ac:dyDescent="0.15">
      <c r="A567" s="72">
        <v>2022</v>
      </c>
      <c r="B567" s="72" t="s">
        <v>33</v>
      </c>
      <c r="C567" s="72">
        <v>2302</v>
      </c>
      <c r="D567" s="72" t="s">
        <v>109</v>
      </c>
      <c r="E567" s="72" t="s">
        <v>28</v>
      </c>
      <c r="F567" s="72" t="s">
        <v>106</v>
      </c>
      <c r="G567" s="72" t="s">
        <v>110</v>
      </c>
      <c r="H567" s="72" t="s">
        <v>32</v>
      </c>
      <c r="I567" s="72">
        <v>6</v>
      </c>
      <c r="J567" s="74">
        <v>44811</v>
      </c>
      <c r="K567" s="72" t="s">
        <v>34</v>
      </c>
      <c r="L567" s="72">
        <v>0.63685932388222466</v>
      </c>
      <c r="M567" s="72">
        <v>2237.3659495720558</v>
      </c>
      <c r="N567" s="72">
        <f>M567/1000</f>
        <v>2.2373659495720557</v>
      </c>
      <c r="O567" s="72">
        <f>N567*0.446089</f>
        <v>0.99806433907864878</v>
      </c>
    </row>
    <row r="568" spans="1:15" ht="13" x14ac:dyDescent="0.15">
      <c r="A568" s="72">
        <v>2022</v>
      </c>
      <c r="B568" s="72" t="s">
        <v>33</v>
      </c>
      <c r="C568" s="72">
        <v>2303</v>
      </c>
      <c r="D568" s="72" t="s">
        <v>109</v>
      </c>
      <c r="E568" s="72" t="s">
        <v>31</v>
      </c>
      <c r="F568" s="72" t="s">
        <v>106</v>
      </c>
      <c r="G568" s="72" t="s">
        <v>109</v>
      </c>
      <c r="H568" s="72" t="s">
        <v>32</v>
      </c>
      <c r="I568" s="72">
        <v>6</v>
      </c>
      <c r="J568" s="74">
        <v>44811</v>
      </c>
      <c r="K568" s="72" t="s">
        <v>34</v>
      </c>
      <c r="L568" s="72">
        <v>0.6537102473498233</v>
      </c>
      <c r="M568" s="72">
        <v>2259.0474354855978</v>
      </c>
      <c r="N568" s="72">
        <f>M568/1000</f>
        <v>2.2590474354855976</v>
      </c>
      <c r="O568" s="72">
        <f>N568*0.446089</f>
        <v>1.0077362114483348</v>
      </c>
    </row>
    <row r="569" spans="1:15" ht="13" x14ac:dyDescent="0.15">
      <c r="A569" s="72">
        <v>2022</v>
      </c>
      <c r="B569" s="72" t="s">
        <v>33</v>
      </c>
      <c r="C569" s="72">
        <v>2304</v>
      </c>
      <c r="D569" s="72" t="s">
        <v>109</v>
      </c>
      <c r="E569" s="72" t="s">
        <v>30</v>
      </c>
      <c r="F569" s="72" t="s">
        <v>108</v>
      </c>
      <c r="G569" s="72" t="s">
        <v>110</v>
      </c>
      <c r="H569" s="72" t="s">
        <v>32</v>
      </c>
      <c r="I569" s="72">
        <v>6</v>
      </c>
      <c r="J569" s="74">
        <v>44811</v>
      </c>
      <c r="K569" s="72" t="s">
        <v>52</v>
      </c>
      <c r="L569" s="72">
        <v>0.67630700778642938</v>
      </c>
      <c r="M569" s="72">
        <v>2228.9488545072527</v>
      </c>
      <c r="N569" s="72">
        <f>M569/1000</f>
        <v>2.2289488545072529</v>
      </c>
      <c r="O569" s="72">
        <f>N569*0.446089</f>
        <v>0.99430956555828598</v>
      </c>
    </row>
    <row r="570" spans="1:15" ht="13" x14ac:dyDescent="0.15">
      <c r="A570" s="72">
        <v>2022</v>
      </c>
      <c r="B570" s="72" t="s">
        <v>33</v>
      </c>
      <c r="C570" s="72">
        <v>2305</v>
      </c>
      <c r="D570" s="72" t="s">
        <v>109</v>
      </c>
      <c r="E570" s="72" t="s">
        <v>29</v>
      </c>
      <c r="F570" s="72" t="s">
        <v>108</v>
      </c>
      <c r="G570" s="72" t="s">
        <v>107</v>
      </c>
      <c r="H570" s="72" t="s">
        <v>32</v>
      </c>
      <c r="I570" s="72">
        <v>6</v>
      </c>
      <c r="J570" s="74">
        <v>44811</v>
      </c>
      <c r="K570" s="72" t="s">
        <v>52</v>
      </c>
      <c r="L570" s="72">
        <v>0.64453961456102782</v>
      </c>
      <c r="M570" s="72">
        <v>2275.9306652054688</v>
      </c>
      <c r="N570" s="72">
        <f>M570/1000</f>
        <v>2.2759306652054687</v>
      </c>
      <c r="O570" s="72">
        <f>N570*0.446089</f>
        <v>1.0152676345108425</v>
      </c>
    </row>
    <row r="571" spans="1:15" ht="13" x14ac:dyDescent="0.15">
      <c r="A571" s="72">
        <v>2022</v>
      </c>
      <c r="B571" s="72" t="s">
        <v>33</v>
      </c>
      <c r="C571" s="72">
        <v>2306</v>
      </c>
      <c r="D571" s="72" t="s">
        <v>109</v>
      </c>
      <c r="E571" s="72" t="s">
        <v>27</v>
      </c>
      <c r="F571" s="72" t="s">
        <v>108</v>
      </c>
      <c r="G571" s="72" t="s">
        <v>109</v>
      </c>
      <c r="H571" s="72" t="s">
        <v>32</v>
      </c>
      <c r="I571" s="72">
        <v>6</v>
      </c>
      <c r="J571" s="74">
        <v>44811</v>
      </c>
      <c r="K571" s="72" t="s">
        <v>34</v>
      </c>
      <c r="L571" s="72">
        <v>0.63684210526315788</v>
      </c>
      <c r="M571" s="72">
        <v>2412.9600389863544</v>
      </c>
      <c r="N571" s="72">
        <f>M571/1000</f>
        <v>2.4129600389863546</v>
      </c>
      <c r="O571" s="72">
        <f>N571*0.446089</f>
        <v>1.076394930831384</v>
      </c>
    </row>
    <row r="572" spans="1:15" ht="13" x14ac:dyDescent="0.15">
      <c r="A572" s="72">
        <v>2022</v>
      </c>
      <c r="B572" s="72" t="s">
        <v>33</v>
      </c>
      <c r="C572" s="72">
        <v>2407</v>
      </c>
      <c r="D572" s="72" t="s">
        <v>107</v>
      </c>
      <c r="E572" s="72" t="s">
        <v>31</v>
      </c>
      <c r="F572" s="72" t="s">
        <v>106</v>
      </c>
      <c r="G572" s="72" t="s">
        <v>109</v>
      </c>
      <c r="H572" s="72" t="s">
        <v>32</v>
      </c>
      <c r="I572" s="72">
        <v>6</v>
      </c>
      <c r="J572" s="74">
        <v>44811</v>
      </c>
      <c r="K572" s="72" t="s">
        <v>69</v>
      </c>
      <c r="L572" s="72">
        <v>0.6361416361416361</v>
      </c>
      <c r="M572" s="72">
        <v>2241.7877348988459</v>
      </c>
      <c r="N572" s="72">
        <f>M572/1000</f>
        <v>2.2417877348988458</v>
      </c>
      <c r="O572" s="72">
        <f>N572*0.446089</f>
        <v>1.0000368488732911</v>
      </c>
    </row>
    <row r="573" spans="1:15" ht="13" x14ac:dyDescent="0.15">
      <c r="A573" s="72">
        <v>2022</v>
      </c>
      <c r="B573" s="72" t="s">
        <v>33</v>
      </c>
      <c r="C573" s="72">
        <v>2408</v>
      </c>
      <c r="D573" s="72" t="s">
        <v>107</v>
      </c>
      <c r="E573" s="72" t="s">
        <v>27</v>
      </c>
      <c r="F573" s="72" t="s">
        <v>108</v>
      </c>
      <c r="G573" s="72" t="s">
        <v>109</v>
      </c>
      <c r="H573" s="72" t="s">
        <v>32</v>
      </c>
      <c r="I573" s="72">
        <v>6</v>
      </c>
      <c r="J573" s="74">
        <v>44811</v>
      </c>
      <c r="K573" s="72" t="s">
        <v>52</v>
      </c>
      <c r="L573" s="72">
        <v>0.65480769230769231</v>
      </c>
      <c r="M573" s="72">
        <v>2293.5898029439695</v>
      </c>
      <c r="N573" s="72">
        <f>M573/1000</f>
        <v>2.2935898029439694</v>
      </c>
      <c r="O573" s="72">
        <f>N573*0.446089</f>
        <v>1.0231451816054724</v>
      </c>
    </row>
    <row r="574" spans="1:15" ht="13" x14ac:dyDescent="0.15">
      <c r="A574" s="72">
        <v>2022</v>
      </c>
      <c r="B574" s="72" t="s">
        <v>33</v>
      </c>
      <c r="C574" s="72">
        <v>2409</v>
      </c>
      <c r="D574" s="72" t="s">
        <v>107</v>
      </c>
      <c r="E574" s="72" t="s">
        <v>22</v>
      </c>
      <c r="F574" s="72" t="s">
        <v>106</v>
      </c>
      <c r="G574" s="72" t="s">
        <v>107</v>
      </c>
      <c r="H574" s="72" t="s">
        <v>32</v>
      </c>
      <c r="I574" s="72">
        <v>6</v>
      </c>
      <c r="J574" s="74">
        <v>44811</v>
      </c>
      <c r="K574" s="72" t="s">
        <v>52</v>
      </c>
      <c r="L574" s="72">
        <v>0.62401263823064768</v>
      </c>
      <c r="M574" s="72">
        <v>2679.891486392803</v>
      </c>
      <c r="N574" s="72">
        <f>M574/1000</f>
        <v>2.6798914863928029</v>
      </c>
      <c r="O574" s="72">
        <f>N574*0.446089</f>
        <v>1.1954701132734791</v>
      </c>
    </row>
    <row r="575" spans="1:15" ht="13" x14ac:dyDescent="0.15">
      <c r="A575" s="72">
        <v>2022</v>
      </c>
      <c r="B575" s="72" t="s">
        <v>33</v>
      </c>
      <c r="C575" s="72">
        <v>2410</v>
      </c>
      <c r="D575" s="72" t="s">
        <v>107</v>
      </c>
      <c r="E575" s="72" t="s">
        <v>30</v>
      </c>
      <c r="F575" s="72" t="s">
        <v>108</v>
      </c>
      <c r="G575" s="72" t="s">
        <v>110</v>
      </c>
      <c r="H575" s="72" t="s">
        <v>32</v>
      </c>
      <c r="I575" s="72">
        <v>6</v>
      </c>
      <c r="J575" s="74">
        <v>44811</v>
      </c>
      <c r="K575" s="72" t="s">
        <v>52</v>
      </c>
      <c r="L575" s="72">
        <v>0.6225045372050817</v>
      </c>
      <c r="M575" s="72">
        <v>2599.4324857773126</v>
      </c>
      <c r="N575" s="72">
        <f>M575/1000</f>
        <v>2.5994324857773128</v>
      </c>
      <c r="O575" s="72">
        <f>N575*0.446089</f>
        <v>1.1595782381479156</v>
      </c>
    </row>
    <row r="576" spans="1:15" ht="13" x14ac:dyDescent="0.15">
      <c r="A576" s="72">
        <v>2022</v>
      </c>
      <c r="B576" s="72" t="s">
        <v>33</v>
      </c>
      <c r="C576" s="72">
        <v>2411</v>
      </c>
      <c r="D576" s="72" t="s">
        <v>107</v>
      </c>
      <c r="E576" s="72" t="s">
        <v>29</v>
      </c>
      <c r="F576" s="72" t="s">
        <v>108</v>
      </c>
      <c r="G576" s="72" t="s">
        <v>107</v>
      </c>
      <c r="H576" s="72" t="s">
        <v>32</v>
      </c>
      <c r="I576" s="72">
        <v>6</v>
      </c>
      <c r="J576" s="74">
        <v>44811</v>
      </c>
      <c r="K576" s="72" t="s">
        <v>69</v>
      </c>
      <c r="L576" s="72">
        <v>0.63054187192118227</v>
      </c>
      <c r="M576" s="72">
        <v>2544.0874259839775</v>
      </c>
      <c r="N576" s="72">
        <f>M576/1000</f>
        <v>2.5440874259839776</v>
      </c>
      <c r="O576" s="72">
        <f>N576*0.446089</f>
        <v>1.1348894157697667</v>
      </c>
    </row>
    <row r="577" spans="1:29" ht="13" x14ac:dyDescent="0.15">
      <c r="A577" s="72">
        <v>2022</v>
      </c>
      <c r="B577" s="72" t="s">
        <v>33</v>
      </c>
      <c r="C577" s="72">
        <v>2412</v>
      </c>
      <c r="D577" s="72" t="s">
        <v>107</v>
      </c>
      <c r="E577" s="72" t="s">
        <v>28</v>
      </c>
      <c r="F577" s="72" t="s">
        <v>106</v>
      </c>
      <c r="G577" s="72" t="s">
        <v>110</v>
      </c>
      <c r="H577" s="72" t="s">
        <v>32</v>
      </c>
      <c r="I577" s="72">
        <v>6</v>
      </c>
      <c r="J577" s="74">
        <v>44811</v>
      </c>
      <c r="K577" s="72" t="s">
        <v>34</v>
      </c>
      <c r="L577" s="72">
        <v>0.59962406015037595</v>
      </c>
      <c r="M577" s="72">
        <v>1934.7279815700865</v>
      </c>
      <c r="N577" s="72">
        <f>M577/1000</f>
        <v>1.9347279815700864</v>
      </c>
      <c r="O577" s="72">
        <f>N577*0.446089</f>
        <v>0.86306087057061831</v>
      </c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</row>
    <row r="578" spans="1:29" ht="13" x14ac:dyDescent="0.15">
      <c r="A578" s="72">
        <v>2023</v>
      </c>
      <c r="B578" s="72" t="s">
        <v>21</v>
      </c>
      <c r="C578" s="72">
        <v>1101</v>
      </c>
      <c r="D578" s="72" t="s">
        <v>105</v>
      </c>
      <c r="E578" s="72" t="s">
        <v>22</v>
      </c>
      <c r="F578" s="72" t="s">
        <v>106</v>
      </c>
      <c r="G578" s="72" t="s">
        <v>107</v>
      </c>
      <c r="H578" s="72" t="s">
        <v>23</v>
      </c>
      <c r="I578" s="72" t="s">
        <v>24</v>
      </c>
      <c r="J578" s="74">
        <v>45069</v>
      </c>
      <c r="K578" s="72"/>
      <c r="L578" s="72">
        <v>0.763261039979096</v>
      </c>
      <c r="M578" s="72">
        <v>3203.1679357814701</v>
      </c>
      <c r="N578" s="72">
        <f>M578/1000</f>
        <v>3.2031679357814702</v>
      </c>
      <c r="O578" s="72">
        <f>N578*0.446089</f>
        <v>1.4288979813048204</v>
      </c>
    </row>
    <row r="579" spans="1:29" ht="13" x14ac:dyDescent="0.15">
      <c r="A579" s="72">
        <v>2023</v>
      </c>
      <c r="B579" s="72" t="s">
        <v>21</v>
      </c>
      <c r="C579" s="72">
        <v>1102</v>
      </c>
      <c r="D579" s="72" t="s">
        <v>105</v>
      </c>
      <c r="E579" s="72" t="s">
        <v>27</v>
      </c>
      <c r="F579" s="72" t="s">
        <v>108</v>
      </c>
      <c r="G579" s="72" t="s">
        <v>109</v>
      </c>
      <c r="H579" s="72" t="s">
        <v>23</v>
      </c>
      <c r="I579" s="72" t="s">
        <v>24</v>
      </c>
      <c r="J579" s="74">
        <v>45069</v>
      </c>
      <c r="K579" s="72"/>
      <c r="L579" s="72">
        <v>0.77048815745579902</v>
      </c>
      <c r="M579" s="72">
        <v>2828.1160184071327</v>
      </c>
      <c r="N579" s="72">
        <f>M579/1000</f>
        <v>2.8281160184071328</v>
      </c>
      <c r="O579" s="72">
        <f>N579*0.446089</f>
        <v>1.2615914465352196</v>
      </c>
    </row>
    <row r="580" spans="1:29" ht="13" x14ac:dyDescent="0.15">
      <c r="A580" s="72">
        <v>2023</v>
      </c>
      <c r="B580" s="72" t="s">
        <v>21</v>
      </c>
      <c r="C580" s="72">
        <v>1103</v>
      </c>
      <c r="D580" s="72" t="s">
        <v>105</v>
      </c>
      <c r="E580" s="72" t="s">
        <v>28</v>
      </c>
      <c r="F580" s="72" t="s">
        <v>106</v>
      </c>
      <c r="G580" s="72" t="s">
        <v>110</v>
      </c>
      <c r="H580" s="72" t="s">
        <v>23</v>
      </c>
      <c r="I580" s="72" t="s">
        <v>24</v>
      </c>
      <c r="J580" s="74">
        <v>45069</v>
      </c>
      <c r="K580" s="72"/>
      <c r="L580" s="72">
        <v>0.79719878777950692</v>
      </c>
      <c r="M580" s="72">
        <v>3062.474702890242</v>
      </c>
      <c r="N580" s="72">
        <f>M580/1000</f>
        <v>3.0624747028902419</v>
      </c>
      <c r="O580" s="72">
        <f>N580*0.446089</f>
        <v>1.3661362777376052</v>
      </c>
    </row>
    <row r="581" spans="1:29" ht="13" x14ac:dyDescent="0.15">
      <c r="A581" s="72">
        <v>2023</v>
      </c>
      <c r="B581" s="72" t="s">
        <v>21</v>
      </c>
      <c r="C581" s="72">
        <v>1104</v>
      </c>
      <c r="D581" s="72" t="s">
        <v>105</v>
      </c>
      <c r="E581" s="72" t="s">
        <v>29</v>
      </c>
      <c r="F581" s="72" t="s">
        <v>108</v>
      </c>
      <c r="G581" s="72" t="s">
        <v>107</v>
      </c>
      <c r="H581" s="72" t="s">
        <v>23</v>
      </c>
      <c r="I581" s="72" t="s">
        <v>24</v>
      </c>
      <c r="J581" s="74">
        <v>45069</v>
      </c>
      <c r="K581" s="72"/>
      <c r="L581" s="72">
        <v>0.80636425186188232</v>
      </c>
      <c r="M581" s="72">
        <v>3415.3116845123136</v>
      </c>
      <c r="N581" s="72">
        <f>M581/1000</f>
        <v>3.4153116845123135</v>
      </c>
      <c r="O581" s="72">
        <f>N581*0.446089</f>
        <v>1.5235329740324135</v>
      </c>
    </row>
    <row r="582" spans="1:29" ht="13" x14ac:dyDescent="0.15">
      <c r="A582" s="72">
        <v>2023</v>
      </c>
      <c r="B582" s="72" t="s">
        <v>21</v>
      </c>
      <c r="C582" s="72">
        <v>1105</v>
      </c>
      <c r="D582" s="72" t="s">
        <v>105</v>
      </c>
      <c r="E582" s="72" t="s">
        <v>30</v>
      </c>
      <c r="F582" s="72" t="s">
        <v>108</v>
      </c>
      <c r="G582" s="72" t="s">
        <v>110</v>
      </c>
      <c r="H582" s="72" t="s">
        <v>23</v>
      </c>
      <c r="I582" s="72" t="s">
        <v>24</v>
      </c>
      <c r="J582" s="74">
        <v>45069</v>
      </c>
      <c r="K582" s="72"/>
      <c r="L582" s="72">
        <v>0.7923969181271695</v>
      </c>
      <c r="M582" s="72">
        <v>2808.9484517704536</v>
      </c>
      <c r="N582" s="72">
        <f>M582/1000</f>
        <v>2.8089484517704535</v>
      </c>
      <c r="O582" s="72">
        <f>N582*0.446089</f>
        <v>1.2530410059018298</v>
      </c>
    </row>
    <row r="583" spans="1:29" ht="13" x14ac:dyDescent="0.15">
      <c r="A583" s="72">
        <v>2023</v>
      </c>
      <c r="B583" s="72" t="s">
        <v>21</v>
      </c>
      <c r="C583" s="72">
        <v>1106</v>
      </c>
      <c r="D583" s="72" t="s">
        <v>105</v>
      </c>
      <c r="E583" s="72" t="s">
        <v>31</v>
      </c>
      <c r="F583" s="72" t="s">
        <v>106</v>
      </c>
      <c r="G583" s="72" t="s">
        <v>109</v>
      </c>
      <c r="H583" s="72" t="s">
        <v>23</v>
      </c>
      <c r="I583" s="72" t="s">
        <v>24</v>
      </c>
      <c r="J583" s="74">
        <v>45069</v>
      </c>
      <c r="K583" s="72"/>
      <c r="L583" s="72">
        <v>0.78067934525499105</v>
      </c>
      <c r="M583" s="72">
        <v>2437.5824331773479</v>
      </c>
      <c r="N583" s="72">
        <f>M583/1000</f>
        <v>2.4375824331773477</v>
      </c>
      <c r="O583" s="72">
        <f>N583*0.446089</f>
        <v>1.0873787100336498</v>
      </c>
    </row>
    <row r="584" spans="1:29" ht="13" x14ac:dyDescent="0.15">
      <c r="A584" s="72">
        <v>2023</v>
      </c>
      <c r="B584" s="72" t="s">
        <v>21</v>
      </c>
      <c r="C584" s="72">
        <v>1107</v>
      </c>
      <c r="D584" s="72" t="s">
        <v>105</v>
      </c>
      <c r="E584" s="72" t="s">
        <v>29</v>
      </c>
      <c r="F584" s="72" t="s">
        <v>108</v>
      </c>
      <c r="G584" s="72" t="s">
        <v>107</v>
      </c>
      <c r="H584" s="72" t="s">
        <v>32</v>
      </c>
      <c r="I584" s="72" t="s">
        <v>24</v>
      </c>
      <c r="J584" s="74">
        <v>45069</v>
      </c>
      <c r="K584" s="72"/>
      <c r="L584" s="72">
        <v>0.77455919395466</v>
      </c>
      <c r="M584" s="72">
        <v>1851.967630404238</v>
      </c>
      <c r="N584" s="72">
        <f>M584/1000</f>
        <v>1.8519676304042381</v>
      </c>
      <c r="O584" s="72">
        <f>N584*0.446089</f>
        <v>0.82614238827939612</v>
      </c>
    </row>
    <row r="585" spans="1:29" ht="13" x14ac:dyDescent="0.15">
      <c r="A585" s="72">
        <v>2023</v>
      </c>
      <c r="B585" s="72" t="s">
        <v>21</v>
      </c>
      <c r="C585" s="72">
        <v>1108</v>
      </c>
      <c r="D585" s="72" t="s">
        <v>105</v>
      </c>
      <c r="E585" s="72" t="s">
        <v>28</v>
      </c>
      <c r="F585" s="72" t="s">
        <v>106</v>
      </c>
      <c r="G585" s="72" t="s">
        <v>110</v>
      </c>
      <c r="H585" s="72" t="s">
        <v>32</v>
      </c>
      <c r="I585" s="72" t="s">
        <v>24</v>
      </c>
      <c r="J585" s="74">
        <v>45069</v>
      </c>
      <c r="K585" s="72"/>
      <c r="L585" s="72">
        <v>0.7963905599259602</v>
      </c>
      <c r="M585" s="72">
        <v>2853.3027119360595</v>
      </c>
      <c r="N585" s="72">
        <f>M585/1000</f>
        <v>2.8533027119360597</v>
      </c>
      <c r="O585" s="72">
        <f>N585*0.446089</f>
        <v>1.2728269534648449</v>
      </c>
    </row>
    <row r="586" spans="1:29" ht="13" x14ac:dyDescent="0.15">
      <c r="A586" s="72">
        <v>2023</v>
      </c>
      <c r="B586" s="72" t="s">
        <v>21</v>
      </c>
      <c r="C586" s="72">
        <v>1109</v>
      </c>
      <c r="D586" s="72" t="s">
        <v>105</v>
      </c>
      <c r="E586" s="72" t="s">
        <v>22</v>
      </c>
      <c r="F586" s="72" t="s">
        <v>106</v>
      </c>
      <c r="G586" s="72" t="s">
        <v>107</v>
      </c>
      <c r="H586" s="72" t="s">
        <v>32</v>
      </c>
      <c r="I586" s="72" t="s">
        <v>24</v>
      </c>
      <c r="J586" s="74">
        <v>45069</v>
      </c>
      <c r="K586" s="72"/>
      <c r="L586" s="72">
        <v>0.81062231759656667</v>
      </c>
      <c r="M586" s="72">
        <v>2859.7677267428671</v>
      </c>
      <c r="N586" s="72">
        <f>M586/1000</f>
        <v>2.8597677267428669</v>
      </c>
      <c r="O586" s="72">
        <f>N586*0.446089</f>
        <v>1.2757109254549988</v>
      </c>
    </row>
    <row r="587" spans="1:29" ht="13" x14ac:dyDescent="0.15">
      <c r="A587" s="72">
        <v>2023</v>
      </c>
      <c r="B587" s="72" t="s">
        <v>21</v>
      </c>
      <c r="C587" s="72">
        <v>1110</v>
      </c>
      <c r="D587" s="72" t="s">
        <v>105</v>
      </c>
      <c r="E587" s="72" t="s">
        <v>27</v>
      </c>
      <c r="F587" s="72" t="s">
        <v>108</v>
      </c>
      <c r="G587" s="72" t="s">
        <v>109</v>
      </c>
      <c r="H587" s="72" t="s">
        <v>32</v>
      </c>
      <c r="I587" s="72" t="s">
        <v>24</v>
      </c>
      <c r="J587" s="74">
        <v>45069</v>
      </c>
      <c r="K587" s="72"/>
      <c r="L587" s="72">
        <v>0.80832386004799794</v>
      </c>
      <c r="M587" s="72">
        <v>3126.0345497414469</v>
      </c>
      <c r="N587" s="72">
        <f>M587/1000</f>
        <v>3.1260345497414468</v>
      </c>
      <c r="O587" s="72">
        <f>N587*0.446089</f>
        <v>1.3944896262596123</v>
      </c>
    </row>
    <row r="588" spans="1:29" ht="13" x14ac:dyDescent="0.15">
      <c r="A588" s="72">
        <v>2023</v>
      </c>
      <c r="B588" s="72" t="s">
        <v>21</v>
      </c>
      <c r="C588" s="72">
        <v>1111</v>
      </c>
      <c r="D588" s="72" t="s">
        <v>105</v>
      </c>
      <c r="E588" s="72" t="s">
        <v>30</v>
      </c>
      <c r="F588" s="72" t="s">
        <v>108</v>
      </c>
      <c r="G588" s="72" t="s">
        <v>110</v>
      </c>
      <c r="H588" s="72" t="s">
        <v>32</v>
      </c>
      <c r="I588" s="72" t="s">
        <v>24</v>
      </c>
      <c r="J588" s="74">
        <v>45069</v>
      </c>
      <c r="K588" s="72"/>
      <c r="L588" s="72">
        <v>0.79727412995028291</v>
      </c>
      <c r="M588" s="72">
        <v>3085.8276663428373</v>
      </c>
      <c r="N588" s="72">
        <f>M588/1000</f>
        <v>3.0858276663428374</v>
      </c>
      <c r="O588" s="72">
        <f>N588*0.446089</f>
        <v>1.37655377785121</v>
      </c>
    </row>
    <row r="589" spans="1:29" ht="13" x14ac:dyDescent="0.15">
      <c r="A589" s="72">
        <v>2023</v>
      </c>
      <c r="B589" s="72" t="s">
        <v>21</v>
      </c>
      <c r="C589" s="72">
        <v>1112</v>
      </c>
      <c r="D589" s="72" t="s">
        <v>105</v>
      </c>
      <c r="E589" s="72" t="s">
        <v>31</v>
      </c>
      <c r="F589" s="72" t="s">
        <v>106</v>
      </c>
      <c r="G589" s="72" t="s">
        <v>109</v>
      </c>
      <c r="H589" s="72" t="s">
        <v>32</v>
      </c>
      <c r="I589" s="72" t="s">
        <v>24</v>
      </c>
      <c r="J589" s="74">
        <v>45069</v>
      </c>
      <c r="K589" s="72"/>
      <c r="L589" s="72">
        <v>0.77568153947740781</v>
      </c>
      <c r="M589" s="72">
        <v>3143.510789645557</v>
      </c>
      <c r="N589" s="72">
        <f>M589/1000</f>
        <v>3.143510789645557</v>
      </c>
      <c r="O589" s="72">
        <f>N589*0.446089</f>
        <v>1.4022855846421969</v>
      </c>
    </row>
    <row r="590" spans="1:29" ht="13" x14ac:dyDescent="0.15">
      <c r="A590" s="72">
        <v>2023</v>
      </c>
      <c r="B590" s="72" t="s">
        <v>21</v>
      </c>
      <c r="C590" s="72">
        <v>1201</v>
      </c>
      <c r="D590" s="72" t="s">
        <v>111</v>
      </c>
      <c r="E590" s="72" t="s">
        <v>30</v>
      </c>
      <c r="F590" s="72" t="s">
        <v>108</v>
      </c>
      <c r="G590" s="72" t="s">
        <v>110</v>
      </c>
      <c r="H590" s="72" t="s">
        <v>23</v>
      </c>
      <c r="I590" s="72" t="s">
        <v>24</v>
      </c>
      <c r="J590" s="74">
        <v>45069</v>
      </c>
      <c r="K590" s="72"/>
      <c r="L590" s="72">
        <v>0.74622102788041644</v>
      </c>
      <c r="M590" s="72">
        <v>3556.3588265742569</v>
      </c>
      <c r="N590" s="72">
        <f>M590/1000</f>
        <v>3.5563588265742569</v>
      </c>
      <c r="O590" s="72">
        <f>N590*0.446089</f>
        <v>1.5864525525876838</v>
      </c>
    </row>
    <row r="591" spans="1:29" ht="13" x14ac:dyDescent="0.15">
      <c r="A591" s="72">
        <v>2023</v>
      </c>
      <c r="B591" s="72" t="s">
        <v>21</v>
      </c>
      <c r="C591" s="72">
        <v>1202</v>
      </c>
      <c r="D591" s="72" t="s">
        <v>111</v>
      </c>
      <c r="E591" s="72" t="s">
        <v>29</v>
      </c>
      <c r="F591" s="72" t="s">
        <v>108</v>
      </c>
      <c r="G591" s="72" t="s">
        <v>107</v>
      </c>
      <c r="H591" s="72" t="s">
        <v>23</v>
      </c>
      <c r="I591" s="72" t="s">
        <v>24</v>
      </c>
      <c r="J591" s="74">
        <v>45069</v>
      </c>
      <c r="K591" s="72"/>
      <c r="L591" s="72">
        <v>0.79007500436071854</v>
      </c>
      <c r="M591" s="72">
        <v>3170.0500288463272</v>
      </c>
      <c r="N591" s="72">
        <f>M591/1000</f>
        <v>3.1700500288463274</v>
      </c>
      <c r="O591" s="72">
        <f>N591*0.446089</f>
        <v>1.4141244473180294</v>
      </c>
    </row>
    <row r="592" spans="1:29" ht="13" x14ac:dyDescent="0.15">
      <c r="A592" s="72">
        <v>2023</v>
      </c>
      <c r="B592" s="72" t="s">
        <v>21</v>
      </c>
      <c r="C592" s="72">
        <v>1203</v>
      </c>
      <c r="D592" s="72" t="s">
        <v>111</v>
      </c>
      <c r="E592" s="72" t="s">
        <v>27</v>
      </c>
      <c r="F592" s="72" t="s">
        <v>108</v>
      </c>
      <c r="G592" s="72" t="s">
        <v>109</v>
      </c>
      <c r="H592" s="72" t="s">
        <v>23</v>
      </c>
      <c r="I592" s="72" t="s">
        <v>24</v>
      </c>
      <c r="J592" s="74">
        <v>45069</v>
      </c>
      <c r="K592" s="72"/>
      <c r="L592" s="72">
        <v>0.79293662312530244</v>
      </c>
      <c r="M592" s="72">
        <v>3727.1898189550152</v>
      </c>
      <c r="N592" s="72">
        <f>M592/1000</f>
        <v>3.727189818955015</v>
      </c>
      <c r="O592" s="72">
        <f>N592*0.446089</f>
        <v>1.6626583791478238</v>
      </c>
    </row>
    <row r="593" spans="1:15" ht="13" x14ac:dyDescent="0.15">
      <c r="A593" s="72">
        <v>2023</v>
      </c>
      <c r="B593" s="72" t="s">
        <v>21</v>
      </c>
      <c r="C593" s="72">
        <v>1204</v>
      </c>
      <c r="D593" s="72" t="s">
        <v>111</v>
      </c>
      <c r="E593" s="72" t="s">
        <v>22</v>
      </c>
      <c r="F593" s="72" t="s">
        <v>106</v>
      </c>
      <c r="G593" s="72" t="s">
        <v>107</v>
      </c>
      <c r="H593" s="72" t="s">
        <v>23</v>
      </c>
      <c r="I593" s="72" t="s">
        <v>24</v>
      </c>
      <c r="J593" s="74">
        <v>45069</v>
      </c>
      <c r="K593" s="72"/>
      <c r="L593" s="72">
        <v>0.77785216658736289</v>
      </c>
      <c r="M593" s="72">
        <v>3864.5285883964193</v>
      </c>
      <c r="N593" s="72">
        <f>M593/1000</f>
        <v>3.8645285883964191</v>
      </c>
      <c r="O593" s="72">
        <f>N593*0.446089</f>
        <v>1.7239236934691702</v>
      </c>
    </row>
    <row r="594" spans="1:15" ht="13" x14ac:dyDescent="0.15">
      <c r="A594" s="72">
        <v>2023</v>
      </c>
      <c r="B594" s="72" t="s">
        <v>21</v>
      </c>
      <c r="C594" s="72">
        <v>1205</v>
      </c>
      <c r="D594" s="72" t="s">
        <v>111</v>
      </c>
      <c r="E594" s="72" t="s">
        <v>28</v>
      </c>
      <c r="F594" s="72" t="s">
        <v>106</v>
      </c>
      <c r="G594" s="72" t="s">
        <v>110</v>
      </c>
      <c r="H594" s="72" t="s">
        <v>23</v>
      </c>
      <c r="I594" s="72" t="s">
        <v>24</v>
      </c>
      <c r="J594" s="74">
        <v>45069</v>
      </c>
      <c r="K594" s="72"/>
      <c r="L594" s="72">
        <v>0.76276771004942334</v>
      </c>
      <c r="M594" s="72">
        <v>3496.435990880801</v>
      </c>
      <c r="N594" s="72">
        <f>M594/1000</f>
        <v>3.4964359908808009</v>
      </c>
      <c r="O594" s="72">
        <f>N594*0.446089</f>
        <v>1.5597216347360257</v>
      </c>
    </row>
    <row r="595" spans="1:15" ht="13" x14ac:dyDescent="0.15">
      <c r="A595" s="72">
        <v>2023</v>
      </c>
      <c r="B595" s="72" t="s">
        <v>21</v>
      </c>
      <c r="C595" s="72">
        <v>1206</v>
      </c>
      <c r="D595" s="72" t="s">
        <v>111</v>
      </c>
      <c r="E595" s="72" t="s">
        <v>31</v>
      </c>
      <c r="F595" s="72" t="s">
        <v>106</v>
      </c>
      <c r="G595" s="72" t="s">
        <v>109</v>
      </c>
      <c r="H595" s="72" t="s">
        <v>23</v>
      </c>
      <c r="I595" s="72" t="s">
        <v>24</v>
      </c>
      <c r="J595" s="74">
        <v>45069</v>
      </c>
      <c r="K595" s="72"/>
      <c r="L595" s="72">
        <v>0.72561359345500309</v>
      </c>
      <c r="M595" s="72">
        <v>3613.1088071117447</v>
      </c>
      <c r="N595" s="72">
        <f>M595/1000</f>
        <v>3.6131088071117445</v>
      </c>
      <c r="O595" s="72">
        <f>N595*0.446089</f>
        <v>1.6117680946556709</v>
      </c>
    </row>
    <row r="596" spans="1:15" ht="13" x14ac:dyDescent="0.15">
      <c r="A596" s="72">
        <v>2023</v>
      </c>
      <c r="B596" s="72" t="s">
        <v>21</v>
      </c>
      <c r="C596" s="72">
        <v>1207</v>
      </c>
      <c r="D596" s="72" t="s">
        <v>111</v>
      </c>
      <c r="E596" s="72" t="s">
        <v>28</v>
      </c>
      <c r="F596" s="72" t="s">
        <v>106</v>
      </c>
      <c r="G596" s="72" t="s">
        <v>110</v>
      </c>
      <c r="H596" s="72" t="s">
        <v>32</v>
      </c>
      <c r="I596" s="72" t="s">
        <v>24</v>
      </c>
      <c r="J596" s="74">
        <v>45069</v>
      </c>
      <c r="K596" s="72"/>
      <c r="L596" s="72">
        <v>0.78239232718060081</v>
      </c>
      <c r="M596" s="72">
        <v>3023.1799257910661</v>
      </c>
      <c r="N596" s="72">
        <f>M596/1000</f>
        <v>3.0231799257910663</v>
      </c>
      <c r="O596" s="72">
        <f>N596*0.446089</f>
        <v>1.348607309916211</v>
      </c>
    </row>
    <row r="597" spans="1:15" ht="13" x14ac:dyDescent="0.15">
      <c r="A597" s="72">
        <v>2023</v>
      </c>
      <c r="B597" s="72" t="s">
        <v>21</v>
      </c>
      <c r="C597" s="72">
        <v>1208</v>
      </c>
      <c r="D597" s="72" t="s">
        <v>111</v>
      </c>
      <c r="E597" s="72" t="s">
        <v>30</v>
      </c>
      <c r="F597" s="72" t="s">
        <v>108</v>
      </c>
      <c r="G597" s="72" t="s">
        <v>110</v>
      </c>
      <c r="H597" s="72" t="s">
        <v>32</v>
      </c>
      <c r="I597" s="72" t="s">
        <v>24</v>
      </c>
      <c r="J597" s="74">
        <v>45069</v>
      </c>
      <c r="K597" s="72"/>
      <c r="L597" s="72">
        <v>0.80773228019122845</v>
      </c>
      <c r="M597" s="72">
        <v>2485.3187933749837</v>
      </c>
      <c r="N597" s="72">
        <f>M597/1000</f>
        <v>2.4853187933749838</v>
      </c>
      <c r="O597" s="72">
        <f>N597*0.446089</f>
        <v>1.1086733752178533</v>
      </c>
    </row>
    <row r="598" spans="1:15" ht="13" x14ac:dyDescent="0.15">
      <c r="A598" s="72">
        <v>2023</v>
      </c>
      <c r="B598" s="72" t="s">
        <v>21</v>
      </c>
      <c r="C598" s="72">
        <v>1209</v>
      </c>
      <c r="D598" s="72" t="s">
        <v>111</v>
      </c>
      <c r="E598" s="72" t="s">
        <v>31</v>
      </c>
      <c r="F598" s="72" t="s">
        <v>106</v>
      </c>
      <c r="G598" s="72" t="s">
        <v>109</v>
      </c>
      <c r="H598" s="72" t="s">
        <v>32</v>
      </c>
      <c r="I598" s="72" t="s">
        <v>24</v>
      </c>
      <c r="J598" s="74">
        <v>45069</v>
      </c>
      <c r="K598" s="72"/>
      <c r="L598" s="72">
        <v>0.86058351282553358</v>
      </c>
      <c r="M598" s="72">
        <v>2105.3102220780565</v>
      </c>
      <c r="N598" s="72">
        <f>M598/1000</f>
        <v>2.1053102220780566</v>
      </c>
      <c r="O598" s="72">
        <f>N598*0.446089</f>
        <v>0.93915573165657829</v>
      </c>
    </row>
    <row r="599" spans="1:15" ht="13" x14ac:dyDescent="0.15">
      <c r="A599" s="72">
        <v>2023</v>
      </c>
      <c r="B599" s="72" t="s">
        <v>21</v>
      </c>
      <c r="C599" s="72">
        <v>1210</v>
      </c>
      <c r="D599" s="72" t="s">
        <v>111</v>
      </c>
      <c r="E599" s="72" t="s">
        <v>22</v>
      </c>
      <c r="F599" s="72" t="s">
        <v>106</v>
      </c>
      <c r="G599" s="72" t="s">
        <v>107</v>
      </c>
      <c r="H599" s="72" t="s">
        <v>32</v>
      </c>
      <c r="I599" s="72" t="s">
        <v>24</v>
      </c>
      <c r="J599" s="74">
        <v>45069</v>
      </c>
      <c r="K599" s="72"/>
      <c r="L599" s="72">
        <v>0.81204569055036335</v>
      </c>
      <c r="M599" s="72">
        <v>3383.2220800365494</v>
      </c>
      <c r="N599" s="72">
        <f>M599/1000</f>
        <v>3.3832220800365493</v>
      </c>
      <c r="O599" s="72">
        <f>N599*0.446089</f>
        <v>1.5092181544614243</v>
      </c>
    </row>
    <row r="600" spans="1:15" ht="13" x14ac:dyDescent="0.15">
      <c r="A600" s="72">
        <v>2023</v>
      </c>
      <c r="B600" s="72" t="s">
        <v>21</v>
      </c>
      <c r="C600" s="72">
        <v>1211</v>
      </c>
      <c r="D600" s="72" t="s">
        <v>111</v>
      </c>
      <c r="E600" s="72" t="s">
        <v>27</v>
      </c>
      <c r="F600" s="72" t="s">
        <v>108</v>
      </c>
      <c r="G600" s="72" t="s">
        <v>109</v>
      </c>
      <c r="H600" s="72" t="s">
        <v>32</v>
      </c>
      <c r="I600" s="72" t="s">
        <v>24</v>
      </c>
      <c r="J600" s="74">
        <v>45069</v>
      </c>
      <c r="K600" s="72"/>
      <c r="L600" s="72">
        <v>0.80949224446506685</v>
      </c>
      <c r="M600" s="72">
        <v>2646.6861888584026</v>
      </c>
      <c r="N600" s="72">
        <f>M600/1000</f>
        <v>2.6466861888584026</v>
      </c>
      <c r="O600" s="72">
        <f>N600*0.446089</f>
        <v>1.180657595301656</v>
      </c>
    </row>
    <row r="601" spans="1:15" ht="13" x14ac:dyDescent="0.15">
      <c r="A601" s="72">
        <v>2023</v>
      </c>
      <c r="B601" s="72" t="s">
        <v>21</v>
      </c>
      <c r="C601" s="72">
        <v>1212</v>
      </c>
      <c r="D601" s="72" t="s">
        <v>111</v>
      </c>
      <c r="E601" s="72" t="s">
        <v>29</v>
      </c>
      <c r="F601" s="72" t="s">
        <v>108</v>
      </c>
      <c r="G601" s="72" t="s">
        <v>107</v>
      </c>
      <c r="H601" s="72" t="s">
        <v>32</v>
      </c>
      <c r="I601" s="72" t="s">
        <v>24</v>
      </c>
      <c r="J601" s="74">
        <v>45069</v>
      </c>
      <c r="K601" s="72"/>
      <c r="L601" s="72">
        <v>0.78906681391496414</v>
      </c>
      <c r="M601" s="72">
        <v>3185.274581510545</v>
      </c>
      <c r="N601" s="72">
        <f>M601/1000</f>
        <v>3.1852745815105448</v>
      </c>
      <c r="O601" s="72">
        <f>N601*0.446089</f>
        <v>1.4209159527914574</v>
      </c>
    </row>
    <row r="602" spans="1:15" ht="13" x14ac:dyDescent="0.15">
      <c r="A602" s="72">
        <v>2023</v>
      </c>
      <c r="B602" s="72" t="s">
        <v>21</v>
      </c>
      <c r="C602" s="72">
        <v>1301</v>
      </c>
      <c r="D602" s="72" t="s">
        <v>109</v>
      </c>
      <c r="E602" s="72" t="s">
        <v>22</v>
      </c>
      <c r="F602" s="72" t="s">
        <v>106</v>
      </c>
      <c r="G602" s="72" t="s">
        <v>107</v>
      </c>
      <c r="H602" s="72" t="s">
        <v>32</v>
      </c>
      <c r="I602" s="72" t="s">
        <v>24</v>
      </c>
      <c r="J602" s="74">
        <v>45069</v>
      </c>
      <c r="K602" s="72"/>
      <c r="L602" s="72">
        <v>0.82762806506433595</v>
      </c>
      <c r="M602" s="72">
        <v>3040.2644611255123</v>
      </c>
      <c r="N602" s="72">
        <f>M602/1000</f>
        <v>3.0402644611255125</v>
      </c>
      <c r="O602" s="72">
        <f>N602*0.446089</f>
        <v>1.3562285331990187</v>
      </c>
    </row>
    <row r="603" spans="1:15" ht="13" x14ac:dyDescent="0.15">
      <c r="A603" s="72">
        <v>2023</v>
      </c>
      <c r="B603" s="72" t="s">
        <v>21</v>
      </c>
      <c r="C603" s="72">
        <v>1302</v>
      </c>
      <c r="D603" s="72" t="s">
        <v>109</v>
      </c>
      <c r="E603" s="72" t="s">
        <v>27</v>
      </c>
      <c r="F603" s="72" t="s">
        <v>108</v>
      </c>
      <c r="G603" s="72" t="s">
        <v>109</v>
      </c>
      <c r="H603" s="72" t="s">
        <v>32</v>
      </c>
      <c r="I603" s="72" t="s">
        <v>24</v>
      </c>
      <c r="J603" s="74">
        <v>45069</v>
      </c>
      <c r="K603" s="72"/>
      <c r="L603" s="72">
        <v>0.7994604316546764</v>
      </c>
      <c r="M603" s="72">
        <v>2592.2435576791063</v>
      </c>
      <c r="N603" s="72">
        <f>M603/1000</f>
        <v>2.5922435576791063</v>
      </c>
      <c r="O603" s="72">
        <f>N603*0.446089</f>
        <v>1.1563713364015149</v>
      </c>
    </row>
    <row r="604" spans="1:15" ht="13" x14ac:dyDescent="0.15">
      <c r="A604" s="72">
        <v>2023</v>
      </c>
      <c r="B604" s="72" t="s">
        <v>21</v>
      </c>
      <c r="C604" s="72">
        <v>1303</v>
      </c>
      <c r="D604" s="72" t="s">
        <v>109</v>
      </c>
      <c r="E604" s="72" t="s">
        <v>30</v>
      </c>
      <c r="F604" s="72" t="s">
        <v>108</v>
      </c>
      <c r="G604" s="72" t="s">
        <v>110</v>
      </c>
      <c r="H604" s="72" t="s">
        <v>32</v>
      </c>
      <c r="I604" s="72" t="s">
        <v>24</v>
      </c>
      <c r="J604" s="74">
        <v>45069</v>
      </c>
      <c r="K604" s="72"/>
      <c r="L604" s="72">
        <v>0.82239426854633702</v>
      </c>
      <c r="M604" s="72">
        <v>2810.7370773964631</v>
      </c>
      <c r="N604" s="72">
        <f>M604/1000</f>
        <v>2.8107370773964631</v>
      </c>
      <c r="O604" s="72">
        <f>N604*0.446089</f>
        <v>1.2538388921187109</v>
      </c>
    </row>
    <row r="605" spans="1:15" ht="13" x14ac:dyDescent="0.15">
      <c r="A605" s="72">
        <v>2023</v>
      </c>
      <c r="B605" s="72" t="s">
        <v>21</v>
      </c>
      <c r="C605" s="72">
        <v>1304</v>
      </c>
      <c r="D605" s="72" t="s">
        <v>109</v>
      </c>
      <c r="E605" s="72" t="s">
        <v>31</v>
      </c>
      <c r="F605" s="72" t="s">
        <v>106</v>
      </c>
      <c r="G605" s="72" t="s">
        <v>109</v>
      </c>
      <c r="H605" s="72" t="s">
        <v>32</v>
      </c>
      <c r="I605" s="72" t="s">
        <v>24</v>
      </c>
      <c r="J605" s="74">
        <v>45069</v>
      </c>
      <c r="K605" s="72"/>
      <c r="L605" s="72">
        <v>0.80389649465924473</v>
      </c>
      <c r="M605" s="72">
        <v>3127.168179462748</v>
      </c>
      <c r="N605" s="72">
        <f>M605/1000</f>
        <v>3.1271681794627479</v>
      </c>
      <c r="O605" s="72">
        <f>N605*0.446089</f>
        <v>1.3949953260083578</v>
      </c>
    </row>
    <row r="606" spans="1:15" ht="13" x14ac:dyDescent="0.15">
      <c r="A606" s="72">
        <v>2023</v>
      </c>
      <c r="B606" s="72" t="s">
        <v>21</v>
      </c>
      <c r="C606" s="72">
        <v>1305</v>
      </c>
      <c r="D606" s="72" t="s">
        <v>109</v>
      </c>
      <c r="E606" s="72" t="s">
        <v>28</v>
      </c>
      <c r="F606" s="72" t="s">
        <v>106</v>
      </c>
      <c r="G606" s="72" t="s">
        <v>110</v>
      </c>
      <c r="H606" s="72" t="s">
        <v>32</v>
      </c>
      <c r="I606" s="72" t="s">
        <v>24</v>
      </c>
      <c r="J606" s="74">
        <v>45069</v>
      </c>
      <c r="K606" s="72"/>
      <c r="L606" s="72">
        <v>0.81239191365018792</v>
      </c>
      <c r="M606" s="72">
        <v>2606.4016641524727</v>
      </c>
      <c r="N606" s="72">
        <f>M606/1000</f>
        <v>2.6064016641524725</v>
      </c>
      <c r="O606" s="72">
        <f>N606*0.446089</f>
        <v>1.1626871119601123</v>
      </c>
    </row>
    <row r="607" spans="1:15" ht="13" x14ac:dyDescent="0.15">
      <c r="A607" s="72">
        <v>2023</v>
      </c>
      <c r="B607" s="72" t="s">
        <v>21</v>
      </c>
      <c r="C607" s="72">
        <v>1306</v>
      </c>
      <c r="D607" s="72" t="s">
        <v>109</v>
      </c>
      <c r="E607" s="72" t="s">
        <v>29</v>
      </c>
      <c r="F607" s="72" t="s">
        <v>108</v>
      </c>
      <c r="G607" s="72" t="s">
        <v>107</v>
      </c>
      <c r="H607" s="72" t="s">
        <v>32</v>
      </c>
      <c r="I607" s="72" t="s">
        <v>24</v>
      </c>
      <c r="J607" s="74">
        <v>45069</v>
      </c>
      <c r="K607" s="72"/>
      <c r="L607" s="72">
        <v>0.83416149068322976</v>
      </c>
      <c r="M607" s="72">
        <v>3105.3391157956376</v>
      </c>
      <c r="N607" s="72">
        <f>M607/1000</f>
        <v>3.1053391157956374</v>
      </c>
      <c r="O607" s="72">
        <f>N607*0.446089</f>
        <v>1.3852576208261602</v>
      </c>
    </row>
    <row r="608" spans="1:15" ht="13" x14ac:dyDescent="0.15">
      <c r="A608" s="72">
        <v>2023</v>
      </c>
      <c r="B608" s="72" t="s">
        <v>21</v>
      </c>
      <c r="C608" s="72">
        <v>1307</v>
      </c>
      <c r="D608" s="72" t="s">
        <v>109</v>
      </c>
      <c r="E608" s="72" t="s">
        <v>27</v>
      </c>
      <c r="F608" s="72" t="s">
        <v>108</v>
      </c>
      <c r="G608" s="72" t="s">
        <v>109</v>
      </c>
      <c r="H608" s="72" t="s">
        <v>23</v>
      </c>
      <c r="I608" s="72" t="s">
        <v>24</v>
      </c>
      <c r="J608" s="74">
        <v>45069</v>
      </c>
      <c r="K608" s="72"/>
      <c r="L608" s="72">
        <v>0.84273361501424782</v>
      </c>
      <c r="M608" s="72">
        <v>2754.8366778392815</v>
      </c>
      <c r="N608" s="72">
        <f>M608/1000</f>
        <v>2.7548366778392817</v>
      </c>
      <c r="O608" s="72">
        <f>N608*0.446089</f>
        <v>1.2289023387806473</v>
      </c>
    </row>
    <row r="609" spans="1:15" ht="13" x14ac:dyDescent="0.15">
      <c r="A609" s="72">
        <v>2023</v>
      </c>
      <c r="B609" s="72" t="s">
        <v>21</v>
      </c>
      <c r="C609" s="72">
        <v>1308</v>
      </c>
      <c r="D609" s="72" t="s">
        <v>109</v>
      </c>
      <c r="E609" s="72" t="s">
        <v>22</v>
      </c>
      <c r="F609" s="72" t="s">
        <v>106</v>
      </c>
      <c r="G609" s="72" t="s">
        <v>107</v>
      </c>
      <c r="H609" s="72" t="s">
        <v>23</v>
      </c>
      <c r="I609" s="72" t="s">
        <v>24</v>
      </c>
      <c r="J609" s="74">
        <v>45069</v>
      </c>
      <c r="K609" s="72"/>
      <c r="L609" s="72">
        <v>0.79882124631639484</v>
      </c>
      <c r="M609" s="72">
        <v>2235.9489874668466</v>
      </c>
      <c r="N609" s="72">
        <f>M609/1000</f>
        <v>2.2359489874668466</v>
      </c>
      <c r="O609" s="72">
        <f>N609*0.446089</f>
        <v>0.9974322478700981</v>
      </c>
    </row>
    <row r="610" spans="1:15" ht="13" x14ac:dyDescent="0.15">
      <c r="A610" s="72">
        <v>2023</v>
      </c>
      <c r="B610" s="72" t="s">
        <v>21</v>
      </c>
      <c r="C610" s="72">
        <v>1309</v>
      </c>
      <c r="D610" s="72" t="s">
        <v>109</v>
      </c>
      <c r="E610" s="72" t="s">
        <v>31</v>
      </c>
      <c r="F610" s="72" t="s">
        <v>106</v>
      </c>
      <c r="G610" s="72" t="s">
        <v>109</v>
      </c>
      <c r="H610" s="72" t="s">
        <v>23</v>
      </c>
      <c r="I610" s="72" t="s">
        <v>24</v>
      </c>
      <c r="J610" s="74">
        <v>45069</v>
      </c>
      <c r="K610" s="72"/>
      <c r="L610" s="72">
        <v>0.79886516350604742</v>
      </c>
      <c r="M610" s="72">
        <v>3085.9079556703864</v>
      </c>
      <c r="N610" s="72">
        <f>M610/1000</f>
        <v>3.0859079556703866</v>
      </c>
      <c r="O610" s="72">
        <f>N610*0.446089</f>
        <v>1.3765895940370472</v>
      </c>
    </row>
    <row r="611" spans="1:15" ht="13" x14ac:dyDescent="0.15">
      <c r="A611" s="72">
        <v>2023</v>
      </c>
      <c r="B611" s="72" t="s">
        <v>21</v>
      </c>
      <c r="C611" s="72">
        <v>1310</v>
      </c>
      <c r="D611" s="72" t="s">
        <v>109</v>
      </c>
      <c r="E611" s="72" t="s">
        <v>29</v>
      </c>
      <c r="F611" s="72" t="s">
        <v>108</v>
      </c>
      <c r="G611" s="72" t="s">
        <v>107</v>
      </c>
      <c r="H611" s="72" t="s">
        <v>23</v>
      </c>
      <c r="I611" s="72" t="s">
        <v>24</v>
      </c>
      <c r="J611" s="74">
        <v>45069</v>
      </c>
      <c r="K611" s="72"/>
      <c r="L611" s="72">
        <v>0.81023233123970972</v>
      </c>
      <c r="M611" s="72">
        <v>3347.0872124159109</v>
      </c>
      <c r="N611" s="72">
        <f>M611/1000</f>
        <v>3.3470872124159108</v>
      </c>
      <c r="O611" s="72">
        <f>N611*0.446089</f>
        <v>1.4930987874994013</v>
      </c>
    </row>
    <row r="612" spans="1:15" ht="13" x14ac:dyDescent="0.15">
      <c r="A612" s="72">
        <v>2023</v>
      </c>
      <c r="B612" s="72" t="s">
        <v>21</v>
      </c>
      <c r="C612" s="72">
        <v>1311</v>
      </c>
      <c r="D612" s="72" t="s">
        <v>109</v>
      </c>
      <c r="E612" s="72" t="s">
        <v>30</v>
      </c>
      <c r="F612" s="72" t="s">
        <v>108</v>
      </c>
      <c r="G612" s="72" t="s">
        <v>110</v>
      </c>
      <c r="H612" s="72" t="s">
        <v>23</v>
      </c>
      <c r="I612" s="72" t="s">
        <v>24</v>
      </c>
      <c r="J612" s="74">
        <v>45069</v>
      </c>
      <c r="K612" s="72"/>
      <c r="L612" s="72">
        <v>0.79880613213946539</v>
      </c>
      <c r="M612" s="72">
        <v>2649.3124971355433</v>
      </c>
      <c r="N612" s="72">
        <f>M612/1000</f>
        <v>2.6493124971355431</v>
      </c>
      <c r="O612" s="72">
        <f>N612*0.446089</f>
        <v>1.1818291625346973</v>
      </c>
    </row>
    <row r="613" spans="1:15" ht="13" x14ac:dyDescent="0.15">
      <c r="A613" s="72">
        <v>2023</v>
      </c>
      <c r="B613" s="72" t="s">
        <v>21</v>
      </c>
      <c r="C613" s="72">
        <v>1312</v>
      </c>
      <c r="D613" s="72" t="s">
        <v>109</v>
      </c>
      <c r="E613" s="72" t="s">
        <v>28</v>
      </c>
      <c r="F613" s="72" t="s">
        <v>106</v>
      </c>
      <c r="G613" s="72" t="s">
        <v>110</v>
      </c>
      <c r="H613" s="72" t="s">
        <v>23</v>
      </c>
      <c r="I613" s="72" t="s">
        <v>24</v>
      </c>
      <c r="J613" s="74">
        <v>45069</v>
      </c>
      <c r="K613" s="72"/>
      <c r="L613" s="72">
        <v>0.79810964083175795</v>
      </c>
      <c r="M613" s="72">
        <v>3512.1254740218833</v>
      </c>
      <c r="N613" s="72">
        <f>M613/1000</f>
        <v>3.5121254740218832</v>
      </c>
      <c r="O613" s="72">
        <f>N613*0.446089</f>
        <v>1.5667205405809479</v>
      </c>
    </row>
    <row r="614" spans="1:15" ht="13" x14ac:dyDescent="0.15">
      <c r="A614" s="72">
        <v>2023</v>
      </c>
      <c r="B614" s="72" t="s">
        <v>21</v>
      </c>
      <c r="C614" s="72">
        <v>1401</v>
      </c>
      <c r="D614" s="72" t="s">
        <v>107</v>
      </c>
      <c r="E614" s="72" t="s">
        <v>22</v>
      </c>
      <c r="F614" s="72" t="s">
        <v>106</v>
      </c>
      <c r="G614" s="72" t="s">
        <v>107</v>
      </c>
      <c r="H614" s="72" t="s">
        <v>23</v>
      </c>
      <c r="I614" s="72" t="s">
        <v>24</v>
      </c>
      <c r="J614" s="74">
        <v>45069</v>
      </c>
      <c r="K614" s="72"/>
      <c r="L614" s="72">
        <v>0.82926527072233913</v>
      </c>
      <c r="M614" s="72">
        <v>3114.5174458276515</v>
      </c>
      <c r="N614" s="72">
        <f>M614/1000</f>
        <v>3.1145174458276514</v>
      </c>
      <c r="O614" s="72">
        <f>N614*0.446089</f>
        <v>1.3893519728918113</v>
      </c>
    </row>
    <row r="615" spans="1:15" ht="13" x14ac:dyDescent="0.15">
      <c r="A615" s="72">
        <v>2023</v>
      </c>
      <c r="B615" s="72" t="s">
        <v>21</v>
      </c>
      <c r="C615" s="72">
        <v>1402</v>
      </c>
      <c r="D615" s="72" t="s">
        <v>107</v>
      </c>
      <c r="E615" s="72" t="s">
        <v>28</v>
      </c>
      <c r="F615" s="72" t="s">
        <v>106</v>
      </c>
      <c r="G615" s="72" t="s">
        <v>110</v>
      </c>
      <c r="H615" s="72" t="s">
        <v>23</v>
      </c>
      <c r="I615" s="72" t="s">
        <v>24</v>
      </c>
      <c r="J615" s="74">
        <v>45069</v>
      </c>
      <c r="K615" s="72"/>
      <c r="L615" s="72">
        <v>0.80449786739046147</v>
      </c>
      <c r="M615" s="72">
        <v>2432.6558556135647</v>
      </c>
      <c r="N615" s="72">
        <f>M615/1000</f>
        <v>2.4326558556135645</v>
      </c>
      <c r="O615" s="72">
        <f>N615*0.446089</f>
        <v>1.0851810179747994</v>
      </c>
    </row>
    <row r="616" spans="1:15" ht="13" x14ac:dyDescent="0.15">
      <c r="A616" s="72">
        <v>2023</v>
      </c>
      <c r="B616" s="72" t="s">
        <v>21</v>
      </c>
      <c r="C616" s="72">
        <v>1403</v>
      </c>
      <c r="D616" s="72" t="s">
        <v>107</v>
      </c>
      <c r="E616" s="72" t="s">
        <v>29</v>
      </c>
      <c r="F616" s="72" t="s">
        <v>108</v>
      </c>
      <c r="G616" s="72" t="s">
        <v>107</v>
      </c>
      <c r="H616" s="72" t="s">
        <v>23</v>
      </c>
      <c r="I616" s="72" t="s">
        <v>24</v>
      </c>
      <c r="J616" s="74">
        <v>45069</v>
      </c>
      <c r="K616" s="72"/>
      <c r="L616" s="72">
        <v>0.81101349903578324</v>
      </c>
      <c r="M616" s="72">
        <v>3424.6326561089763</v>
      </c>
      <c r="N616" s="72">
        <f>M616/1000</f>
        <v>3.4246326561089764</v>
      </c>
      <c r="O616" s="72">
        <f>N616*0.446089</f>
        <v>1.5276909569309971</v>
      </c>
    </row>
    <row r="617" spans="1:15" ht="13" x14ac:dyDescent="0.15">
      <c r="A617" s="72">
        <v>2023</v>
      </c>
      <c r="B617" s="72" t="s">
        <v>21</v>
      </c>
      <c r="C617" s="72">
        <v>1404</v>
      </c>
      <c r="D617" s="72" t="s">
        <v>107</v>
      </c>
      <c r="E617" s="72" t="s">
        <v>27</v>
      </c>
      <c r="F617" s="72" t="s">
        <v>108</v>
      </c>
      <c r="G617" s="72" t="s">
        <v>109</v>
      </c>
      <c r="H617" s="72" t="s">
        <v>23</v>
      </c>
      <c r="I617" s="72" t="s">
        <v>24</v>
      </c>
      <c r="J617" s="74">
        <v>45069</v>
      </c>
      <c r="K617" s="72"/>
      <c r="L617" s="72">
        <v>0.87913357400722014</v>
      </c>
      <c r="M617" s="72">
        <v>2131.8197746417259</v>
      </c>
      <c r="N617" s="72">
        <f>M617/1000</f>
        <v>2.131819774641726</v>
      </c>
      <c r="O617" s="72">
        <f>N617*0.446089</f>
        <v>0.95098135145015295</v>
      </c>
    </row>
    <row r="618" spans="1:15" ht="13" x14ac:dyDescent="0.15">
      <c r="A618" s="72">
        <v>2023</v>
      </c>
      <c r="B618" s="72" t="s">
        <v>21</v>
      </c>
      <c r="C618" s="72">
        <v>1405</v>
      </c>
      <c r="D618" s="72" t="s">
        <v>107</v>
      </c>
      <c r="E618" s="72" t="s">
        <v>31</v>
      </c>
      <c r="F618" s="72" t="s">
        <v>106</v>
      </c>
      <c r="G618" s="72" t="s">
        <v>109</v>
      </c>
      <c r="H618" s="72" t="s">
        <v>23</v>
      </c>
      <c r="I618" s="72" t="s">
        <v>24</v>
      </c>
      <c r="J618" s="74">
        <v>45069</v>
      </c>
      <c r="K618" s="72"/>
      <c r="L618" s="72">
        <v>0.75847214244686967</v>
      </c>
      <c r="M618" s="72">
        <v>2888.6463399068211</v>
      </c>
      <c r="N618" s="72">
        <f>M618/1000</f>
        <v>2.888646339906821</v>
      </c>
      <c r="O618" s="72">
        <f>N618*0.446089</f>
        <v>1.288593357122694</v>
      </c>
    </row>
    <row r="619" spans="1:15" ht="13" x14ac:dyDescent="0.15">
      <c r="A619" s="72">
        <v>2023</v>
      </c>
      <c r="B619" s="72" t="s">
        <v>21</v>
      </c>
      <c r="C619" s="72">
        <v>1406</v>
      </c>
      <c r="D619" s="72" t="s">
        <v>107</v>
      </c>
      <c r="E619" s="72" t="s">
        <v>30</v>
      </c>
      <c r="F619" s="72" t="s">
        <v>108</v>
      </c>
      <c r="G619" s="72" t="s">
        <v>110</v>
      </c>
      <c r="H619" s="72" t="s">
        <v>23</v>
      </c>
      <c r="I619" s="72" t="s">
        <v>24</v>
      </c>
      <c r="J619" s="74">
        <v>45069</v>
      </c>
      <c r="K619" s="72"/>
      <c r="L619" s="72">
        <v>0.79163008486976882</v>
      </c>
      <c r="M619" s="72">
        <v>3775.880352643595</v>
      </c>
      <c r="N619" s="72">
        <f>M619/1000</f>
        <v>3.7758803526435951</v>
      </c>
      <c r="O619" s="72">
        <f>N619*0.446089</f>
        <v>1.6843786906304288</v>
      </c>
    </row>
    <row r="620" spans="1:15" ht="13" x14ac:dyDescent="0.15">
      <c r="A620" s="72">
        <v>2023</v>
      </c>
      <c r="B620" s="72" t="s">
        <v>21</v>
      </c>
      <c r="C620" s="72">
        <v>1407</v>
      </c>
      <c r="D620" s="72" t="s">
        <v>107</v>
      </c>
      <c r="E620" s="72" t="s">
        <v>27</v>
      </c>
      <c r="F620" s="72" t="s">
        <v>108</v>
      </c>
      <c r="G620" s="72" t="s">
        <v>109</v>
      </c>
      <c r="H620" s="72" t="s">
        <v>32</v>
      </c>
      <c r="I620" s="72" t="s">
        <v>24</v>
      </c>
      <c r="J620" s="74">
        <v>45069</v>
      </c>
      <c r="K620" s="72"/>
      <c r="L620" s="72">
        <v>0.81287239324726912</v>
      </c>
      <c r="M620" s="72">
        <v>2057.1748486603869</v>
      </c>
      <c r="N620" s="72">
        <f>M620/1000</f>
        <v>2.0571748486603871</v>
      </c>
      <c r="O620" s="72">
        <f>N620*0.446089</f>
        <v>0.91768307106406344</v>
      </c>
    </row>
    <row r="621" spans="1:15" ht="13" x14ac:dyDescent="0.15">
      <c r="A621" s="72">
        <v>2023</v>
      </c>
      <c r="B621" s="72" t="s">
        <v>21</v>
      </c>
      <c r="C621" s="72">
        <v>1408</v>
      </c>
      <c r="D621" s="72" t="s">
        <v>107</v>
      </c>
      <c r="E621" s="72" t="s">
        <v>22</v>
      </c>
      <c r="F621" s="72" t="s">
        <v>106</v>
      </c>
      <c r="G621" s="72" t="s">
        <v>107</v>
      </c>
      <c r="H621" s="72" t="s">
        <v>32</v>
      </c>
      <c r="I621" s="72" t="s">
        <v>24</v>
      </c>
      <c r="J621" s="74">
        <v>45069</v>
      </c>
      <c r="K621" s="72"/>
      <c r="L621" s="72">
        <v>0.77840508115737472</v>
      </c>
      <c r="M621" s="72">
        <v>0</v>
      </c>
      <c r="N621" s="72">
        <f>M621/1000</f>
        <v>0</v>
      </c>
      <c r="O621" s="72">
        <f>N621*0.446089</f>
        <v>0</v>
      </c>
    </row>
    <row r="622" spans="1:15" ht="13" x14ac:dyDescent="0.15">
      <c r="A622" s="72">
        <v>2023</v>
      </c>
      <c r="B622" s="72" t="s">
        <v>21</v>
      </c>
      <c r="C622" s="72">
        <v>1409</v>
      </c>
      <c r="D622" s="72" t="s">
        <v>107</v>
      </c>
      <c r="E622" s="72" t="s">
        <v>29</v>
      </c>
      <c r="F622" s="72" t="s">
        <v>108</v>
      </c>
      <c r="G622" s="72" t="s">
        <v>107</v>
      </c>
      <c r="H622" s="72" t="s">
        <v>32</v>
      </c>
      <c r="I622" s="72" t="s">
        <v>24</v>
      </c>
      <c r="J622" s="74">
        <v>45069</v>
      </c>
      <c r="K622" s="72"/>
      <c r="L622" s="72">
        <v>0.79843849585723392</v>
      </c>
      <c r="M622" s="72">
        <v>0</v>
      </c>
      <c r="N622" s="72">
        <f>M622/1000</f>
        <v>0</v>
      </c>
      <c r="O622" s="72">
        <f>N622*0.446089</f>
        <v>0</v>
      </c>
    </row>
    <row r="623" spans="1:15" ht="13" x14ac:dyDescent="0.15">
      <c r="A623" s="72">
        <v>2023</v>
      </c>
      <c r="B623" s="72" t="s">
        <v>21</v>
      </c>
      <c r="C623" s="72">
        <v>1410</v>
      </c>
      <c r="D623" s="72" t="s">
        <v>107</v>
      </c>
      <c r="E623" s="72" t="s">
        <v>31</v>
      </c>
      <c r="F623" s="72" t="s">
        <v>106</v>
      </c>
      <c r="G623" s="72" t="s">
        <v>109</v>
      </c>
      <c r="H623" s="72" t="s">
        <v>32</v>
      </c>
      <c r="I623" s="72" t="s">
        <v>24</v>
      </c>
      <c r="J623" s="74">
        <v>45069</v>
      </c>
      <c r="K623" s="72"/>
      <c r="L623" s="72">
        <v>0.78502752896704742</v>
      </c>
      <c r="M623" s="72">
        <v>0</v>
      </c>
      <c r="N623" s="72">
        <f>M623/1000</f>
        <v>0</v>
      </c>
      <c r="O623" s="72">
        <f>N623*0.446089</f>
        <v>0</v>
      </c>
    </row>
    <row r="624" spans="1:15" ht="13" x14ac:dyDescent="0.15">
      <c r="A624" s="72">
        <v>2023</v>
      </c>
      <c r="B624" s="72" t="s">
        <v>21</v>
      </c>
      <c r="C624" s="72">
        <v>1411</v>
      </c>
      <c r="D624" s="72" t="s">
        <v>107</v>
      </c>
      <c r="E624" s="72" t="s">
        <v>30</v>
      </c>
      <c r="F624" s="72" t="s">
        <v>108</v>
      </c>
      <c r="G624" s="72" t="s">
        <v>110</v>
      </c>
      <c r="H624" s="72" t="s">
        <v>32</v>
      </c>
      <c r="I624" s="72" t="s">
        <v>24</v>
      </c>
      <c r="J624" s="74">
        <v>45069</v>
      </c>
      <c r="K624" s="72"/>
      <c r="L624" s="72">
        <v>0.76378609402689457</v>
      </c>
      <c r="M624" s="72">
        <v>0</v>
      </c>
      <c r="N624" s="72">
        <f>M624/1000</f>
        <v>0</v>
      </c>
      <c r="O624" s="72">
        <f>N624*0.446089</f>
        <v>0</v>
      </c>
    </row>
    <row r="625" spans="1:15" ht="13" x14ac:dyDescent="0.15">
      <c r="A625" s="72">
        <v>2023</v>
      </c>
      <c r="B625" s="72" t="s">
        <v>21</v>
      </c>
      <c r="C625" s="72">
        <v>1412</v>
      </c>
      <c r="D625" s="72" t="s">
        <v>107</v>
      </c>
      <c r="E625" s="72" t="s">
        <v>28</v>
      </c>
      <c r="F625" s="72" t="s">
        <v>106</v>
      </c>
      <c r="G625" s="72" t="s">
        <v>110</v>
      </c>
      <c r="H625" s="72" t="s">
        <v>32</v>
      </c>
      <c r="I625" s="72" t="s">
        <v>24</v>
      </c>
      <c r="J625" s="74">
        <v>45069</v>
      </c>
      <c r="K625" s="72"/>
      <c r="L625" s="72">
        <v>0.77745454545454551</v>
      </c>
      <c r="M625" s="72">
        <v>0</v>
      </c>
      <c r="N625" s="72">
        <f>M625/1000</f>
        <v>0</v>
      </c>
      <c r="O625" s="72">
        <f>N625*0.446089</f>
        <v>0</v>
      </c>
    </row>
    <row r="626" spans="1:15" ht="13" x14ac:dyDescent="0.15">
      <c r="A626" s="72">
        <v>2023</v>
      </c>
      <c r="B626" s="72" t="s">
        <v>21</v>
      </c>
      <c r="C626" s="72">
        <v>1101</v>
      </c>
      <c r="D626" s="72" t="s">
        <v>105</v>
      </c>
      <c r="E626" s="72" t="s">
        <v>22</v>
      </c>
      <c r="F626" s="72" t="s">
        <v>106</v>
      </c>
      <c r="G626" s="72" t="s">
        <v>107</v>
      </c>
      <c r="H626" s="72" t="s">
        <v>23</v>
      </c>
      <c r="I626" s="72" t="s">
        <v>72</v>
      </c>
      <c r="J626" s="74">
        <v>45118</v>
      </c>
      <c r="K626" s="72" t="s">
        <v>73</v>
      </c>
      <c r="L626" s="72">
        <v>0.68400079697150817</v>
      </c>
      <c r="M626" s="72">
        <v>2824.9427922491627</v>
      </c>
      <c r="N626" s="72">
        <f>M626/1000</f>
        <v>2.8249427922491628</v>
      </c>
      <c r="O626" s="72">
        <f>N626*0.446089</f>
        <v>1.2601759052516368</v>
      </c>
    </row>
    <row r="627" spans="1:15" ht="13" x14ac:dyDescent="0.15">
      <c r="A627" s="72">
        <v>2023</v>
      </c>
      <c r="B627" s="72" t="s">
        <v>21</v>
      </c>
      <c r="C627" s="72">
        <v>1102</v>
      </c>
      <c r="D627" s="72" t="s">
        <v>105</v>
      </c>
      <c r="E627" s="72" t="s">
        <v>27</v>
      </c>
      <c r="F627" s="72" t="s">
        <v>108</v>
      </c>
      <c r="G627" s="72" t="s">
        <v>109</v>
      </c>
      <c r="H627" s="72" t="s">
        <v>23</v>
      </c>
      <c r="I627" s="72" t="s">
        <v>72</v>
      </c>
      <c r="J627" s="74">
        <v>45118</v>
      </c>
      <c r="K627" s="72" t="s">
        <v>73</v>
      </c>
      <c r="L627" s="72">
        <v>0.67275892080069633</v>
      </c>
      <c r="M627" s="72">
        <v>2846.3759615300073</v>
      </c>
      <c r="N627" s="72">
        <f>M627/1000</f>
        <v>2.8463759615300073</v>
      </c>
      <c r="O627" s="72">
        <f>N627*0.446089</f>
        <v>1.2697370063029594</v>
      </c>
    </row>
    <row r="628" spans="1:15" ht="13" x14ac:dyDescent="0.15">
      <c r="A628" s="72">
        <v>2023</v>
      </c>
      <c r="B628" s="72" t="s">
        <v>21</v>
      </c>
      <c r="C628" s="72">
        <v>1103</v>
      </c>
      <c r="D628" s="72" t="s">
        <v>105</v>
      </c>
      <c r="E628" s="72" t="s">
        <v>28</v>
      </c>
      <c r="F628" s="72" t="s">
        <v>106</v>
      </c>
      <c r="G628" s="72" t="s">
        <v>110</v>
      </c>
      <c r="H628" s="72" t="s">
        <v>23</v>
      </c>
      <c r="I628" s="72" t="s">
        <v>72</v>
      </c>
      <c r="J628" s="74">
        <v>45118</v>
      </c>
      <c r="K628" s="72" t="s">
        <v>73</v>
      </c>
      <c r="L628" s="72">
        <v>0.71802146293326752</v>
      </c>
      <c r="M628" s="72">
        <v>2963.6523393550647</v>
      </c>
      <c r="N628" s="72">
        <f>M628/1000</f>
        <v>2.9636523393550647</v>
      </c>
      <c r="O628" s="72">
        <f>N628*0.446089</f>
        <v>1.3220527084105616</v>
      </c>
    </row>
    <row r="629" spans="1:15" ht="13" x14ac:dyDescent="0.15">
      <c r="A629" s="72">
        <v>2023</v>
      </c>
      <c r="B629" s="72" t="s">
        <v>21</v>
      </c>
      <c r="C629" s="72">
        <v>1104</v>
      </c>
      <c r="D629" s="72" t="s">
        <v>105</v>
      </c>
      <c r="E629" s="72" t="s">
        <v>29</v>
      </c>
      <c r="F629" s="72" t="s">
        <v>108</v>
      </c>
      <c r="G629" s="72" t="s">
        <v>107</v>
      </c>
      <c r="H629" s="72" t="s">
        <v>23</v>
      </c>
      <c r="I629" s="72" t="s">
        <v>72</v>
      </c>
      <c r="J629" s="74">
        <v>45118</v>
      </c>
      <c r="K629" s="72" t="s">
        <v>73</v>
      </c>
      <c r="L629" s="72">
        <v>0.66769073220686126</v>
      </c>
      <c r="M629" s="72">
        <v>5499.9022523120484</v>
      </c>
      <c r="N629" s="72">
        <f>M629/1000</f>
        <v>5.4999022523120482</v>
      </c>
      <c r="O629" s="72">
        <f>N629*0.446089</f>
        <v>2.4534458958316292</v>
      </c>
    </row>
    <row r="630" spans="1:15" ht="13" x14ac:dyDescent="0.15">
      <c r="A630" s="72">
        <v>2023</v>
      </c>
      <c r="B630" s="72" t="s">
        <v>21</v>
      </c>
      <c r="C630" s="72">
        <v>1105</v>
      </c>
      <c r="D630" s="72" t="s">
        <v>105</v>
      </c>
      <c r="E630" s="72" t="s">
        <v>30</v>
      </c>
      <c r="F630" s="72" t="s">
        <v>108</v>
      </c>
      <c r="G630" s="72" t="s">
        <v>110</v>
      </c>
      <c r="H630" s="72" t="s">
        <v>23</v>
      </c>
      <c r="I630" s="72" t="s">
        <v>72</v>
      </c>
      <c r="J630" s="74">
        <v>45118</v>
      </c>
      <c r="K630" s="72" t="s">
        <v>73</v>
      </c>
      <c r="L630" s="72">
        <v>0.6971881759192502</v>
      </c>
      <c r="M630" s="72">
        <v>3072.869138391849</v>
      </c>
      <c r="N630" s="72">
        <f>M630/1000</f>
        <v>3.0728691383918489</v>
      </c>
      <c r="O630" s="72">
        <f>N630*0.446089</f>
        <v>1.3707731210760816</v>
      </c>
    </row>
    <row r="631" spans="1:15" ht="13" x14ac:dyDescent="0.15">
      <c r="A631" s="72">
        <v>2023</v>
      </c>
      <c r="B631" s="72" t="s">
        <v>21</v>
      </c>
      <c r="C631" s="72">
        <v>1106</v>
      </c>
      <c r="D631" s="72" t="s">
        <v>105</v>
      </c>
      <c r="E631" s="72" t="s">
        <v>31</v>
      </c>
      <c r="F631" s="72" t="s">
        <v>106</v>
      </c>
      <c r="G631" s="72" t="s">
        <v>109</v>
      </c>
      <c r="H631" s="72" t="s">
        <v>23</v>
      </c>
      <c r="I631" s="72" t="s">
        <v>72</v>
      </c>
      <c r="J631" s="74">
        <v>45118</v>
      </c>
      <c r="K631" s="72" t="s">
        <v>73</v>
      </c>
      <c r="L631" s="72">
        <v>0.69545383042315556</v>
      </c>
      <c r="M631" s="72">
        <v>2244.2690841436574</v>
      </c>
      <c r="N631" s="72">
        <f>M631/1000</f>
        <v>2.2442690841436574</v>
      </c>
      <c r="O631" s="72">
        <f>N631*0.446089</f>
        <v>1.00114375147656</v>
      </c>
    </row>
    <row r="632" spans="1:15" ht="13" x14ac:dyDescent="0.15">
      <c r="A632" s="72">
        <v>2023</v>
      </c>
      <c r="B632" s="72" t="s">
        <v>21</v>
      </c>
      <c r="C632" s="72">
        <v>1107</v>
      </c>
      <c r="D632" s="72" t="s">
        <v>105</v>
      </c>
      <c r="E632" s="72" t="s">
        <v>29</v>
      </c>
      <c r="F632" s="72" t="s">
        <v>108</v>
      </c>
      <c r="G632" s="72" t="s">
        <v>107</v>
      </c>
      <c r="H632" s="72" t="s">
        <v>32</v>
      </c>
      <c r="I632" s="72" t="s">
        <v>72</v>
      </c>
      <c r="J632" s="74">
        <v>45107</v>
      </c>
      <c r="K632" s="72" t="s">
        <v>74</v>
      </c>
      <c r="L632" s="72">
        <v>0.65376078914919855</v>
      </c>
      <c r="M632" s="72">
        <v>2426.0301460972232</v>
      </c>
      <c r="N632" s="72">
        <f>M632/1000</f>
        <v>2.4260301460972231</v>
      </c>
      <c r="O632" s="72">
        <f>N632*0.446089</f>
        <v>1.0822253618423643</v>
      </c>
    </row>
    <row r="633" spans="1:15" ht="13" x14ac:dyDescent="0.15">
      <c r="A633" s="72">
        <v>2023</v>
      </c>
      <c r="B633" s="72" t="s">
        <v>21</v>
      </c>
      <c r="C633" s="72">
        <v>1108</v>
      </c>
      <c r="D633" s="72" t="s">
        <v>105</v>
      </c>
      <c r="E633" s="72" t="s">
        <v>28</v>
      </c>
      <c r="F633" s="72" t="s">
        <v>106</v>
      </c>
      <c r="G633" s="72" t="s">
        <v>110</v>
      </c>
      <c r="H633" s="72" t="s">
        <v>32</v>
      </c>
      <c r="I633" s="72" t="s">
        <v>72</v>
      </c>
      <c r="J633" s="74">
        <v>45107</v>
      </c>
      <c r="K633" s="72" t="s">
        <v>74</v>
      </c>
      <c r="L633" s="72">
        <v>0.6753022452504317</v>
      </c>
      <c r="M633" s="72">
        <v>2314.3191422961145</v>
      </c>
      <c r="N633" s="72">
        <f>M633/1000</f>
        <v>2.3143191422961147</v>
      </c>
      <c r="O633" s="72">
        <f>N633*0.446089</f>
        <v>1.0323923118677316</v>
      </c>
    </row>
    <row r="634" spans="1:15" ht="13" x14ac:dyDescent="0.15">
      <c r="A634" s="72">
        <v>2023</v>
      </c>
      <c r="B634" s="72" t="s">
        <v>21</v>
      </c>
      <c r="C634" s="72">
        <v>1109</v>
      </c>
      <c r="D634" s="72" t="s">
        <v>105</v>
      </c>
      <c r="E634" s="72" t="s">
        <v>22</v>
      </c>
      <c r="F634" s="72" t="s">
        <v>106</v>
      </c>
      <c r="G634" s="72" t="s">
        <v>107</v>
      </c>
      <c r="H634" s="72" t="s">
        <v>32</v>
      </c>
      <c r="I634" s="72" t="s">
        <v>72</v>
      </c>
      <c r="J634" s="74">
        <v>45107</v>
      </c>
      <c r="K634" s="72" t="s">
        <v>74</v>
      </c>
      <c r="L634" s="72">
        <v>0.68932038834951448</v>
      </c>
      <c r="M634" s="72">
        <v>3152.7097512340242</v>
      </c>
      <c r="N634" s="72">
        <f>M634/1000</f>
        <v>3.1527097512340241</v>
      </c>
      <c r="O634" s="72">
        <f>N634*0.446089</f>
        <v>1.4063891402182347</v>
      </c>
    </row>
    <row r="635" spans="1:15" ht="13" x14ac:dyDescent="0.15">
      <c r="A635" s="72">
        <v>2023</v>
      </c>
      <c r="B635" s="72" t="s">
        <v>21</v>
      </c>
      <c r="C635" s="72">
        <v>1110</v>
      </c>
      <c r="D635" s="72" t="s">
        <v>105</v>
      </c>
      <c r="E635" s="72" t="s">
        <v>27</v>
      </c>
      <c r="F635" s="72" t="s">
        <v>108</v>
      </c>
      <c r="G635" s="72" t="s">
        <v>109</v>
      </c>
      <c r="H635" s="72" t="s">
        <v>32</v>
      </c>
      <c r="I635" s="72" t="s">
        <v>72</v>
      </c>
      <c r="J635" s="74">
        <v>45107</v>
      </c>
      <c r="K635" s="72" t="s">
        <v>74</v>
      </c>
      <c r="L635" s="72">
        <v>0.69905296387232552</v>
      </c>
      <c r="M635" s="72">
        <v>3308.4411447575249</v>
      </c>
      <c r="N635" s="72">
        <f>M635/1000</f>
        <v>3.3084411447575248</v>
      </c>
      <c r="O635" s="72">
        <f>N635*0.446089</f>
        <v>1.4758592018237395</v>
      </c>
    </row>
    <row r="636" spans="1:15" ht="13" x14ac:dyDescent="0.15">
      <c r="A636" s="72">
        <v>2023</v>
      </c>
      <c r="B636" s="72" t="s">
        <v>21</v>
      </c>
      <c r="C636" s="72">
        <v>1111</v>
      </c>
      <c r="D636" s="72" t="s">
        <v>105</v>
      </c>
      <c r="E636" s="72" t="s">
        <v>30</v>
      </c>
      <c r="F636" s="72" t="s">
        <v>108</v>
      </c>
      <c r="G636" s="72" t="s">
        <v>110</v>
      </c>
      <c r="H636" s="72" t="s">
        <v>32</v>
      </c>
      <c r="I636" s="72" t="s">
        <v>72</v>
      </c>
      <c r="J636" s="74">
        <v>45107</v>
      </c>
      <c r="K636" s="72" t="s">
        <v>74</v>
      </c>
      <c r="L636" s="72">
        <v>0.66959964804223493</v>
      </c>
      <c r="M636" s="72">
        <v>3193.1729278906282</v>
      </c>
      <c r="N636" s="72">
        <f>M636/1000</f>
        <v>3.193172927890628</v>
      </c>
      <c r="O636" s="72">
        <f>N636*0.446089</f>
        <v>1.4244393182298023</v>
      </c>
    </row>
    <row r="637" spans="1:15" ht="13" x14ac:dyDescent="0.15">
      <c r="A637" s="72">
        <v>2023</v>
      </c>
      <c r="B637" s="72" t="s">
        <v>21</v>
      </c>
      <c r="C637" s="72">
        <v>1112</v>
      </c>
      <c r="D637" s="72" t="s">
        <v>105</v>
      </c>
      <c r="E637" s="72" t="s">
        <v>31</v>
      </c>
      <c r="F637" s="72" t="s">
        <v>106</v>
      </c>
      <c r="G637" s="72" t="s">
        <v>109</v>
      </c>
      <c r="H637" s="72" t="s">
        <v>32</v>
      </c>
      <c r="I637" s="72" t="s">
        <v>72</v>
      </c>
      <c r="J637" s="74">
        <v>45107</v>
      </c>
      <c r="K637" s="72" t="s">
        <v>74</v>
      </c>
      <c r="L637" s="72">
        <v>0.67974772249474413</v>
      </c>
      <c r="M637" s="72">
        <v>2282.6335117900176</v>
      </c>
      <c r="N637" s="72">
        <f>M637/1000</f>
        <v>2.2826335117900176</v>
      </c>
      <c r="O637" s="72">
        <f>N637*0.446089</f>
        <v>1.0182577006408973</v>
      </c>
    </row>
    <row r="638" spans="1:15" ht="13" x14ac:dyDescent="0.15">
      <c r="A638" s="72">
        <v>2023</v>
      </c>
      <c r="B638" s="72" t="s">
        <v>21</v>
      </c>
      <c r="C638" s="72">
        <v>1201</v>
      </c>
      <c r="D638" s="72" t="s">
        <v>111</v>
      </c>
      <c r="E638" s="72" t="s">
        <v>30</v>
      </c>
      <c r="F638" s="72" t="s">
        <v>108</v>
      </c>
      <c r="G638" s="72" t="s">
        <v>110</v>
      </c>
      <c r="H638" s="72" t="s">
        <v>23</v>
      </c>
      <c r="I638" s="72" t="s">
        <v>72</v>
      </c>
      <c r="J638" s="74">
        <v>45118</v>
      </c>
      <c r="K638" s="72" t="s">
        <v>75</v>
      </c>
      <c r="L638" s="72">
        <v>0.69747899159663862</v>
      </c>
      <c r="M638" s="72">
        <v>3143.0112893642308</v>
      </c>
      <c r="N638" s="72">
        <f>M638/1000</f>
        <v>3.1430112893642308</v>
      </c>
      <c r="O638" s="72">
        <f>N638*0.446089</f>
        <v>1.4020627630612004</v>
      </c>
    </row>
    <row r="639" spans="1:15" ht="13" x14ac:dyDescent="0.15">
      <c r="A639" s="72">
        <v>2023</v>
      </c>
      <c r="B639" s="72" t="s">
        <v>21</v>
      </c>
      <c r="C639" s="72">
        <v>1202</v>
      </c>
      <c r="D639" s="72" t="s">
        <v>111</v>
      </c>
      <c r="E639" s="72" t="s">
        <v>29</v>
      </c>
      <c r="F639" s="72" t="s">
        <v>108</v>
      </c>
      <c r="G639" s="72" t="s">
        <v>107</v>
      </c>
      <c r="H639" s="72" t="s">
        <v>23</v>
      </c>
      <c r="I639" s="72" t="s">
        <v>72</v>
      </c>
      <c r="J639" s="74">
        <v>45118</v>
      </c>
      <c r="K639" s="72" t="s">
        <v>76</v>
      </c>
      <c r="L639" s="72">
        <v>0.70022371364653235</v>
      </c>
      <c r="M639" s="72">
        <v>3838.7965059493777</v>
      </c>
      <c r="N639" s="72">
        <f>M639/1000</f>
        <v>3.8387965059493778</v>
      </c>
      <c r="O639" s="72">
        <f>N639*0.446089</f>
        <v>1.712444894542452</v>
      </c>
    </row>
    <row r="640" spans="1:15" ht="13" x14ac:dyDescent="0.15">
      <c r="A640" s="72">
        <v>2023</v>
      </c>
      <c r="B640" s="72" t="s">
        <v>21</v>
      </c>
      <c r="C640" s="72">
        <v>1203</v>
      </c>
      <c r="D640" s="72" t="s">
        <v>111</v>
      </c>
      <c r="E640" s="72" t="s">
        <v>27</v>
      </c>
      <c r="F640" s="72" t="s">
        <v>108</v>
      </c>
      <c r="G640" s="72" t="s">
        <v>109</v>
      </c>
      <c r="H640" s="72" t="s">
        <v>23</v>
      </c>
      <c r="I640" s="72" t="s">
        <v>72</v>
      </c>
      <c r="J640" s="74">
        <v>45118</v>
      </c>
      <c r="K640" s="72" t="s">
        <v>76</v>
      </c>
      <c r="L640" s="72">
        <v>0.67404063205417608</v>
      </c>
      <c r="M640" s="72">
        <v>4882.8918186125093</v>
      </c>
      <c r="N640" s="72">
        <f>M640/1000</f>
        <v>4.8828918186125092</v>
      </c>
      <c r="O640" s="72">
        <f>N640*0.446089</f>
        <v>2.1782043284730355</v>
      </c>
    </row>
    <row r="641" spans="1:15" ht="13" x14ac:dyDescent="0.15">
      <c r="A641" s="72">
        <v>2023</v>
      </c>
      <c r="B641" s="72" t="s">
        <v>21</v>
      </c>
      <c r="C641" s="72">
        <v>1204</v>
      </c>
      <c r="D641" s="72" t="s">
        <v>111</v>
      </c>
      <c r="E641" s="72" t="s">
        <v>22</v>
      </c>
      <c r="F641" s="72" t="s">
        <v>106</v>
      </c>
      <c r="G641" s="72" t="s">
        <v>107</v>
      </c>
      <c r="H641" s="72" t="s">
        <v>23</v>
      </c>
      <c r="I641" s="72" t="s">
        <v>72</v>
      </c>
      <c r="J641" s="74">
        <v>45118</v>
      </c>
      <c r="K641" s="72" t="s">
        <v>76</v>
      </c>
      <c r="L641" s="72">
        <v>0.66244725738396626</v>
      </c>
      <c r="M641" s="72">
        <v>5056.5612998243096</v>
      </c>
      <c r="N641" s="72">
        <f>M641/1000</f>
        <v>5.0565612998243097</v>
      </c>
      <c r="O641" s="72">
        <f>N641*0.446089</f>
        <v>2.2556763736773267</v>
      </c>
    </row>
    <row r="642" spans="1:15" ht="13" x14ac:dyDescent="0.15">
      <c r="A642" s="72">
        <v>2023</v>
      </c>
      <c r="B642" s="72" t="s">
        <v>21</v>
      </c>
      <c r="C642" s="72">
        <v>1205</v>
      </c>
      <c r="D642" s="72" t="s">
        <v>111</v>
      </c>
      <c r="E642" s="72" t="s">
        <v>28</v>
      </c>
      <c r="F642" s="72" t="s">
        <v>106</v>
      </c>
      <c r="G642" s="72" t="s">
        <v>110</v>
      </c>
      <c r="H642" s="72" t="s">
        <v>23</v>
      </c>
      <c r="I642" s="72" t="s">
        <v>72</v>
      </c>
      <c r="J642" s="74">
        <v>45118</v>
      </c>
      <c r="K642" s="72" t="s">
        <v>76</v>
      </c>
      <c r="L642" s="72">
        <v>0.67888846005403325</v>
      </c>
      <c r="M642" s="72">
        <v>3297.363220090609</v>
      </c>
      <c r="N642" s="72">
        <f>M642/1000</f>
        <v>3.2973632200906091</v>
      </c>
      <c r="O642" s="72">
        <f>N642*0.446089</f>
        <v>1.4709174614869998</v>
      </c>
    </row>
    <row r="643" spans="1:15" ht="13" x14ac:dyDescent="0.15">
      <c r="A643" s="72">
        <v>2023</v>
      </c>
      <c r="B643" s="72" t="s">
        <v>21</v>
      </c>
      <c r="C643" s="72">
        <v>1206</v>
      </c>
      <c r="D643" s="72" t="s">
        <v>111</v>
      </c>
      <c r="E643" s="72" t="s">
        <v>31</v>
      </c>
      <c r="F643" s="72" t="s">
        <v>106</v>
      </c>
      <c r="G643" s="72" t="s">
        <v>109</v>
      </c>
      <c r="H643" s="72" t="s">
        <v>23</v>
      </c>
      <c r="I643" s="72" t="s">
        <v>72</v>
      </c>
      <c r="J643" s="74">
        <v>45118</v>
      </c>
      <c r="K643" s="72" t="s">
        <v>75</v>
      </c>
      <c r="L643" s="72">
        <v>0.71755828055518123</v>
      </c>
      <c r="M643" s="72">
        <v>2047.25550433137</v>
      </c>
      <c r="N643" s="72">
        <f>M643/1000</f>
        <v>2.0472555043313703</v>
      </c>
      <c r="O643" s="72">
        <f>N643*0.446089</f>
        <v>0.91325816067167664</v>
      </c>
    </row>
    <row r="644" spans="1:15" ht="13" x14ac:dyDescent="0.15">
      <c r="A644" s="72">
        <v>2023</v>
      </c>
      <c r="B644" s="72" t="s">
        <v>21</v>
      </c>
      <c r="C644" s="72">
        <v>1207</v>
      </c>
      <c r="D644" s="72" t="s">
        <v>111</v>
      </c>
      <c r="E644" s="72" t="s">
        <v>28</v>
      </c>
      <c r="F644" s="72" t="s">
        <v>106</v>
      </c>
      <c r="G644" s="72" t="s">
        <v>110</v>
      </c>
      <c r="H644" s="72" t="s">
        <v>32</v>
      </c>
      <c r="I644" s="72" t="s">
        <v>72</v>
      </c>
      <c r="J644" s="74">
        <v>45107</v>
      </c>
      <c r="K644" s="72" t="s">
        <v>74</v>
      </c>
      <c r="L644" s="72">
        <v>0.65910867865519929</v>
      </c>
      <c r="M644" s="72">
        <v>2265.0124035946296</v>
      </c>
      <c r="N644" s="72">
        <f>M644/1000</f>
        <v>2.2650124035946297</v>
      </c>
      <c r="O644" s="72">
        <f>N644*0.446089</f>
        <v>1.0103971181071247</v>
      </c>
    </row>
    <row r="645" spans="1:15" ht="13" x14ac:dyDescent="0.15">
      <c r="A645" s="72">
        <v>2023</v>
      </c>
      <c r="B645" s="72" t="s">
        <v>21</v>
      </c>
      <c r="C645" s="72">
        <v>1208</v>
      </c>
      <c r="D645" s="72" t="s">
        <v>111</v>
      </c>
      <c r="E645" s="72" t="s">
        <v>30</v>
      </c>
      <c r="F645" s="72" t="s">
        <v>108</v>
      </c>
      <c r="G645" s="72" t="s">
        <v>110</v>
      </c>
      <c r="H645" s="72" t="s">
        <v>32</v>
      </c>
      <c r="I645" s="72" t="s">
        <v>72</v>
      </c>
      <c r="J645" s="74">
        <v>45107</v>
      </c>
      <c r="K645" s="72" t="s">
        <v>74</v>
      </c>
      <c r="L645" s="72">
        <v>0.60704607046070458</v>
      </c>
      <c r="M645" s="72">
        <v>3465.4245404968078</v>
      </c>
      <c r="N645" s="72">
        <f>M645/1000</f>
        <v>3.4654245404968078</v>
      </c>
      <c r="O645" s="72">
        <f>N645*0.446089</f>
        <v>1.5458877678456806</v>
      </c>
    </row>
    <row r="646" spans="1:15" ht="13" x14ac:dyDescent="0.15">
      <c r="A646" s="72">
        <v>2023</v>
      </c>
      <c r="B646" s="72" t="s">
        <v>21</v>
      </c>
      <c r="C646" s="72">
        <v>1209</v>
      </c>
      <c r="D646" s="72" t="s">
        <v>111</v>
      </c>
      <c r="E646" s="72" t="s">
        <v>31</v>
      </c>
      <c r="F646" s="72" t="s">
        <v>106</v>
      </c>
      <c r="G646" s="72" t="s">
        <v>109</v>
      </c>
      <c r="H646" s="72" t="s">
        <v>32</v>
      </c>
      <c r="I646" s="72" t="s">
        <v>72</v>
      </c>
      <c r="J646" s="74">
        <v>45107</v>
      </c>
      <c r="K646" s="72" t="s">
        <v>74</v>
      </c>
      <c r="L646" s="72">
        <v>0.69043811960345369</v>
      </c>
      <c r="M646" s="72">
        <v>2580.4088168757185</v>
      </c>
      <c r="N646" s="72">
        <f>M646/1000</f>
        <v>2.5804088168757184</v>
      </c>
      <c r="O646" s="72">
        <f>N646*0.446089</f>
        <v>1.1510919887112725</v>
      </c>
    </row>
    <row r="647" spans="1:15" ht="13" x14ac:dyDescent="0.15">
      <c r="A647" s="72">
        <v>2023</v>
      </c>
      <c r="B647" s="72" t="s">
        <v>21</v>
      </c>
      <c r="C647" s="72">
        <v>1210</v>
      </c>
      <c r="D647" s="72" t="s">
        <v>111</v>
      </c>
      <c r="E647" s="72" t="s">
        <v>22</v>
      </c>
      <c r="F647" s="72" t="s">
        <v>106</v>
      </c>
      <c r="G647" s="72" t="s">
        <v>107</v>
      </c>
      <c r="H647" s="72" t="s">
        <v>32</v>
      </c>
      <c r="I647" s="72" t="s">
        <v>72</v>
      </c>
      <c r="J647" s="74">
        <v>45107</v>
      </c>
      <c r="K647" s="72" t="s">
        <v>74</v>
      </c>
      <c r="L647" s="72">
        <v>0.63783191897070901</v>
      </c>
      <c r="M647" s="72">
        <v>4025.2230379347802</v>
      </c>
      <c r="N647" s="72">
        <f>M647/1000</f>
        <v>4.0252230379347802</v>
      </c>
      <c r="O647" s="72">
        <f>N647*0.446089</f>
        <v>1.7956077197692881</v>
      </c>
    </row>
    <row r="648" spans="1:15" ht="13" x14ac:dyDescent="0.15">
      <c r="A648" s="72">
        <v>2023</v>
      </c>
      <c r="B648" s="72" t="s">
        <v>21</v>
      </c>
      <c r="C648" s="72">
        <v>1211</v>
      </c>
      <c r="D648" s="72" t="s">
        <v>111</v>
      </c>
      <c r="E648" s="72" t="s">
        <v>27</v>
      </c>
      <c r="F648" s="72" t="s">
        <v>108</v>
      </c>
      <c r="G648" s="72" t="s">
        <v>109</v>
      </c>
      <c r="H648" s="72" t="s">
        <v>32</v>
      </c>
      <c r="I648" s="72" t="s">
        <v>72</v>
      </c>
      <c r="J648" s="74">
        <v>45107</v>
      </c>
      <c r="K648" s="72" t="s">
        <v>74</v>
      </c>
      <c r="L648" s="72">
        <v>0.71422909235037657</v>
      </c>
      <c r="M648" s="72">
        <v>2554.7104488314681</v>
      </c>
      <c r="N648" s="72">
        <f>M648/1000</f>
        <v>2.554710448831468</v>
      </c>
      <c r="O648" s="72">
        <f>N648*0.446089</f>
        <v>1.1396282294087807</v>
      </c>
    </row>
    <row r="649" spans="1:15" ht="13" x14ac:dyDescent="0.15">
      <c r="A649" s="72">
        <v>2023</v>
      </c>
      <c r="B649" s="72" t="s">
        <v>21</v>
      </c>
      <c r="C649" s="72">
        <v>1212</v>
      </c>
      <c r="D649" s="72" t="s">
        <v>111</v>
      </c>
      <c r="E649" s="72" t="s">
        <v>29</v>
      </c>
      <c r="F649" s="72" t="s">
        <v>108</v>
      </c>
      <c r="G649" s="72" t="s">
        <v>107</v>
      </c>
      <c r="H649" s="72" t="s">
        <v>32</v>
      </c>
      <c r="I649" s="72" t="s">
        <v>72</v>
      </c>
      <c r="J649" s="74">
        <v>45107</v>
      </c>
      <c r="K649" s="72" t="s">
        <v>74</v>
      </c>
      <c r="L649" s="72">
        <v>0.68901194986884295</v>
      </c>
      <c r="M649" s="72">
        <v>2667.4359525171722</v>
      </c>
      <c r="N649" s="72">
        <f>M649/1000</f>
        <v>2.667435952517172</v>
      </c>
      <c r="O649" s="72">
        <f>N649*0.446089</f>
        <v>1.1899138366224329</v>
      </c>
    </row>
    <row r="650" spans="1:15" ht="13" x14ac:dyDescent="0.15">
      <c r="A650" s="72">
        <v>2023</v>
      </c>
      <c r="B650" s="72" t="s">
        <v>21</v>
      </c>
      <c r="C650" s="72">
        <v>1301</v>
      </c>
      <c r="D650" s="72" t="s">
        <v>109</v>
      </c>
      <c r="E650" s="72" t="s">
        <v>22</v>
      </c>
      <c r="F650" s="72" t="s">
        <v>106</v>
      </c>
      <c r="G650" s="72" t="s">
        <v>107</v>
      </c>
      <c r="H650" s="72" t="s">
        <v>32</v>
      </c>
      <c r="I650" s="72" t="s">
        <v>72</v>
      </c>
      <c r="J650" s="74">
        <v>45107</v>
      </c>
      <c r="K650" s="72" t="s">
        <v>74</v>
      </c>
      <c r="L650" s="72">
        <v>0.71722233585600326</v>
      </c>
      <c r="M650" s="72">
        <v>3381.9894434217408</v>
      </c>
      <c r="N650" s="72">
        <f>M650/1000</f>
        <v>3.381989443421741</v>
      </c>
      <c r="O650" s="72">
        <f>N650*0.446089</f>
        <v>1.508668288826561</v>
      </c>
    </row>
    <row r="651" spans="1:15" ht="13" x14ac:dyDescent="0.15">
      <c r="A651" s="72">
        <v>2023</v>
      </c>
      <c r="B651" s="72" t="s">
        <v>21</v>
      </c>
      <c r="C651" s="72">
        <v>1302</v>
      </c>
      <c r="D651" s="72" t="s">
        <v>109</v>
      </c>
      <c r="E651" s="72" t="s">
        <v>27</v>
      </c>
      <c r="F651" s="72" t="s">
        <v>108</v>
      </c>
      <c r="G651" s="72" t="s">
        <v>109</v>
      </c>
      <c r="H651" s="72" t="s">
        <v>32</v>
      </c>
      <c r="I651" s="72" t="s">
        <v>72</v>
      </c>
      <c r="J651" s="74">
        <v>45107</v>
      </c>
      <c r="K651" s="72" t="s">
        <v>74</v>
      </c>
      <c r="L651" s="72">
        <v>0.58825283243887894</v>
      </c>
      <c r="M651" s="72">
        <v>3233.2249932572922</v>
      </c>
      <c r="N651" s="72">
        <f>M651/1000</f>
        <v>3.2332249932572923</v>
      </c>
      <c r="O651" s="72">
        <f>N651*0.446089</f>
        <v>1.4423061040171523</v>
      </c>
    </row>
    <row r="652" spans="1:15" ht="13" x14ac:dyDescent="0.15">
      <c r="A652" s="72">
        <v>2023</v>
      </c>
      <c r="B652" s="72" t="s">
        <v>21</v>
      </c>
      <c r="C652" s="72">
        <v>1303</v>
      </c>
      <c r="D652" s="72" t="s">
        <v>109</v>
      </c>
      <c r="E652" s="72" t="s">
        <v>30</v>
      </c>
      <c r="F652" s="72" t="s">
        <v>108</v>
      </c>
      <c r="G652" s="72" t="s">
        <v>110</v>
      </c>
      <c r="H652" s="72" t="s">
        <v>32</v>
      </c>
      <c r="I652" s="72" t="s">
        <v>72</v>
      </c>
      <c r="J652" s="74">
        <v>45107</v>
      </c>
      <c r="K652" s="72" t="s">
        <v>74</v>
      </c>
      <c r="L652" s="72">
        <v>0.55579021471312928</v>
      </c>
      <c r="M652" s="72">
        <v>3917.4452151852115</v>
      </c>
      <c r="N652" s="72">
        <f>M652/1000</f>
        <v>3.9174452151852117</v>
      </c>
      <c r="O652" s="72">
        <f>N652*0.446089</f>
        <v>1.7475292185967559</v>
      </c>
    </row>
    <row r="653" spans="1:15" ht="13" x14ac:dyDescent="0.15">
      <c r="A653" s="72">
        <v>2023</v>
      </c>
      <c r="B653" s="72" t="s">
        <v>21</v>
      </c>
      <c r="C653" s="72">
        <v>1304</v>
      </c>
      <c r="D653" s="72" t="s">
        <v>109</v>
      </c>
      <c r="E653" s="72" t="s">
        <v>31</v>
      </c>
      <c r="F653" s="72" t="s">
        <v>106</v>
      </c>
      <c r="G653" s="72" t="s">
        <v>109</v>
      </c>
      <c r="H653" s="72" t="s">
        <v>32</v>
      </c>
      <c r="I653" s="72" t="s">
        <v>72</v>
      </c>
      <c r="J653" s="74">
        <v>45107</v>
      </c>
      <c r="K653" s="72" t="s">
        <v>74</v>
      </c>
      <c r="L653" s="72">
        <v>0.61179361179361169</v>
      </c>
      <c r="M653" s="72">
        <v>3235.964278327916</v>
      </c>
      <c r="N653" s="72">
        <f>M653/1000</f>
        <v>3.2359642783279159</v>
      </c>
      <c r="O653" s="72">
        <f>N653*0.446089</f>
        <v>1.4435280689550216</v>
      </c>
    </row>
    <row r="654" spans="1:15" ht="13" x14ac:dyDescent="0.15">
      <c r="A654" s="72">
        <v>2023</v>
      </c>
      <c r="B654" s="72" t="s">
        <v>21</v>
      </c>
      <c r="C654" s="72">
        <v>1305</v>
      </c>
      <c r="D654" s="72" t="s">
        <v>109</v>
      </c>
      <c r="E654" s="72" t="s">
        <v>28</v>
      </c>
      <c r="F654" s="72" t="s">
        <v>106</v>
      </c>
      <c r="G654" s="72" t="s">
        <v>110</v>
      </c>
      <c r="H654" s="72" t="s">
        <v>32</v>
      </c>
      <c r="I654" s="72" t="s">
        <v>72</v>
      </c>
      <c r="J654" s="74">
        <v>45107</v>
      </c>
      <c r="K654" s="72" t="s">
        <v>74</v>
      </c>
      <c r="L654" s="72">
        <v>0.62759676361250816</v>
      </c>
      <c r="M654" s="72">
        <v>3149.2231619595127</v>
      </c>
      <c r="N654" s="72">
        <f>M654/1000</f>
        <v>3.1492231619595126</v>
      </c>
      <c r="O654" s="72">
        <f>N654*0.446089</f>
        <v>1.4048338110953571</v>
      </c>
    </row>
    <row r="655" spans="1:15" ht="13" x14ac:dyDescent="0.15">
      <c r="A655" s="72">
        <v>2023</v>
      </c>
      <c r="B655" s="72" t="s">
        <v>21</v>
      </c>
      <c r="C655" s="72">
        <v>1306</v>
      </c>
      <c r="D655" s="72" t="s">
        <v>109</v>
      </c>
      <c r="E655" s="72" t="s">
        <v>29</v>
      </c>
      <c r="F655" s="72" t="s">
        <v>108</v>
      </c>
      <c r="G655" s="72" t="s">
        <v>107</v>
      </c>
      <c r="H655" s="72" t="s">
        <v>32</v>
      </c>
      <c r="I655" s="72" t="s">
        <v>72</v>
      </c>
      <c r="J655" s="74">
        <v>45107</v>
      </c>
      <c r="K655" s="72" t="s">
        <v>74</v>
      </c>
      <c r="L655" s="72">
        <v>0.67196279790738234</v>
      </c>
      <c r="M655" s="72">
        <v>4676.2428448188311</v>
      </c>
      <c r="N655" s="72">
        <f>M655/1000</f>
        <v>4.6762428448188311</v>
      </c>
      <c r="O655" s="72">
        <f>N655*0.446089</f>
        <v>2.0860204944023875</v>
      </c>
    </row>
    <row r="656" spans="1:15" ht="13" x14ac:dyDescent="0.15">
      <c r="A656" s="72">
        <v>2023</v>
      </c>
      <c r="B656" s="72" t="s">
        <v>21</v>
      </c>
      <c r="C656" s="72">
        <v>1307</v>
      </c>
      <c r="D656" s="72" t="s">
        <v>109</v>
      </c>
      <c r="E656" s="72" t="s">
        <v>27</v>
      </c>
      <c r="F656" s="72" t="s">
        <v>108</v>
      </c>
      <c r="G656" s="72" t="s">
        <v>109</v>
      </c>
      <c r="H656" s="72" t="s">
        <v>23</v>
      </c>
      <c r="I656" s="72" t="s">
        <v>72</v>
      </c>
      <c r="J656" s="74">
        <v>45118</v>
      </c>
      <c r="K656" s="72" t="s">
        <v>76</v>
      </c>
      <c r="L656" s="72">
        <v>0.67450530542013187</v>
      </c>
      <c r="M656" s="72">
        <v>4993.8970545399188</v>
      </c>
      <c r="N656" s="72">
        <f>M656/1000</f>
        <v>4.9938970545399188</v>
      </c>
      <c r="O656" s="72">
        <f>N656*0.446089</f>
        <v>2.2277225431626579</v>
      </c>
    </row>
    <row r="657" spans="1:15" ht="13" x14ac:dyDescent="0.15">
      <c r="A657" s="72">
        <v>2023</v>
      </c>
      <c r="B657" s="72" t="s">
        <v>21</v>
      </c>
      <c r="C657" s="72">
        <v>1308</v>
      </c>
      <c r="D657" s="72" t="s">
        <v>109</v>
      </c>
      <c r="E657" s="72" t="s">
        <v>22</v>
      </c>
      <c r="F657" s="72" t="s">
        <v>106</v>
      </c>
      <c r="G657" s="72" t="s">
        <v>107</v>
      </c>
      <c r="H657" s="72" t="s">
        <v>23</v>
      </c>
      <c r="I657" s="72" t="s">
        <v>72</v>
      </c>
      <c r="J657" s="74">
        <v>45118</v>
      </c>
      <c r="K657" s="72" t="s">
        <v>75</v>
      </c>
      <c r="L657" s="72">
        <v>0.66652482269503543</v>
      </c>
      <c r="M657" s="72">
        <v>2739.4562889732624</v>
      </c>
      <c r="N657" s="72">
        <f>M657/1000</f>
        <v>2.7394562889732623</v>
      </c>
      <c r="O657" s="72">
        <f>N657*0.446089</f>
        <v>1.2220413164917936</v>
      </c>
    </row>
    <row r="658" spans="1:15" ht="13" x14ac:dyDescent="0.15">
      <c r="A658" s="72">
        <v>2023</v>
      </c>
      <c r="B658" s="72" t="s">
        <v>21</v>
      </c>
      <c r="C658" s="72">
        <v>1309</v>
      </c>
      <c r="D658" s="72" t="s">
        <v>109</v>
      </c>
      <c r="E658" s="72" t="s">
        <v>31</v>
      </c>
      <c r="F658" s="72" t="s">
        <v>106</v>
      </c>
      <c r="G658" s="72" t="s">
        <v>109</v>
      </c>
      <c r="H658" s="72" t="s">
        <v>23</v>
      </c>
      <c r="I658" s="72" t="s">
        <v>72</v>
      </c>
      <c r="J658" s="74">
        <v>45118</v>
      </c>
      <c r="K658" s="72" t="s">
        <v>75</v>
      </c>
      <c r="L658" s="72">
        <v>0.562178072111847</v>
      </c>
      <c r="M658" s="72">
        <v>4442.9225787430341</v>
      </c>
      <c r="N658" s="72">
        <f>M658/1000</f>
        <v>4.4429225787430342</v>
      </c>
      <c r="O658" s="72">
        <f>N658*0.446089</f>
        <v>1.9819388902289015</v>
      </c>
    </row>
    <row r="659" spans="1:15" ht="13" x14ac:dyDescent="0.15">
      <c r="A659" s="72">
        <v>2023</v>
      </c>
      <c r="B659" s="72" t="s">
        <v>21</v>
      </c>
      <c r="C659" s="72">
        <v>1310</v>
      </c>
      <c r="D659" s="72" t="s">
        <v>109</v>
      </c>
      <c r="E659" s="72" t="s">
        <v>29</v>
      </c>
      <c r="F659" s="72" t="s">
        <v>108</v>
      </c>
      <c r="G659" s="72" t="s">
        <v>107</v>
      </c>
      <c r="H659" s="72" t="s">
        <v>23</v>
      </c>
      <c r="I659" s="72" t="s">
        <v>72</v>
      </c>
      <c r="J659" s="74">
        <v>45118</v>
      </c>
      <c r="K659" s="72" t="s">
        <v>76</v>
      </c>
      <c r="L659" s="72">
        <v>0.59938922820655183</v>
      </c>
      <c r="M659" s="72">
        <v>6194.7608156336655</v>
      </c>
      <c r="N659" s="72">
        <f>M659/1000</f>
        <v>6.1947608156336651</v>
      </c>
      <c r="O659" s="72">
        <f>N659*0.446089</f>
        <v>2.7634146574852063</v>
      </c>
    </row>
    <row r="660" spans="1:15" ht="13" x14ac:dyDescent="0.15">
      <c r="A660" s="72">
        <v>2023</v>
      </c>
      <c r="B660" s="72" t="s">
        <v>21</v>
      </c>
      <c r="C660" s="72">
        <v>1311</v>
      </c>
      <c r="D660" s="72" t="s">
        <v>109</v>
      </c>
      <c r="E660" s="72" t="s">
        <v>30</v>
      </c>
      <c r="F660" s="72" t="s">
        <v>108</v>
      </c>
      <c r="G660" s="72" t="s">
        <v>110</v>
      </c>
      <c r="H660" s="72" t="s">
        <v>23</v>
      </c>
      <c r="I660" s="72" t="s">
        <v>72</v>
      </c>
      <c r="J660" s="74">
        <v>45118</v>
      </c>
      <c r="K660" s="72" t="s">
        <v>75</v>
      </c>
      <c r="L660" s="72">
        <v>0.6611954165376277</v>
      </c>
      <c r="M660" s="72">
        <v>3233.4661483560008</v>
      </c>
      <c r="N660" s="72">
        <f>M660/1000</f>
        <v>3.2334661483560008</v>
      </c>
      <c r="O660" s="72">
        <f>N660*0.446089</f>
        <v>1.44241368065398</v>
      </c>
    </row>
    <row r="661" spans="1:15" ht="13" x14ac:dyDescent="0.15">
      <c r="A661" s="72">
        <v>2023</v>
      </c>
      <c r="B661" s="72" t="s">
        <v>21</v>
      </c>
      <c r="C661" s="72">
        <v>1312</v>
      </c>
      <c r="D661" s="72" t="s">
        <v>109</v>
      </c>
      <c r="E661" s="72" t="s">
        <v>28</v>
      </c>
      <c r="F661" s="72" t="s">
        <v>106</v>
      </c>
      <c r="G661" s="72" t="s">
        <v>110</v>
      </c>
      <c r="H661" s="72" t="s">
        <v>23</v>
      </c>
      <c r="I661" s="72" t="s">
        <v>72</v>
      </c>
      <c r="J661" s="74">
        <v>45118</v>
      </c>
      <c r="K661" s="72" t="s">
        <v>76</v>
      </c>
      <c r="L661" s="72">
        <v>0.66536094012311142</v>
      </c>
      <c r="M661" s="72">
        <v>5215.0477843158296</v>
      </c>
      <c r="N661" s="72">
        <f>M661/1000</f>
        <v>5.2150477843158294</v>
      </c>
      <c r="O661" s="72">
        <f>N661*0.446089</f>
        <v>2.3263754510576642</v>
      </c>
    </row>
    <row r="662" spans="1:15" ht="13" x14ac:dyDescent="0.15">
      <c r="A662" s="72">
        <v>2023</v>
      </c>
      <c r="B662" s="72" t="s">
        <v>21</v>
      </c>
      <c r="C662" s="72">
        <v>1401</v>
      </c>
      <c r="D662" s="72" t="s">
        <v>107</v>
      </c>
      <c r="E662" s="72" t="s">
        <v>22</v>
      </c>
      <c r="F662" s="72" t="s">
        <v>106</v>
      </c>
      <c r="G662" s="72" t="s">
        <v>107</v>
      </c>
      <c r="H662" s="72" t="s">
        <v>23</v>
      </c>
      <c r="I662" s="72" t="s">
        <v>72</v>
      </c>
      <c r="J662" s="74">
        <v>45118</v>
      </c>
      <c r="K662" s="72" t="s">
        <v>76</v>
      </c>
      <c r="L662" s="72">
        <v>0.6597145993413831</v>
      </c>
      <c r="M662" s="72">
        <v>4645.2994021197464</v>
      </c>
      <c r="N662" s="72">
        <f>M662/1000</f>
        <v>4.645299402119746</v>
      </c>
      <c r="O662" s="72">
        <f>N662*0.446089</f>
        <v>2.0722169649921955</v>
      </c>
    </row>
    <row r="663" spans="1:15" ht="13" x14ac:dyDescent="0.15">
      <c r="A663" s="72">
        <v>2023</v>
      </c>
      <c r="B663" s="72" t="s">
        <v>21</v>
      </c>
      <c r="C663" s="72">
        <v>1402</v>
      </c>
      <c r="D663" s="72" t="s">
        <v>107</v>
      </c>
      <c r="E663" s="72" t="s">
        <v>28</v>
      </c>
      <c r="F663" s="72" t="s">
        <v>106</v>
      </c>
      <c r="G663" s="72" t="s">
        <v>110</v>
      </c>
      <c r="H663" s="72" t="s">
        <v>23</v>
      </c>
      <c r="I663" s="72" t="s">
        <v>72</v>
      </c>
      <c r="J663" s="74">
        <v>45118</v>
      </c>
      <c r="K663" s="72" t="s">
        <v>75</v>
      </c>
      <c r="L663" s="72">
        <v>0.61203917050691248</v>
      </c>
      <c r="M663" s="72">
        <v>2952.7071725317687</v>
      </c>
      <c r="N663" s="72">
        <f>M663/1000</f>
        <v>2.9527071725317686</v>
      </c>
      <c r="O663" s="72">
        <f>N663*0.446089</f>
        <v>1.3171701898875241</v>
      </c>
    </row>
    <row r="664" spans="1:15" ht="13" x14ac:dyDescent="0.15">
      <c r="A664" s="72">
        <v>2023</v>
      </c>
      <c r="B664" s="72" t="s">
        <v>21</v>
      </c>
      <c r="C664" s="72">
        <v>1403</v>
      </c>
      <c r="D664" s="72" t="s">
        <v>107</v>
      </c>
      <c r="E664" s="72" t="s">
        <v>29</v>
      </c>
      <c r="F664" s="72" t="s">
        <v>108</v>
      </c>
      <c r="G664" s="72" t="s">
        <v>107</v>
      </c>
      <c r="H664" s="72" t="s">
        <v>23</v>
      </c>
      <c r="I664" s="72" t="s">
        <v>72</v>
      </c>
      <c r="J664" s="74">
        <v>45118</v>
      </c>
      <c r="K664" s="72" t="s">
        <v>76</v>
      </c>
      <c r="L664" s="72">
        <v>0.6194067370537959</v>
      </c>
      <c r="M664" s="72">
        <v>5287.5061688896103</v>
      </c>
      <c r="N664" s="72">
        <f>M664/1000</f>
        <v>5.2875061688896103</v>
      </c>
      <c r="O664" s="72">
        <f>N664*0.446089</f>
        <v>2.3586983393737975</v>
      </c>
    </row>
    <row r="665" spans="1:15" ht="13" x14ac:dyDescent="0.15">
      <c r="A665" s="72">
        <v>2023</v>
      </c>
      <c r="B665" s="72" t="s">
        <v>21</v>
      </c>
      <c r="C665" s="72">
        <v>1404</v>
      </c>
      <c r="D665" s="72" t="s">
        <v>107</v>
      </c>
      <c r="E665" s="72" t="s">
        <v>27</v>
      </c>
      <c r="F665" s="72" t="s">
        <v>108</v>
      </c>
      <c r="G665" s="72" t="s">
        <v>109</v>
      </c>
      <c r="H665" s="72" t="s">
        <v>23</v>
      </c>
      <c r="I665" s="72" t="s">
        <v>72</v>
      </c>
      <c r="J665" s="74">
        <v>45118</v>
      </c>
      <c r="K665" s="72" t="s">
        <v>76</v>
      </c>
      <c r="L665" s="72">
        <v>0.64362726222564492</v>
      </c>
      <c r="M665" s="72">
        <v>4606.5967990779309</v>
      </c>
      <c r="N665" s="72">
        <f>M665/1000</f>
        <v>4.6065967990779306</v>
      </c>
      <c r="O665" s="72">
        <f>N665*0.446089</f>
        <v>2.0549521595038751</v>
      </c>
    </row>
    <row r="666" spans="1:15" ht="13" x14ac:dyDescent="0.15">
      <c r="A666" s="72">
        <v>2023</v>
      </c>
      <c r="B666" s="72" t="s">
        <v>21</v>
      </c>
      <c r="C666" s="72">
        <v>1405</v>
      </c>
      <c r="D666" s="72" t="s">
        <v>107</v>
      </c>
      <c r="E666" s="72" t="s">
        <v>31</v>
      </c>
      <c r="F666" s="72" t="s">
        <v>106</v>
      </c>
      <c r="G666" s="72" t="s">
        <v>109</v>
      </c>
      <c r="H666" s="72" t="s">
        <v>23</v>
      </c>
      <c r="I666" s="72" t="s">
        <v>72</v>
      </c>
      <c r="J666" s="74">
        <v>45118</v>
      </c>
      <c r="K666" s="72" t="s">
        <v>75</v>
      </c>
      <c r="L666" s="72">
        <v>0.65310692293338313</v>
      </c>
      <c r="M666" s="72">
        <v>2514.4258533584898</v>
      </c>
      <c r="N666" s="72">
        <f>M666/1000</f>
        <v>2.5144258533584898</v>
      </c>
      <c r="O666" s="72">
        <f>N666*0.446089</f>
        <v>1.1216577144988353</v>
      </c>
    </row>
    <row r="667" spans="1:15" ht="13" x14ac:dyDescent="0.15">
      <c r="A667" s="72">
        <v>2023</v>
      </c>
      <c r="B667" s="72" t="s">
        <v>21</v>
      </c>
      <c r="C667" s="72">
        <v>1406</v>
      </c>
      <c r="D667" s="72" t="s">
        <v>107</v>
      </c>
      <c r="E667" s="72" t="s">
        <v>30</v>
      </c>
      <c r="F667" s="72" t="s">
        <v>108</v>
      </c>
      <c r="G667" s="72" t="s">
        <v>110</v>
      </c>
      <c r="H667" s="72" t="s">
        <v>23</v>
      </c>
      <c r="I667" s="72" t="s">
        <v>72</v>
      </c>
      <c r="J667" s="74">
        <v>45118</v>
      </c>
      <c r="K667" s="72" t="s">
        <v>76</v>
      </c>
      <c r="L667" s="72">
        <v>0.66785532348446253</v>
      </c>
      <c r="M667" s="72">
        <v>5376.8020111684582</v>
      </c>
      <c r="N667" s="72">
        <f>M667/1000</f>
        <v>5.3768020111684578</v>
      </c>
      <c r="O667" s="72">
        <f>N667*0.446089</f>
        <v>2.3985322323601261</v>
      </c>
    </row>
    <row r="668" spans="1:15" ht="13" x14ac:dyDescent="0.15">
      <c r="A668" s="72">
        <v>2023</v>
      </c>
      <c r="B668" s="72" t="s">
        <v>21</v>
      </c>
      <c r="C668" s="72">
        <v>1407</v>
      </c>
      <c r="D668" s="72" t="s">
        <v>107</v>
      </c>
      <c r="E668" s="72" t="s">
        <v>27</v>
      </c>
      <c r="F668" s="72" t="s">
        <v>108</v>
      </c>
      <c r="G668" s="72" t="s">
        <v>109</v>
      </c>
      <c r="H668" s="72" t="s">
        <v>32</v>
      </c>
      <c r="I668" s="72" t="s">
        <v>72</v>
      </c>
      <c r="J668" s="74">
        <v>45107</v>
      </c>
      <c r="K668" s="72" t="s">
        <v>74</v>
      </c>
      <c r="L668" s="72">
        <v>0.63110478899952593</v>
      </c>
      <c r="M668" s="72">
        <v>2183.6903133862193</v>
      </c>
      <c r="N668" s="72">
        <f>M668/1000</f>
        <v>2.1836903133862191</v>
      </c>
      <c r="O668" s="72">
        <f>N668*0.446089</f>
        <v>0.97412022820814514</v>
      </c>
    </row>
    <row r="669" spans="1:15" ht="13" x14ac:dyDescent="0.15">
      <c r="A669" s="72">
        <v>2023</v>
      </c>
      <c r="B669" s="72" t="s">
        <v>21</v>
      </c>
      <c r="C669" s="72">
        <v>1408</v>
      </c>
      <c r="D669" s="72" t="s">
        <v>107</v>
      </c>
      <c r="E669" s="72" t="s">
        <v>22</v>
      </c>
      <c r="F669" s="72" t="s">
        <v>106</v>
      </c>
      <c r="G669" s="72" t="s">
        <v>107</v>
      </c>
      <c r="H669" s="72" t="s">
        <v>32</v>
      </c>
      <c r="I669" s="72" t="s">
        <v>72</v>
      </c>
      <c r="J669" s="74">
        <v>45107</v>
      </c>
      <c r="K669" s="72" t="s">
        <v>74</v>
      </c>
      <c r="L669" s="72">
        <v>0.6128505309011707</v>
      </c>
      <c r="M669" s="72">
        <v>1964.3546931333478</v>
      </c>
      <c r="N669" s="72">
        <f>M669/1000</f>
        <v>1.9643546931333478</v>
      </c>
      <c r="O669" s="72">
        <f>N669*0.446089</f>
        <v>0.876277020705162</v>
      </c>
    </row>
    <row r="670" spans="1:15" ht="13" x14ac:dyDescent="0.15">
      <c r="A670" s="72">
        <v>2023</v>
      </c>
      <c r="B670" s="72" t="s">
        <v>21</v>
      </c>
      <c r="C670" s="72">
        <v>1409</v>
      </c>
      <c r="D670" s="72" t="s">
        <v>107</v>
      </c>
      <c r="E670" s="72" t="s">
        <v>29</v>
      </c>
      <c r="F670" s="72" t="s">
        <v>108</v>
      </c>
      <c r="G670" s="72" t="s">
        <v>107</v>
      </c>
      <c r="H670" s="72" t="s">
        <v>32</v>
      </c>
      <c r="I670" s="72" t="s">
        <v>72</v>
      </c>
      <c r="J670" s="74">
        <v>45107</v>
      </c>
      <c r="K670" s="72" t="s">
        <v>74</v>
      </c>
      <c r="L670" s="72">
        <v>0.64725209080047796</v>
      </c>
      <c r="M670" s="72">
        <v>3963.139387704201</v>
      </c>
      <c r="N670" s="72">
        <f>M670/1000</f>
        <v>3.9631393877042012</v>
      </c>
      <c r="O670" s="72">
        <f>N670*0.446089</f>
        <v>1.7679128863215794</v>
      </c>
    </row>
    <row r="671" spans="1:15" ht="13" x14ac:dyDescent="0.15">
      <c r="A671" s="72">
        <v>2023</v>
      </c>
      <c r="B671" s="72" t="s">
        <v>21</v>
      </c>
      <c r="C671" s="72">
        <v>1410</v>
      </c>
      <c r="D671" s="72" t="s">
        <v>107</v>
      </c>
      <c r="E671" s="72" t="s">
        <v>31</v>
      </c>
      <c r="F671" s="72" t="s">
        <v>106</v>
      </c>
      <c r="G671" s="72" t="s">
        <v>109</v>
      </c>
      <c r="H671" s="72" t="s">
        <v>32</v>
      </c>
      <c r="I671" s="72" t="s">
        <v>72</v>
      </c>
      <c r="J671" s="74">
        <v>45107</v>
      </c>
      <c r="K671" s="72" t="s">
        <v>74</v>
      </c>
      <c r="L671" s="72">
        <v>0.65245695086098277</v>
      </c>
      <c r="M671" s="72">
        <v>2519.1371223080587</v>
      </c>
      <c r="N671" s="72">
        <f>M671/1000</f>
        <v>2.5191371223080585</v>
      </c>
      <c r="O671" s="72">
        <f>N671*0.446089</f>
        <v>1.1237593597532796</v>
      </c>
    </row>
    <row r="672" spans="1:15" ht="13" x14ac:dyDescent="0.15">
      <c r="A672" s="72">
        <v>2023</v>
      </c>
      <c r="B672" s="72" t="s">
        <v>21</v>
      </c>
      <c r="C672" s="72">
        <v>1411</v>
      </c>
      <c r="D672" s="72" t="s">
        <v>107</v>
      </c>
      <c r="E672" s="72" t="s">
        <v>30</v>
      </c>
      <c r="F672" s="72" t="s">
        <v>108</v>
      </c>
      <c r="G672" s="72" t="s">
        <v>110</v>
      </c>
      <c r="H672" s="72" t="s">
        <v>32</v>
      </c>
      <c r="I672" s="72" t="s">
        <v>72</v>
      </c>
      <c r="J672" s="74">
        <v>45107</v>
      </c>
      <c r="K672" s="72" t="s">
        <v>74</v>
      </c>
      <c r="L672" s="72">
        <v>0.66671360180230921</v>
      </c>
      <c r="M672" s="72">
        <v>1811.8492230101635</v>
      </c>
      <c r="N672" s="72">
        <f>M672/1000</f>
        <v>1.8118492230101635</v>
      </c>
      <c r="O672" s="72">
        <f>N672*0.446089</f>
        <v>0.80824600804338087</v>
      </c>
    </row>
    <row r="673" spans="1:15" ht="13" x14ac:dyDescent="0.15">
      <c r="A673" s="72">
        <v>2023</v>
      </c>
      <c r="B673" s="72" t="s">
        <v>21</v>
      </c>
      <c r="C673" s="72">
        <v>1412</v>
      </c>
      <c r="D673" s="72" t="s">
        <v>107</v>
      </c>
      <c r="E673" s="72" t="s">
        <v>28</v>
      </c>
      <c r="F673" s="72" t="s">
        <v>106</v>
      </c>
      <c r="G673" s="72" t="s">
        <v>110</v>
      </c>
      <c r="H673" s="72" t="s">
        <v>32</v>
      </c>
      <c r="I673" s="72" t="s">
        <v>72</v>
      </c>
      <c r="J673" s="74">
        <v>45107</v>
      </c>
      <c r="K673" s="72" t="s">
        <v>74</v>
      </c>
      <c r="L673" s="72">
        <v>0.63689819919147372</v>
      </c>
      <c r="M673" s="72">
        <v>1579.1480701910689</v>
      </c>
      <c r="N673" s="72">
        <f>M673/1000</f>
        <v>1.579148070191069</v>
      </c>
      <c r="O673" s="72">
        <f>N673*0.446089</f>
        <v>0.70444058348346383</v>
      </c>
    </row>
    <row r="674" spans="1:15" ht="13" x14ac:dyDescent="0.15">
      <c r="A674" s="72">
        <v>2023</v>
      </c>
      <c r="B674" s="72" t="s">
        <v>21</v>
      </c>
      <c r="C674" s="72">
        <v>1101</v>
      </c>
      <c r="D674" s="72" t="s">
        <v>105</v>
      </c>
      <c r="E674" s="72" t="s">
        <v>22</v>
      </c>
      <c r="F674" s="72" t="s">
        <v>106</v>
      </c>
      <c r="G674" s="72" t="s">
        <v>107</v>
      </c>
      <c r="H674" s="72" t="s">
        <v>23</v>
      </c>
      <c r="I674" s="72" t="s">
        <v>82</v>
      </c>
      <c r="J674" s="74">
        <v>45160</v>
      </c>
      <c r="K674" s="72"/>
      <c r="L674" s="72">
        <v>0.70275195917623468</v>
      </c>
      <c r="M674" s="72">
        <v>2549.5838524155761</v>
      </c>
      <c r="N674" s="72">
        <f>M674/1000</f>
        <v>2.5495838524155761</v>
      </c>
      <c r="O674" s="72">
        <f>N674*0.446089</f>
        <v>1.137341311140212</v>
      </c>
    </row>
    <row r="675" spans="1:15" ht="13" x14ac:dyDescent="0.15">
      <c r="A675" s="72">
        <v>2023</v>
      </c>
      <c r="B675" s="72" t="s">
        <v>21</v>
      </c>
      <c r="C675" s="72">
        <v>1102</v>
      </c>
      <c r="D675" s="72" t="s">
        <v>105</v>
      </c>
      <c r="E675" s="72" t="s">
        <v>27</v>
      </c>
      <c r="F675" s="72" t="s">
        <v>108</v>
      </c>
      <c r="G675" s="72" t="s">
        <v>109</v>
      </c>
      <c r="H675" s="72" t="s">
        <v>23</v>
      </c>
      <c r="I675" s="72" t="s">
        <v>82</v>
      </c>
      <c r="J675" s="74">
        <v>45160</v>
      </c>
      <c r="K675" s="72"/>
      <c r="L675" s="72">
        <v>0.70765345765345766</v>
      </c>
      <c r="M675" s="72">
        <v>2719.4472382898302</v>
      </c>
      <c r="N675" s="72">
        <f>M675/1000</f>
        <v>2.7194472382898303</v>
      </c>
      <c r="O675" s="72">
        <f>N675*0.446089</f>
        <v>1.2131154990814721</v>
      </c>
    </row>
    <row r="676" spans="1:15" ht="13" x14ac:dyDescent="0.15">
      <c r="A676" s="72">
        <v>2023</v>
      </c>
      <c r="B676" s="72" t="s">
        <v>21</v>
      </c>
      <c r="C676" s="72">
        <v>1103</v>
      </c>
      <c r="D676" s="72" t="s">
        <v>105</v>
      </c>
      <c r="E676" s="72" t="s">
        <v>28</v>
      </c>
      <c r="F676" s="72" t="s">
        <v>106</v>
      </c>
      <c r="G676" s="72" t="s">
        <v>110</v>
      </c>
      <c r="H676" s="72" t="s">
        <v>23</v>
      </c>
      <c r="I676" s="72" t="s">
        <v>82</v>
      </c>
      <c r="J676" s="74">
        <v>45160</v>
      </c>
      <c r="K676" s="72"/>
      <c r="L676" s="72">
        <v>0.71526084836665038</v>
      </c>
      <c r="M676" s="72">
        <v>2786.2761402420097</v>
      </c>
      <c r="N676" s="72">
        <f>M676/1000</f>
        <v>2.7862761402420095</v>
      </c>
      <c r="O676" s="72">
        <f>N676*0.446089</f>
        <v>1.2429271371244179</v>
      </c>
    </row>
    <row r="677" spans="1:15" ht="13" x14ac:dyDescent="0.15">
      <c r="A677" s="72">
        <v>2023</v>
      </c>
      <c r="B677" s="72" t="s">
        <v>21</v>
      </c>
      <c r="C677" s="72">
        <v>1104</v>
      </c>
      <c r="D677" s="72" t="s">
        <v>105</v>
      </c>
      <c r="E677" s="72" t="s">
        <v>29</v>
      </c>
      <c r="F677" s="72" t="s">
        <v>108</v>
      </c>
      <c r="G677" s="72" t="s">
        <v>107</v>
      </c>
      <c r="H677" s="72" t="s">
        <v>23</v>
      </c>
      <c r="I677" s="72" t="s">
        <v>82</v>
      </c>
      <c r="J677" s="74">
        <v>45160</v>
      </c>
      <c r="K677" s="72"/>
      <c r="L677" s="72">
        <v>0.72833117723156537</v>
      </c>
      <c r="M677" s="72">
        <v>3610.143260984139</v>
      </c>
      <c r="N677" s="72">
        <f>M677/1000</f>
        <v>3.6101432609841391</v>
      </c>
      <c r="O677" s="72">
        <f>N677*0.446089</f>
        <v>1.6104451971491536</v>
      </c>
    </row>
    <row r="678" spans="1:15" ht="13" x14ac:dyDescent="0.15">
      <c r="A678" s="72">
        <v>2023</v>
      </c>
      <c r="B678" s="72" t="s">
        <v>21</v>
      </c>
      <c r="C678" s="72">
        <v>1105</v>
      </c>
      <c r="D678" s="72" t="s">
        <v>105</v>
      </c>
      <c r="E678" s="72" t="s">
        <v>30</v>
      </c>
      <c r="F678" s="72" t="s">
        <v>108</v>
      </c>
      <c r="G678" s="72" t="s">
        <v>110</v>
      </c>
      <c r="H678" s="72" t="s">
        <v>23</v>
      </c>
      <c r="I678" s="72" t="s">
        <v>82</v>
      </c>
      <c r="J678" s="74">
        <v>45160</v>
      </c>
      <c r="K678" s="72"/>
      <c r="L678" s="72">
        <v>0.71697821720994903</v>
      </c>
      <c r="M678" s="72">
        <v>2598.5160578093264</v>
      </c>
      <c r="N678" s="72">
        <f>M678/1000</f>
        <v>2.5985160578093263</v>
      </c>
      <c r="O678" s="72">
        <f>N678*0.446089</f>
        <v>1.1591694297121047</v>
      </c>
    </row>
    <row r="679" spans="1:15" ht="13" x14ac:dyDescent="0.15">
      <c r="A679" s="72">
        <v>2023</v>
      </c>
      <c r="B679" s="72" t="s">
        <v>21</v>
      </c>
      <c r="C679" s="72">
        <v>1106</v>
      </c>
      <c r="D679" s="72" t="s">
        <v>105</v>
      </c>
      <c r="E679" s="72" t="s">
        <v>31</v>
      </c>
      <c r="F679" s="72" t="s">
        <v>106</v>
      </c>
      <c r="G679" s="72" t="s">
        <v>109</v>
      </c>
      <c r="H679" s="72" t="s">
        <v>23</v>
      </c>
      <c r="I679" s="72" t="s">
        <v>82</v>
      </c>
      <c r="J679" s="74">
        <v>45160</v>
      </c>
      <c r="K679" s="72"/>
      <c r="L679" s="72">
        <v>0.69531405782652045</v>
      </c>
      <c r="M679" s="72">
        <v>2171.682735855285</v>
      </c>
      <c r="N679" s="72">
        <f>M679/1000</f>
        <v>2.1716827358552853</v>
      </c>
      <c r="O679" s="72">
        <f>N679*0.446089</f>
        <v>0.96876377995494833</v>
      </c>
    </row>
    <row r="680" spans="1:15" ht="13" x14ac:dyDescent="0.15">
      <c r="A680" s="72">
        <v>2023</v>
      </c>
      <c r="B680" s="72" t="s">
        <v>21</v>
      </c>
      <c r="C680" s="72">
        <v>1107</v>
      </c>
      <c r="D680" s="72" t="s">
        <v>105</v>
      </c>
      <c r="E680" s="72" t="s">
        <v>29</v>
      </c>
      <c r="F680" s="72" t="s">
        <v>108</v>
      </c>
      <c r="G680" s="72" t="s">
        <v>107</v>
      </c>
      <c r="H680" s="72" t="s">
        <v>32</v>
      </c>
      <c r="I680" s="72" t="s">
        <v>82</v>
      </c>
      <c r="J680" s="74">
        <v>45140</v>
      </c>
      <c r="K680" s="72"/>
      <c r="L680" s="72">
        <v>0.69332234130255566</v>
      </c>
      <c r="M680" s="72">
        <v>3334.391566114567</v>
      </c>
      <c r="N680" s="72">
        <f>M680/1000</f>
        <v>3.3343915661145669</v>
      </c>
      <c r="O680" s="72">
        <f>N680*0.446089</f>
        <v>1.4874353993364811</v>
      </c>
    </row>
    <row r="681" spans="1:15" ht="13" x14ac:dyDescent="0.15">
      <c r="A681" s="72">
        <v>2023</v>
      </c>
      <c r="B681" s="72" t="s">
        <v>21</v>
      </c>
      <c r="C681" s="72">
        <v>1108</v>
      </c>
      <c r="D681" s="72" t="s">
        <v>105</v>
      </c>
      <c r="E681" s="72" t="s">
        <v>28</v>
      </c>
      <c r="F681" s="72" t="s">
        <v>106</v>
      </c>
      <c r="G681" s="72" t="s">
        <v>110</v>
      </c>
      <c r="H681" s="72" t="s">
        <v>32</v>
      </c>
      <c r="I681" s="72" t="s">
        <v>82</v>
      </c>
      <c r="J681" s="74">
        <v>45140</v>
      </c>
      <c r="K681" s="72"/>
      <c r="L681" s="72">
        <v>0.71628139032097116</v>
      </c>
      <c r="M681" s="72">
        <v>2879.1153130058838</v>
      </c>
      <c r="N681" s="72">
        <f>M681/1000</f>
        <v>2.879115313005884</v>
      </c>
      <c r="O681" s="72">
        <f>N681*0.446089</f>
        <v>1.2843416708634818</v>
      </c>
    </row>
    <row r="682" spans="1:15" ht="13" x14ac:dyDescent="0.15">
      <c r="A682" s="72">
        <v>2023</v>
      </c>
      <c r="B682" s="72" t="s">
        <v>21</v>
      </c>
      <c r="C682" s="72">
        <v>1109</v>
      </c>
      <c r="D682" s="72" t="s">
        <v>105</v>
      </c>
      <c r="E682" s="72" t="s">
        <v>22</v>
      </c>
      <c r="F682" s="72" t="s">
        <v>106</v>
      </c>
      <c r="G682" s="72" t="s">
        <v>107</v>
      </c>
      <c r="H682" s="72" t="s">
        <v>32</v>
      </c>
      <c r="I682" s="72" t="s">
        <v>82</v>
      </c>
      <c r="J682" s="74">
        <v>45140</v>
      </c>
      <c r="K682" s="72"/>
      <c r="L682" s="72">
        <v>0.72520006039559115</v>
      </c>
      <c r="M682" s="72">
        <v>3352.9722341267952</v>
      </c>
      <c r="N682" s="72">
        <f>M682/1000</f>
        <v>3.3529722341267951</v>
      </c>
      <c r="O682" s="72">
        <f>N682*0.446089</f>
        <v>1.495724030949388</v>
      </c>
    </row>
    <row r="683" spans="1:15" ht="13" x14ac:dyDescent="0.15">
      <c r="A683" s="72">
        <v>2023</v>
      </c>
      <c r="B683" s="72" t="s">
        <v>21</v>
      </c>
      <c r="C683" s="72">
        <v>1110</v>
      </c>
      <c r="D683" s="72" t="s">
        <v>105</v>
      </c>
      <c r="E683" s="72" t="s">
        <v>27</v>
      </c>
      <c r="F683" s="72" t="s">
        <v>108</v>
      </c>
      <c r="G683" s="72" t="s">
        <v>109</v>
      </c>
      <c r="H683" s="72" t="s">
        <v>32</v>
      </c>
      <c r="I683" s="72" t="s">
        <v>82</v>
      </c>
      <c r="J683" s="74">
        <v>45140</v>
      </c>
      <c r="K683" s="72"/>
      <c r="L683" s="72">
        <v>0.70725949242573283</v>
      </c>
      <c r="M683" s="72">
        <v>4066.9853893383306</v>
      </c>
      <c r="N683" s="72">
        <f>M683/1000</f>
        <v>4.0669853893383303</v>
      </c>
      <c r="O683" s="72">
        <f>N683*0.446089</f>
        <v>1.8142374453445465</v>
      </c>
    </row>
    <row r="684" spans="1:15" ht="13" x14ac:dyDescent="0.15">
      <c r="A684" s="72">
        <v>2023</v>
      </c>
      <c r="B684" s="72" t="s">
        <v>21</v>
      </c>
      <c r="C684" s="72">
        <v>1111</v>
      </c>
      <c r="D684" s="72" t="s">
        <v>105</v>
      </c>
      <c r="E684" s="72" t="s">
        <v>30</v>
      </c>
      <c r="F684" s="72" t="s">
        <v>108</v>
      </c>
      <c r="G684" s="72" t="s">
        <v>110</v>
      </c>
      <c r="H684" s="72" t="s">
        <v>32</v>
      </c>
      <c r="I684" s="72" t="s">
        <v>82</v>
      </c>
      <c r="J684" s="74">
        <v>45140</v>
      </c>
      <c r="K684" s="72"/>
      <c r="L684" s="72">
        <v>0.71009651076466218</v>
      </c>
      <c r="M684" s="72">
        <v>3537.2582373266609</v>
      </c>
      <c r="N684" s="72">
        <f>M684/1000</f>
        <v>3.537258237326661</v>
      </c>
      <c r="O684" s="72">
        <f>N684*0.446089</f>
        <v>1.5779319898308128</v>
      </c>
    </row>
    <row r="685" spans="1:15" ht="13" x14ac:dyDescent="0.15">
      <c r="A685" s="72">
        <v>2023</v>
      </c>
      <c r="B685" s="72" t="s">
        <v>21</v>
      </c>
      <c r="C685" s="72">
        <v>1112</v>
      </c>
      <c r="D685" s="72" t="s">
        <v>105</v>
      </c>
      <c r="E685" s="72" t="s">
        <v>31</v>
      </c>
      <c r="F685" s="72" t="s">
        <v>106</v>
      </c>
      <c r="G685" s="72" t="s">
        <v>109</v>
      </c>
      <c r="H685" s="72" t="s">
        <v>32</v>
      </c>
      <c r="I685" s="72" t="s">
        <v>82</v>
      </c>
      <c r="J685" s="74">
        <v>45140</v>
      </c>
      <c r="K685" s="72"/>
      <c r="L685" s="72">
        <v>0.70817843866171004</v>
      </c>
      <c r="M685" s="72">
        <v>2785.0719441419565</v>
      </c>
      <c r="N685" s="72">
        <f>M685/1000</f>
        <v>2.7850719441419565</v>
      </c>
      <c r="O685" s="72">
        <f>N685*0.446089</f>
        <v>1.2423899584903413</v>
      </c>
    </row>
    <row r="686" spans="1:15" ht="13" x14ac:dyDescent="0.15">
      <c r="A686" s="72">
        <v>2023</v>
      </c>
      <c r="B686" s="72" t="s">
        <v>21</v>
      </c>
      <c r="C686" s="72">
        <v>1201</v>
      </c>
      <c r="D686" s="72" t="s">
        <v>111</v>
      </c>
      <c r="E686" s="72" t="s">
        <v>30</v>
      </c>
      <c r="F686" s="72" t="s">
        <v>108</v>
      </c>
      <c r="G686" s="72" t="s">
        <v>110</v>
      </c>
      <c r="H686" s="72" t="s">
        <v>23</v>
      </c>
      <c r="I686" s="72" t="s">
        <v>82</v>
      </c>
      <c r="J686" s="74">
        <v>45160</v>
      </c>
      <c r="K686" s="72"/>
      <c r="L686" s="72">
        <v>0.72953736654804269</v>
      </c>
      <c r="M686" s="72">
        <v>2613.9014502478321</v>
      </c>
      <c r="N686" s="72">
        <f>M686/1000</f>
        <v>2.6139014502478322</v>
      </c>
      <c r="O686" s="72">
        <f>N686*0.446089</f>
        <v>1.1660326840396051</v>
      </c>
    </row>
    <row r="687" spans="1:15" ht="13" x14ac:dyDescent="0.15">
      <c r="A687" s="72">
        <v>2023</v>
      </c>
      <c r="B687" s="72" t="s">
        <v>21</v>
      </c>
      <c r="C687" s="72">
        <v>1202</v>
      </c>
      <c r="D687" s="72" t="s">
        <v>111</v>
      </c>
      <c r="E687" s="72" t="s">
        <v>29</v>
      </c>
      <c r="F687" s="72" t="s">
        <v>108</v>
      </c>
      <c r="G687" s="72" t="s">
        <v>107</v>
      </c>
      <c r="H687" s="72" t="s">
        <v>23</v>
      </c>
      <c r="I687" s="72" t="s">
        <v>82</v>
      </c>
      <c r="J687" s="74">
        <v>45160</v>
      </c>
      <c r="K687" s="72"/>
      <c r="L687" s="72">
        <v>0.72222973887160047</v>
      </c>
      <c r="M687" s="72">
        <v>3322.1014597333101</v>
      </c>
      <c r="N687" s="72">
        <f>M687/1000</f>
        <v>3.3221014597333101</v>
      </c>
      <c r="O687" s="72">
        <f>N687*0.446089</f>
        <v>1.4819529180709725</v>
      </c>
    </row>
    <row r="688" spans="1:15" ht="13" x14ac:dyDescent="0.15">
      <c r="A688" s="72">
        <v>2023</v>
      </c>
      <c r="B688" s="72" t="s">
        <v>21</v>
      </c>
      <c r="C688" s="72">
        <v>1203</v>
      </c>
      <c r="D688" s="72" t="s">
        <v>111</v>
      </c>
      <c r="E688" s="72" t="s">
        <v>27</v>
      </c>
      <c r="F688" s="72" t="s">
        <v>108</v>
      </c>
      <c r="G688" s="72" t="s">
        <v>109</v>
      </c>
      <c r="H688" s="72" t="s">
        <v>23</v>
      </c>
      <c r="I688" s="72" t="s">
        <v>82</v>
      </c>
      <c r="J688" s="74">
        <v>45160</v>
      </c>
      <c r="K688" s="72"/>
      <c r="L688" s="72">
        <v>0.73091305702711129</v>
      </c>
      <c r="M688" s="72">
        <v>3413.2953902796526</v>
      </c>
      <c r="N688" s="72">
        <f>M688/1000</f>
        <v>3.4132953902796528</v>
      </c>
      <c r="O688" s="72">
        <f>N688*0.446089</f>
        <v>1.52263352735446</v>
      </c>
    </row>
    <row r="689" spans="1:15" ht="13" x14ac:dyDescent="0.15">
      <c r="A689" s="72">
        <v>2023</v>
      </c>
      <c r="B689" s="72" t="s">
        <v>21</v>
      </c>
      <c r="C689" s="72">
        <v>1204</v>
      </c>
      <c r="D689" s="72" t="s">
        <v>111</v>
      </c>
      <c r="E689" s="72" t="s">
        <v>22</v>
      </c>
      <c r="F689" s="72" t="s">
        <v>106</v>
      </c>
      <c r="G689" s="72" t="s">
        <v>107</v>
      </c>
      <c r="H689" s="72" t="s">
        <v>23</v>
      </c>
      <c r="I689" s="72" t="s">
        <v>82</v>
      </c>
      <c r="J689" s="74">
        <v>45160</v>
      </c>
      <c r="K689" s="72"/>
      <c r="L689" s="72">
        <v>0.72672586651389282</v>
      </c>
      <c r="M689" s="72">
        <v>3400.3819402851204</v>
      </c>
      <c r="N689" s="72">
        <f>M689/1000</f>
        <v>3.4003819402851203</v>
      </c>
      <c r="O689" s="72">
        <f>N689*0.446089</f>
        <v>1.516872979359849</v>
      </c>
    </row>
    <row r="690" spans="1:15" ht="13" x14ac:dyDescent="0.15">
      <c r="A690" s="72">
        <v>2023</v>
      </c>
      <c r="B690" s="72" t="s">
        <v>21</v>
      </c>
      <c r="C690" s="72">
        <v>1205</v>
      </c>
      <c r="D690" s="72" t="s">
        <v>111</v>
      </c>
      <c r="E690" s="72" t="s">
        <v>28</v>
      </c>
      <c r="F690" s="72" t="s">
        <v>106</v>
      </c>
      <c r="G690" s="72" t="s">
        <v>110</v>
      </c>
      <c r="H690" s="72" t="s">
        <v>23</v>
      </c>
      <c r="I690" s="72" t="s">
        <v>82</v>
      </c>
      <c r="J690" s="74">
        <v>45160</v>
      </c>
      <c r="K690" s="72"/>
      <c r="L690" s="72">
        <v>0.71390058972198822</v>
      </c>
      <c r="M690" s="72">
        <v>2834.1495652963208</v>
      </c>
      <c r="N690" s="72">
        <f>M690/1000</f>
        <v>2.8341495652963209</v>
      </c>
      <c r="O690" s="72">
        <f>N690*0.446089</f>
        <v>1.2642829454334705</v>
      </c>
    </row>
    <row r="691" spans="1:15" ht="13" x14ac:dyDescent="0.15">
      <c r="A691" s="72">
        <v>2023</v>
      </c>
      <c r="B691" s="72" t="s">
        <v>21</v>
      </c>
      <c r="C691" s="72">
        <v>1206</v>
      </c>
      <c r="D691" s="72" t="s">
        <v>111</v>
      </c>
      <c r="E691" s="72" t="s">
        <v>31</v>
      </c>
      <c r="F691" s="72" t="s">
        <v>106</v>
      </c>
      <c r="G691" s="72" t="s">
        <v>109</v>
      </c>
      <c r="H691" s="72" t="s">
        <v>23</v>
      </c>
      <c r="I691" s="72" t="s">
        <v>82</v>
      </c>
      <c r="J691" s="74">
        <v>45160</v>
      </c>
      <c r="K691" s="72"/>
      <c r="L691" s="72">
        <v>0.7334155363748458</v>
      </c>
      <c r="M691" s="72">
        <v>2028.9312682932912</v>
      </c>
      <c r="N691" s="72">
        <f>M691/1000</f>
        <v>2.0289312682932912</v>
      </c>
      <c r="O691" s="72">
        <f>N691*0.446089</f>
        <v>0.90508392054168596</v>
      </c>
    </row>
    <row r="692" spans="1:15" ht="13" x14ac:dyDescent="0.15">
      <c r="A692" s="72">
        <v>2023</v>
      </c>
      <c r="B692" s="72" t="s">
        <v>21</v>
      </c>
      <c r="C692" s="72">
        <v>1207</v>
      </c>
      <c r="D692" s="72" t="s">
        <v>111</v>
      </c>
      <c r="E692" s="72" t="s">
        <v>28</v>
      </c>
      <c r="F692" s="72" t="s">
        <v>106</v>
      </c>
      <c r="G692" s="72" t="s">
        <v>110</v>
      </c>
      <c r="H692" s="72" t="s">
        <v>32</v>
      </c>
      <c r="I692" s="72" t="s">
        <v>82</v>
      </c>
      <c r="J692" s="74">
        <v>45140</v>
      </c>
      <c r="K692" s="72"/>
      <c r="L692" s="72">
        <v>0.69800076893502494</v>
      </c>
      <c r="M692" s="72">
        <v>2736.2706424749867</v>
      </c>
      <c r="N692" s="72">
        <f>M692/1000</f>
        <v>2.7362706424749867</v>
      </c>
      <c r="O692" s="72">
        <f>N692*0.446089</f>
        <v>1.2206202346310244</v>
      </c>
    </row>
    <row r="693" spans="1:15" ht="13" x14ac:dyDescent="0.15">
      <c r="A693" s="72">
        <v>2023</v>
      </c>
      <c r="B693" s="72" t="s">
        <v>21</v>
      </c>
      <c r="C693" s="72">
        <v>1208</v>
      </c>
      <c r="D693" s="72" t="s">
        <v>111</v>
      </c>
      <c r="E693" s="72" t="s">
        <v>30</v>
      </c>
      <c r="F693" s="72" t="s">
        <v>108</v>
      </c>
      <c r="G693" s="72" t="s">
        <v>110</v>
      </c>
      <c r="H693" s="72" t="s">
        <v>32</v>
      </c>
      <c r="I693" s="72" t="s">
        <v>82</v>
      </c>
      <c r="J693" s="74">
        <v>45140</v>
      </c>
      <c r="K693" s="72"/>
      <c r="L693" s="72">
        <v>0.69701464861857965</v>
      </c>
      <c r="M693" s="72">
        <v>3294.2464886206772</v>
      </c>
      <c r="N693" s="72">
        <f>M693/1000</f>
        <v>3.294246488620677</v>
      </c>
      <c r="O693" s="72">
        <f>N693*0.446089</f>
        <v>1.4695271218623092</v>
      </c>
    </row>
    <row r="694" spans="1:15" ht="13" x14ac:dyDescent="0.15">
      <c r="A694" s="72">
        <v>2023</v>
      </c>
      <c r="B694" s="72" t="s">
        <v>21</v>
      </c>
      <c r="C694" s="72">
        <v>1209</v>
      </c>
      <c r="D694" s="72" t="s">
        <v>111</v>
      </c>
      <c r="E694" s="72" t="s">
        <v>31</v>
      </c>
      <c r="F694" s="72" t="s">
        <v>106</v>
      </c>
      <c r="G694" s="72" t="s">
        <v>109</v>
      </c>
      <c r="H694" s="72" t="s">
        <v>32</v>
      </c>
      <c r="I694" s="72" t="s">
        <v>82</v>
      </c>
      <c r="J694" s="74">
        <v>45140</v>
      </c>
      <c r="K694" s="72"/>
      <c r="L694" s="72">
        <v>0.72839658795895668</v>
      </c>
      <c r="M694" s="72">
        <v>3018.6655550158234</v>
      </c>
      <c r="N694" s="72">
        <f>M694/1000</f>
        <v>3.0186655550158235</v>
      </c>
      <c r="O694" s="72">
        <f>N694*0.446089</f>
        <v>1.3465934987714536</v>
      </c>
    </row>
    <row r="695" spans="1:15" ht="13" x14ac:dyDescent="0.15">
      <c r="A695" s="72">
        <v>2023</v>
      </c>
      <c r="B695" s="72" t="s">
        <v>21</v>
      </c>
      <c r="C695" s="72">
        <v>1210</v>
      </c>
      <c r="D695" s="72" t="s">
        <v>111</v>
      </c>
      <c r="E695" s="72" t="s">
        <v>22</v>
      </c>
      <c r="F695" s="72" t="s">
        <v>106</v>
      </c>
      <c r="G695" s="72" t="s">
        <v>107</v>
      </c>
      <c r="H695" s="72" t="s">
        <v>32</v>
      </c>
      <c r="I695" s="72" t="s">
        <v>82</v>
      </c>
      <c r="J695" s="74">
        <v>45140</v>
      </c>
      <c r="K695" s="72"/>
      <c r="L695" s="72">
        <v>0.69306369306369309</v>
      </c>
      <c r="M695" s="72">
        <v>3967.5644604129443</v>
      </c>
      <c r="N695" s="72">
        <f>M695/1000</f>
        <v>3.9675644604129441</v>
      </c>
      <c r="O695" s="72">
        <f>N695*0.446089</f>
        <v>1.7698868625811499</v>
      </c>
    </row>
    <row r="696" spans="1:15" ht="13" x14ac:dyDescent="0.15">
      <c r="A696" s="72">
        <v>2023</v>
      </c>
      <c r="B696" s="72" t="s">
        <v>21</v>
      </c>
      <c r="C696" s="72">
        <v>1211</v>
      </c>
      <c r="D696" s="72" t="s">
        <v>111</v>
      </c>
      <c r="E696" s="72" t="s">
        <v>27</v>
      </c>
      <c r="F696" s="72" t="s">
        <v>108</v>
      </c>
      <c r="G696" s="72" t="s">
        <v>109</v>
      </c>
      <c r="H696" s="72" t="s">
        <v>32</v>
      </c>
      <c r="I696" s="72" t="s">
        <v>82</v>
      </c>
      <c r="J696" s="74">
        <v>45140</v>
      </c>
      <c r="K696" s="72"/>
      <c r="L696" s="72">
        <v>0.65243328100470965</v>
      </c>
      <c r="M696" s="72">
        <v>3904.9284715284703</v>
      </c>
      <c r="N696" s="72">
        <f>M696/1000</f>
        <v>3.9049284715284704</v>
      </c>
      <c r="O696" s="72">
        <f>N696*0.446089</f>
        <v>1.7419456369356638</v>
      </c>
    </row>
    <row r="697" spans="1:15" ht="13" x14ac:dyDescent="0.15">
      <c r="A697" s="72">
        <v>2023</v>
      </c>
      <c r="B697" s="72" t="s">
        <v>21</v>
      </c>
      <c r="C697" s="72">
        <v>1212</v>
      </c>
      <c r="D697" s="72" t="s">
        <v>111</v>
      </c>
      <c r="E697" s="72" t="s">
        <v>29</v>
      </c>
      <c r="F697" s="72" t="s">
        <v>108</v>
      </c>
      <c r="G697" s="72" t="s">
        <v>107</v>
      </c>
      <c r="H697" s="72" t="s">
        <v>32</v>
      </c>
      <c r="I697" s="72" t="s">
        <v>82</v>
      </c>
      <c r="J697" s="74">
        <v>45140</v>
      </c>
      <c r="K697" s="72"/>
      <c r="L697" s="72">
        <v>0.63260073260073257</v>
      </c>
      <c r="M697" s="72">
        <v>4127.7480877147545</v>
      </c>
      <c r="N697" s="72">
        <f>M697/1000</f>
        <v>4.127748087714755</v>
      </c>
      <c r="O697" s="72">
        <f>N697*0.446089</f>
        <v>1.8413430167005873</v>
      </c>
    </row>
    <row r="698" spans="1:15" ht="13" x14ac:dyDescent="0.15">
      <c r="A698" s="72">
        <v>2023</v>
      </c>
      <c r="B698" s="72" t="s">
        <v>21</v>
      </c>
      <c r="C698" s="72">
        <v>1301</v>
      </c>
      <c r="D698" s="72" t="s">
        <v>109</v>
      </c>
      <c r="E698" s="72" t="s">
        <v>22</v>
      </c>
      <c r="F698" s="72" t="s">
        <v>106</v>
      </c>
      <c r="G698" s="72" t="s">
        <v>107</v>
      </c>
      <c r="H698" s="72" t="s">
        <v>32</v>
      </c>
      <c r="I698" s="72" t="s">
        <v>82</v>
      </c>
      <c r="J698" s="74">
        <v>45140</v>
      </c>
      <c r="K698" s="72"/>
      <c r="L698" s="72">
        <v>0.6261363636363636</v>
      </c>
      <c r="M698" s="72">
        <v>4787.5248520559126</v>
      </c>
      <c r="N698" s="72">
        <f>M698/1000</f>
        <v>4.7875248520559124</v>
      </c>
      <c r="O698" s="72">
        <f>N698*0.446089</f>
        <v>2.13566217372877</v>
      </c>
    </row>
    <row r="699" spans="1:15" ht="13" x14ac:dyDescent="0.15">
      <c r="A699" s="72">
        <v>2023</v>
      </c>
      <c r="B699" s="72" t="s">
        <v>21</v>
      </c>
      <c r="C699" s="72">
        <v>1302</v>
      </c>
      <c r="D699" s="72" t="s">
        <v>109</v>
      </c>
      <c r="E699" s="72" t="s">
        <v>27</v>
      </c>
      <c r="F699" s="72" t="s">
        <v>108</v>
      </c>
      <c r="G699" s="72" t="s">
        <v>109</v>
      </c>
      <c r="H699" s="72" t="s">
        <v>32</v>
      </c>
      <c r="I699" s="72" t="s">
        <v>82</v>
      </c>
      <c r="J699" s="74">
        <v>45140</v>
      </c>
      <c r="K699" s="72"/>
      <c r="L699" s="72">
        <v>0.5829032258064516</v>
      </c>
      <c r="M699" s="72">
        <v>4635.7137265124356</v>
      </c>
      <c r="N699" s="72">
        <f>M699/1000</f>
        <v>4.635713726512436</v>
      </c>
      <c r="O699" s="72">
        <f>N699*0.446089</f>
        <v>2.0679409005462062</v>
      </c>
    </row>
    <row r="700" spans="1:15" ht="13" x14ac:dyDescent="0.15">
      <c r="A700" s="72">
        <v>2023</v>
      </c>
      <c r="B700" s="72" t="s">
        <v>21</v>
      </c>
      <c r="C700" s="72">
        <v>1303</v>
      </c>
      <c r="D700" s="72" t="s">
        <v>109</v>
      </c>
      <c r="E700" s="72" t="s">
        <v>30</v>
      </c>
      <c r="F700" s="72" t="s">
        <v>108</v>
      </c>
      <c r="G700" s="72" t="s">
        <v>110</v>
      </c>
      <c r="H700" s="72" t="s">
        <v>32</v>
      </c>
      <c r="I700" s="72" t="s">
        <v>82</v>
      </c>
      <c r="J700" s="74">
        <v>45140</v>
      </c>
      <c r="K700" s="72"/>
      <c r="L700" s="72">
        <v>0.62240963855421694</v>
      </c>
      <c r="M700" s="72">
        <v>5017.7097426743994</v>
      </c>
      <c r="N700" s="72">
        <f>M700/1000</f>
        <v>5.0177097426743993</v>
      </c>
      <c r="O700" s="72">
        <f>N700*0.446089</f>
        <v>2.2383451213998802</v>
      </c>
    </row>
    <row r="701" spans="1:15" ht="13" x14ac:dyDescent="0.15">
      <c r="A701" s="72">
        <v>2023</v>
      </c>
      <c r="B701" s="72" t="s">
        <v>21</v>
      </c>
      <c r="C701" s="72">
        <v>1304</v>
      </c>
      <c r="D701" s="72" t="s">
        <v>109</v>
      </c>
      <c r="E701" s="72" t="s">
        <v>31</v>
      </c>
      <c r="F701" s="72" t="s">
        <v>106</v>
      </c>
      <c r="G701" s="72" t="s">
        <v>109</v>
      </c>
      <c r="H701" s="72" t="s">
        <v>32</v>
      </c>
      <c r="I701" s="72" t="s">
        <v>82</v>
      </c>
      <c r="J701" s="74">
        <v>45140</v>
      </c>
      <c r="K701" s="72"/>
      <c r="L701" s="72">
        <v>0.62259740259740259</v>
      </c>
      <c r="M701" s="72">
        <v>4832.8431506989082</v>
      </c>
      <c r="N701" s="72">
        <f>M701/1000</f>
        <v>4.832843150698908</v>
      </c>
      <c r="O701" s="72">
        <f>N701*0.446089</f>
        <v>2.1558781682521251</v>
      </c>
    </row>
    <row r="702" spans="1:15" ht="13" x14ac:dyDescent="0.15">
      <c r="A702" s="72">
        <v>2023</v>
      </c>
      <c r="B702" s="72" t="s">
        <v>21</v>
      </c>
      <c r="C702" s="72">
        <v>1305</v>
      </c>
      <c r="D702" s="72" t="s">
        <v>109</v>
      </c>
      <c r="E702" s="72" t="s">
        <v>28</v>
      </c>
      <c r="F702" s="72" t="s">
        <v>106</v>
      </c>
      <c r="G702" s="72" t="s">
        <v>110</v>
      </c>
      <c r="H702" s="72" t="s">
        <v>32</v>
      </c>
      <c r="I702" s="72" t="s">
        <v>82</v>
      </c>
      <c r="J702" s="74">
        <v>45140</v>
      </c>
      <c r="K702" s="72"/>
      <c r="L702" s="72">
        <v>0.62363636363636354</v>
      </c>
      <c r="M702" s="72">
        <v>4137.5285032139573</v>
      </c>
      <c r="N702" s="72">
        <f>M702/1000</f>
        <v>4.1375285032139573</v>
      </c>
      <c r="O702" s="72">
        <f>N702*0.446089</f>
        <v>1.8457059524702111</v>
      </c>
    </row>
    <row r="703" spans="1:15" ht="13" x14ac:dyDescent="0.15">
      <c r="A703" s="72">
        <v>2023</v>
      </c>
      <c r="B703" s="72" t="s">
        <v>21</v>
      </c>
      <c r="C703" s="72">
        <v>1306</v>
      </c>
      <c r="D703" s="72" t="s">
        <v>109</v>
      </c>
      <c r="E703" s="72" t="s">
        <v>29</v>
      </c>
      <c r="F703" s="72" t="s">
        <v>108</v>
      </c>
      <c r="G703" s="72" t="s">
        <v>107</v>
      </c>
      <c r="H703" s="72" t="s">
        <v>32</v>
      </c>
      <c r="I703" s="72" t="s">
        <v>82</v>
      </c>
      <c r="J703" s="74">
        <v>45140</v>
      </c>
      <c r="K703" s="72"/>
      <c r="L703" s="72">
        <v>0.52600000000000002</v>
      </c>
      <c r="M703" s="72">
        <v>7501.3872794612789</v>
      </c>
      <c r="N703" s="72">
        <f>M703/1000</f>
        <v>7.5013872794612793</v>
      </c>
      <c r="O703" s="72">
        <f>N703*0.446089</f>
        <v>3.3462863501076026</v>
      </c>
    </row>
    <row r="704" spans="1:15" ht="13" x14ac:dyDescent="0.15">
      <c r="A704" s="72">
        <v>2023</v>
      </c>
      <c r="B704" s="72" t="s">
        <v>21</v>
      </c>
      <c r="C704" s="72">
        <v>1307</v>
      </c>
      <c r="D704" s="72" t="s">
        <v>109</v>
      </c>
      <c r="E704" s="72" t="s">
        <v>27</v>
      </c>
      <c r="F704" s="72" t="s">
        <v>108</v>
      </c>
      <c r="G704" s="72" t="s">
        <v>109</v>
      </c>
      <c r="H704" s="72" t="s">
        <v>23</v>
      </c>
      <c r="I704" s="72" t="s">
        <v>82</v>
      </c>
      <c r="J704" s="74">
        <v>45160</v>
      </c>
      <c r="K704" s="72"/>
      <c r="L704" s="72">
        <v>0.46600000000000003</v>
      </c>
      <c r="M704" s="72">
        <v>7354.2444040404034</v>
      </c>
      <c r="N704" s="72">
        <f>M704/1000</f>
        <v>7.3542444040404034</v>
      </c>
      <c r="O704" s="72">
        <f>N704*0.446089</f>
        <v>3.2806475319539796</v>
      </c>
    </row>
    <row r="705" spans="1:15" ht="13" x14ac:dyDescent="0.15">
      <c r="A705" s="72">
        <v>2023</v>
      </c>
      <c r="B705" s="72" t="s">
        <v>21</v>
      </c>
      <c r="C705" s="72">
        <v>1308</v>
      </c>
      <c r="D705" s="72" t="s">
        <v>109</v>
      </c>
      <c r="E705" s="72" t="s">
        <v>22</v>
      </c>
      <c r="F705" s="72" t="s">
        <v>106</v>
      </c>
      <c r="G705" s="72" t="s">
        <v>107</v>
      </c>
      <c r="H705" s="72" t="s">
        <v>23</v>
      </c>
      <c r="I705" s="72" t="s">
        <v>82</v>
      </c>
      <c r="J705" s="74">
        <v>45160</v>
      </c>
      <c r="K705" s="72"/>
      <c r="L705" s="72">
        <v>0.54610169491525418</v>
      </c>
      <c r="M705" s="72">
        <v>4496.3940428769811</v>
      </c>
      <c r="N705" s="72">
        <f>M705/1000</f>
        <v>4.4963940428769806</v>
      </c>
      <c r="O705" s="72">
        <f>N705*0.446089</f>
        <v>2.0057919221929494</v>
      </c>
    </row>
    <row r="706" spans="1:15" ht="13" x14ac:dyDescent="0.15">
      <c r="A706" s="72">
        <v>2023</v>
      </c>
      <c r="B706" s="72" t="s">
        <v>21</v>
      </c>
      <c r="C706" s="72">
        <v>1309</v>
      </c>
      <c r="D706" s="72" t="s">
        <v>109</v>
      </c>
      <c r="E706" s="72" t="s">
        <v>31</v>
      </c>
      <c r="F706" s="72" t="s">
        <v>106</v>
      </c>
      <c r="G706" s="72" t="s">
        <v>109</v>
      </c>
      <c r="H706" s="72" t="s">
        <v>23</v>
      </c>
      <c r="I706" s="72" t="s">
        <v>82</v>
      </c>
      <c r="J706" s="74">
        <v>45160</v>
      </c>
      <c r="K706" s="72"/>
      <c r="L706" s="72">
        <v>0.61506493506493509</v>
      </c>
      <c r="M706" s="72">
        <v>3906.2380899908167</v>
      </c>
      <c r="N706" s="72">
        <f>M706/1000</f>
        <v>3.9062380899908167</v>
      </c>
      <c r="O706" s="72">
        <f>N706*0.446089</f>
        <v>1.7425298433259135</v>
      </c>
    </row>
    <row r="707" spans="1:15" ht="13" x14ac:dyDescent="0.15">
      <c r="A707" s="72">
        <v>2023</v>
      </c>
      <c r="B707" s="72" t="s">
        <v>21</v>
      </c>
      <c r="C707" s="72">
        <v>1310</v>
      </c>
      <c r="D707" s="72" t="s">
        <v>109</v>
      </c>
      <c r="E707" s="72" t="s">
        <v>29</v>
      </c>
      <c r="F707" s="72" t="s">
        <v>108</v>
      </c>
      <c r="G707" s="72" t="s">
        <v>107</v>
      </c>
      <c r="H707" s="72" t="s">
        <v>23</v>
      </c>
      <c r="I707" s="72" t="s">
        <v>82</v>
      </c>
      <c r="J707" s="74">
        <v>45160</v>
      </c>
      <c r="K707" s="72"/>
      <c r="L707" s="72">
        <v>0.61549999999999994</v>
      </c>
      <c r="M707" s="72">
        <v>4877.2789309764303</v>
      </c>
      <c r="N707" s="72">
        <f>M707/1000</f>
        <v>4.8772789309764306</v>
      </c>
      <c r="O707" s="72">
        <f>N707*0.446089</f>
        <v>2.1757004810403449</v>
      </c>
    </row>
    <row r="708" spans="1:15" ht="13" x14ac:dyDescent="0.15">
      <c r="A708" s="72">
        <v>2023</v>
      </c>
      <c r="B708" s="72" t="s">
        <v>21</v>
      </c>
      <c r="C708" s="72">
        <v>1311</v>
      </c>
      <c r="D708" s="72" t="s">
        <v>109</v>
      </c>
      <c r="E708" s="72" t="s">
        <v>30</v>
      </c>
      <c r="F708" s="72" t="s">
        <v>108</v>
      </c>
      <c r="G708" s="72" t="s">
        <v>110</v>
      </c>
      <c r="H708" s="72" t="s">
        <v>23</v>
      </c>
      <c r="I708" s="72" t="s">
        <v>82</v>
      </c>
      <c r="J708" s="74">
        <v>45160</v>
      </c>
      <c r="K708" s="72"/>
      <c r="L708" s="72">
        <v>0.57261538461538464</v>
      </c>
      <c r="M708" s="72">
        <v>4182.1138741258737</v>
      </c>
      <c r="N708" s="72">
        <f>M708/1000</f>
        <v>4.1821138741258741</v>
      </c>
      <c r="O708" s="72">
        <f>N708*0.446089</f>
        <v>1.8655949959949372</v>
      </c>
    </row>
    <row r="709" spans="1:15" ht="13" x14ac:dyDescent="0.15">
      <c r="A709" s="72">
        <v>2023</v>
      </c>
      <c r="B709" s="72" t="s">
        <v>21</v>
      </c>
      <c r="C709" s="72">
        <v>1312</v>
      </c>
      <c r="D709" s="72" t="s">
        <v>109</v>
      </c>
      <c r="E709" s="72" t="s">
        <v>28</v>
      </c>
      <c r="F709" s="72" t="s">
        <v>106</v>
      </c>
      <c r="G709" s="72" t="s">
        <v>110</v>
      </c>
      <c r="H709" s="72" t="s">
        <v>23</v>
      </c>
      <c r="I709" s="72" t="s">
        <v>82</v>
      </c>
      <c r="J709" s="74">
        <v>45160</v>
      </c>
      <c r="K709" s="72"/>
      <c r="L709" s="72">
        <v>0.54979591836734687</v>
      </c>
      <c r="M709" s="72">
        <v>5873.8808658008666</v>
      </c>
      <c r="N709" s="72">
        <f>M709/1000</f>
        <v>5.8738808658008663</v>
      </c>
      <c r="O709" s="72">
        <f>N709*0.446089</f>
        <v>2.6202736415442427</v>
      </c>
    </row>
    <row r="710" spans="1:15" ht="13" x14ac:dyDescent="0.15">
      <c r="A710" s="72">
        <v>2023</v>
      </c>
      <c r="B710" s="72" t="s">
        <v>21</v>
      </c>
      <c r="C710" s="72">
        <v>1401</v>
      </c>
      <c r="D710" s="72" t="s">
        <v>107</v>
      </c>
      <c r="E710" s="72" t="s">
        <v>22</v>
      </c>
      <c r="F710" s="72" t="s">
        <v>106</v>
      </c>
      <c r="G710" s="72" t="s">
        <v>107</v>
      </c>
      <c r="H710" s="72" t="s">
        <v>23</v>
      </c>
      <c r="I710" s="72" t="s">
        <v>82</v>
      </c>
      <c r="J710" s="74">
        <v>45160</v>
      </c>
      <c r="K710" s="72"/>
      <c r="L710" s="72">
        <v>0.59473684210526312</v>
      </c>
      <c r="M710" s="72">
        <v>5091.695386614686</v>
      </c>
      <c r="N710" s="72">
        <f>M710/1000</f>
        <v>5.0916953866146857</v>
      </c>
      <c r="O710" s="72">
        <f>N710*0.446089</f>
        <v>2.2713493033195586</v>
      </c>
    </row>
    <row r="711" spans="1:15" ht="13" x14ac:dyDescent="0.15">
      <c r="A711" s="72">
        <v>2023</v>
      </c>
      <c r="B711" s="72" t="s">
        <v>21</v>
      </c>
      <c r="C711" s="72">
        <v>1402</v>
      </c>
      <c r="D711" s="72" t="s">
        <v>107</v>
      </c>
      <c r="E711" s="72" t="s">
        <v>28</v>
      </c>
      <c r="F711" s="72" t="s">
        <v>106</v>
      </c>
      <c r="G711" s="72" t="s">
        <v>110</v>
      </c>
      <c r="H711" s="72" t="s">
        <v>23</v>
      </c>
      <c r="I711" s="72" t="s">
        <v>82</v>
      </c>
      <c r="J711" s="74">
        <v>45160</v>
      </c>
      <c r="K711" s="72"/>
      <c r="L711" s="72">
        <v>0.63433962264150945</v>
      </c>
      <c r="M711" s="72">
        <v>3445.5968057937857</v>
      </c>
      <c r="N711" s="72">
        <f>M711/1000</f>
        <v>3.4455968057937856</v>
      </c>
      <c r="O711" s="72">
        <f>N711*0.446089</f>
        <v>1.5370428334997441</v>
      </c>
    </row>
    <row r="712" spans="1:15" ht="13" x14ac:dyDescent="0.15">
      <c r="A712" s="72">
        <v>2023</v>
      </c>
      <c r="B712" s="72" t="s">
        <v>21</v>
      </c>
      <c r="C712" s="72">
        <v>1403</v>
      </c>
      <c r="D712" s="72" t="s">
        <v>107</v>
      </c>
      <c r="E712" s="72" t="s">
        <v>29</v>
      </c>
      <c r="F712" s="72" t="s">
        <v>108</v>
      </c>
      <c r="G712" s="72" t="s">
        <v>107</v>
      </c>
      <c r="H712" s="72" t="s">
        <v>23</v>
      </c>
      <c r="I712" s="72" t="s">
        <v>82</v>
      </c>
      <c r="J712" s="74">
        <v>45160</v>
      </c>
      <c r="K712" s="72"/>
      <c r="L712" s="72">
        <v>0.63066666666666671</v>
      </c>
      <c r="M712" s="72">
        <v>4640.2758129442573</v>
      </c>
      <c r="N712" s="72">
        <f>M712/1000</f>
        <v>4.6402758129442576</v>
      </c>
      <c r="O712" s="72">
        <f>N712*0.446089</f>
        <v>2.069975997120491</v>
      </c>
    </row>
    <row r="713" spans="1:15" ht="13" x14ac:dyDescent="0.15">
      <c r="A713" s="72">
        <v>2023</v>
      </c>
      <c r="B713" s="72" t="s">
        <v>21</v>
      </c>
      <c r="C713" s="72">
        <v>1404</v>
      </c>
      <c r="D713" s="72" t="s">
        <v>107</v>
      </c>
      <c r="E713" s="72" t="s">
        <v>27</v>
      </c>
      <c r="F713" s="72" t="s">
        <v>108</v>
      </c>
      <c r="G713" s="72" t="s">
        <v>109</v>
      </c>
      <c r="H713" s="72" t="s">
        <v>23</v>
      </c>
      <c r="I713" s="72" t="s">
        <v>82</v>
      </c>
      <c r="J713" s="74">
        <v>45160</v>
      </c>
      <c r="K713" s="72"/>
      <c r="L713" s="72">
        <v>0.65142857142857147</v>
      </c>
      <c r="M713" s="72">
        <v>3789.8868686868682</v>
      </c>
      <c r="N713" s="72">
        <f>M713/1000</f>
        <v>3.7898868686868683</v>
      </c>
      <c r="O713" s="72">
        <f>N713*0.446089</f>
        <v>1.6906268433656564</v>
      </c>
    </row>
    <row r="714" spans="1:15" ht="13" x14ac:dyDescent="0.15">
      <c r="A714" s="72">
        <v>2023</v>
      </c>
      <c r="B714" s="72" t="s">
        <v>21</v>
      </c>
      <c r="C714" s="72">
        <v>1405</v>
      </c>
      <c r="D714" s="72" t="s">
        <v>107</v>
      </c>
      <c r="E714" s="72" t="s">
        <v>31</v>
      </c>
      <c r="F714" s="72" t="s">
        <v>106</v>
      </c>
      <c r="G714" s="72" t="s">
        <v>109</v>
      </c>
      <c r="H714" s="72" t="s">
        <v>23</v>
      </c>
      <c r="I714" s="72" t="s">
        <v>82</v>
      </c>
      <c r="J714" s="74">
        <v>45160</v>
      </c>
      <c r="K714" s="72"/>
      <c r="L714" s="72">
        <v>0.671264367816092</v>
      </c>
      <c r="M714" s="72">
        <v>2422.5266638285789</v>
      </c>
      <c r="N714" s="72">
        <f>M714/1000</f>
        <v>2.4225266638285787</v>
      </c>
      <c r="O714" s="72">
        <f>N714*0.446089</f>
        <v>1.0806624969406269</v>
      </c>
    </row>
    <row r="715" spans="1:15" ht="13" x14ac:dyDescent="0.15">
      <c r="A715" s="72">
        <v>2023</v>
      </c>
      <c r="B715" s="72" t="s">
        <v>21</v>
      </c>
      <c r="C715" s="72">
        <v>1406</v>
      </c>
      <c r="D715" s="72" t="s">
        <v>107</v>
      </c>
      <c r="E715" s="72" t="s">
        <v>30</v>
      </c>
      <c r="F715" s="72" t="s">
        <v>108</v>
      </c>
      <c r="G715" s="72" t="s">
        <v>110</v>
      </c>
      <c r="H715" s="72" t="s">
        <v>23</v>
      </c>
      <c r="I715" s="72" t="s">
        <v>82</v>
      </c>
      <c r="J715" s="74">
        <v>45160</v>
      </c>
      <c r="K715" s="72"/>
      <c r="L715" s="72">
        <v>0.6454545454545455</v>
      </c>
      <c r="M715" s="72">
        <v>4668.6398224670947</v>
      </c>
      <c r="N715" s="72">
        <f>M715/1000</f>
        <v>4.6686398224670951</v>
      </c>
      <c r="O715" s="72">
        <f>N715*0.446089</f>
        <v>2.0826288697645241</v>
      </c>
    </row>
    <row r="716" spans="1:15" ht="13" x14ac:dyDescent="0.15">
      <c r="A716" s="72">
        <v>2023</v>
      </c>
      <c r="B716" s="72" t="s">
        <v>21</v>
      </c>
      <c r="C716" s="72">
        <v>1407</v>
      </c>
      <c r="D716" s="72" t="s">
        <v>107</v>
      </c>
      <c r="E716" s="72" t="s">
        <v>27</v>
      </c>
      <c r="F716" s="72" t="s">
        <v>108</v>
      </c>
      <c r="G716" s="72" t="s">
        <v>109</v>
      </c>
      <c r="H716" s="72" t="s">
        <v>32</v>
      </c>
      <c r="I716" s="72" t="s">
        <v>82</v>
      </c>
      <c r="J716" s="74">
        <v>45140</v>
      </c>
      <c r="K716" s="72"/>
      <c r="L716" s="72">
        <v>0.5901639344262295</v>
      </c>
      <c r="M716" s="72">
        <v>3366.7513017239789</v>
      </c>
      <c r="N716" s="72">
        <f>M716/1000</f>
        <v>3.366751301723979</v>
      </c>
      <c r="O716" s="72">
        <f>N716*0.446089</f>
        <v>1.5018707214347482</v>
      </c>
    </row>
    <row r="717" spans="1:15" ht="13" x14ac:dyDescent="0.15">
      <c r="A717" s="72">
        <v>2023</v>
      </c>
      <c r="B717" s="72" t="s">
        <v>21</v>
      </c>
      <c r="C717" s="72">
        <v>1408</v>
      </c>
      <c r="D717" s="72" t="s">
        <v>107</v>
      </c>
      <c r="E717" s="72" t="s">
        <v>22</v>
      </c>
      <c r="F717" s="72" t="s">
        <v>106</v>
      </c>
      <c r="G717" s="72" t="s">
        <v>107</v>
      </c>
      <c r="H717" s="72" t="s">
        <v>32</v>
      </c>
      <c r="I717" s="72" t="s">
        <v>82</v>
      </c>
      <c r="J717" s="74">
        <v>45140</v>
      </c>
      <c r="K717" s="72"/>
      <c r="L717" s="72">
        <v>0.628</v>
      </c>
      <c r="M717" s="72">
        <v>2741.3515016835008</v>
      </c>
      <c r="N717" s="72">
        <f>M717/1000</f>
        <v>2.7413515016835008</v>
      </c>
      <c r="O717" s="72">
        <f>N717*0.446089</f>
        <v>1.2228867500344913</v>
      </c>
    </row>
    <row r="718" spans="1:15" ht="13" x14ac:dyDescent="0.15">
      <c r="A718" s="72">
        <v>2023</v>
      </c>
      <c r="B718" s="72" t="s">
        <v>21</v>
      </c>
      <c r="C718" s="72">
        <v>1409</v>
      </c>
      <c r="D718" s="72" t="s">
        <v>107</v>
      </c>
      <c r="E718" s="72" t="s">
        <v>29</v>
      </c>
      <c r="F718" s="72" t="s">
        <v>108</v>
      </c>
      <c r="G718" s="72" t="s">
        <v>107</v>
      </c>
      <c r="H718" s="72" t="s">
        <v>32</v>
      </c>
      <c r="I718" s="72" t="s">
        <v>82</v>
      </c>
      <c r="J718" s="74">
        <v>45140</v>
      </c>
      <c r="K718" s="72"/>
      <c r="L718" s="72">
        <v>0.62258823529411766</v>
      </c>
      <c r="M718" s="72">
        <v>4696.178640786954</v>
      </c>
      <c r="N718" s="72">
        <f>M718/1000</f>
        <v>4.6961786407869539</v>
      </c>
      <c r="O718" s="72">
        <f>N718*0.446089</f>
        <v>2.0949136336900116</v>
      </c>
    </row>
    <row r="719" spans="1:15" ht="13" x14ac:dyDescent="0.15">
      <c r="A719" s="72">
        <v>2023</v>
      </c>
      <c r="B719" s="72" t="s">
        <v>21</v>
      </c>
      <c r="C719" s="72">
        <v>1410</v>
      </c>
      <c r="D719" s="72" t="s">
        <v>107</v>
      </c>
      <c r="E719" s="72" t="s">
        <v>31</v>
      </c>
      <c r="F719" s="72" t="s">
        <v>106</v>
      </c>
      <c r="G719" s="72" t="s">
        <v>109</v>
      </c>
      <c r="H719" s="72" t="s">
        <v>32</v>
      </c>
      <c r="I719" s="72" t="s">
        <v>82</v>
      </c>
      <c r="J719" s="74">
        <v>45140</v>
      </c>
      <c r="K719" s="72"/>
      <c r="L719" s="72">
        <v>0.64113636363636373</v>
      </c>
      <c r="M719" s="72">
        <v>3381.551504438321</v>
      </c>
      <c r="N719" s="72">
        <f>M719/1000</f>
        <v>3.3815515044383209</v>
      </c>
      <c r="O719" s="72">
        <f>N719*0.446089</f>
        <v>1.5084729290633863</v>
      </c>
    </row>
    <row r="720" spans="1:15" ht="13" x14ac:dyDescent="0.15">
      <c r="A720" s="72">
        <v>2023</v>
      </c>
      <c r="B720" s="72" t="s">
        <v>21</v>
      </c>
      <c r="C720" s="72">
        <v>1411</v>
      </c>
      <c r="D720" s="72" t="s">
        <v>107</v>
      </c>
      <c r="E720" s="72" t="s">
        <v>30</v>
      </c>
      <c r="F720" s="72" t="s">
        <v>108</v>
      </c>
      <c r="G720" s="72" t="s">
        <v>110</v>
      </c>
      <c r="H720" s="72" t="s">
        <v>32</v>
      </c>
      <c r="I720" s="72" t="s">
        <v>82</v>
      </c>
      <c r="J720" s="74">
        <v>45140</v>
      </c>
      <c r="K720" s="72"/>
      <c r="L720" s="72">
        <v>0.66060000000000008</v>
      </c>
      <c r="M720" s="72">
        <v>2173.0997304152629</v>
      </c>
      <c r="N720" s="72">
        <f>M720/1000</f>
        <v>2.1730997304152631</v>
      </c>
      <c r="O720" s="72">
        <f>N720*0.446089</f>
        <v>0.96939588564121426</v>
      </c>
    </row>
    <row r="721" spans="1:15" ht="13" x14ac:dyDescent="0.15">
      <c r="A721" s="72">
        <v>2023</v>
      </c>
      <c r="B721" s="72" t="s">
        <v>21</v>
      </c>
      <c r="C721" s="72">
        <v>1412</v>
      </c>
      <c r="D721" s="72" t="s">
        <v>107</v>
      </c>
      <c r="E721" s="72" t="s">
        <v>28</v>
      </c>
      <c r="F721" s="72" t="s">
        <v>106</v>
      </c>
      <c r="G721" s="72" t="s">
        <v>110</v>
      </c>
      <c r="H721" s="72" t="s">
        <v>32</v>
      </c>
      <c r="I721" s="72" t="s">
        <v>82</v>
      </c>
      <c r="J721" s="74">
        <v>45140</v>
      </c>
      <c r="K721" s="72"/>
      <c r="L721" s="72">
        <v>0.5657692307692308</v>
      </c>
      <c r="M721" s="72">
        <v>2885.1954178537508</v>
      </c>
      <c r="N721" s="72">
        <f>M721/1000</f>
        <v>2.8851954178537507</v>
      </c>
      <c r="O721" s="72">
        <f>N721*0.446089</f>
        <v>1.2870539387549618</v>
      </c>
    </row>
    <row r="722" spans="1:15" ht="13" x14ac:dyDescent="0.15">
      <c r="A722" s="72">
        <v>2023</v>
      </c>
      <c r="B722" s="72" t="s">
        <v>21</v>
      </c>
      <c r="C722" s="72">
        <v>1101</v>
      </c>
      <c r="D722" s="72" t="s">
        <v>105</v>
      </c>
      <c r="E722" s="72" t="s">
        <v>22</v>
      </c>
      <c r="F722" s="72" t="s">
        <v>106</v>
      </c>
      <c r="G722" s="72" t="s">
        <v>107</v>
      </c>
      <c r="H722" s="72" t="s">
        <v>23</v>
      </c>
      <c r="I722" s="72" t="s">
        <v>84</v>
      </c>
      <c r="J722" s="74">
        <v>45230</v>
      </c>
      <c r="K722" s="72"/>
      <c r="L722" s="72">
        <v>0.26785714285714285</v>
      </c>
      <c r="M722" s="72">
        <v>884.47951739618395</v>
      </c>
      <c r="N722" s="72">
        <f>M722/1000</f>
        <v>0.88447951739618391</v>
      </c>
      <c r="O722" s="72">
        <f>N722*0.446089</f>
        <v>0.39455658343574629</v>
      </c>
    </row>
    <row r="723" spans="1:15" ht="13" x14ac:dyDescent="0.15">
      <c r="A723" s="72">
        <v>2023</v>
      </c>
      <c r="B723" s="72" t="s">
        <v>21</v>
      </c>
      <c r="C723" s="72">
        <v>1102</v>
      </c>
      <c r="D723" s="72" t="s">
        <v>105</v>
      </c>
      <c r="E723" s="72" t="s">
        <v>27</v>
      </c>
      <c r="F723" s="72" t="s">
        <v>108</v>
      </c>
      <c r="G723" s="72" t="s">
        <v>109</v>
      </c>
      <c r="H723" s="72" t="s">
        <v>23</v>
      </c>
      <c r="I723" s="72" t="s">
        <v>84</v>
      </c>
      <c r="J723" s="74">
        <v>45230</v>
      </c>
      <c r="K723" s="72"/>
      <c r="L723" s="72">
        <v>0.36879076768690422</v>
      </c>
      <c r="M723" s="72">
        <v>1067.5625452270372</v>
      </c>
      <c r="N723" s="72">
        <f>M723/1000</f>
        <v>1.0675625452270372</v>
      </c>
      <c r="O723" s="72">
        <f>N723*0.446089</f>
        <v>0.47622790823778383</v>
      </c>
    </row>
    <row r="724" spans="1:15" ht="13" x14ac:dyDescent="0.15">
      <c r="A724" s="72">
        <v>2023</v>
      </c>
      <c r="B724" s="72" t="s">
        <v>21</v>
      </c>
      <c r="C724" s="72">
        <v>1103</v>
      </c>
      <c r="D724" s="72" t="s">
        <v>105</v>
      </c>
      <c r="E724" s="72" t="s">
        <v>28</v>
      </c>
      <c r="F724" s="72" t="s">
        <v>106</v>
      </c>
      <c r="G724" s="72" t="s">
        <v>110</v>
      </c>
      <c r="H724" s="72" t="s">
        <v>23</v>
      </c>
      <c r="I724" s="72" t="s">
        <v>84</v>
      </c>
      <c r="J724" s="74">
        <v>45230</v>
      </c>
      <c r="K724" s="72"/>
      <c r="L724" s="72">
        <v>0.34550311665182543</v>
      </c>
      <c r="M724" s="72">
        <v>1027.8811115008798</v>
      </c>
      <c r="N724" s="72">
        <f>M724/1000</f>
        <v>1.0278811115008799</v>
      </c>
      <c r="O724" s="72">
        <f>N724*0.446089</f>
        <v>0.45852645714831602</v>
      </c>
    </row>
    <row r="725" spans="1:15" ht="13" x14ac:dyDescent="0.15">
      <c r="A725" s="72">
        <v>2023</v>
      </c>
      <c r="B725" s="72" t="s">
        <v>21</v>
      </c>
      <c r="C725" s="72">
        <v>1104</v>
      </c>
      <c r="D725" s="72" t="s">
        <v>105</v>
      </c>
      <c r="E725" s="72" t="s">
        <v>29</v>
      </c>
      <c r="F725" s="72" t="s">
        <v>108</v>
      </c>
      <c r="G725" s="72" t="s">
        <v>107</v>
      </c>
      <c r="H725" s="72" t="s">
        <v>23</v>
      </c>
      <c r="I725" s="72" t="s">
        <v>84</v>
      </c>
      <c r="J725" s="74">
        <v>45230</v>
      </c>
      <c r="K725" s="72"/>
      <c r="L725" s="72">
        <v>0.44245981117632044</v>
      </c>
      <c r="M725" s="72">
        <v>1347.0946887719872</v>
      </c>
      <c r="N725" s="72">
        <f>M725/1000</f>
        <v>1.3470946887719872</v>
      </c>
      <c r="O725" s="72">
        <f>N725*0.446089</f>
        <v>0.60092412261960704</v>
      </c>
    </row>
    <row r="726" spans="1:15" ht="13" x14ac:dyDescent="0.15">
      <c r="A726" s="72">
        <v>2023</v>
      </c>
      <c r="B726" s="72" t="s">
        <v>21</v>
      </c>
      <c r="C726" s="72">
        <v>1105</v>
      </c>
      <c r="D726" s="72" t="s">
        <v>105</v>
      </c>
      <c r="E726" s="72" t="s">
        <v>30</v>
      </c>
      <c r="F726" s="72" t="s">
        <v>108</v>
      </c>
      <c r="G726" s="72" t="s">
        <v>110</v>
      </c>
      <c r="H726" s="72" t="s">
        <v>23</v>
      </c>
      <c r="I726" s="72" t="s">
        <v>84</v>
      </c>
      <c r="J726" s="74">
        <v>45230</v>
      </c>
      <c r="K726" s="72"/>
      <c r="L726" s="72">
        <v>0.32842186894145015</v>
      </c>
      <c r="M726" s="72">
        <v>1054.7070480776051</v>
      </c>
      <c r="N726" s="72">
        <f>M726/1000</f>
        <v>1.0547070480776051</v>
      </c>
      <c r="O726" s="72">
        <f>N726*0.446089</f>
        <v>0.47049321236989078</v>
      </c>
    </row>
    <row r="727" spans="1:15" ht="13" x14ac:dyDescent="0.15">
      <c r="A727" s="72">
        <v>2023</v>
      </c>
      <c r="B727" s="72" t="s">
        <v>21</v>
      </c>
      <c r="C727" s="72">
        <v>1106</v>
      </c>
      <c r="D727" s="72" t="s">
        <v>105</v>
      </c>
      <c r="E727" s="72" t="s">
        <v>31</v>
      </c>
      <c r="F727" s="72" t="s">
        <v>106</v>
      </c>
      <c r="G727" s="72" t="s">
        <v>109</v>
      </c>
      <c r="H727" s="72" t="s">
        <v>23</v>
      </c>
      <c r="I727" s="72" t="s">
        <v>84</v>
      </c>
      <c r="J727" s="74">
        <v>45230</v>
      </c>
      <c r="K727" s="72"/>
      <c r="L727" s="72">
        <v>0.27279635258358659</v>
      </c>
      <c r="M727" s="72">
        <v>614.95882584712365</v>
      </c>
      <c r="N727" s="72">
        <f>M727/1000</f>
        <v>0.61495882584712369</v>
      </c>
      <c r="O727" s="72">
        <f>N727*0.446089</f>
        <v>0.27432636766331758</v>
      </c>
    </row>
    <row r="728" spans="1:15" ht="13" x14ac:dyDescent="0.15">
      <c r="A728" s="72">
        <v>2023</v>
      </c>
      <c r="B728" s="72" t="s">
        <v>21</v>
      </c>
      <c r="C728" s="72">
        <v>1107</v>
      </c>
      <c r="D728" s="72" t="s">
        <v>105</v>
      </c>
      <c r="E728" s="72" t="s">
        <v>29</v>
      </c>
      <c r="F728" s="72" t="s">
        <v>108</v>
      </c>
      <c r="G728" s="72" t="s">
        <v>107</v>
      </c>
      <c r="H728" s="72" t="s">
        <v>32</v>
      </c>
      <c r="I728" s="72" t="s">
        <v>84</v>
      </c>
      <c r="J728" s="74">
        <v>45175</v>
      </c>
      <c r="K728" s="72"/>
      <c r="L728" s="72">
        <v>0.6653574234092694</v>
      </c>
      <c r="M728" s="72">
        <v>2587.3377186370112</v>
      </c>
      <c r="N728" s="72">
        <f>M728/1000</f>
        <v>2.587337718637011</v>
      </c>
      <c r="O728" s="72">
        <f>N728*0.446089</f>
        <v>1.1541828955690656</v>
      </c>
    </row>
    <row r="729" spans="1:15" ht="13" x14ac:dyDescent="0.15">
      <c r="A729" s="72">
        <v>2023</v>
      </c>
      <c r="B729" s="72" t="s">
        <v>21</v>
      </c>
      <c r="C729" s="72">
        <v>1108</v>
      </c>
      <c r="D729" s="72" t="s">
        <v>105</v>
      </c>
      <c r="E729" s="72" t="s">
        <v>28</v>
      </c>
      <c r="F729" s="72" t="s">
        <v>106</v>
      </c>
      <c r="G729" s="72" t="s">
        <v>110</v>
      </c>
      <c r="H729" s="72" t="s">
        <v>32</v>
      </c>
      <c r="I729" s="72" t="s">
        <v>84</v>
      </c>
      <c r="J729" s="74">
        <v>45175</v>
      </c>
      <c r="K729" s="72"/>
      <c r="L729" s="72">
        <v>0.67825585862466387</v>
      </c>
      <c r="M729" s="72">
        <v>2293.2669364494823</v>
      </c>
      <c r="N729" s="72">
        <f>M729/1000</f>
        <v>2.2932669364494824</v>
      </c>
      <c r="O729" s="72">
        <f>N729*0.446089</f>
        <v>1.0230011544138131</v>
      </c>
    </row>
    <row r="730" spans="1:15" ht="13" x14ac:dyDescent="0.15">
      <c r="A730" s="72">
        <v>2023</v>
      </c>
      <c r="B730" s="72" t="s">
        <v>21</v>
      </c>
      <c r="C730" s="72">
        <v>1109</v>
      </c>
      <c r="D730" s="72" t="s">
        <v>105</v>
      </c>
      <c r="E730" s="72" t="s">
        <v>22</v>
      </c>
      <c r="F730" s="72" t="s">
        <v>106</v>
      </c>
      <c r="G730" s="72" t="s">
        <v>107</v>
      </c>
      <c r="H730" s="72" t="s">
        <v>32</v>
      </c>
      <c r="I730" s="72" t="s">
        <v>84</v>
      </c>
      <c r="J730" s="74">
        <v>45175</v>
      </c>
      <c r="K730" s="72"/>
      <c r="L730" s="72">
        <v>0.68159379407616361</v>
      </c>
      <c r="M730" s="72">
        <v>2500.2695442910535</v>
      </c>
      <c r="N730" s="72">
        <f>M730/1000</f>
        <v>2.5002695442910534</v>
      </c>
      <c r="O730" s="72">
        <f>N730*0.446089</f>
        <v>1.1153427407432517</v>
      </c>
    </row>
    <row r="731" spans="1:15" ht="13" x14ac:dyDescent="0.15">
      <c r="A731" s="72">
        <v>2023</v>
      </c>
      <c r="B731" s="72" t="s">
        <v>21</v>
      </c>
      <c r="C731" s="72">
        <v>1110</v>
      </c>
      <c r="D731" s="72" t="s">
        <v>105</v>
      </c>
      <c r="E731" s="72" t="s">
        <v>27</v>
      </c>
      <c r="F731" s="72" t="s">
        <v>108</v>
      </c>
      <c r="G731" s="72" t="s">
        <v>109</v>
      </c>
      <c r="H731" s="72" t="s">
        <v>32</v>
      </c>
      <c r="I731" s="72" t="s">
        <v>84</v>
      </c>
      <c r="J731" s="74">
        <v>45175</v>
      </c>
      <c r="K731" s="72"/>
      <c r="L731" s="72">
        <v>0.59746738296239443</v>
      </c>
      <c r="M731" s="72">
        <v>3452.6406217026583</v>
      </c>
      <c r="N731" s="72">
        <f>M731/1000</f>
        <v>3.4526406217026584</v>
      </c>
      <c r="O731" s="72">
        <f>N731*0.446089</f>
        <v>1.5401850022947172</v>
      </c>
    </row>
    <row r="732" spans="1:15" ht="13" x14ac:dyDescent="0.15">
      <c r="A732" s="72">
        <v>2023</v>
      </c>
      <c r="B732" s="72" t="s">
        <v>21</v>
      </c>
      <c r="C732" s="72">
        <v>1111</v>
      </c>
      <c r="D732" s="72" t="s">
        <v>105</v>
      </c>
      <c r="E732" s="72" t="s">
        <v>30</v>
      </c>
      <c r="F732" s="72" t="s">
        <v>108</v>
      </c>
      <c r="G732" s="72" t="s">
        <v>110</v>
      </c>
      <c r="H732" s="72" t="s">
        <v>32</v>
      </c>
      <c r="I732" s="72" t="s">
        <v>84</v>
      </c>
      <c r="J732" s="74">
        <v>45175</v>
      </c>
      <c r="K732" s="72"/>
      <c r="L732" s="72">
        <v>0.57758985200845658</v>
      </c>
      <c r="M732" s="72">
        <v>3010.7750272278818</v>
      </c>
      <c r="N732" s="72">
        <f>M732/1000</f>
        <v>3.0107750272278819</v>
      </c>
      <c r="O732" s="72">
        <f>N732*0.446089</f>
        <v>1.3430736211210588</v>
      </c>
    </row>
    <row r="733" spans="1:15" ht="13" x14ac:dyDescent="0.15">
      <c r="A733" s="72">
        <v>2023</v>
      </c>
      <c r="B733" s="72" t="s">
        <v>21</v>
      </c>
      <c r="C733" s="72">
        <v>1112</v>
      </c>
      <c r="D733" s="72" t="s">
        <v>105</v>
      </c>
      <c r="E733" s="72" t="s">
        <v>31</v>
      </c>
      <c r="F733" s="72" t="s">
        <v>106</v>
      </c>
      <c r="G733" s="72" t="s">
        <v>109</v>
      </c>
      <c r="H733" s="72" t="s">
        <v>32</v>
      </c>
      <c r="I733" s="72" t="s">
        <v>84</v>
      </c>
      <c r="J733" s="74">
        <v>45175</v>
      </c>
      <c r="K733" s="72"/>
      <c r="L733" s="72">
        <v>0.54850177755205687</v>
      </c>
      <c r="M733" s="72">
        <v>2618.1180964888426</v>
      </c>
      <c r="N733" s="72">
        <f>M733/1000</f>
        <v>2.6181180964888426</v>
      </c>
      <c r="O733" s="72">
        <f>N733*0.446089</f>
        <v>1.1679136835446113</v>
      </c>
    </row>
    <row r="734" spans="1:15" ht="13" x14ac:dyDescent="0.15">
      <c r="A734" s="72">
        <v>2023</v>
      </c>
      <c r="B734" s="72" t="s">
        <v>21</v>
      </c>
      <c r="C734" s="72">
        <v>1201</v>
      </c>
      <c r="D734" s="72" t="s">
        <v>111</v>
      </c>
      <c r="E734" s="72" t="s">
        <v>30</v>
      </c>
      <c r="F734" s="72" t="s">
        <v>108</v>
      </c>
      <c r="G734" s="72" t="s">
        <v>110</v>
      </c>
      <c r="H734" s="72" t="s">
        <v>23</v>
      </c>
      <c r="I734" s="72" t="s">
        <v>84</v>
      </c>
      <c r="J734" s="74">
        <v>45230</v>
      </c>
      <c r="K734" s="72"/>
      <c r="L734" s="72">
        <v>0.36633231574356734</v>
      </c>
      <c r="M734" s="72">
        <v>918.61758741654069</v>
      </c>
      <c r="N734" s="72">
        <f>M734/1000</f>
        <v>0.91861758741654065</v>
      </c>
      <c r="O734" s="72">
        <f>N734*0.446089</f>
        <v>0.4097852009530572</v>
      </c>
    </row>
    <row r="735" spans="1:15" ht="13" x14ac:dyDescent="0.15">
      <c r="A735" s="72">
        <v>2023</v>
      </c>
      <c r="B735" s="72" t="s">
        <v>21</v>
      </c>
      <c r="C735" s="72">
        <v>1202</v>
      </c>
      <c r="D735" s="72" t="s">
        <v>111</v>
      </c>
      <c r="E735" s="72" t="s">
        <v>29</v>
      </c>
      <c r="F735" s="72" t="s">
        <v>108</v>
      </c>
      <c r="G735" s="72" t="s">
        <v>107</v>
      </c>
      <c r="H735" s="72" t="s">
        <v>23</v>
      </c>
      <c r="I735" s="72" t="s">
        <v>84</v>
      </c>
      <c r="J735" s="74">
        <v>45230</v>
      </c>
      <c r="K735" s="72"/>
      <c r="L735" s="72">
        <v>0.24305555555555555</v>
      </c>
      <c r="M735" s="72">
        <v>1737.4389652699833</v>
      </c>
      <c r="N735" s="72">
        <f>M735/1000</f>
        <v>1.7374389652699833</v>
      </c>
      <c r="O735" s="72">
        <f>N735*0.446089</f>
        <v>0.77505241057832164</v>
      </c>
    </row>
    <row r="736" spans="1:15" ht="13" x14ac:dyDescent="0.15">
      <c r="A736" s="72">
        <v>2023</v>
      </c>
      <c r="B736" s="72" t="s">
        <v>21</v>
      </c>
      <c r="C736" s="72">
        <v>1203</v>
      </c>
      <c r="D736" s="72" t="s">
        <v>111</v>
      </c>
      <c r="E736" s="72" t="s">
        <v>27</v>
      </c>
      <c r="F736" s="72" t="s">
        <v>108</v>
      </c>
      <c r="G736" s="72" t="s">
        <v>109</v>
      </c>
      <c r="H736" s="72" t="s">
        <v>23</v>
      </c>
      <c r="I736" s="72" t="s">
        <v>84</v>
      </c>
      <c r="J736" s="74">
        <v>45230</v>
      </c>
      <c r="K736" s="72"/>
      <c r="L736" s="72">
        <v>0.28326848249027242</v>
      </c>
      <c r="M736" s="72">
        <v>1645.1369387781833</v>
      </c>
      <c r="N736" s="72">
        <f>M736/1000</f>
        <v>1.6451369387781833</v>
      </c>
      <c r="O736" s="72">
        <f>N736*0.446089</f>
        <v>0.73387749188262108</v>
      </c>
    </row>
    <row r="737" spans="1:15" ht="13" x14ac:dyDescent="0.15">
      <c r="A737" s="72">
        <v>2023</v>
      </c>
      <c r="B737" s="72" t="s">
        <v>21</v>
      </c>
      <c r="C737" s="72">
        <v>1204</v>
      </c>
      <c r="D737" s="72" t="s">
        <v>111</v>
      </c>
      <c r="E737" s="72" t="s">
        <v>22</v>
      </c>
      <c r="F737" s="72" t="s">
        <v>106</v>
      </c>
      <c r="G737" s="72" t="s">
        <v>107</v>
      </c>
      <c r="H737" s="72" t="s">
        <v>23</v>
      </c>
      <c r="I737" s="72" t="s">
        <v>84</v>
      </c>
      <c r="J737" s="74">
        <v>45230</v>
      </c>
      <c r="K737" s="72"/>
      <c r="L737" s="72">
        <v>0.36690647482014388</v>
      </c>
      <c r="M737" s="72">
        <v>994.26734168220969</v>
      </c>
      <c r="N737" s="72">
        <f>M737/1000</f>
        <v>0.99426734168220965</v>
      </c>
      <c r="O737" s="72">
        <f>N737*0.446089</f>
        <v>0.44353172418367526</v>
      </c>
    </row>
    <row r="738" spans="1:15" ht="13" x14ac:dyDescent="0.15">
      <c r="A738" s="72">
        <v>2023</v>
      </c>
      <c r="B738" s="72" t="s">
        <v>21</v>
      </c>
      <c r="C738" s="72">
        <v>1205</v>
      </c>
      <c r="D738" s="72" t="s">
        <v>111</v>
      </c>
      <c r="E738" s="72" t="s">
        <v>28</v>
      </c>
      <c r="F738" s="72" t="s">
        <v>106</v>
      </c>
      <c r="G738" s="72" t="s">
        <v>110</v>
      </c>
      <c r="H738" s="72" t="s">
        <v>23</v>
      </c>
      <c r="I738" s="72" t="s">
        <v>84</v>
      </c>
      <c r="J738" s="74">
        <v>45230</v>
      </c>
      <c r="K738" s="72"/>
      <c r="L738" s="72">
        <v>0.33792372881355931</v>
      </c>
      <c r="M738" s="72">
        <v>1199.7513089938936</v>
      </c>
      <c r="N738" s="72">
        <f>M738/1000</f>
        <v>1.1997513089938936</v>
      </c>
      <c r="O738" s="72">
        <f>N738*0.446089</f>
        <v>0.535195861677777</v>
      </c>
    </row>
    <row r="739" spans="1:15" ht="13" x14ac:dyDescent="0.15">
      <c r="A739" s="72">
        <v>2023</v>
      </c>
      <c r="B739" s="72" t="s">
        <v>21</v>
      </c>
      <c r="C739" s="72">
        <v>1206</v>
      </c>
      <c r="D739" s="72" t="s">
        <v>111</v>
      </c>
      <c r="E739" s="72" t="s">
        <v>31</v>
      </c>
      <c r="F739" s="72" t="s">
        <v>106</v>
      </c>
      <c r="G739" s="72" t="s">
        <v>109</v>
      </c>
      <c r="H739" s="72" t="s">
        <v>23</v>
      </c>
      <c r="I739" s="72" t="s">
        <v>84</v>
      </c>
      <c r="J739" s="74">
        <v>45230</v>
      </c>
      <c r="K739" s="72"/>
      <c r="L739" s="72">
        <v>0.41388779913691642</v>
      </c>
      <c r="M739" s="72">
        <v>708.06432310551565</v>
      </c>
      <c r="N739" s="72">
        <f>M739/1000</f>
        <v>0.7080643231055157</v>
      </c>
      <c r="O739" s="72">
        <f>N739*0.446089</f>
        <v>0.31585970582981643</v>
      </c>
    </row>
    <row r="740" spans="1:15" ht="13" x14ac:dyDescent="0.15">
      <c r="A740" s="72">
        <v>2023</v>
      </c>
      <c r="B740" s="72" t="s">
        <v>21</v>
      </c>
      <c r="C740" s="72">
        <v>1207</v>
      </c>
      <c r="D740" s="72" t="s">
        <v>111</v>
      </c>
      <c r="E740" s="72" t="s">
        <v>28</v>
      </c>
      <c r="F740" s="72" t="s">
        <v>106</v>
      </c>
      <c r="G740" s="72" t="s">
        <v>110</v>
      </c>
      <c r="H740" s="72" t="s">
        <v>32</v>
      </c>
      <c r="I740" s="72" t="s">
        <v>84</v>
      </c>
      <c r="J740" s="74">
        <v>45175</v>
      </c>
      <c r="K740" s="72"/>
      <c r="L740" s="72">
        <v>0.6451091350040421</v>
      </c>
      <c r="M740" s="72">
        <v>2100.7910135215438</v>
      </c>
      <c r="N740" s="72">
        <f>M740/1000</f>
        <v>2.100791013521544</v>
      </c>
      <c r="O740" s="72">
        <f>N740*0.446089</f>
        <v>0.9371397624308121</v>
      </c>
    </row>
    <row r="741" spans="1:15" ht="13" x14ac:dyDescent="0.15">
      <c r="A741" s="72">
        <v>2023</v>
      </c>
      <c r="B741" s="72" t="s">
        <v>21</v>
      </c>
      <c r="C741" s="72">
        <v>1208</v>
      </c>
      <c r="D741" s="72" t="s">
        <v>111</v>
      </c>
      <c r="E741" s="72" t="s">
        <v>30</v>
      </c>
      <c r="F741" s="72" t="s">
        <v>108</v>
      </c>
      <c r="G741" s="72" t="s">
        <v>110</v>
      </c>
      <c r="H741" s="72" t="s">
        <v>32</v>
      </c>
      <c r="I741" s="72" t="s">
        <v>84</v>
      </c>
      <c r="J741" s="74">
        <v>45175</v>
      </c>
      <c r="K741" s="72"/>
      <c r="L741" s="72">
        <v>0.65920452075635727</v>
      </c>
      <c r="M741" s="72">
        <v>2552.5688491571277</v>
      </c>
      <c r="N741" s="72">
        <f>M741/1000</f>
        <v>2.5525688491571277</v>
      </c>
      <c r="O741" s="72">
        <f>N741*0.446089</f>
        <v>1.1386728853516539</v>
      </c>
    </row>
    <row r="742" spans="1:15" ht="13" x14ac:dyDescent="0.15">
      <c r="A742" s="72">
        <v>2023</v>
      </c>
      <c r="B742" s="72" t="s">
        <v>21</v>
      </c>
      <c r="C742" s="72">
        <v>1209</v>
      </c>
      <c r="D742" s="72" t="s">
        <v>111</v>
      </c>
      <c r="E742" s="72" t="s">
        <v>31</v>
      </c>
      <c r="F742" s="72" t="s">
        <v>106</v>
      </c>
      <c r="G742" s="72" t="s">
        <v>109</v>
      </c>
      <c r="H742" s="72" t="s">
        <v>32</v>
      </c>
      <c r="I742" s="72" t="s">
        <v>84</v>
      </c>
      <c r="J742" s="74">
        <v>45175</v>
      </c>
      <c r="K742" s="72"/>
      <c r="L742" s="72">
        <v>0.67447306791569084</v>
      </c>
      <c r="M742" s="72">
        <v>2359.5551139813429</v>
      </c>
      <c r="N742" s="72">
        <f>M742/1000</f>
        <v>2.3595551139813429</v>
      </c>
      <c r="O742" s="72">
        <f>N742*0.446089</f>
        <v>1.0525715812408234</v>
      </c>
    </row>
    <row r="743" spans="1:15" ht="13" x14ac:dyDescent="0.15">
      <c r="A743" s="72">
        <v>2023</v>
      </c>
      <c r="B743" s="72" t="s">
        <v>21</v>
      </c>
      <c r="C743" s="72">
        <v>1210</v>
      </c>
      <c r="D743" s="72" t="s">
        <v>111</v>
      </c>
      <c r="E743" s="72" t="s">
        <v>22</v>
      </c>
      <c r="F743" s="72" t="s">
        <v>106</v>
      </c>
      <c r="G743" s="72" t="s">
        <v>107</v>
      </c>
      <c r="H743" s="72" t="s">
        <v>32</v>
      </c>
      <c r="I743" s="72" t="s">
        <v>84</v>
      </c>
      <c r="J743" s="74">
        <v>45175</v>
      </c>
      <c r="K743" s="72"/>
      <c r="L743" s="72">
        <v>0.61794962752749205</v>
      </c>
      <c r="M743" s="72">
        <v>3323.112730712588</v>
      </c>
      <c r="N743" s="72">
        <f>M743/1000</f>
        <v>3.3231127307125878</v>
      </c>
      <c r="O743" s="72">
        <f>N743*0.446089</f>
        <v>1.4824040349308476</v>
      </c>
    </row>
    <row r="744" spans="1:15" ht="13" x14ac:dyDescent="0.15">
      <c r="A744" s="72">
        <v>2023</v>
      </c>
      <c r="B744" s="72" t="s">
        <v>21</v>
      </c>
      <c r="C744" s="72">
        <v>1211</v>
      </c>
      <c r="D744" s="72" t="s">
        <v>111</v>
      </c>
      <c r="E744" s="72" t="s">
        <v>27</v>
      </c>
      <c r="F744" s="72" t="s">
        <v>108</v>
      </c>
      <c r="G744" s="72" t="s">
        <v>109</v>
      </c>
      <c r="H744" s="72" t="s">
        <v>32</v>
      </c>
      <c r="I744" s="72" t="s">
        <v>84</v>
      </c>
      <c r="J744" s="74">
        <v>45175</v>
      </c>
      <c r="K744" s="72"/>
      <c r="L744" s="72">
        <v>0.57603031738512556</v>
      </c>
      <c r="M744" s="72">
        <v>3482.8571732377186</v>
      </c>
      <c r="N744" s="72">
        <f>M744/1000</f>
        <v>3.4828571732377185</v>
      </c>
      <c r="O744" s="72">
        <f>N744*0.446089</f>
        <v>1.5536642735524406</v>
      </c>
    </row>
    <row r="745" spans="1:15" ht="13" x14ac:dyDescent="0.15">
      <c r="A745" s="72">
        <v>2023</v>
      </c>
      <c r="B745" s="72" t="s">
        <v>21</v>
      </c>
      <c r="C745" s="72">
        <v>1212</v>
      </c>
      <c r="D745" s="72" t="s">
        <v>111</v>
      </c>
      <c r="E745" s="72" t="s">
        <v>29</v>
      </c>
      <c r="F745" s="72" t="s">
        <v>108</v>
      </c>
      <c r="G745" s="72" t="s">
        <v>107</v>
      </c>
      <c r="H745" s="72" t="s">
        <v>32</v>
      </c>
      <c r="I745" s="72" t="s">
        <v>84</v>
      </c>
      <c r="J745" s="74">
        <v>45175</v>
      </c>
      <c r="K745" s="72"/>
      <c r="L745" s="72">
        <v>0.62082912032355919</v>
      </c>
      <c r="M745" s="72">
        <v>2885.8082850752203</v>
      </c>
      <c r="N745" s="72">
        <f>M745/1000</f>
        <v>2.8858082850752202</v>
      </c>
      <c r="O745" s="72">
        <f>N745*0.446089</f>
        <v>1.28732733208092</v>
      </c>
    </row>
    <row r="746" spans="1:15" ht="13" x14ac:dyDescent="0.15">
      <c r="A746" s="72">
        <v>2023</v>
      </c>
      <c r="B746" s="72" t="s">
        <v>21</v>
      </c>
      <c r="C746" s="72">
        <v>1301</v>
      </c>
      <c r="D746" s="72" t="s">
        <v>109</v>
      </c>
      <c r="E746" s="72" t="s">
        <v>22</v>
      </c>
      <c r="F746" s="72" t="s">
        <v>106</v>
      </c>
      <c r="G746" s="72" t="s">
        <v>107</v>
      </c>
      <c r="H746" s="72" t="s">
        <v>32</v>
      </c>
      <c r="I746" s="72" t="s">
        <v>84</v>
      </c>
      <c r="J746" s="74">
        <v>45175</v>
      </c>
      <c r="K746" s="72"/>
      <c r="L746" s="72">
        <v>0.68599108103952022</v>
      </c>
      <c r="M746" s="72">
        <v>2579.5434454580486</v>
      </c>
      <c r="N746" s="72">
        <f>M746/1000</f>
        <v>2.5795434454580488</v>
      </c>
      <c r="O746" s="72">
        <f>N746*0.446089</f>
        <v>1.1507059560409356</v>
      </c>
    </row>
    <row r="747" spans="1:15" ht="13" x14ac:dyDescent="0.15">
      <c r="A747" s="72">
        <v>2023</v>
      </c>
      <c r="B747" s="72" t="s">
        <v>21</v>
      </c>
      <c r="C747" s="72">
        <v>1302</v>
      </c>
      <c r="D747" s="72" t="s">
        <v>109</v>
      </c>
      <c r="E747" s="72" t="s">
        <v>27</v>
      </c>
      <c r="F747" s="72" t="s">
        <v>108</v>
      </c>
      <c r="G747" s="72" t="s">
        <v>109</v>
      </c>
      <c r="H747" s="72" t="s">
        <v>32</v>
      </c>
      <c r="I747" s="72" t="s">
        <v>84</v>
      </c>
      <c r="J747" s="74">
        <v>45175</v>
      </c>
      <c r="K747" s="72"/>
      <c r="L747" s="72">
        <v>0.672564571893431</v>
      </c>
      <c r="M747" s="72">
        <v>2452.5016462959652</v>
      </c>
      <c r="N747" s="72">
        <f>M747/1000</f>
        <v>2.452501646295965</v>
      </c>
      <c r="O747" s="72">
        <f>N747*0.446089</f>
        <v>1.0940340068945207</v>
      </c>
    </row>
    <row r="748" spans="1:15" ht="13" x14ac:dyDescent="0.15">
      <c r="A748" s="72">
        <v>2023</v>
      </c>
      <c r="B748" s="72" t="s">
        <v>21</v>
      </c>
      <c r="C748" s="72">
        <v>1303</v>
      </c>
      <c r="D748" s="72" t="s">
        <v>109</v>
      </c>
      <c r="E748" s="72" t="s">
        <v>30</v>
      </c>
      <c r="F748" s="72" t="s">
        <v>108</v>
      </c>
      <c r="G748" s="72" t="s">
        <v>110</v>
      </c>
      <c r="H748" s="72" t="s">
        <v>32</v>
      </c>
      <c r="I748" s="72" t="s">
        <v>84</v>
      </c>
      <c r="J748" s="74">
        <v>45175</v>
      </c>
      <c r="K748" s="72"/>
      <c r="L748" s="72">
        <v>0.69020462931902049</v>
      </c>
      <c r="M748" s="72">
        <v>2732.0568631260226</v>
      </c>
      <c r="N748" s="72">
        <f>M748/1000</f>
        <v>2.7320568631260227</v>
      </c>
      <c r="O748" s="72">
        <f>N748*0.446089</f>
        <v>1.2187405140150245</v>
      </c>
    </row>
    <row r="749" spans="1:15" ht="13" x14ac:dyDescent="0.15">
      <c r="A749" s="72">
        <v>2023</v>
      </c>
      <c r="B749" s="72" t="s">
        <v>21</v>
      </c>
      <c r="C749" s="72">
        <v>1304</v>
      </c>
      <c r="D749" s="72" t="s">
        <v>109</v>
      </c>
      <c r="E749" s="72" t="s">
        <v>31</v>
      </c>
      <c r="F749" s="72" t="s">
        <v>106</v>
      </c>
      <c r="G749" s="72" t="s">
        <v>109</v>
      </c>
      <c r="H749" s="72" t="s">
        <v>32</v>
      </c>
      <c r="I749" s="72" t="s">
        <v>84</v>
      </c>
      <c r="J749" s="74">
        <v>45175</v>
      </c>
      <c r="K749" s="72"/>
      <c r="L749" s="72">
        <v>0.68616044090630746</v>
      </c>
      <c r="M749" s="72">
        <v>2426.4961653000018</v>
      </c>
      <c r="N749" s="72">
        <f>M749/1000</f>
        <v>2.4264961653000019</v>
      </c>
      <c r="O749" s="72">
        <f>N749*0.446089</f>
        <v>1.0824332478825125</v>
      </c>
    </row>
    <row r="750" spans="1:15" ht="13" x14ac:dyDescent="0.15">
      <c r="A750" s="72">
        <v>2023</v>
      </c>
      <c r="B750" s="72" t="s">
        <v>21</v>
      </c>
      <c r="C750" s="72">
        <v>1305</v>
      </c>
      <c r="D750" s="72" t="s">
        <v>109</v>
      </c>
      <c r="E750" s="72" t="s">
        <v>28</v>
      </c>
      <c r="F750" s="72" t="s">
        <v>106</v>
      </c>
      <c r="G750" s="72" t="s">
        <v>110</v>
      </c>
      <c r="H750" s="72" t="s">
        <v>32</v>
      </c>
      <c r="I750" s="72" t="s">
        <v>84</v>
      </c>
      <c r="J750" s="74">
        <v>45175</v>
      </c>
      <c r="K750" s="72"/>
      <c r="L750" s="72">
        <v>0.59870811465482432</v>
      </c>
      <c r="M750" s="72">
        <v>3199.6042404940267</v>
      </c>
      <c r="N750" s="72">
        <f>M750/1000</f>
        <v>3.1996042404940268</v>
      </c>
      <c r="O750" s="72">
        <f>N750*0.446089</f>
        <v>1.4273082560377399</v>
      </c>
    </row>
    <row r="751" spans="1:15" ht="13" x14ac:dyDescent="0.15">
      <c r="A751" s="72">
        <v>2023</v>
      </c>
      <c r="B751" s="72" t="s">
        <v>21</v>
      </c>
      <c r="C751" s="72">
        <v>1306</v>
      </c>
      <c r="D751" s="72" t="s">
        <v>109</v>
      </c>
      <c r="E751" s="72" t="s">
        <v>29</v>
      </c>
      <c r="F751" s="72" t="s">
        <v>108</v>
      </c>
      <c r="G751" s="72" t="s">
        <v>107</v>
      </c>
      <c r="H751" s="72" t="s">
        <v>32</v>
      </c>
      <c r="I751" s="72" t="s">
        <v>84</v>
      </c>
      <c r="J751" s="74">
        <v>45175</v>
      </c>
      <c r="K751" s="72"/>
      <c r="L751" s="72">
        <v>0.64777213761985342</v>
      </c>
      <c r="M751" s="72">
        <v>3829.6419069430908</v>
      </c>
      <c r="N751" s="72">
        <f>M751/1000</f>
        <v>3.8296419069430909</v>
      </c>
      <c r="O751" s="72">
        <f>N751*0.446089</f>
        <v>1.7083611286263365</v>
      </c>
    </row>
    <row r="752" spans="1:15" ht="13" x14ac:dyDescent="0.15">
      <c r="A752" s="72">
        <v>2023</v>
      </c>
      <c r="B752" s="72" t="s">
        <v>21</v>
      </c>
      <c r="C752" s="72">
        <v>1307</v>
      </c>
      <c r="D752" s="72" t="s">
        <v>109</v>
      </c>
      <c r="E752" s="72" t="s">
        <v>27</v>
      </c>
      <c r="F752" s="72" t="s">
        <v>108</v>
      </c>
      <c r="G752" s="72" t="s">
        <v>109</v>
      </c>
      <c r="H752" s="72" t="s">
        <v>23</v>
      </c>
      <c r="I752" s="72" t="s">
        <v>84</v>
      </c>
      <c r="J752" s="74">
        <v>45230</v>
      </c>
      <c r="K752" s="72"/>
      <c r="L752" s="72">
        <v>0.43163538873994639</v>
      </c>
      <c r="M752" s="72">
        <v>1579.2351997785415</v>
      </c>
      <c r="N752" s="72">
        <f>M752/1000</f>
        <v>1.5792351997785414</v>
      </c>
      <c r="O752" s="72">
        <f>N752*0.446089</f>
        <v>0.70447945103400977</v>
      </c>
    </row>
    <row r="753" spans="1:15" ht="13" x14ac:dyDescent="0.15">
      <c r="A753" s="72">
        <v>2023</v>
      </c>
      <c r="B753" s="72" t="s">
        <v>21</v>
      </c>
      <c r="C753" s="72">
        <v>1308</v>
      </c>
      <c r="D753" s="72" t="s">
        <v>109</v>
      </c>
      <c r="E753" s="72" t="s">
        <v>22</v>
      </c>
      <c r="F753" s="72" t="s">
        <v>106</v>
      </c>
      <c r="G753" s="72" t="s">
        <v>107</v>
      </c>
      <c r="H753" s="72" t="s">
        <v>23</v>
      </c>
      <c r="I753" s="72" t="s">
        <v>84</v>
      </c>
      <c r="J753" s="74">
        <v>45230</v>
      </c>
      <c r="K753" s="72"/>
      <c r="L753" s="72">
        <v>0.4993714644877435</v>
      </c>
      <c r="M753" s="72">
        <v>604.79410700340929</v>
      </c>
      <c r="N753" s="72">
        <f>M753/1000</f>
        <v>0.6047941070034093</v>
      </c>
      <c r="O753" s="72">
        <f>N753*0.446089</f>
        <v>0.26979199839904383</v>
      </c>
    </row>
    <row r="754" spans="1:15" ht="13" x14ac:dyDescent="0.15">
      <c r="A754" s="72">
        <v>2023</v>
      </c>
      <c r="B754" s="72" t="s">
        <v>21</v>
      </c>
      <c r="C754" s="72">
        <v>1309</v>
      </c>
      <c r="D754" s="72" t="s">
        <v>109</v>
      </c>
      <c r="E754" s="72" t="s">
        <v>31</v>
      </c>
      <c r="F754" s="72" t="s">
        <v>106</v>
      </c>
      <c r="G754" s="72" t="s">
        <v>109</v>
      </c>
      <c r="H754" s="72" t="s">
        <v>23</v>
      </c>
      <c r="I754" s="72" t="s">
        <v>84</v>
      </c>
      <c r="J754" s="74">
        <v>45230</v>
      </c>
      <c r="K754" s="72"/>
      <c r="L754" s="72">
        <v>0.57500513030987077</v>
      </c>
      <c r="M754" s="72">
        <v>616.10805088990992</v>
      </c>
      <c r="N754" s="72">
        <f>M754/1000</f>
        <v>0.61610805088990994</v>
      </c>
      <c r="O754" s="72">
        <f>N754*0.446089</f>
        <v>0.27483902431342905</v>
      </c>
    </row>
    <row r="755" spans="1:15" ht="13" x14ac:dyDescent="0.15">
      <c r="A755" s="72">
        <v>2023</v>
      </c>
      <c r="B755" s="72" t="s">
        <v>21</v>
      </c>
      <c r="C755" s="72">
        <v>1310</v>
      </c>
      <c r="D755" s="72" t="s">
        <v>109</v>
      </c>
      <c r="E755" s="72" t="s">
        <v>29</v>
      </c>
      <c r="F755" s="72" t="s">
        <v>108</v>
      </c>
      <c r="G755" s="72" t="s">
        <v>107</v>
      </c>
      <c r="H755" s="72" t="s">
        <v>23</v>
      </c>
      <c r="I755" s="72" t="s">
        <v>84</v>
      </c>
      <c r="J755" s="74">
        <v>45230</v>
      </c>
      <c r="K755" s="72"/>
      <c r="L755" s="72">
        <v>0.55765682656826565</v>
      </c>
      <c r="M755" s="72">
        <v>1389.3914679803363</v>
      </c>
      <c r="N755" s="72">
        <f>M755/1000</f>
        <v>1.3893914679803363</v>
      </c>
      <c r="O755" s="72">
        <f>N755*0.446089</f>
        <v>0.6197922505598803</v>
      </c>
    </row>
    <row r="756" spans="1:15" ht="13" x14ac:dyDescent="0.15">
      <c r="A756" s="72">
        <v>2023</v>
      </c>
      <c r="B756" s="72" t="s">
        <v>21</v>
      </c>
      <c r="C756" s="72">
        <v>1311</v>
      </c>
      <c r="D756" s="72" t="s">
        <v>109</v>
      </c>
      <c r="E756" s="72" t="s">
        <v>30</v>
      </c>
      <c r="F756" s="72" t="s">
        <v>108</v>
      </c>
      <c r="G756" s="72" t="s">
        <v>110</v>
      </c>
      <c r="H756" s="72" t="s">
        <v>23</v>
      </c>
      <c r="I756" s="72" t="s">
        <v>84</v>
      </c>
      <c r="J756" s="74">
        <v>45230</v>
      </c>
      <c r="K756" s="72"/>
      <c r="L756" s="72">
        <v>0.49493991144845034</v>
      </c>
      <c r="M756" s="72">
        <v>1037.2511434536525</v>
      </c>
      <c r="N756" s="72">
        <f>M756/1000</f>
        <v>1.0372511434536524</v>
      </c>
      <c r="O756" s="72">
        <f>N756*0.446089</f>
        <v>0.46270632533209638</v>
      </c>
    </row>
    <row r="757" spans="1:15" ht="13" x14ac:dyDescent="0.15">
      <c r="A757" s="72">
        <v>2023</v>
      </c>
      <c r="B757" s="72" t="s">
        <v>21</v>
      </c>
      <c r="C757" s="72">
        <v>1312</v>
      </c>
      <c r="D757" s="72" t="s">
        <v>109</v>
      </c>
      <c r="E757" s="72" t="s">
        <v>28</v>
      </c>
      <c r="F757" s="72" t="s">
        <v>106</v>
      </c>
      <c r="G757" s="72" t="s">
        <v>110</v>
      </c>
      <c r="H757" s="72" t="s">
        <v>23</v>
      </c>
      <c r="I757" s="72" t="s">
        <v>84</v>
      </c>
      <c r="J757" s="74">
        <v>45230</v>
      </c>
      <c r="K757" s="72"/>
      <c r="L757" s="72">
        <v>0.46606786427145713</v>
      </c>
      <c r="M757" s="72">
        <v>1290.0543469738413</v>
      </c>
      <c r="N757" s="72">
        <f>M757/1000</f>
        <v>1.2900543469738412</v>
      </c>
      <c r="O757" s="72">
        <f>N757*0.446089</f>
        <v>0.57547905358721385</v>
      </c>
    </row>
    <row r="758" spans="1:15" ht="13" x14ac:dyDescent="0.15">
      <c r="A758" s="72">
        <v>2023</v>
      </c>
      <c r="B758" s="72" t="s">
        <v>21</v>
      </c>
      <c r="C758" s="72">
        <v>1401</v>
      </c>
      <c r="D758" s="72" t="s">
        <v>107</v>
      </c>
      <c r="E758" s="72" t="s">
        <v>22</v>
      </c>
      <c r="F758" s="72" t="s">
        <v>106</v>
      </c>
      <c r="G758" s="72" t="s">
        <v>107</v>
      </c>
      <c r="H758" s="72" t="s">
        <v>23</v>
      </c>
      <c r="I758" s="72" t="s">
        <v>84</v>
      </c>
      <c r="J758" s="74">
        <v>45230</v>
      </c>
      <c r="K758" s="72"/>
      <c r="L758" s="72">
        <v>0.45816158285243203</v>
      </c>
      <c r="M758" s="72">
        <v>1178.2413208756982</v>
      </c>
      <c r="N758" s="72">
        <f>M758/1000</f>
        <v>1.1782413208756981</v>
      </c>
      <c r="O758" s="72">
        <f>N758*0.446089</f>
        <v>0.52560049258811936</v>
      </c>
    </row>
    <row r="759" spans="1:15" ht="13" x14ac:dyDescent="0.15">
      <c r="A759" s="72">
        <v>2023</v>
      </c>
      <c r="B759" s="72" t="s">
        <v>21</v>
      </c>
      <c r="C759" s="72">
        <v>1402</v>
      </c>
      <c r="D759" s="72" t="s">
        <v>107</v>
      </c>
      <c r="E759" s="72" t="s">
        <v>28</v>
      </c>
      <c r="F759" s="72" t="s">
        <v>106</v>
      </c>
      <c r="G759" s="72" t="s">
        <v>110</v>
      </c>
      <c r="H759" s="72" t="s">
        <v>23</v>
      </c>
      <c r="I759" s="72" t="s">
        <v>84</v>
      </c>
      <c r="J759" s="74">
        <v>45230</v>
      </c>
      <c r="K759" s="72"/>
      <c r="L759" s="72">
        <v>0.51745521359669266</v>
      </c>
      <c r="M759" s="72">
        <v>816.12675161764105</v>
      </c>
      <c r="N759" s="72">
        <f>M759/1000</f>
        <v>0.81612675161764103</v>
      </c>
      <c r="O759" s="72">
        <f>N759*0.446089</f>
        <v>0.36406516650236187</v>
      </c>
    </row>
    <row r="760" spans="1:15" ht="13" x14ac:dyDescent="0.15">
      <c r="A760" s="72">
        <v>2023</v>
      </c>
      <c r="B760" s="72" t="s">
        <v>21</v>
      </c>
      <c r="C760" s="72">
        <v>1403</v>
      </c>
      <c r="D760" s="72" t="s">
        <v>107</v>
      </c>
      <c r="E760" s="72" t="s">
        <v>29</v>
      </c>
      <c r="F760" s="72" t="s">
        <v>108</v>
      </c>
      <c r="G760" s="72" t="s">
        <v>107</v>
      </c>
      <c r="H760" s="72" t="s">
        <v>23</v>
      </c>
      <c r="I760" s="72" t="s">
        <v>84</v>
      </c>
      <c r="J760" s="74">
        <v>45230</v>
      </c>
      <c r="K760" s="72"/>
      <c r="L760" s="72">
        <v>0.5728725138571894</v>
      </c>
      <c r="M760" s="72">
        <v>1135.1993945907652</v>
      </c>
      <c r="N760" s="72">
        <f>M760/1000</f>
        <v>1.1351993945907652</v>
      </c>
      <c r="O760" s="72">
        <f>N760*0.446089</f>
        <v>0.50639996273359988</v>
      </c>
    </row>
    <row r="761" spans="1:15" ht="13" x14ac:dyDescent="0.15">
      <c r="A761" s="72">
        <v>2023</v>
      </c>
      <c r="B761" s="72" t="s">
        <v>21</v>
      </c>
      <c r="C761" s="72">
        <v>1404</v>
      </c>
      <c r="D761" s="72" t="s">
        <v>107</v>
      </c>
      <c r="E761" s="72" t="s">
        <v>27</v>
      </c>
      <c r="F761" s="72" t="s">
        <v>108</v>
      </c>
      <c r="G761" s="72" t="s">
        <v>109</v>
      </c>
      <c r="H761" s="72" t="s">
        <v>23</v>
      </c>
      <c r="I761" s="72" t="s">
        <v>84</v>
      </c>
      <c r="J761" s="74">
        <v>45230</v>
      </c>
      <c r="K761" s="72"/>
      <c r="L761" s="72">
        <v>0.50600454397922756</v>
      </c>
      <c r="M761" s="72">
        <v>954.84941666657539</v>
      </c>
      <c r="N761" s="72">
        <f>M761/1000</f>
        <v>0.95484941666657541</v>
      </c>
      <c r="O761" s="72">
        <f>N761*0.446089</f>
        <v>0.42594782143137599</v>
      </c>
    </row>
    <row r="762" spans="1:15" ht="13" x14ac:dyDescent="0.15">
      <c r="A762" s="72">
        <v>2023</v>
      </c>
      <c r="B762" s="72" t="s">
        <v>21</v>
      </c>
      <c r="C762" s="72">
        <v>1405</v>
      </c>
      <c r="D762" s="72" t="s">
        <v>107</v>
      </c>
      <c r="E762" s="72" t="s">
        <v>31</v>
      </c>
      <c r="F762" s="72" t="s">
        <v>106</v>
      </c>
      <c r="G762" s="72" t="s">
        <v>109</v>
      </c>
      <c r="H762" s="72" t="s">
        <v>23</v>
      </c>
      <c r="I762" s="72" t="s">
        <v>84</v>
      </c>
      <c r="J762" s="74">
        <v>45230</v>
      </c>
      <c r="K762" s="72"/>
      <c r="L762" s="72">
        <v>0.46369585540666874</v>
      </c>
      <c r="M762" s="72">
        <v>388.73563515071766</v>
      </c>
      <c r="N762" s="72">
        <f>M762/1000</f>
        <v>0.38873563515071763</v>
      </c>
      <c r="O762" s="72">
        <f>N762*0.446089</f>
        <v>0.17341069074874849</v>
      </c>
    </row>
    <row r="763" spans="1:15" ht="13" x14ac:dyDescent="0.15">
      <c r="A763" s="72">
        <v>2023</v>
      </c>
      <c r="B763" s="72" t="s">
        <v>21</v>
      </c>
      <c r="C763" s="72">
        <v>1406</v>
      </c>
      <c r="D763" s="72" t="s">
        <v>107</v>
      </c>
      <c r="E763" s="72" t="s">
        <v>30</v>
      </c>
      <c r="F763" s="72" t="s">
        <v>108</v>
      </c>
      <c r="G763" s="72" t="s">
        <v>110</v>
      </c>
      <c r="H763" s="72" t="s">
        <v>23</v>
      </c>
      <c r="I763" s="72" t="s">
        <v>84</v>
      </c>
      <c r="J763" s="74">
        <v>45230</v>
      </c>
      <c r="K763" s="72"/>
      <c r="L763" s="72">
        <v>0.50766052676880702</v>
      </c>
      <c r="M763" s="72">
        <v>1130.0826516537768</v>
      </c>
      <c r="N763" s="72">
        <f>M763/1000</f>
        <v>1.1300826516537767</v>
      </c>
      <c r="O763" s="72">
        <f>N763*0.446089</f>
        <v>0.50411743999358161</v>
      </c>
    </row>
    <row r="764" spans="1:15" ht="13" x14ac:dyDescent="0.15">
      <c r="A764" s="72">
        <v>2023</v>
      </c>
      <c r="B764" s="72" t="s">
        <v>21</v>
      </c>
      <c r="C764" s="72">
        <v>1407</v>
      </c>
      <c r="D764" s="72" t="s">
        <v>107</v>
      </c>
      <c r="E764" s="72" t="s">
        <v>27</v>
      </c>
      <c r="F764" s="72" t="s">
        <v>108</v>
      </c>
      <c r="G764" s="72" t="s">
        <v>109</v>
      </c>
      <c r="H764" s="72" t="s">
        <v>32</v>
      </c>
      <c r="I764" s="72" t="s">
        <v>84</v>
      </c>
      <c r="J764" s="74">
        <v>45175</v>
      </c>
      <c r="K764" s="72"/>
      <c r="L764" s="72">
        <v>0.65892083497439935</v>
      </c>
      <c r="M764" s="72">
        <v>1606.9847244931921</v>
      </c>
      <c r="N764" s="72">
        <f>M764/1000</f>
        <v>1.6069847244931921</v>
      </c>
      <c r="O764" s="72">
        <f>N764*0.446089</f>
        <v>0.71685820876444362</v>
      </c>
    </row>
    <row r="765" spans="1:15" ht="13" x14ac:dyDescent="0.15">
      <c r="A765" s="72">
        <v>2023</v>
      </c>
      <c r="B765" s="72" t="s">
        <v>21</v>
      </c>
      <c r="C765" s="72">
        <v>1408</v>
      </c>
      <c r="D765" s="72" t="s">
        <v>107</v>
      </c>
      <c r="E765" s="72" t="s">
        <v>22</v>
      </c>
      <c r="F765" s="72" t="s">
        <v>106</v>
      </c>
      <c r="G765" s="72" t="s">
        <v>107</v>
      </c>
      <c r="H765" s="72" t="s">
        <v>32</v>
      </c>
      <c r="I765" s="72" t="s">
        <v>84</v>
      </c>
      <c r="J765" s="74">
        <v>45175</v>
      </c>
      <c r="K765" s="72"/>
      <c r="L765" s="72">
        <v>0.65642173824547123</v>
      </c>
      <c r="M765" s="72">
        <v>1577.252502408347</v>
      </c>
      <c r="N765" s="72">
        <f>M765/1000</f>
        <v>1.577252502408347</v>
      </c>
      <c r="O765" s="72">
        <f>N765*0.446089</f>
        <v>0.70359499154683713</v>
      </c>
    </row>
    <row r="766" spans="1:15" ht="13" x14ac:dyDescent="0.15">
      <c r="A766" s="72">
        <v>2023</v>
      </c>
      <c r="B766" s="72" t="s">
        <v>21</v>
      </c>
      <c r="C766" s="72">
        <v>1409</v>
      </c>
      <c r="D766" s="72" t="s">
        <v>107</v>
      </c>
      <c r="E766" s="72" t="s">
        <v>29</v>
      </c>
      <c r="F766" s="72" t="s">
        <v>108</v>
      </c>
      <c r="G766" s="72" t="s">
        <v>107</v>
      </c>
      <c r="H766" s="72" t="s">
        <v>32</v>
      </c>
      <c r="I766" s="72" t="s">
        <v>84</v>
      </c>
      <c r="J766" s="74">
        <v>45175</v>
      </c>
      <c r="K766" s="72"/>
      <c r="L766" s="72">
        <v>0.68314049586776859</v>
      </c>
      <c r="M766" s="72">
        <v>2756.0759729526676</v>
      </c>
      <c r="N766" s="72">
        <f>M766/1000</f>
        <v>2.7560759729526678</v>
      </c>
      <c r="O766" s="72">
        <f>N766*0.446089</f>
        <v>1.2294551746984828</v>
      </c>
    </row>
    <row r="767" spans="1:15" ht="13" x14ac:dyDescent="0.15">
      <c r="A767" s="72">
        <v>2023</v>
      </c>
      <c r="B767" s="72" t="s">
        <v>21</v>
      </c>
      <c r="C767" s="72">
        <v>1410</v>
      </c>
      <c r="D767" s="72" t="s">
        <v>107</v>
      </c>
      <c r="E767" s="72" t="s">
        <v>31</v>
      </c>
      <c r="F767" s="72" t="s">
        <v>106</v>
      </c>
      <c r="G767" s="72" t="s">
        <v>109</v>
      </c>
      <c r="H767" s="72" t="s">
        <v>32</v>
      </c>
      <c r="I767" s="72" t="s">
        <v>84</v>
      </c>
      <c r="J767" s="74">
        <v>45175</v>
      </c>
      <c r="K767" s="72"/>
      <c r="L767" s="72">
        <v>0.58099173553719008</v>
      </c>
      <c r="M767" s="72">
        <v>2632.1939282633498</v>
      </c>
      <c r="N767" s="72">
        <f>M767/1000</f>
        <v>2.6321939282633497</v>
      </c>
      <c r="O767" s="72">
        <f>N767*0.446089</f>
        <v>1.1741927572650694</v>
      </c>
    </row>
    <row r="768" spans="1:15" ht="13" x14ac:dyDescent="0.15">
      <c r="A768" s="72">
        <v>2023</v>
      </c>
      <c r="B768" s="72" t="s">
        <v>21</v>
      </c>
      <c r="C768" s="72">
        <v>1411</v>
      </c>
      <c r="D768" s="72" t="s">
        <v>107</v>
      </c>
      <c r="E768" s="72" t="s">
        <v>30</v>
      </c>
      <c r="F768" s="72" t="s">
        <v>108</v>
      </c>
      <c r="G768" s="72" t="s">
        <v>110</v>
      </c>
      <c r="H768" s="72" t="s">
        <v>32</v>
      </c>
      <c r="I768" s="72" t="s">
        <v>84</v>
      </c>
      <c r="J768" s="74">
        <v>45175</v>
      </c>
      <c r="K768" s="72"/>
      <c r="L768" s="72">
        <v>0.56930476606908609</v>
      </c>
      <c r="M768" s="72">
        <v>1821.0843434098063</v>
      </c>
      <c r="N768" s="72">
        <f>M768/1000</f>
        <v>1.8210843434098063</v>
      </c>
      <c r="O768" s="72">
        <f>N768*0.446089</f>
        <v>0.81236569366733713</v>
      </c>
    </row>
    <row r="769" spans="1:15" ht="13" x14ac:dyDescent="0.15">
      <c r="A769" s="72">
        <v>2023</v>
      </c>
      <c r="B769" s="72" t="s">
        <v>21</v>
      </c>
      <c r="C769" s="72">
        <v>1412</v>
      </c>
      <c r="D769" s="72" t="s">
        <v>107</v>
      </c>
      <c r="E769" s="72" t="s">
        <v>28</v>
      </c>
      <c r="F769" s="72" t="s">
        <v>106</v>
      </c>
      <c r="G769" s="72" t="s">
        <v>110</v>
      </c>
      <c r="H769" s="72" t="s">
        <v>32</v>
      </c>
      <c r="I769" s="72" t="s">
        <v>84</v>
      </c>
      <c r="J769" s="74">
        <v>45175</v>
      </c>
      <c r="K769" s="72"/>
      <c r="L769" s="72">
        <v>0.53473804100227784</v>
      </c>
      <c r="M769" s="72">
        <v>1967.2408755998354</v>
      </c>
      <c r="N769" s="72">
        <f>M769/1000</f>
        <v>1.9672408755998354</v>
      </c>
      <c r="O769" s="72">
        <f>N769*0.446089</f>
        <v>0.87756451495545496</v>
      </c>
    </row>
    <row r="770" spans="1:15" ht="13" x14ac:dyDescent="0.15">
      <c r="A770" s="72">
        <v>2023</v>
      </c>
      <c r="B770" s="72" t="s">
        <v>21</v>
      </c>
      <c r="C770" s="72">
        <v>1107</v>
      </c>
      <c r="D770" s="72" t="s">
        <v>105</v>
      </c>
      <c r="E770" s="72" t="s">
        <v>29</v>
      </c>
      <c r="F770" s="72" t="s">
        <v>108</v>
      </c>
      <c r="G770" s="72" t="s">
        <v>107</v>
      </c>
      <c r="H770" s="72" t="s">
        <v>32</v>
      </c>
      <c r="I770" s="72" t="s">
        <v>85</v>
      </c>
      <c r="J770" s="74">
        <v>45230</v>
      </c>
      <c r="K770" s="72"/>
      <c r="L770" s="72">
        <v>0.3555176336746303</v>
      </c>
      <c r="M770" s="72">
        <v>1635.0170437787044</v>
      </c>
      <c r="N770" s="72">
        <f>M770/1000</f>
        <v>1.6350170437787044</v>
      </c>
      <c r="O770" s="72">
        <f>N770*0.446089</f>
        <v>0.72936311804219844</v>
      </c>
    </row>
    <row r="771" spans="1:15" ht="13" x14ac:dyDescent="0.15">
      <c r="A771" s="72">
        <v>2023</v>
      </c>
      <c r="B771" s="72" t="s">
        <v>21</v>
      </c>
      <c r="C771" s="72">
        <v>1108</v>
      </c>
      <c r="D771" s="72" t="s">
        <v>105</v>
      </c>
      <c r="E771" s="72" t="s">
        <v>28</v>
      </c>
      <c r="F771" s="72" t="s">
        <v>106</v>
      </c>
      <c r="G771" s="72" t="s">
        <v>110</v>
      </c>
      <c r="H771" s="72" t="s">
        <v>32</v>
      </c>
      <c r="I771" s="72" t="s">
        <v>85</v>
      </c>
      <c r="J771" s="74">
        <v>45230</v>
      </c>
      <c r="K771" s="72"/>
      <c r="L771" s="72">
        <v>0.37765716870194482</v>
      </c>
      <c r="M771" s="72">
        <v>1578.8502361166313</v>
      </c>
      <c r="N771" s="72">
        <f>M771/1000</f>
        <v>1.5788502361166312</v>
      </c>
      <c r="O771" s="72">
        <f>N771*0.446089</f>
        <v>0.70430772297903188</v>
      </c>
    </row>
    <row r="772" spans="1:15" ht="13" x14ac:dyDescent="0.15">
      <c r="A772" s="72">
        <v>2023</v>
      </c>
      <c r="B772" s="72" t="s">
        <v>21</v>
      </c>
      <c r="C772" s="72">
        <v>1109</v>
      </c>
      <c r="D772" s="72" t="s">
        <v>105</v>
      </c>
      <c r="E772" s="72" t="s">
        <v>22</v>
      </c>
      <c r="F772" s="72" t="s">
        <v>106</v>
      </c>
      <c r="G772" s="72" t="s">
        <v>107</v>
      </c>
      <c r="H772" s="72" t="s">
        <v>32</v>
      </c>
      <c r="I772" s="72" t="s">
        <v>85</v>
      </c>
      <c r="J772" s="74">
        <v>45230</v>
      </c>
      <c r="K772" s="72"/>
      <c r="L772" s="72">
        <v>0.43542116630669553</v>
      </c>
      <c r="M772" s="72">
        <v>1364.1010343414946</v>
      </c>
      <c r="N772" s="72">
        <f>M772/1000</f>
        <v>1.3641010343414945</v>
      </c>
      <c r="O772" s="72">
        <f>N772*0.446089</f>
        <v>0.60851046630836303</v>
      </c>
    </row>
    <row r="773" spans="1:15" ht="13" x14ac:dyDescent="0.15">
      <c r="A773" s="72">
        <v>2023</v>
      </c>
      <c r="B773" s="72" t="s">
        <v>21</v>
      </c>
      <c r="C773" s="72">
        <v>1110</v>
      </c>
      <c r="D773" s="72" t="s">
        <v>105</v>
      </c>
      <c r="E773" s="72" t="s">
        <v>27</v>
      </c>
      <c r="F773" s="72" t="s">
        <v>108</v>
      </c>
      <c r="G773" s="72" t="s">
        <v>109</v>
      </c>
      <c r="H773" s="72" t="s">
        <v>32</v>
      </c>
      <c r="I773" s="72" t="s">
        <v>85</v>
      </c>
      <c r="J773" s="74">
        <v>45230</v>
      </c>
      <c r="K773" s="72"/>
      <c r="L773" s="72">
        <v>0.34170471841704719</v>
      </c>
      <c r="M773" s="72">
        <v>1988.1662686393784</v>
      </c>
      <c r="N773" s="72">
        <f>M773/1000</f>
        <v>1.9881662686393784</v>
      </c>
      <c r="O773" s="72">
        <f>N773*0.446089</f>
        <v>0.88689910261107174</v>
      </c>
    </row>
    <row r="774" spans="1:15" ht="13" x14ac:dyDescent="0.15">
      <c r="A774" s="72">
        <v>2023</v>
      </c>
      <c r="B774" s="72" t="s">
        <v>21</v>
      </c>
      <c r="C774" s="72">
        <v>1111</v>
      </c>
      <c r="D774" s="72" t="s">
        <v>105</v>
      </c>
      <c r="E774" s="72" t="s">
        <v>30</v>
      </c>
      <c r="F774" s="72" t="s">
        <v>108</v>
      </c>
      <c r="G774" s="72" t="s">
        <v>110</v>
      </c>
      <c r="H774" s="72" t="s">
        <v>32</v>
      </c>
      <c r="I774" s="72" t="s">
        <v>85</v>
      </c>
      <c r="J774" s="74">
        <v>45230</v>
      </c>
      <c r="K774" s="72"/>
      <c r="L774" s="72">
        <v>0.35703758290346349</v>
      </c>
      <c r="M774" s="72">
        <v>2097.2070186016394</v>
      </c>
      <c r="N774" s="72">
        <f>M774/1000</f>
        <v>2.0972070186016394</v>
      </c>
      <c r="O774" s="72">
        <f>N774*0.446089</f>
        <v>0.93554098172098676</v>
      </c>
    </row>
    <row r="775" spans="1:15" ht="13" x14ac:dyDescent="0.15">
      <c r="A775" s="72">
        <v>2023</v>
      </c>
      <c r="B775" s="72" t="s">
        <v>21</v>
      </c>
      <c r="C775" s="72">
        <v>1112</v>
      </c>
      <c r="D775" s="72" t="s">
        <v>105</v>
      </c>
      <c r="E775" s="72" t="s">
        <v>31</v>
      </c>
      <c r="F775" s="72" t="s">
        <v>106</v>
      </c>
      <c r="G775" s="72" t="s">
        <v>109</v>
      </c>
      <c r="H775" s="72" t="s">
        <v>32</v>
      </c>
      <c r="I775" s="72" t="s">
        <v>85</v>
      </c>
      <c r="J775" s="74">
        <v>45230</v>
      </c>
      <c r="K775" s="72"/>
      <c r="L775" s="72">
        <v>0.28545618789521238</v>
      </c>
      <c r="M775" s="72">
        <v>1122.1842402748755</v>
      </c>
      <c r="N775" s="72">
        <f>M775/1000</f>
        <v>1.1221842402748754</v>
      </c>
      <c r="O775" s="72">
        <f>N775*0.446089</f>
        <v>0.50059404555997888</v>
      </c>
    </row>
    <row r="776" spans="1:15" ht="13" x14ac:dyDescent="0.15">
      <c r="A776" s="72">
        <v>2023</v>
      </c>
      <c r="B776" s="72" t="s">
        <v>21</v>
      </c>
      <c r="C776" s="72">
        <v>1207</v>
      </c>
      <c r="D776" s="72" t="s">
        <v>111</v>
      </c>
      <c r="E776" s="72" t="s">
        <v>28</v>
      </c>
      <c r="F776" s="72" t="s">
        <v>106</v>
      </c>
      <c r="G776" s="72" t="s">
        <v>110</v>
      </c>
      <c r="H776" s="72" t="s">
        <v>32</v>
      </c>
      <c r="I776" s="72" t="s">
        <v>85</v>
      </c>
      <c r="J776" s="74">
        <v>45230</v>
      </c>
      <c r="K776" s="72"/>
      <c r="L776" s="72">
        <v>0.3349247153874404</v>
      </c>
      <c r="M776" s="72">
        <v>1526.5687235104538</v>
      </c>
      <c r="N776" s="72">
        <f>M776/1000</f>
        <v>1.5265687235104537</v>
      </c>
      <c r="O776" s="72">
        <f>N776*0.446089</f>
        <v>0.68098551530205476</v>
      </c>
    </row>
    <row r="777" spans="1:15" ht="13" x14ac:dyDescent="0.15">
      <c r="A777" s="72">
        <v>2023</v>
      </c>
      <c r="B777" s="72" t="s">
        <v>21</v>
      </c>
      <c r="C777" s="72">
        <v>1208</v>
      </c>
      <c r="D777" s="72" t="s">
        <v>111</v>
      </c>
      <c r="E777" s="72" t="s">
        <v>30</v>
      </c>
      <c r="F777" s="72" t="s">
        <v>108</v>
      </c>
      <c r="G777" s="72" t="s">
        <v>110</v>
      </c>
      <c r="H777" s="72" t="s">
        <v>32</v>
      </c>
      <c r="I777" s="72" t="s">
        <v>85</v>
      </c>
      <c r="J777" s="74">
        <v>45230</v>
      </c>
      <c r="K777" s="72"/>
      <c r="L777" s="72">
        <v>0.32142857142857145</v>
      </c>
      <c r="M777" s="72">
        <v>2049.4037598204263</v>
      </c>
      <c r="N777" s="72">
        <f>M777/1000</f>
        <v>2.0494037598204264</v>
      </c>
      <c r="O777" s="72">
        <f>N777*0.446089</f>
        <v>0.91421647381453419</v>
      </c>
    </row>
    <row r="778" spans="1:15" ht="13" x14ac:dyDescent="0.15">
      <c r="A778" s="72">
        <v>2023</v>
      </c>
      <c r="B778" s="72" t="s">
        <v>21</v>
      </c>
      <c r="C778" s="72">
        <v>1209</v>
      </c>
      <c r="D778" s="72" t="s">
        <v>111</v>
      </c>
      <c r="E778" s="72" t="s">
        <v>31</v>
      </c>
      <c r="F778" s="72" t="s">
        <v>106</v>
      </c>
      <c r="G778" s="72" t="s">
        <v>109</v>
      </c>
      <c r="H778" s="72" t="s">
        <v>32</v>
      </c>
      <c r="I778" s="72" t="s">
        <v>85</v>
      </c>
      <c r="J778" s="74">
        <v>45230</v>
      </c>
      <c r="K778" s="72"/>
      <c r="L778" s="72">
        <v>0.3167082294264339</v>
      </c>
      <c r="M778" s="72">
        <v>1733.4744116140625</v>
      </c>
      <c r="N778" s="72">
        <f>M778/1000</f>
        <v>1.7334744116140626</v>
      </c>
      <c r="O778" s="72">
        <f>N778*0.446089</f>
        <v>0.7732838668025056</v>
      </c>
    </row>
    <row r="779" spans="1:15" ht="13" x14ac:dyDescent="0.15">
      <c r="A779" s="72">
        <v>2023</v>
      </c>
      <c r="B779" s="72" t="s">
        <v>21</v>
      </c>
      <c r="C779" s="72">
        <v>1210</v>
      </c>
      <c r="D779" s="72" t="s">
        <v>111</v>
      </c>
      <c r="E779" s="72" t="s">
        <v>22</v>
      </c>
      <c r="F779" s="72" t="s">
        <v>106</v>
      </c>
      <c r="G779" s="72" t="s">
        <v>107</v>
      </c>
      <c r="H779" s="72" t="s">
        <v>32</v>
      </c>
      <c r="I779" s="72" t="s">
        <v>85</v>
      </c>
      <c r="J779" s="74">
        <v>45230</v>
      </c>
      <c r="K779" s="72"/>
      <c r="L779" s="72">
        <v>0.31770833333333331</v>
      </c>
      <c r="M779" s="72">
        <v>1978.2139450056113</v>
      </c>
      <c r="N779" s="72">
        <f>M779/1000</f>
        <v>1.9782139450056113</v>
      </c>
      <c r="O779" s="72">
        <f>N779*0.446089</f>
        <v>0.88245948051360812</v>
      </c>
    </row>
    <row r="780" spans="1:15" ht="13" x14ac:dyDescent="0.15">
      <c r="A780" s="72">
        <v>2023</v>
      </c>
      <c r="B780" s="72" t="s">
        <v>21</v>
      </c>
      <c r="C780" s="72">
        <v>1211</v>
      </c>
      <c r="D780" s="72" t="s">
        <v>111</v>
      </c>
      <c r="E780" s="72" t="s">
        <v>27</v>
      </c>
      <c r="F780" s="72" t="s">
        <v>108</v>
      </c>
      <c r="G780" s="72" t="s">
        <v>109</v>
      </c>
      <c r="H780" s="72" t="s">
        <v>32</v>
      </c>
      <c r="I780" s="72" t="s">
        <v>85</v>
      </c>
      <c r="J780" s="74">
        <v>45230</v>
      </c>
      <c r="K780" s="72"/>
      <c r="L780" s="72">
        <v>0.29490022172949004</v>
      </c>
      <c r="M780" s="72">
        <v>2640.6097486319209</v>
      </c>
      <c r="N780" s="72">
        <f>M780/1000</f>
        <v>2.6406097486319209</v>
      </c>
      <c r="O780" s="72">
        <f>N780*0.446089</f>
        <v>1.177946962157465</v>
      </c>
    </row>
    <row r="781" spans="1:15" ht="13" x14ac:dyDescent="0.15">
      <c r="A781" s="72">
        <v>2023</v>
      </c>
      <c r="B781" s="72" t="s">
        <v>21</v>
      </c>
      <c r="C781" s="72">
        <v>1212</v>
      </c>
      <c r="D781" s="72" t="s">
        <v>111</v>
      </c>
      <c r="E781" s="72" t="s">
        <v>29</v>
      </c>
      <c r="F781" s="72" t="s">
        <v>108</v>
      </c>
      <c r="G781" s="72" t="s">
        <v>107</v>
      </c>
      <c r="H781" s="72" t="s">
        <v>32</v>
      </c>
      <c r="I781" s="72" t="s">
        <v>85</v>
      </c>
      <c r="J781" s="74">
        <v>45230</v>
      </c>
      <c r="K781" s="72"/>
      <c r="L781" s="72">
        <v>0.33351846709247435</v>
      </c>
      <c r="M781" s="72">
        <v>2334.9525992125268</v>
      </c>
      <c r="N781" s="72">
        <f>M781/1000</f>
        <v>2.3349525992125266</v>
      </c>
      <c r="O781" s="72">
        <f>N781*0.446089</f>
        <v>1.0415966700301169</v>
      </c>
    </row>
    <row r="782" spans="1:15" ht="13" x14ac:dyDescent="0.15">
      <c r="A782" s="72">
        <v>2023</v>
      </c>
      <c r="B782" s="72" t="s">
        <v>21</v>
      </c>
      <c r="C782" s="72">
        <v>1301</v>
      </c>
      <c r="D782" s="72" t="s">
        <v>109</v>
      </c>
      <c r="E782" s="72" t="s">
        <v>22</v>
      </c>
      <c r="F782" s="72" t="s">
        <v>106</v>
      </c>
      <c r="G782" s="72" t="s">
        <v>107</v>
      </c>
      <c r="H782" s="72" t="s">
        <v>32</v>
      </c>
      <c r="I782" s="72" t="s">
        <v>85</v>
      </c>
      <c r="J782" s="74">
        <v>45230</v>
      </c>
      <c r="K782" s="72"/>
      <c r="L782" s="72">
        <v>0.52108592514496577</v>
      </c>
      <c r="M782" s="72">
        <v>1446.4038188361681</v>
      </c>
      <c r="N782" s="72">
        <f>M782/1000</f>
        <v>1.4464038188361681</v>
      </c>
      <c r="O782" s="72">
        <f>N782*0.446089</f>
        <v>0.64522483314080736</v>
      </c>
    </row>
    <row r="783" spans="1:15" ht="13" x14ac:dyDescent="0.15">
      <c r="A783" s="72">
        <v>2023</v>
      </c>
      <c r="B783" s="72" t="s">
        <v>21</v>
      </c>
      <c r="C783" s="72">
        <v>1302</v>
      </c>
      <c r="D783" s="72" t="s">
        <v>109</v>
      </c>
      <c r="E783" s="72" t="s">
        <v>27</v>
      </c>
      <c r="F783" s="72" t="s">
        <v>108</v>
      </c>
      <c r="G783" s="72" t="s">
        <v>109</v>
      </c>
      <c r="H783" s="72" t="s">
        <v>32</v>
      </c>
      <c r="I783" s="72" t="s">
        <v>85</v>
      </c>
      <c r="J783" s="74">
        <v>45230</v>
      </c>
      <c r="K783" s="72"/>
      <c r="L783" s="72">
        <v>0.50686456400742108</v>
      </c>
      <c r="M783" s="72">
        <v>1489.3548034457126</v>
      </c>
      <c r="N783" s="72">
        <f>M783/1000</f>
        <v>1.4893548034457127</v>
      </c>
      <c r="O783" s="72">
        <f>N783*0.446089</f>
        <v>0.66438479491429459</v>
      </c>
    </row>
    <row r="784" spans="1:15" ht="13" x14ac:dyDescent="0.15">
      <c r="A784" s="72">
        <v>2023</v>
      </c>
      <c r="B784" s="72" t="s">
        <v>21</v>
      </c>
      <c r="C784" s="72">
        <v>1303</v>
      </c>
      <c r="D784" s="72" t="s">
        <v>109</v>
      </c>
      <c r="E784" s="72" t="s">
        <v>30</v>
      </c>
      <c r="F784" s="72" t="s">
        <v>108</v>
      </c>
      <c r="G784" s="72" t="s">
        <v>110</v>
      </c>
      <c r="H784" s="72" t="s">
        <v>32</v>
      </c>
      <c r="I784" s="72" t="s">
        <v>85</v>
      </c>
      <c r="J784" s="74">
        <v>45230</v>
      </c>
      <c r="K784" s="72"/>
      <c r="L784" s="72">
        <v>0.49294690946396513</v>
      </c>
      <c r="M784" s="72">
        <v>1776.4107079169912</v>
      </c>
      <c r="N784" s="72">
        <f>M784/1000</f>
        <v>1.7764107079169913</v>
      </c>
      <c r="O784" s="72">
        <f>N784*0.446089</f>
        <v>0.79243727628398275</v>
      </c>
    </row>
    <row r="785" spans="1:15" ht="13" x14ac:dyDescent="0.15">
      <c r="A785" s="72">
        <v>2023</v>
      </c>
      <c r="B785" s="72" t="s">
        <v>21</v>
      </c>
      <c r="C785" s="72">
        <v>1304</v>
      </c>
      <c r="D785" s="72" t="s">
        <v>109</v>
      </c>
      <c r="E785" s="72" t="s">
        <v>31</v>
      </c>
      <c r="F785" s="72" t="s">
        <v>106</v>
      </c>
      <c r="G785" s="72" t="s">
        <v>109</v>
      </c>
      <c r="H785" s="72" t="s">
        <v>32</v>
      </c>
      <c r="I785" s="72" t="s">
        <v>85</v>
      </c>
      <c r="J785" s="74">
        <v>45230</v>
      </c>
      <c r="K785" s="72"/>
      <c r="L785" s="72">
        <v>0.5551716194425248</v>
      </c>
      <c r="M785" s="72">
        <v>752.3370917705555</v>
      </c>
      <c r="N785" s="72">
        <f>M785/1000</f>
        <v>0.75233709177055552</v>
      </c>
      <c r="O785" s="72">
        <f>N785*0.446089</f>
        <v>0.33560930093083535</v>
      </c>
    </row>
    <row r="786" spans="1:15" ht="13" x14ac:dyDescent="0.15">
      <c r="A786" s="72">
        <v>2023</v>
      </c>
      <c r="B786" s="72" t="s">
        <v>21</v>
      </c>
      <c r="C786" s="72">
        <v>1305</v>
      </c>
      <c r="D786" s="72" t="s">
        <v>109</v>
      </c>
      <c r="E786" s="72" t="s">
        <v>28</v>
      </c>
      <c r="F786" s="72" t="s">
        <v>106</v>
      </c>
      <c r="G786" s="72" t="s">
        <v>110</v>
      </c>
      <c r="H786" s="72" t="s">
        <v>32</v>
      </c>
      <c r="I786" s="72" t="s">
        <v>85</v>
      </c>
      <c r="J786" s="74">
        <v>45230</v>
      </c>
      <c r="K786" s="72"/>
      <c r="L786" s="72">
        <v>0.4991364421416235</v>
      </c>
      <c r="M786" s="72">
        <v>1149.6482576678316</v>
      </c>
      <c r="N786" s="72">
        <f>M786/1000</f>
        <v>1.1496482576678315</v>
      </c>
      <c r="O786" s="72">
        <f>N786*0.446089</f>
        <v>0.51284544161478529</v>
      </c>
    </row>
    <row r="787" spans="1:15" ht="13" x14ac:dyDescent="0.15">
      <c r="A787" s="72">
        <v>2023</v>
      </c>
      <c r="B787" s="72" t="s">
        <v>21</v>
      </c>
      <c r="C787" s="72">
        <v>1306</v>
      </c>
      <c r="D787" s="72" t="s">
        <v>109</v>
      </c>
      <c r="E787" s="72" t="s">
        <v>29</v>
      </c>
      <c r="F787" s="72" t="s">
        <v>108</v>
      </c>
      <c r="G787" s="72" t="s">
        <v>107</v>
      </c>
      <c r="H787" s="72" t="s">
        <v>32</v>
      </c>
      <c r="I787" s="72" t="s">
        <v>85</v>
      </c>
      <c r="J787" s="74">
        <v>45230</v>
      </c>
      <c r="K787" s="72"/>
      <c r="L787" s="72">
        <v>0.55433718425690237</v>
      </c>
      <c r="M787" s="72">
        <v>1722.8534167908879</v>
      </c>
      <c r="N787" s="72">
        <f>M787/1000</f>
        <v>1.7228534167908878</v>
      </c>
      <c r="O787" s="72">
        <f>N787*0.446089</f>
        <v>0.76854595784283031</v>
      </c>
    </row>
    <row r="788" spans="1:15" ht="13" x14ac:dyDescent="0.15">
      <c r="A788" s="72">
        <v>2023</v>
      </c>
      <c r="B788" s="72" t="s">
        <v>21</v>
      </c>
      <c r="C788" s="72">
        <v>1407</v>
      </c>
      <c r="D788" s="72" t="s">
        <v>107</v>
      </c>
      <c r="E788" s="72" t="s">
        <v>27</v>
      </c>
      <c r="F788" s="72" t="s">
        <v>108</v>
      </c>
      <c r="G788" s="72" t="s">
        <v>109</v>
      </c>
      <c r="H788" s="72" t="s">
        <v>32</v>
      </c>
      <c r="I788" s="72" t="s">
        <v>85</v>
      </c>
      <c r="J788" s="74">
        <v>45230</v>
      </c>
      <c r="K788" s="72"/>
      <c r="L788" s="72">
        <v>0.44787644787644793</v>
      </c>
      <c r="M788" s="72">
        <v>1600.8088088088086</v>
      </c>
      <c r="N788" s="72">
        <f>M788/1000</f>
        <v>1.6008088088088086</v>
      </c>
      <c r="O788" s="72">
        <f>N788*0.446089</f>
        <v>0.7141032007127126</v>
      </c>
    </row>
    <row r="789" spans="1:15" ht="13" x14ac:dyDescent="0.15">
      <c r="A789" s="72">
        <v>2023</v>
      </c>
      <c r="B789" s="72" t="s">
        <v>21</v>
      </c>
      <c r="C789" s="72">
        <v>1408</v>
      </c>
      <c r="D789" s="72" t="s">
        <v>107</v>
      </c>
      <c r="E789" s="72" t="s">
        <v>22</v>
      </c>
      <c r="F789" s="72" t="s">
        <v>106</v>
      </c>
      <c r="G789" s="72" t="s">
        <v>107</v>
      </c>
      <c r="H789" s="72" t="s">
        <v>32</v>
      </c>
      <c r="I789" s="72" t="s">
        <v>85</v>
      </c>
      <c r="J789" s="74">
        <v>45230</v>
      </c>
      <c r="K789" s="72"/>
      <c r="L789" s="72">
        <v>0.49203486624586712</v>
      </c>
      <c r="M789" s="72">
        <v>1165.9487335702142</v>
      </c>
      <c r="N789" s="72">
        <f>M789/1000</f>
        <v>1.1659487335702143</v>
      </c>
      <c r="O789" s="72">
        <f>N789*0.446089</f>
        <v>0.52011690460960336</v>
      </c>
    </row>
    <row r="790" spans="1:15" ht="13" x14ac:dyDescent="0.15">
      <c r="A790" s="72">
        <v>2023</v>
      </c>
      <c r="B790" s="72" t="s">
        <v>21</v>
      </c>
      <c r="C790" s="72">
        <v>1409</v>
      </c>
      <c r="D790" s="72" t="s">
        <v>107</v>
      </c>
      <c r="E790" s="72" t="s">
        <v>29</v>
      </c>
      <c r="F790" s="72" t="s">
        <v>108</v>
      </c>
      <c r="G790" s="72" t="s">
        <v>107</v>
      </c>
      <c r="H790" s="72" t="s">
        <v>32</v>
      </c>
      <c r="I790" s="72" t="s">
        <v>85</v>
      </c>
      <c r="J790" s="74">
        <v>45230</v>
      </c>
      <c r="K790" s="72"/>
      <c r="L790" s="72">
        <v>0.53878516960294509</v>
      </c>
      <c r="M790" s="72">
        <v>1615.8208650327151</v>
      </c>
      <c r="N790" s="72">
        <f>M790/1000</f>
        <v>1.615820865032715</v>
      </c>
      <c r="O790" s="72">
        <f>N790*0.446089</f>
        <v>0.72079991386157882</v>
      </c>
    </row>
    <row r="791" spans="1:15" ht="13" x14ac:dyDescent="0.15">
      <c r="A791" s="72">
        <v>2023</v>
      </c>
      <c r="B791" s="72" t="s">
        <v>21</v>
      </c>
      <c r="C791" s="72">
        <v>1410</v>
      </c>
      <c r="D791" s="72" t="s">
        <v>107</v>
      </c>
      <c r="E791" s="72" t="s">
        <v>31</v>
      </c>
      <c r="F791" s="72" t="s">
        <v>106</v>
      </c>
      <c r="G791" s="72" t="s">
        <v>109</v>
      </c>
      <c r="H791" s="72" t="s">
        <v>32</v>
      </c>
      <c r="I791" s="72" t="s">
        <v>85</v>
      </c>
      <c r="J791" s="74">
        <v>45230</v>
      </c>
      <c r="K791" s="72"/>
      <c r="L791" s="72">
        <v>0.52947999226754305</v>
      </c>
      <c r="M791" s="72">
        <v>852.63136552717049</v>
      </c>
      <c r="N791" s="72">
        <f>M791/1000</f>
        <v>0.85263136552717045</v>
      </c>
      <c r="O791" s="72">
        <f>N791*0.446089</f>
        <v>0.38034947321664997</v>
      </c>
    </row>
    <row r="792" spans="1:15" ht="13" x14ac:dyDescent="0.15">
      <c r="A792" s="72">
        <v>2023</v>
      </c>
      <c r="B792" s="72" t="s">
        <v>21</v>
      </c>
      <c r="C792" s="72">
        <v>1411</v>
      </c>
      <c r="D792" s="72" t="s">
        <v>107</v>
      </c>
      <c r="E792" s="72" t="s">
        <v>30</v>
      </c>
      <c r="F792" s="72" t="s">
        <v>108</v>
      </c>
      <c r="G792" s="72" t="s">
        <v>110</v>
      </c>
      <c r="H792" s="72" t="s">
        <v>32</v>
      </c>
      <c r="I792" s="72" t="s">
        <v>85</v>
      </c>
      <c r="J792" s="74">
        <v>45230</v>
      </c>
      <c r="K792" s="72"/>
      <c r="L792" s="72">
        <v>0.50426562139727926</v>
      </c>
      <c r="M792" s="72">
        <v>1018.098762326723</v>
      </c>
      <c r="N792" s="72">
        <f>M792/1000</f>
        <v>1.018098762326723</v>
      </c>
      <c r="O792" s="72">
        <f>N792*0.446089</f>
        <v>0.45416265878756557</v>
      </c>
    </row>
    <row r="793" spans="1:15" ht="13" x14ac:dyDescent="0.15">
      <c r="A793" s="72">
        <v>2023</v>
      </c>
      <c r="B793" s="72" t="s">
        <v>21</v>
      </c>
      <c r="C793" s="72">
        <v>1412</v>
      </c>
      <c r="D793" s="72" t="s">
        <v>107</v>
      </c>
      <c r="E793" s="72" t="s">
        <v>28</v>
      </c>
      <c r="F793" s="72" t="s">
        <v>106</v>
      </c>
      <c r="G793" s="72" t="s">
        <v>110</v>
      </c>
      <c r="H793" s="72" t="s">
        <v>32</v>
      </c>
      <c r="I793" s="72" t="s">
        <v>85</v>
      </c>
      <c r="J793" s="74">
        <v>45230</v>
      </c>
      <c r="K793" s="72"/>
      <c r="L793" s="72">
        <v>0.48955003688222276</v>
      </c>
      <c r="M793" s="72">
        <v>1109.9863349501902</v>
      </c>
      <c r="N793" s="72">
        <f>M793/1000</f>
        <v>1.1099863349501902</v>
      </c>
      <c r="O793" s="72">
        <f>N793*0.446089</f>
        <v>0.49515269417159541</v>
      </c>
    </row>
    <row r="794" spans="1:15" ht="13" x14ac:dyDescent="0.15">
      <c r="A794" s="72">
        <v>2023</v>
      </c>
      <c r="B794" s="72" t="s">
        <v>33</v>
      </c>
      <c r="C794" s="72">
        <v>2101</v>
      </c>
      <c r="D794" s="72" t="s">
        <v>105</v>
      </c>
      <c r="E794" s="72" t="s">
        <v>31</v>
      </c>
      <c r="F794" s="72" t="s">
        <v>106</v>
      </c>
      <c r="G794" s="72" t="s">
        <v>109</v>
      </c>
      <c r="H794" s="72" t="s">
        <v>23</v>
      </c>
      <c r="I794" s="72" t="s">
        <v>24</v>
      </c>
      <c r="J794" s="74">
        <v>45070</v>
      </c>
      <c r="K794" s="72"/>
      <c r="L794" s="72">
        <v>0.80147325202270259</v>
      </c>
      <c r="M794" s="72">
        <v>3933.2796662027413</v>
      </c>
      <c r="N794" s="72">
        <f>M794/1000</f>
        <v>3.9332796662027412</v>
      </c>
      <c r="O794" s="72">
        <f>N794*0.446089</f>
        <v>1.7545927930167147</v>
      </c>
    </row>
    <row r="795" spans="1:15" ht="13" x14ac:dyDescent="0.15">
      <c r="A795" s="72">
        <v>2023</v>
      </c>
      <c r="B795" s="72" t="s">
        <v>33</v>
      </c>
      <c r="C795" s="72">
        <v>2102</v>
      </c>
      <c r="D795" s="72" t="s">
        <v>105</v>
      </c>
      <c r="E795" s="72" t="s">
        <v>30</v>
      </c>
      <c r="F795" s="72" t="s">
        <v>108</v>
      </c>
      <c r="G795" s="72" t="s">
        <v>110</v>
      </c>
      <c r="H795" s="72" t="s">
        <v>23</v>
      </c>
      <c r="I795" s="72" t="s">
        <v>24</v>
      </c>
      <c r="J795" s="74">
        <v>45070</v>
      </c>
      <c r="K795" s="72"/>
      <c r="L795" s="72">
        <v>0.81501108006551692</v>
      </c>
      <c r="M795" s="72">
        <v>3687.411546819967</v>
      </c>
      <c r="N795" s="72">
        <f>M795/1000</f>
        <v>3.6874115468199671</v>
      </c>
      <c r="O795" s="72">
        <f>N795*0.446089</f>
        <v>1.6449137295093723</v>
      </c>
    </row>
    <row r="796" spans="1:15" ht="13" x14ac:dyDescent="0.15">
      <c r="A796" s="72">
        <v>2023</v>
      </c>
      <c r="B796" s="72" t="s">
        <v>33</v>
      </c>
      <c r="C796" s="72">
        <v>2103</v>
      </c>
      <c r="D796" s="72" t="s">
        <v>105</v>
      </c>
      <c r="E796" s="72" t="s">
        <v>27</v>
      </c>
      <c r="F796" s="72" t="s">
        <v>108</v>
      </c>
      <c r="G796" s="72" t="s">
        <v>109</v>
      </c>
      <c r="H796" s="72" t="s">
        <v>23</v>
      </c>
      <c r="I796" s="72" t="s">
        <v>24</v>
      </c>
      <c r="J796" s="74">
        <v>45070</v>
      </c>
      <c r="K796" s="72"/>
      <c r="L796" s="72">
        <v>0.81466702137093194</v>
      </c>
      <c r="M796" s="72">
        <v>3873.3858273750684</v>
      </c>
      <c r="N796" s="72">
        <f>M796/1000</f>
        <v>3.8733858273750683</v>
      </c>
      <c r="O796" s="72">
        <f>N796*0.446089</f>
        <v>1.7278748103479169</v>
      </c>
    </row>
    <row r="797" spans="1:15" ht="13" x14ac:dyDescent="0.15">
      <c r="A797" s="72">
        <v>2023</v>
      </c>
      <c r="B797" s="72" t="s">
        <v>33</v>
      </c>
      <c r="C797" s="72">
        <v>2104</v>
      </c>
      <c r="D797" s="72" t="s">
        <v>105</v>
      </c>
      <c r="E797" s="72" t="s">
        <v>28</v>
      </c>
      <c r="F797" s="72" t="s">
        <v>106</v>
      </c>
      <c r="G797" s="72" t="s">
        <v>110</v>
      </c>
      <c r="H797" s="72" t="s">
        <v>23</v>
      </c>
      <c r="I797" s="72" t="s">
        <v>24</v>
      </c>
      <c r="J797" s="74">
        <v>45070</v>
      </c>
      <c r="K797" s="72"/>
      <c r="L797" s="72">
        <v>0.8371068696391315</v>
      </c>
      <c r="M797" s="72">
        <v>3187.9370288933669</v>
      </c>
      <c r="N797" s="72">
        <f>M797/1000</f>
        <v>3.1879370288933671</v>
      </c>
      <c r="O797" s="72">
        <f>N797*0.446089</f>
        <v>1.4221036412820132</v>
      </c>
    </row>
    <row r="798" spans="1:15" ht="13" x14ac:dyDescent="0.15">
      <c r="A798" s="72">
        <v>2023</v>
      </c>
      <c r="B798" s="72" t="s">
        <v>33</v>
      </c>
      <c r="C798" s="72">
        <v>2105</v>
      </c>
      <c r="D798" s="72" t="s">
        <v>105</v>
      </c>
      <c r="E798" s="72" t="s">
        <v>22</v>
      </c>
      <c r="F798" s="72" t="s">
        <v>106</v>
      </c>
      <c r="G798" s="72" t="s">
        <v>107</v>
      </c>
      <c r="H798" s="72" t="s">
        <v>23</v>
      </c>
      <c r="I798" s="72" t="s">
        <v>24</v>
      </c>
      <c r="J798" s="74">
        <v>45070</v>
      </c>
      <c r="K798" s="72"/>
      <c r="L798" s="72">
        <v>0.82597535934291588</v>
      </c>
      <c r="M798" s="72">
        <v>3468.8589436459029</v>
      </c>
      <c r="N798" s="72">
        <f>M798/1000</f>
        <v>3.4688589436459027</v>
      </c>
      <c r="O798" s="72">
        <f>N798*0.446089</f>
        <v>1.5474198173120572</v>
      </c>
    </row>
    <row r="799" spans="1:15" ht="13" x14ac:dyDescent="0.15">
      <c r="A799" s="72">
        <v>2023</v>
      </c>
      <c r="B799" s="72" t="s">
        <v>33</v>
      </c>
      <c r="C799" s="72">
        <v>2106</v>
      </c>
      <c r="D799" s="72" t="s">
        <v>105</v>
      </c>
      <c r="E799" s="72" t="s">
        <v>29</v>
      </c>
      <c r="F799" s="72" t="s">
        <v>108</v>
      </c>
      <c r="G799" s="72" t="s">
        <v>107</v>
      </c>
      <c r="H799" s="72" t="s">
        <v>23</v>
      </c>
      <c r="I799" s="72" t="s">
        <v>24</v>
      </c>
      <c r="J799" s="74">
        <v>45070</v>
      </c>
      <c r="K799" s="72"/>
      <c r="L799" s="72">
        <v>0.82775840202916928</v>
      </c>
      <c r="M799" s="72">
        <v>2809.0777824215515</v>
      </c>
      <c r="N799" s="72">
        <f>M799/1000</f>
        <v>2.8090777824215514</v>
      </c>
      <c r="O799" s="72">
        <f>N799*0.446089</f>
        <v>1.2530986988826476</v>
      </c>
    </row>
    <row r="800" spans="1:15" ht="13" x14ac:dyDescent="0.15">
      <c r="A800" s="72">
        <v>2023</v>
      </c>
      <c r="B800" s="72" t="s">
        <v>33</v>
      </c>
      <c r="C800" s="72">
        <v>2107</v>
      </c>
      <c r="D800" s="72" t="s">
        <v>105</v>
      </c>
      <c r="E800" s="72" t="s">
        <v>27</v>
      </c>
      <c r="F800" s="72" t="s">
        <v>108</v>
      </c>
      <c r="G800" s="72" t="s">
        <v>109</v>
      </c>
      <c r="H800" s="72" t="s">
        <v>32</v>
      </c>
      <c r="I800" s="72" t="s">
        <v>24</v>
      </c>
      <c r="J800" s="74">
        <v>45070</v>
      </c>
      <c r="K800" s="72"/>
      <c r="L800" s="72">
        <v>0.82121212121212128</v>
      </c>
      <c r="M800" s="72">
        <v>2786.2477604326068</v>
      </c>
      <c r="N800" s="72">
        <f>M800/1000</f>
        <v>2.786247760432607</v>
      </c>
      <c r="O800" s="72">
        <f>N800*0.446089</f>
        <v>1.2429144772036214</v>
      </c>
    </row>
    <row r="801" spans="1:15" ht="13" x14ac:dyDescent="0.15">
      <c r="A801" s="72">
        <v>2023</v>
      </c>
      <c r="B801" s="72" t="s">
        <v>33</v>
      </c>
      <c r="C801" s="72">
        <v>2108</v>
      </c>
      <c r="D801" s="72" t="s">
        <v>105</v>
      </c>
      <c r="E801" s="72" t="s">
        <v>31</v>
      </c>
      <c r="F801" s="72" t="s">
        <v>106</v>
      </c>
      <c r="G801" s="72" t="s">
        <v>109</v>
      </c>
      <c r="H801" s="72" t="s">
        <v>32</v>
      </c>
      <c r="I801" s="72" t="s">
        <v>24</v>
      </c>
      <c r="J801" s="74">
        <v>45070</v>
      </c>
      <c r="K801" s="72"/>
      <c r="L801" s="72">
        <v>0.80143418132149569</v>
      </c>
      <c r="M801" s="72">
        <v>3142.4453720901838</v>
      </c>
      <c r="N801" s="72">
        <f>M801/1000</f>
        <v>3.1424453720901839</v>
      </c>
      <c r="O801" s="72">
        <f>N801*0.446089</f>
        <v>1.4018103135903381</v>
      </c>
    </row>
    <row r="802" spans="1:15" ht="13" x14ac:dyDescent="0.15">
      <c r="A802" s="72">
        <v>2023</v>
      </c>
      <c r="B802" s="72" t="s">
        <v>33</v>
      </c>
      <c r="C802" s="72">
        <v>2109</v>
      </c>
      <c r="D802" s="72" t="s">
        <v>105</v>
      </c>
      <c r="E802" s="72" t="s">
        <v>22</v>
      </c>
      <c r="F802" s="72" t="s">
        <v>106</v>
      </c>
      <c r="G802" s="72" t="s">
        <v>107</v>
      </c>
      <c r="H802" s="72" t="s">
        <v>32</v>
      </c>
      <c r="I802" s="72" t="s">
        <v>24</v>
      </c>
      <c r="J802" s="74">
        <v>45070</v>
      </c>
      <c r="K802" s="72"/>
      <c r="L802" s="72">
        <v>0.81070941336971347</v>
      </c>
      <c r="M802" s="72">
        <v>3155.7315653120563</v>
      </c>
      <c r="N802" s="72">
        <f>M802/1000</f>
        <v>3.1557315653120561</v>
      </c>
      <c r="O802" s="72">
        <f>N802*0.446089</f>
        <v>1.4077371382384898</v>
      </c>
    </row>
    <row r="803" spans="1:15" ht="13" x14ac:dyDescent="0.15">
      <c r="A803" s="72">
        <v>2023</v>
      </c>
      <c r="B803" s="72" t="s">
        <v>33</v>
      </c>
      <c r="C803" s="72">
        <v>2110</v>
      </c>
      <c r="D803" s="72" t="s">
        <v>105</v>
      </c>
      <c r="E803" s="72" t="s">
        <v>28</v>
      </c>
      <c r="F803" s="72" t="s">
        <v>106</v>
      </c>
      <c r="G803" s="72" t="s">
        <v>110</v>
      </c>
      <c r="H803" s="72" t="s">
        <v>32</v>
      </c>
      <c r="I803" s="72" t="s">
        <v>24</v>
      </c>
      <c r="J803" s="74">
        <v>45070</v>
      </c>
      <c r="K803" s="72"/>
      <c r="L803" s="72">
        <v>0.80285459411239968</v>
      </c>
      <c r="M803" s="72">
        <v>3167.5994026897965</v>
      </c>
      <c r="N803" s="72">
        <f>M803/1000</f>
        <v>3.1675994026897967</v>
      </c>
      <c r="O803" s="72">
        <f>N803*0.446089</f>
        <v>1.4130312499464888</v>
      </c>
    </row>
    <row r="804" spans="1:15" ht="13" x14ac:dyDescent="0.15">
      <c r="A804" s="72">
        <v>2023</v>
      </c>
      <c r="B804" s="72" t="s">
        <v>33</v>
      </c>
      <c r="C804" s="72">
        <v>2111</v>
      </c>
      <c r="D804" s="72" t="s">
        <v>105</v>
      </c>
      <c r="E804" s="72" t="s">
        <v>29</v>
      </c>
      <c r="F804" s="72" t="s">
        <v>108</v>
      </c>
      <c r="G804" s="72" t="s">
        <v>107</v>
      </c>
      <c r="H804" s="72" t="s">
        <v>32</v>
      </c>
      <c r="I804" s="72" t="s">
        <v>24</v>
      </c>
      <c r="J804" s="74">
        <v>45070</v>
      </c>
      <c r="K804" s="72"/>
      <c r="L804" s="72">
        <v>0.79400749063670417</v>
      </c>
      <c r="M804" s="72">
        <v>3359.5193508114853</v>
      </c>
      <c r="N804" s="72">
        <f>M804/1000</f>
        <v>3.3595193508114853</v>
      </c>
      <c r="O804" s="72">
        <f>N804*0.446089</f>
        <v>1.4986446276841447</v>
      </c>
    </row>
    <row r="805" spans="1:15" ht="13" x14ac:dyDescent="0.15">
      <c r="A805" s="72">
        <v>2023</v>
      </c>
      <c r="B805" s="72" t="s">
        <v>33</v>
      </c>
      <c r="C805" s="72">
        <v>2112</v>
      </c>
      <c r="D805" s="72" t="s">
        <v>105</v>
      </c>
      <c r="E805" s="72" t="s">
        <v>30</v>
      </c>
      <c r="F805" s="72" t="s">
        <v>108</v>
      </c>
      <c r="G805" s="72" t="s">
        <v>110</v>
      </c>
      <c r="H805" s="72" t="s">
        <v>32</v>
      </c>
      <c r="I805" s="72" t="s">
        <v>24</v>
      </c>
      <c r="J805" s="74">
        <v>45070</v>
      </c>
      <c r="K805" s="72"/>
      <c r="L805" s="72">
        <v>0.81775307394306895</v>
      </c>
      <c r="M805" s="72">
        <v>2928.220678138031</v>
      </c>
      <c r="N805" s="72">
        <f>M805/1000</f>
        <v>2.9282206781380311</v>
      </c>
      <c r="O805" s="72">
        <f>N805*0.446089</f>
        <v>1.3062470340899162</v>
      </c>
    </row>
    <row r="806" spans="1:15" ht="13" x14ac:dyDescent="0.15">
      <c r="A806" s="72">
        <v>2023</v>
      </c>
      <c r="B806" s="72" t="s">
        <v>33</v>
      </c>
      <c r="C806" s="72">
        <v>2201</v>
      </c>
      <c r="D806" s="72" t="s">
        <v>111</v>
      </c>
      <c r="E806" s="72" t="s">
        <v>22</v>
      </c>
      <c r="F806" s="72" t="s">
        <v>106</v>
      </c>
      <c r="G806" s="72" t="s">
        <v>107</v>
      </c>
      <c r="H806" s="72" t="s">
        <v>23</v>
      </c>
      <c r="I806" s="72" t="s">
        <v>24</v>
      </c>
      <c r="J806" s="74">
        <v>45070</v>
      </c>
      <c r="K806" s="72"/>
      <c r="L806" s="72">
        <v>0.82031779501468494</v>
      </c>
      <c r="M806" s="72">
        <v>3060.6673553315609</v>
      </c>
      <c r="N806" s="72">
        <f>M806/1000</f>
        <v>3.0606673553315611</v>
      </c>
      <c r="O806" s="72">
        <f>N806*0.446089</f>
        <v>1.3653300398725008</v>
      </c>
    </row>
    <row r="807" spans="1:15" ht="13" x14ac:dyDescent="0.15">
      <c r="A807" s="72">
        <v>2023</v>
      </c>
      <c r="B807" s="72" t="s">
        <v>33</v>
      </c>
      <c r="C807" s="72">
        <v>2202</v>
      </c>
      <c r="D807" s="72" t="s">
        <v>111</v>
      </c>
      <c r="E807" s="72" t="s">
        <v>27</v>
      </c>
      <c r="F807" s="72" t="s">
        <v>108</v>
      </c>
      <c r="G807" s="72" t="s">
        <v>109</v>
      </c>
      <c r="H807" s="72" t="s">
        <v>23</v>
      </c>
      <c r="I807" s="72" t="s">
        <v>24</v>
      </c>
      <c r="J807" s="74">
        <v>45070</v>
      </c>
      <c r="K807" s="72"/>
      <c r="L807" s="72">
        <v>0.8147472166453732</v>
      </c>
      <c r="M807" s="72">
        <v>3222.6948440418055</v>
      </c>
      <c r="N807" s="72">
        <f>M807/1000</f>
        <v>3.2226948440418055</v>
      </c>
      <c r="O807" s="72">
        <f>N807*0.446089</f>
        <v>1.4376087202837651</v>
      </c>
    </row>
    <row r="808" spans="1:15" ht="13" x14ac:dyDescent="0.15">
      <c r="A808" s="72">
        <v>2023</v>
      </c>
      <c r="B808" s="72" t="s">
        <v>33</v>
      </c>
      <c r="C808" s="72">
        <v>2203</v>
      </c>
      <c r="D808" s="72" t="s">
        <v>111</v>
      </c>
      <c r="E808" s="72" t="s">
        <v>29</v>
      </c>
      <c r="F808" s="72" t="s">
        <v>108</v>
      </c>
      <c r="G808" s="72" t="s">
        <v>107</v>
      </c>
      <c r="H808" s="72" t="s">
        <v>23</v>
      </c>
      <c r="I808" s="72" t="s">
        <v>24</v>
      </c>
      <c r="J808" s="74">
        <v>45070</v>
      </c>
      <c r="K808" s="72"/>
      <c r="L808" s="72">
        <v>0.82612731069688305</v>
      </c>
      <c r="M808" s="72">
        <v>2919.6992751311441</v>
      </c>
      <c r="N808" s="72">
        <f>M808/1000</f>
        <v>2.9196992751311441</v>
      </c>
      <c r="O808" s="72">
        <f>N808*0.446089</f>
        <v>1.3024457299439769</v>
      </c>
    </row>
    <row r="809" spans="1:15" ht="13" x14ac:dyDescent="0.15">
      <c r="A809" s="72">
        <v>2023</v>
      </c>
      <c r="B809" s="72" t="s">
        <v>33</v>
      </c>
      <c r="C809" s="72">
        <v>2204</v>
      </c>
      <c r="D809" s="72" t="s">
        <v>111</v>
      </c>
      <c r="E809" s="72" t="s">
        <v>28</v>
      </c>
      <c r="F809" s="72" t="s">
        <v>106</v>
      </c>
      <c r="G809" s="72" t="s">
        <v>110</v>
      </c>
      <c r="H809" s="72" t="s">
        <v>23</v>
      </c>
      <c r="I809" s="72" t="s">
        <v>24</v>
      </c>
      <c r="J809" s="74">
        <v>45070</v>
      </c>
      <c r="K809" s="72"/>
      <c r="L809" s="72">
        <v>0.82136817832436582</v>
      </c>
      <c r="M809" s="72">
        <v>2805.3957182207255</v>
      </c>
      <c r="N809" s="72">
        <f>M809/1000</f>
        <v>2.8053957182207254</v>
      </c>
      <c r="O809" s="72">
        <f>N809*0.446089</f>
        <v>1.2514561705453653</v>
      </c>
    </row>
    <row r="810" spans="1:15" ht="13" x14ac:dyDescent="0.15">
      <c r="A810" s="72">
        <v>2023</v>
      </c>
      <c r="B810" s="72" t="s">
        <v>33</v>
      </c>
      <c r="C810" s="72">
        <v>2205</v>
      </c>
      <c r="D810" s="72" t="s">
        <v>111</v>
      </c>
      <c r="E810" s="72" t="s">
        <v>31</v>
      </c>
      <c r="F810" s="72" t="s">
        <v>106</v>
      </c>
      <c r="G810" s="72" t="s">
        <v>109</v>
      </c>
      <c r="H810" s="72" t="s">
        <v>23</v>
      </c>
      <c r="I810" s="72" t="s">
        <v>24</v>
      </c>
      <c r="J810" s="74">
        <v>45070</v>
      </c>
      <c r="K810" s="72"/>
      <c r="L810" s="72">
        <v>0.80416847590099871</v>
      </c>
      <c r="M810" s="72">
        <v>3170.1466471537387</v>
      </c>
      <c r="N810" s="72">
        <f>M810/1000</f>
        <v>3.170146647153739</v>
      </c>
      <c r="O810" s="72">
        <f>N810*0.446089</f>
        <v>1.4141675476821642</v>
      </c>
    </row>
    <row r="811" spans="1:15" ht="13" x14ac:dyDescent="0.15">
      <c r="A811" s="72">
        <v>2023</v>
      </c>
      <c r="B811" s="72" t="s">
        <v>33</v>
      </c>
      <c r="C811" s="72">
        <v>2206</v>
      </c>
      <c r="D811" s="72" t="s">
        <v>111</v>
      </c>
      <c r="E811" s="72" t="s">
        <v>30</v>
      </c>
      <c r="F811" s="72" t="s">
        <v>108</v>
      </c>
      <c r="G811" s="72" t="s">
        <v>110</v>
      </c>
      <c r="H811" s="72" t="s">
        <v>23</v>
      </c>
      <c r="I811" s="72" t="s">
        <v>24</v>
      </c>
      <c r="J811" s="74">
        <v>45070</v>
      </c>
      <c r="K811" s="72"/>
      <c r="L811" s="72">
        <v>0.81652222017333576</v>
      </c>
      <c r="M811" s="72">
        <v>3147.4857390260909</v>
      </c>
      <c r="N811" s="72">
        <f>M811/1000</f>
        <v>3.1474857390260911</v>
      </c>
      <c r="O811" s="72">
        <f>N811*0.446089</f>
        <v>1.4040587658364101</v>
      </c>
    </row>
    <row r="812" spans="1:15" ht="13" x14ac:dyDescent="0.15">
      <c r="A812" s="72">
        <v>2023</v>
      </c>
      <c r="B812" s="72" t="s">
        <v>33</v>
      </c>
      <c r="C812" s="72">
        <v>2207</v>
      </c>
      <c r="D812" s="72" t="s">
        <v>111</v>
      </c>
      <c r="E812" s="72" t="s">
        <v>22</v>
      </c>
      <c r="F812" s="72" t="s">
        <v>106</v>
      </c>
      <c r="G812" s="72" t="s">
        <v>107</v>
      </c>
      <c r="H812" s="72" t="s">
        <v>32</v>
      </c>
      <c r="I812" s="72" t="s">
        <v>24</v>
      </c>
      <c r="J812" s="74">
        <v>45070</v>
      </c>
      <c r="K812" s="72"/>
      <c r="L812" s="72">
        <v>0.82099992051506232</v>
      </c>
      <c r="M812" s="72">
        <v>2962.5503581684065</v>
      </c>
      <c r="N812" s="72">
        <f>M812/1000</f>
        <v>2.9625503581684067</v>
      </c>
      <c r="O812" s="72">
        <f>N812*0.446089</f>
        <v>1.3215611267249865</v>
      </c>
    </row>
    <row r="813" spans="1:15" ht="13" x14ac:dyDescent="0.15">
      <c r="A813" s="72">
        <v>2023</v>
      </c>
      <c r="B813" s="72" t="s">
        <v>33</v>
      </c>
      <c r="C813" s="72">
        <v>2208</v>
      </c>
      <c r="D813" s="72" t="s">
        <v>111</v>
      </c>
      <c r="E813" s="72" t="s">
        <v>28</v>
      </c>
      <c r="F813" s="72" t="s">
        <v>106</v>
      </c>
      <c r="G813" s="72" t="s">
        <v>110</v>
      </c>
      <c r="H813" s="72" t="s">
        <v>32</v>
      </c>
      <c r="I813" s="72" t="s">
        <v>24</v>
      </c>
      <c r="J813" s="74">
        <v>45070</v>
      </c>
      <c r="K813" s="72"/>
      <c r="L813" s="72">
        <v>0.81694058154235139</v>
      </c>
      <c r="M813" s="72">
        <v>3140.308922062316</v>
      </c>
      <c r="N813" s="72">
        <f>M813/1000</f>
        <v>3.1403089220623159</v>
      </c>
      <c r="O813" s="72">
        <f>N813*0.446089</f>
        <v>1.4008572667338566</v>
      </c>
    </row>
    <row r="814" spans="1:15" ht="13" x14ac:dyDescent="0.15">
      <c r="A814" s="72">
        <v>2023</v>
      </c>
      <c r="B814" s="72" t="s">
        <v>33</v>
      </c>
      <c r="C814" s="72">
        <v>2209</v>
      </c>
      <c r="D814" s="72" t="s">
        <v>111</v>
      </c>
      <c r="E814" s="72" t="s">
        <v>27</v>
      </c>
      <c r="F814" s="72" t="s">
        <v>108</v>
      </c>
      <c r="G814" s="72" t="s">
        <v>109</v>
      </c>
      <c r="H814" s="72" t="s">
        <v>32</v>
      </c>
      <c r="I814" s="72" t="s">
        <v>24</v>
      </c>
      <c r="J814" s="74">
        <v>45070</v>
      </c>
      <c r="K814" s="72"/>
      <c r="L814" s="72">
        <v>0.78663864616745938</v>
      </c>
      <c r="M814" s="72">
        <v>3582.7995335130609</v>
      </c>
      <c r="N814" s="72">
        <f>M814/1000</f>
        <v>3.5827995335130609</v>
      </c>
      <c r="O814" s="72">
        <f>N814*0.446089</f>
        <v>1.5982474611053079</v>
      </c>
    </row>
    <row r="815" spans="1:15" ht="13" x14ac:dyDescent="0.15">
      <c r="A815" s="72">
        <v>2023</v>
      </c>
      <c r="B815" s="72" t="s">
        <v>33</v>
      </c>
      <c r="C815" s="72">
        <v>2210</v>
      </c>
      <c r="D815" s="72" t="s">
        <v>111</v>
      </c>
      <c r="E815" s="72" t="s">
        <v>29</v>
      </c>
      <c r="F815" s="72" t="s">
        <v>108</v>
      </c>
      <c r="G815" s="72" t="s">
        <v>107</v>
      </c>
      <c r="H815" s="72" t="s">
        <v>32</v>
      </c>
      <c r="I815" s="72" t="s">
        <v>24</v>
      </c>
      <c r="J815" s="74">
        <v>45070</v>
      </c>
      <c r="K815" s="72"/>
      <c r="L815" s="72">
        <v>0.77728713768115942</v>
      </c>
      <c r="M815" s="72">
        <v>3874.3579453959896</v>
      </c>
      <c r="N815" s="72">
        <f>M815/1000</f>
        <v>3.8743579453959898</v>
      </c>
      <c r="O815" s="72">
        <f>N815*0.446089</f>
        <v>1.7283084615037518</v>
      </c>
    </row>
    <row r="816" spans="1:15" ht="13" x14ac:dyDescent="0.15">
      <c r="A816" s="72">
        <v>2023</v>
      </c>
      <c r="B816" s="72" t="s">
        <v>33</v>
      </c>
      <c r="C816" s="72">
        <v>2211</v>
      </c>
      <c r="D816" s="72" t="s">
        <v>111</v>
      </c>
      <c r="E816" s="72" t="s">
        <v>30</v>
      </c>
      <c r="F816" s="72" t="s">
        <v>108</v>
      </c>
      <c r="G816" s="72" t="s">
        <v>110</v>
      </c>
      <c r="H816" s="72" t="s">
        <v>32</v>
      </c>
      <c r="I816" s="72" t="s">
        <v>24</v>
      </c>
      <c r="J816" s="74">
        <v>45070</v>
      </c>
      <c r="K816" s="72"/>
      <c r="L816" s="72">
        <v>0.79715122739670663</v>
      </c>
      <c r="M816" s="72">
        <v>3430.7760547636635</v>
      </c>
      <c r="N816" s="72">
        <f>M816/1000</f>
        <v>3.4307760547636637</v>
      </c>
      <c r="O816" s="72">
        <f>N816*0.446089</f>
        <v>1.530431459493468</v>
      </c>
    </row>
    <row r="817" spans="1:15" ht="13" x14ac:dyDescent="0.15">
      <c r="A817" s="72">
        <v>2023</v>
      </c>
      <c r="B817" s="72" t="s">
        <v>33</v>
      </c>
      <c r="C817" s="72">
        <v>2212</v>
      </c>
      <c r="D817" s="72" t="s">
        <v>111</v>
      </c>
      <c r="E817" s="72" t="s">
        <v>31</v>
      </c>
      <c r="F817" s="72" t="s">
        <v>106</v>
      </c>
      <c r="G817" s="72" t="s">
        <v>109</v>
      </c>
      <c r="H817" s="72" t="s">
        <v>32</v>
      </c>
      <c r="I817" s="72" t="s">
        <v>24</v>
      </c>
      <c r="J817" s="74">
        <v>45070</v>
      </c>
      <c r="K817" s="72"/>
      <c r="L817" s="72">
        <v>0.78342025802909676</v>
      </c>
      <c r="M817" s="72">
        <v>3532.1858857584934</v>
      </c>
      <c r="N817" s="72">
        <f>M817/1000</f>
        <v>3.5321858857584933</v>
      </c>
      <c r="O817" s="72">
        <f>N817*0.446089</f>
        <v>1.5756692695921206</v>
      </c>
    </row>
    <row r="818" spans="1:15" ht="13" x14ac:dyDescent="0.15">
      <c r="A818" s="72">
        <v>2023</v>
      </c>
      <c r="B818" s="72" t="s">
        <v>33</v>
      </c>
      <c r="C818" s="72">
        <v>2301</v>
      </c>
      <c r="D818" s="72" t="s">
        <v>109</v>
      </c>
      <c r="E818" s="72" t="s">
        <v>22</v>
      </c>
      <c r="F818" s="72" t="s">
        <v>106</v>
      </c>
      <c r="G818" s="72" t="s">
        <v>107</v>
      </c>
      <c r="H818" s="72" t="s">
        <v>32</v>
      </c>
      <c r="I818" s="72" t="s">
        <v>24</v>
      </c>
      <c r="J818" s="74">
        <v>45070</v>
      </c>
      <c r="K818" s="72"/>
      <c r="L818" s="72">
        <v>0.82630995286942066</v>
      </c>
      <c r="M818" s="72">
        <v>3042.5301150929531</v>
      </c>
      <c r="N818" s="72">
        <f>M818/1000</f>
        <v>3.0425301150929531</v>
      </c>
      <c r="O818" s="72">
        <f>N818*0.446089</f>
        <v>1.3572392165117004</v>
      </c>
    </row>
    <row r="819" spans="1:15" ht="13" x14ac:dyDescent="0.15">
      <c r="A819" s="72">
        <v>2023</v>
      </c>
      <c r="B819" s="72" t="s">
        <v>33</v>
      </c>
      <c r="C819" s="72">
        <v>2302</v>
      </c>
      <c r="D819" s="72" t="s">
        <v>109</v>
      </c>
      <c r="E819" s="72" t="s">
        <v>28</v>
      </c>
      <c r="F819" s="72" t="s">
        <v>106</v>
      </c>
      <c r="G819" s="72" t="s">
        <v>110</v>
      </c>
      <c r="H819" s="72" t="s">
        <v>32</v>
      </c>
      <c r="I819" s="72" t="s">
        <v>24</v>
      </c>
      <c r="J819" s="74">
        <v>45070</v>
      </c>
      <c r="K819" s="72"/>
      <c r="L819" s="72">
        <v>0.80857471875276821</v>
      </c>
      <c r="M819" s="72">
        <v>3491.9514063678866</v>
      </c>
      <c r="N819" s="72">
        <f>M819/1000</f>
        <v>3.4919514063678867</v>
      </c>
      <c r="O819" s="72">
        <f>N819*0.446089</f>
        <v>1.5577211109152442</v>
      </c>
    </row>
    <row r="820" spans="1:15" ht="13" x14ac:dyDescent="0.15">
      <c r="A820" s="72">
        <v>2023</v>
      </c>
      <c r="B820" s="72" t="s">
        <v>33</v>
      </c>
      <c r="C820" s="72">
        <v>2303</v>
      </c>
      <c r="D820" s="72" t="s">
        <v>109</v>
      </c>
      <c r="E820" s="72" t="s">
        <v>31</v>
      </c>
      <c r="F820" s="72" t="s">
        <v>106</v>
      </c>
      <c r="G820" s="72" t="s">
        <v>109</v>
      </c>
      <c r="H820" s="72" t="s">
        <v>32</v>
      </c>
      <c r="I820" s="72" t="s">
        <v>24</v>
      </c>
      <c r="J820" s="74">
        <v>45070</v>
      </c>
      <c r="K820" s="72"/>
      <c r="L820" s="72">
        <v>0.77509337068160589</v>
      </c>
      <c r="M820" s="72">
        <v>3831.0103018199438</v>
      </c>
      <c r="N820" s="72">
        <f>M820/1000</f>
        <v>3.8310103018199437</v>
      </c>
      <c r="O820" s="72">
        <f>N820*0.446089</f>
        <v>1.7089715545285569</v>
      </c>
    </row>
    <row r="821" spans="1:15" ht="13" x14ac:dyDescent="0.15">
      <c r="A821" s="72">
        <v>2023</v>
      </c>
      <c r="B821" s="72" t="s">
        <v>33</v>
      </c>
      <c r="C821" s="72">
        <v>2304</v>
      </c>
      <c r="D821" s="72" t="s">
        <v>109</v>
      </c>
      <c r="E821" s="72" t="s">
        <v>30</v>
      </c>
      <c r="F821" s="72" t="s">
        <v>108</v>
      </c>
      <c r="G821" s="72" t="s">
        <v>110</v>
      </c>
      <c r="H821" s="72" t="s">
        <v>32</v>
      </c>
      <c r="I821" s="72" t="s">
        <v>24</v>
      </c>
      <c r="J821" s="74">
        <v>45070</v>
      </c>
      <c r="K821" s="72"/>
      <c r="L821" s="72">
        <v>0.79830280451205626</v>
      </c>
      <c r="M821" s="72">
        <v>3484.3987348968903</v>
      </c>
      <c r="N821" s="72">
        <f>M821/1000</f>
        <v>3.4843987348968906</v>
      </c>
      <c r="O821" s="72">
        <f>N821*0.446089</f>
        <v>1.5543519472514191</v>
      </c>
    </row>
    <row r="822" spans="1:15" ht="13" x14ac:dyDescent="0.15">
      <c r="A822" s="72">
        <v>2023</v>
      </c>
      <c r="B822" s="72" t="s">
        <v>33</v>
      </c>
      <c r="C822" s="72">
        <v>2305</v>
      </c>
      <c r="D822" s="72" t="s">
        <v>109</v>
      </c>
      <c r="E822" s="72" t="s">
        <v>29</v>
      </c>
      <c r="F822" s="72" t="s">
        <v>108</v>
      </c>
      <c r="G822" s="72" t="s">
        <v>107</v>
      </c>
      <c r="H822" s="72" t="s">
        <v>32</v>
      </c>
      <c r="I822" s="72" t="s">
        <v>24</v>
      </c>
      <c r="J822" s="74">
        <v>45070</v>
      </c>
      <c r="K822" s="72"/>
      <c r="L822" s="72">
        <v>0.79806396274966296</v>
      </c>
      <c r="M822" s="72">
        <v>3512.9200991659045</v>
      </c>
      <c r="N822" s="72">
        <f>M822/1000</f>
        <v>3.5129200991659046</v>
      </c>
      <c r="O822" s="72">
        <f>N822*0.446089</f>
        <v>1.5670750141168193</v>
      </c>
    </row>
    <row r="823" spans="1:15" ht="13" x14ac:dyDescent="0.15">
      <c r="A823" s="72">
        <v>2023</v>
      </c>
      <c r="B823" s="72" t="s">
        <v>33</v>
      </c>
      <c r="C823" s="72">
        <v>2306</v>
      </c>
      <c r="D823" s="72" t="s">
        <v>109</v>
      </c>
      <c r="E823" s="72" t="s">
        <v>27</v>
      </c>
      <c r="F823" s="72" t="s">
        <v>108</v>
      </c>
      <c r="G823" s="72" t="s">
        <v>109</v>
      </c>
      <c r="H823" s="72" t="s">
        <v>32</v>
      </c>
      <c r="I823" s="72" t="s">
        <v>24</v>
      </c>
      <c r="J823" s="74">
        <v>45070</v>
      </c>
      <c r="K823" s="72"/>
      <c r="L823" s="72">
        <v>0.80995289780872415</v>
      </c>
      <c r="M823" s="72">
        <v>3168.3437087786865</v>
      </c>
      <c r="N823" s="72">
        <f>M823/1000</f>
        <v>3.1683437087786865</v>
      </c>
      <c r="O823" s="72">
        <f>N823*0.446089</f>
        <v>1.4133632767053756</v>
      </c>
    </row>
    <row r="824" spans="1:15" ht="13" x14ac:dyDescent="0.15">
      <c r="A824" s="72">
        <v>2023</v>
      </c>
      <c r="B824" s="72" t="s">
        <v>33</v>
      </c>
      <c r="C824" s="72">
        <v>2307</v>
      </c>
      <c r="D824" s="72" t="s">
        <v>109</v>
      </c>
      <c r="E824" s="72" t="s">
        <v>22</v>
      </c>
      <c r="F824" s="72" t="s">
        <v>106</v>
      </c>
      <c r="G824" s="72" t="s">
        <v>107</v>
      </c>
      <c r="H824" s="72" t="s">
        <v>23</v>
      </c>
      <c r="I824" s="72" t="s">
        <v>24</v>
      </c>
      <c r="J824" s="74">
        <v>45070</v>
      </c>
      <c r="K824" s="72"/>
      <c r="L824" s="72">
        <v>0.80569608394228975</v>
      </c>
      <c r="M824" s="72">
        <v>4225.1877213203779</v>
      </c>
      <c r="N824" s="72">
        <f>M824/1000</f>
        <v>4.2251877213203777</v>
      </c>
      <c r="O824" s="72">
        <f>N824*0.446089</f>
        <v>1.884809765416086</v>
      </c>
    </row>
    <row r="825" spans="1:15" ht="13" x14ac:dyDescent="0.15">
      <c r="A825" s="72">
        <v>2023</v>
      </c>
      <c r="B825" s="72" t="s">
        <v>33</v>
      </c>
      <c r="C825" s="72">
        <v>2308</v>
      </c>
      <c r="D825" s="72" t="s">
        <v>109</v>
      </c>
      <c r="E825" s="72" t="s">
        <v>29</v>
      </c>
      <c r="F825" s="72" t="s">
        <v>108</v>
      </c>
      <c r="G825" s="72" t="s">
        <v>107</v>
      </c>
      <c r="H825" s="72" t="s">
        <v>23</v>
      </c>
      <c r="I825" s="72" t="s">
        <v>24</v>
      </c>
      <c r="J825" s="74">
        <v>45070</v>
      </c>
      <c r="K825" s="72"/>
      <c r="L825" s="72">
        <v>0.81206030150753761</v>
      </c>
      <c r="M825" s="72">
        <v>3723.5254296172234</v>
      </c>
      <c r="N825" s="72">
        <f>M825/1000</f>
        <v>3.7235254296172235</v>
      </c>
      <c r="O825" s="72">
        <f>N825*0.446089</f>
        <v>1.6610237353725177</v>
      </c>
    </row>
    <row r="826" spans="1:15" ht="13" x14ac:dyDescent="0.15">
      <c r="A826" s="72">
        <v>2023</v>
      </c>
      <c r="B826" s="72" t="s">
        <v>33</v>
      </c>
      <c r="C826" s="72">
        <v>2309</v>
      </c>
      <c r="D826" s="72" t="s">
        <v>109</v>
      </c>
      <c r="E826" s="72" t="s">
        <v>31</v>
      </c>
      <c r="F826" s="72" t="s">
        <v>106</v>
      </c>
      <c r="G826" s="72" t="s">
        <v>109</v>
      </c>
      <c r="H826" s="72" t="s">
        <v>23</v>
      </c>
      <c r="I826" s="72" t="s">
        <v>24</v>
      </c>
      <c r="J826" s="74">
        <v>45070</v>
      </c>
      <c r="K826" s="72"/>
      <c r="L826" s="72">
        <v>0.80998373322488815</v>
      </c>
      <c r="M826" s="72">
        <v>4177.8622794297862</v>
      </c>
      <c r="N826" s="72">
        <f>M826/1000</f>
        <v>4.1778622794297862</v>
      </c>
      <c r="O826" s="72">
        <f>N826*0.446089</f>
        <v>1.863698406368554</v>
      </c>
    </row>
    <row r="827" spans="1:15" ht="13" x14ac:dyDescent="0.15">
      <c r="A827" s="72">
        <v>2023</v>
      </c>
      <c r="B827" s="72" t="s">
        <v>33</v>
      </c>
      <c r="C827" s="72">
        <v>2310</v>
      </c>
      <c r="D827" s="72" t="s">
        <v>109</v>
      </c>
      <c r="E827" s="72" t="s">
        <v>27</v>
      </c>
      <c r="F827" s="72" t="s">
        <v>108</v>
      </c>
      <c r="G827" s="72" t="s">
        <v>109</v>
      </c>
      <c r="H827" s="72" t="s">
        <v>23</v>
      </c>
      <c r="I827" s="72" t="s">
        <v>24</v>
      </c>
      <c r="J827" s="74">
        <v>45070</v>
      </c>
      <c r="K827" s="72"/>
      <c r="L827" s="72">
        <v>0.81044246088876093</v>
      </c>
      <c r="M827" s="72">
        <v>3801.3783794584883</v>
      </c>
      <c r="N827" s="72">
        <f>M827/1000</f>
        <v>3.8013783794584883</v>
      </c>
      <c r="O827" s="72">
        <f>N827*0.446089</f>
        <v>1.6957530799142577</v>
      </c>
    </row>
    <row r="828" spans="1:15" ht="13" x14ac:dyDescent="0.15">
      <c r="A828" s="72">
        <v>2023</v>
      </c>
      <c r="B828" s="72" t="s">
        <v>33</v>
      </c>
      <c r="C828" s="72">
        <v>2311</v>
      </c>
      <c r="D828" s="72" t="s">
        <v>109</v>
      </c>
      <c r="E828" s="72" t="s">
        <v>30</v>
      </c>
      <c r="F828" s="72" t="s">
        <v>108</v>
      </c>
      <c r="G828" s="72" t="s">
        <v>110</v>
      </c>
      <c r="H828" s="72" t="s">
        <v>23</v>
      </c>
      <c r="I828" s="72" t="s">
        <v>24</v>
      </c>
      <c r="J828" s="74">
        <v>45070</v>
      </c>
      <c r="K828" s="72"/>
      <c r="L828" s="72">
        <v>0.81145757795503992</v>
      </c>
      <c r="M828" s="72">
        <v>3598.8033749793476</v>
      </c>
      <c r="N828" s="72">
        <f>M828/1000</f>
        <v>3.5988033749793478</v>
      </c>
      <c r="O828" s="72">
        <f>N828*0.446089</f>
        <v>1.6053865987411624</v>
      </c>
    </row>
    <row r="829" spans="1:15" ht="13" x14ac:dyDescent="0.15">
      <c r="A829" s="72">
        <v>2023</v>
      </c>
      <c r="B829" s="72" t="s">
        <v>33</v>
      </c>
      <c r="C829" s="72">
        <v>2312</v>
      </c>
      <c r="D829" s="72" t="s">
        <v>109</v>
      </c>
      <c r="E829" s="72" t="s">
        <v>28</v>
      </c>
      <c r="F829" s="72" t="s">
        <v>106</v>
      </c>
      <c r="G829" s="72" t="s">
        <v>110</v>
      </c>
      <c r="H829" s="72" t="s">
        <v>23</v>
      </c>
      <c r="I829" s="72" t="s">
        <v>24</v>
      </c>
      <c r="J829" s="74">
        <v>45070</v>
      </c>
      <c r="K829" s="72"/>
      <c r="L829" s="72">
        <v>0.80394016013485037</v>
      </c>
      <c r="M829" s="72">
        <v>3221.2134388791228</v>
      </c>
      <c r="N829" s="72">
        <f>M829/1000</f>
        <v>3.2212134388791229</v>
      </c>
      <c r="O829" s="72">
        <f>N829*0.446089</f>
        <v>1.4369478817361492</v>
      </c>
    </row>
    <row r="830" spans="1:15" ht="13" x14ac:dyDescent="0.15">
      <c r="A830" s="72">
        <v>2023</v>
      </c>
      <c r="B830" s="72" t="s">
        <v>33</v>
      </c>
      <c r="C830" s="72">
        <v>2401</v>
      </c>
      <c r="D830" s="72" t="s">
        <v>107</v>
      </c>
      <c r="E830" s="72" t="s">
        <v>30</v>
      </c>
      <c r="F830" s="72" t="s">
        <v>108</v>
      </c>
      <c r="G830" s="72" t="s">
        <v>110</v>
      </c>
      <c r="H830" s="72" t="s">
        <v>23</v>
      </c>
      <c r="I830" s="72" t="s">
        <v>24</v>
      </c>
      <c r="J830" s="74">
        <v>45070</v>
      </c>
      <c r="K830" s="72"/>
      <c r="L830" s="72">
        <v>0.7695377128953772</v>
      </c>
      <c r="M830" s="72">
        <v>4538.1560155215293</v>
      </c>
      <c r="N830" s="72">
        <f>M830/1000</f>
        <v>4.5381560155215297</v>
      </c>
      <c r="O830" s="72">
        <f>N830*0.446089</f>
        <v>2.0244214788079837</v>
      </c>
    </row>
    <row r="831" spans="1:15" ht="13" x14ac:dyDescent="0.15">
      <c r="A831" s="72">
        <v>2023</v>
      </c>
      <c r="B831" s="72" t="s">
        <v>33</v>
      </c>
      <c r="C831" s="72">
        <v>2402</v>
      </c>
      <c r="D831" s="72" t="s">
        <v>107</v>
      </c>
      <c r="E831" s="72" t="s">
        <v>27</v>
      </c>
      <c r="F831" s="72" t="s">
        <v>108</v>
      </c>
      <c r="G831" s="72" t="s">
        <v>109</v>
      </c>
      <c r="H831" s="72" t="s">
        <v>23</v>
      </c>
      <c r="I831" s="72" t="s">
        <v>24</v>
      </c>
      <c r="J831" s="74">
        <v>45070</v>
      </c>
      <c r="K831" s="72"/>
      <c r="L831" s="72">
        <v>0.79527076696888011</v>
      </c>
      <c r="M831" s="72">
        <v>4105.6308482191853</v>
      </c>
      <c r="N831" s="72">
        <f>M831/1000</f>
        <v>4.1056308482191852</v>
      </c>
      <c r="O831" s="72">
        <f>N831*0.446089</f>
        <v>1.8314767594512482</v>
      </c>
    </row>
    <row r="832" spans="1:15" ht="13" x14ac:dyDescent="0.15">
      <c r="A832" s="72">
        <v>2023</v>
      </c>
      <c r="B832" s="72" t="s">
        <v>33</v>
      </c>
      <c r="C832" s="72">
        <v>2403</v>
      </c>
      <c r="D832" s="72" t="s">
        <v>107</v>
      </c>
      <c r="E832" s="72" t="s">
        <v>22</v>
      </c>
      <c r="F832" s="72" t="s">
        <v>106</v>
      </c>
      <c r="G832" s="72" t="s">
        <v>107</v>
      </c>
      <c r="H832" s="72" t="s">
        <v>23</v>
      </c>
      <c r="I832" s="72" t="s">
        <v>24</v>
      </c>
      <c r="J832" s="74">
        <v>45070</v>
      </c>
      <c r="K832" s="72"/>
      <c r="L832" s="72">
        <v>0.73632731781237082</v>
      </c>
      <c r="M832" s="72">
        <v>5128.412657594914</v>
      </c>
      <c r="N832" s="72">
        <f>M832/1000</f>
        <v>5.1284126575949136</v>
      </c>
      <c r="O832" s="72">
        <f>N832*0.446089</f>
        <v>2.2877284740138575</v>
      </c>
    </row>
    <row r="833" spans="1:15" ht="13" x14ac:dyDescent="0.15">
      <c r="A833" s="72">
        <v>2023</v>
      </c>
      <c r="B833" s="72" t="s">
        <v>33</v>
      </c>
      <c r="C833" s="72">
        <v>2404</v>
      </c>
      <c r="D833" s="72" t="s">
        <v>107</v>
      </c>
      <c r="E833" s="72" t="s">
        <v>28</v>
      </c>
      <c r="F833" s="72" t="s">
        <v>106</v>
      </c>
      <c r="G833" s="72" t="s">
        <v>110</v>
      </c>
      <c r="H833" s="72" t="s">
        <v>23</v>
      </c>
      <c r="I833" s="72" t="s">
        <v>24</v>
      </c>
      <c r="J833" s="74">
        <v>45070</v>
      </c>
      <c r="K833" s="72"/>
      <c r="L833" s="72">
        <v>0.76010781671159022</v>
      </c>
      <c r="M833" s="72">
        <v>4202.193528577176</v>
      </c>
      <c r="N833" s="72">
        <f>M833/1000</f>
        <v>4.2021935285771761</v>
      </c>
      <c r="O833" s="72">
        <f>N833*0.446089</f>
        <v>1.874552308969464</v>
      </c>
    </row>
    <row r="834" spans="1:15" ht="13" x14ac:dyDescent="0.15">
      <c r="A834" s="72">
        <v>2023</v>
      </c>
      <c r="B834" s="72" t="s">
        <v>33</v>
      </c>
      <c r="C834" s="72">
        <v>2405</v>
      </c>
      <c r="D834" s="72" t="s">
        <v>107</v>
      </c>
      <c r="E834" s="72" t="s">
        <v>29</v>
      </c>
      <c r="F834" s="72" t="s">
        <v>108</v>
      </c>
      <c r="G834" s="72" t="s">
        <v>107</v>
      </c>
      <c r="H834" s="72" t="s">
        <v>23</v>
      </c>
      <c r="I834" s="72" t="s">
        <v>24</v>
      </c>
      <c r="J834" s="74">
        <v>45070</v>
      </c>
      <c r="K834" s="72"/>
      <c r="L834" s="72">
        <v>0.80107199415275909</v>
      </c>
      <c r="M834" s="72">
        <v>3508.6555518777891</v>
      </c>
      <c r="N834" s="72">
        <f>M834/1000</f>
        <v>3.5086555518777889</v>
      </c>
      <c r="O834" s="72">
        <f>N834*0.446089</f>
        <v>1.5651726464816109</v>
      </c>
    </row>
    <row r="835" spans="1:15" ht="13" x14ac:dyDescent="0.15">
      <c r="A835" s="72">
        <v>2023</v>
      </c>
      <c r="B835" s="72" t="s">
        <v>33</v>
      </c>
      <c r="C835" s="72">
        <v>2406</v>
      </c>
      <c r="D835" s="72" t="s">
        <v>107</v>
      </c>
      <c r="E835" s="72" t="s">
        <v>31</v>
      </c>
      <c r="F835" s="72" t="s">
        <v>106</v>
      </c>
      <c r="G835" s="72" t="s">
        <v>109</v>
      </c>
      <c r="H835" s="72" t="s">
        <v>23</v>
      </c>
      <c r="I835" s="72" t="s">
        <v>24</v>
      </c>
      <c r="J835" s="74">
        <v>45070</v>
      </c>
      <c r="K835" s="72"/>
      <c r="L835" s="72">
        <v>0.66296424852481783</v>
      </c>
      <c r="M835" s="72">
        <v>5455.9793803669745</v>
      </c>
      <c r="N835" s="72">
        <f>M835/1000</f>
        <v>5.4559793803669745</v>
      </c>
      <c r="O835" s="72">
        <f>N835*0.446089</f>
        <v>2.4338523858085233</v>
      </c>
    </row>
    <row r="836" spans="1:15" ht="13" x14ac:dyDescent="0.15">
      <c r="A836" s="72">
        <v>2023</v>
      </c>
      <c r="B836" s="72" t="s">
        <v>33</v>
      </c>
      <c r="C836" s="72">
        <v>2407</v>
      </c>
      <c r="D836" s="72" t="s">
        <v>107</v>
      </c>
      <c r="E836" s="72" t="s">
        <v>31</v>
      </c>
      <c r="F836" s="72" t="s">
        <v>106</v>
      </c>
      <c r="G836" s="72" t="s">
        <v>109</v>
      </c>
      <c r="H836" s="72" t="s">
        <v>32</v>
      </c>
      <c r="I836" s="72" t="s">
        <v>24</v>
      </c>
      <c r="J836" s="74">
        <v>45070</v>
      </c>
      <c r="K836" s="72"/>
      <c r="L836" s="72">
        <v>0.76374985278530205</v>
      </c>
      <c r="M836" s="72">
        <v>4595.0465375565673</v>
      </c>
      <c r="N836" s="72">
        <f>M836/1000</f>
        <v>4.5950465375565672</v>
      </c>
      <c r="O836" s="72">
        <f>N836*0.446089</f>
        <v>2.0497997148920715</v>
      </c>
    </row>
    <row r="837" spans="1:15" ht="13" x14ac:dyDescent="0.15">
      <c r="A837" s="72">
        <v>2023</v>
      </c>
      <c r="B837" s="72" t="s">
        <v>33</v>
      </c>
      <c r="C837" s="72">
        <v>2408</v>
      </c>
      <c r="D837" s="72" t="s">
        <v>107</v>
      </c>
      <c r="E837" s="72" t="s">
        <v>27</v>
      </c>
      <c r="F837" s="72" t="s">
        <v>108</v>
      </c>
      <c r="G837" s="72" t="s">
        <v>109</v>
      </c>
      <c r="H837" s="72" t="s">
        <v>32</v>
      </c>
      <c r="I837" s="72" t="s">
        <v>24</v>
      </c>
      <c r="J837" s="74">
        <v>45070</v>
      </c>
      <c r="K837" s="72"/>
      <c r="L837" s="72">
        <v>0.80777148739063298</v>
      </c>
      <c r="M837" s="72">
        <v>3483.3812910369793</v>
      </c>
      <c r="N837" s="72">
        <f>M837/1000</f>
        <v>3.4833812910369795</v>
      </c>
      <c r="O837" s="72">
        <f>N837*0.446089</f>
        <v>1.5538980767373951</v>
      </c>
    </row>
    <row r="838" spans="1:15" ht="13" x14ac:dyDescent="0.15">
      <c r="A838" s="72">
        <v>2023</v>
      </c>
      <c r="B838" s="72" t="s">
        <v>33</v>
      </c>
      <c r="C838" s="72">
        <v>2409</v>
      </c>
      <c r="D838" s="72" t="s">
        <v>107</v>
      </c>
      <c r="E838" s="72" t="s">
        <v>22</v>
      </c>
      <c r="F838" s="72" t="s">
        <v>106</v>
      </c>
      <c r="G838" s="72" t="s">
        <v>107</v>
      </c>
      <c r="H838" s="72" t="s">
        <v>32</v>
      </c>
      <c r="I838" s="72" t="s">
        <v>24</v>
      </c>
      <c r="J838" s="74">
        <v>45070</v>
      </c>
      <c r="K838" s="72"/>
      <c r="L838" s="72">
        <v>0.79255258016319963</v>
      </c>
      <c r="M838" s="72">
        <v>4110.019060724343</v>
      </c>
      <c r="N838" s="72">
        <f>M838/1000</f>
        <v>4.1100190607243432</v>
      </c>
      <c r="O838" s="72">
        <f>N838*0.446089</f>
        <v>1.8334342927794616</v>
      </c>
    </row>
    <row r="839" spans="1:15" ht="13" x14ac:dyDescent="0.15">
      <c r="A839" s="72">
        <v>2023</v>
      </c>
      <c r="B839" s="72" t="s">
        <v>33</v>
      </c>
      <c r="C839" s="72">
        <v>2410</v>
      </c>
      <c r="D839" s="72" t="s">
        <v>107</v>
      </c>
      <c r="E839" s="72" t="s">
        <v>30</v>
      </c>
      <c r="F839" s="72" t="s">
        <v>108</v>
      </c>
      <c r="G839" s="72" t="s">
        <v>110</v>
      </c>
      <c r="H839" s="72" t="s">
        <v>32</v>
      </c>
      <c r="I839" s="72" t="s">
        <v>24</v>
      </c>
      <c r="J839" s="74">
        <v>45070</v>
      </c>
      <c r="K839" s="72"/>
      <c r="L839" s="72">
        <v>0.80615784908933208</v>
      </c>
      <c r="M839" s="72">
        <v>3489.2046206499822</v>
      </c>
      <c r="N839" s="72">
        <f>M839/1000</f>
        <v>3.489204620649982</v>
      </c>
      <c r="O839" s="72">
        <f>N839*0.446089</f>
        <v>1.55649580002113</v>
      </c>
    </row>
    <row r="840" spans="1:15" ht="13" x14ac:dyDescent="0.15">
      <c r="A840" s="72">
        <v>2023</v>
      </c>
      <c r="B840" s="72" t="s">
        <v>33</v>
      </c>
      <c r="C840" s="72">
        <v>2411</v>
      </c>
      <c r="D840" s="72" t="s">
        <v>107</v>
      </c>
      <c r="E840" s="72" t="s">
        <v>29</v>
      </c>
      <c r="F840" s="72" t="s">
        <v>108</v>
      </c>
      <c r="G840" s="72" t="s">
        <v>107</v>
      </c>
      <c r="H840" s="72" t="s">
        <v>32</v>
      </c>
      <c r="I840" s="72" t="s">
        <v>24</v>
      </c>
      <c r="J840" s="74">
        <v>45070</v>
      </c>
      <c r="K840" s="72"/>
      <c r="L840" s="72">
        <v>0.80663581766269576</v>
      </c>
      <c r="M840" s="72">
        <v>3550.6802893781978</v>
      </c>
      <c r="N840" s="72">
        <f>M840/1000</f>
        <v>3.5506802893781977</v>
      </c>
      <c r="O840" s="72">
        <f>N840*0.446089</f>
        <v>1.583919419608431</v>
      </c>
    </row>
    <row r="841" spans="1:15" ht="13" x14ac:dyDescent="0.15">
      <c r="A841" s="72">
        <v>2023</v>
      </c>
      <c r="B841" s="72" t="s">
        <v>33</v>
      </c>
      <c r="C841" s="72">
        <v>2412</v>
      </c>
      <c r="D841" s="72" t="s">
        <v>107</v>
      </c>
      <c r="E841" s="72" t="s">
        <v>28</v>
      </c>
      <c r="F841" s="72" t="s">
        <v>106</v>
      </c>
      <c r="G841" s="72" t="s">
        <v>110</v>
      </c>
      <c r="H841" s="72" t="s">
        <v>32</v>
      </c>
      <c r="I841" s="72" t="s">
        <v>24</v>
      </c>
      <c r="J841" s="74">
        <v>45070</v>
      </c>
      <c r="K841" s="72"/>
      <c r="L841" s="72">
        <v>0.77666578878061621</v>
      </c>
      <c r="M841" s="72">
        <v>3642.3441153701888</v>
      </c>
      <c r="N841" s="72">
        <f>M841/1000</f>
        <v>3.642344115370189</v>
      </c>
      <c r="O841" s="72">
        <f>N841*0.446089</f>
        <v>1.6248096440813722</v>
      </c>
    </row>
    <row r="842" spans="1:15" ht="13" x14ac:dyDescent="0.15">
      <c r="A842" s="72">
        <v>2023</v>
      </c>
      <c r="B842" s="72" t="s">
        <v>33</v>
      </c>
      <c r="C842" s="72">
        <v>2101</v>
      </c>
      <c r="D842" s="72" t="s">
        <v>105</v>
      </c>
      <c r="E842" s="72" t="s">
        <v>31</v>
      </c>
      <c r="F842" s="72" t="s">
        <v>106</v>
      </c>
      <c r="G842" s="72" t="s">
        <v>109</v>
      </c>
      <c r="H842" s="72" t="s">
        <v>23</v>
      </c>
      <c r="I842" s="72" t="s">
        <v>72</v>
      </c>
      <c r="J842" s="74">
        <v>45118</v>
      </c>
      <c r="K842" s="72"/>
      <c r="L842" s="72">
        <v>0.47817258883248731</v>
      </c>
      <c r="M842" s="72">
        <v>10086.461182610083</v>
      </c>
      <c r="N842" s="72">
        <f>M842/1000</f>
        <v>10.086461182610083</v>
      </c>
      <c r="O842" s="72">
        <f>N842*0.446089</f>
        <v>4.4994593824893494</v>
      </c>
    </row>
    <row r="843" spans="1:15" ht="13" x14ac:dyDescent="0.15">
      <c r="A843" s="72">
        <v>2023</v>
      </c>
      <c r="B843" s="72" t="s">
        <v>33</v>
      </c>
      <c r="C843" s="72">
        <v>2102</v>
      </c>
      <c r="D843" s="72" t="s">
        <v>105</v>
      </c>
      <c r="E843" s="72" t="s">
        <v>30</v>
      </c>
      <c r="F843" s="72" t="s">
        <v>108</v>
      </c>
      <c r="G843" s="72" t="s">
        <v>110</v>
      </c>
      <c r="H843" s="72" t="s">
        <v>23</v>
      </c>
      <c r="I843" s="72" t="s">
        <v>72</v>
      </c>
      <c r="J843" s="74">
        <v>45118</v>
      </c>
      <c r="K843" s="72"/>
      <c r="L843" s="72">
        <v>0.58226897069872274</v>
      </c>
      <c r="M843" s="72">
        <v>8932.2722744601033</v>
      </c>
      <c r="N843" s="72">
        <f>M843/1000</f>
        <v>8.9322722744601037</v>
      </c>
      <c r="O843" s="72">
        <f>N843*0.446089</f>
        <v>3.9845884066416333</v>
      </c>
    </row>
    <row r="844" spans="1:15" ht="13" x14ac:dyDescent="0.15">
      <c r="A844" s="72">
        <v>2023</v>
      </c>
      <c r="B844" s="72" t="s">
        <v>33</v>
      </c>
      <c r="C844" s="72">
        <v>2103</v>
      </c>
      <c r="D844" s="72" t="s">
        <v>105</v>
      </c>
      <c r="E844" s="72" t="s">
        <v>27</v>
      </c>
      <c r="F844" s="72" t="s">
        <v>108</v>
      </c>
      <c r="G844" s="72" t="s">
        <v>109</v>
      </c>
      <c r="H844" s="72" t="s">
        <v>23</v>
      </c>
      <c r="I844" s="72" t="s">
        <v>72</v>
      </c>
      <c r="J844" s="74">
        <v>45118</v>
      </c>
      <c r="K844" s="72"/>
      <c r="L844" s="72">
        <v>0.7069339111592633</v>
      </c>
      <c r="M844" s="72">
        <v>6089.5607258330238</v>
      </c>
      <c r="N844" s="72">
        <f>M844/1000</f>
        <v>6.0895607258330235</v>
      </c>
      <c r="O844" s="72">
        <f>N844*0.446089</f>
        <v>2.7164860546261278</v>
      </c>
    </row>
    <row r="845" spans="1:15" ht="13" x14ac:dyDescent="0.15">
      <c r="A845" s="72">
        <v>2023</v>
      </c>
      <c r="B845" s="72" t="s">
        <v>33</v>
      </c>
      <c r="C845" s="72">
        <v>2104</v>
      </c>
      <c r="D845" s="72" t="s">
        <v>105</v>
      </c>
      <c r="E845" s="72" t="s">
        <v>28</v>
      </c>
      <c r="F845" s="72" t="s">
        <v>106</v>
      </c>
      <c r="G845" s="72" t="s">
        <v>110</v>
      </c>
      <c r="H845" s="72" t="s">
        <v>23</v>
      </c>
      <c r="I845" s="72" t="s">
        <v>72</v>
      </c>
      <c r="J845" s="74">
        <v>45118</v>
      </c>
      <c r="K845" s="72"/>
      <c r="L845" s="72">
        <v>0.65852534562211984</v>
      </c>
      <c r="M845" s="72">
        <v>6765.4123601607453</v>
      </c>
      <c r="N845" s="72">
        <f>M845/1000</f>
        <v>6.7654123601607452</v>
      </c>
      <c r="O845" s="72">
        <f>N845*0.446089</f>
        <v>3.0179760343317468</v>
      </c>
    </row>
    <row r="846" spans="1:15" ht="13" x14ac:dyDescent="0.15">
      <c r="A846" s="72">
        <v>2023</v>
      </c>
      <c r="B846" s="72" t="s">
        <v>33</v>
      </c>
      <c r="C846" s="72">
        <v>2105</v>
      </c>
      <c r="D846" s="72" t="s">
        <v>105</v>
      </c>
      <c r="E846" s="72" t="s">
        <v>22</v>
      </c>
      <c r="F846" s="72" t="s">
        <v>106</v>
      </c>
      <c r="G846" s="72" t="s">
        <v>107</v>
      </c>
      <c r="H846" s="72" t="s">
        <v>23</v>
      </c>
      <c r="I846" s="72" t="s">
        <v>72</v>
      </c>
      <c r="J846" s="74">
        <v>45118</v>
      </c>
      <c r="K846" s="72"/>
      <c r="L846" s="72">
        <v>0.61261829652996846</v>
      </c>
      <c r="M846" s="72">
        <v>7066.5592100464846</v>
      </c>
      <c r="N846" s="72">
        <f>M846/1000</f>
        <v>7.0665592100464849</v>
      </c>
      <c r="O846" s="72">
        <f>N846*0.446089</f>
        <v>3.1523143314504267</v>
      </c>
    </row>
    <row r="847" spans="1:15" ht="13" x14ac:dyDescent="0.15">
      <c r="A847" s="72">
        <v>2023</v>
      </c>
      <c r="B847" s="72" t="s">
        <v>33</v>
      </c>
      <c r="C847" s="72">
        <v>2106</v>
      </c>
      <c r="D847" s="72" t="s">
        <v>105</v>
      </c>
      <c r="E847" s="72" t="s">
        <v>29</v>
      </c>
      <c r="F847" s="72" t="s">
        <v>108</v>
      </c>
      <c r="G847" s="72" t="s">
        <v>107</v>
      </c>
      <c r="H847" s="72" t="s">
        <v>23</v>
      </c>
      <c r="I847" s="72" t="s">
        <v>72</v>
      </c>
      <c r="J847" s="74">
        <v>45118</v>
      </c>
      <c r="K847" s="72"/>
      <c r="L847" s="72">
        <v>0.63677130044843044</v>
      </c>
      <c r="M847" s="72">
        <v>8863.8719934773744</v>
      </c>
      <c r="N847" s="72">
        <f>M847/1000</f>
        <v>8.8638719934773746</v>
      </c>
      <c r="O847" s="72">
        <f>N847*0.446089</f>
        <v>3.9540757936983288</v>
      </c>
    </row>
    <row r="848" spans="1:15" ht="13" x14ac:dyDescent="0.15">
      <c r="A848" s="72">
        <v>2023</v>
      </c>
      <c r="B848" s="72" t="s">
        <v>33</v>
      </c>
      <c r="C848" s="72">
        <v>2107</v>
      </c>
      <c r="D848" s="72" t="s">
        <v>105</v>
      </c>
      <c r="E848" s="72" t="s">
        <v>27</v>
      </c>
      <c r="F848" s="72" t="s">
        <v>108</v>
      </c>
      <c r="G848" s="72" t="s">
        <v>109</v>
      </c>
      <c r="H848" s="72" t="s">
        <v>32</v>
      </c>
      <c r="I848" s="72" t="s">
        <v>72</v>
      </c>
      <c r="J848" s="74">
        <v>45107</v>
      </c>
      <c r="K848" s="72" t="s">
        <v>75</v>
      </c>
      <c r="L848" s="72">
        <v>0.59798270893371763</v>
      </c>
      <c r="M848" s="72">
        <v>6896.4410386283571</v>
      </c>
      <c r="N848" s="72">
        <f>M848/1000</f>
        <v>6.8964410386283568</v>
      </c>
      <c r="O848" s="72">
        <f>N848*0.446089</f>
        <v>3.0764264864806852</v>
      </c>
    </row>
    <row r="849" spans="1:15" ht="13" x14ac:dyDescent="0.15">
      <c r="A849" s="72">
        <v>2023</v>
      </c>
      <c r="B849" s="72" t="s">
        <v>33</v>
      </c>
      <c r="C849" s="72">
        <v>2108</v>
      </c>
      <c r="D849" s="72" t="s">
        <v>105</v>
      </c>
      <c r="E849" s="72" t="s">
        <v>31</v>
      </c>
      <c r="F849" s="72" t="s">
        <v>106</v>
      </c>
      <c r="G849" s="72" t="s">
        <v>109</v>
      </c>
      <c r="H849" s="72" t="s">
        <v>32</v>
      </c>
      <c r="I849" s="72" t="s">
        <v>72</v>
      </c>
      <c r="J849" s="74">
        <v>45107</v>
      </c>
      <c r="K849" s="72" t="s">
        <v>77</v>
      </c>
      <c r="L849" s="72">
        <v>0.64061240934730057</v>
      </c>
      <c r="M849" s="72">
        <v>738.08086957858643</v>
      </c>
      <c r="N849" s="72">
        <f>M849/1000</f>
        <v>0.73808086957858643</v>
      </c>
      <c r="O849" s="72">
        <f>N849*0.446089</f>
        <v>0.32924975702944204</v>
      </c>
    </row>
    <row r="850" spans="1:15" ht="13" x14ac:dyDescent="0.15">
      <c r="A850" s="72">
        <v>2023</v>
      </c>
      <c r="B850" s="72" t="s">
        <v>33</v>
      </c>
      <c r="C850" s="72">
        <v>2109</v>
      </c>
      <c r="D850" s="72" t="s">
        <v>105</v>
      </c>
      <c r="E850" s="72" t="s">
        <v>22</v>
      </c>
      <c r="F850" s="72" t="s">
        <v>106</v>
      </c>
      <c r="G850" s="72" t="s">
        <v>107</v>
      </c>
      <c r="H850" s="72" t="s">
        <v>32</v>
      </c>
      <c r="I850" s="72" t="s">
        <v>72</v>
      </c>
      <c r="J850" s="74">
        <v>45107</v>
      </c>
      <c r="K850" s="72" t="s">
        <v>77</v>
      </c>
      <c r="L850" s="72">
        <v>0.61216258144585789</v>
      </c>
      <c r="M850" s="72">
        <v>609.09496593124686</v>
      </c>
      <c r="N850" s="72">
        <f>M850/1000</f>
        <v>0.6090949659312469</v>
      </c>
      <c r="O850" s="72">
        <f>N850*0.446089</f>
        <v>0.271710564257304</v>
      </c>
    </row>
    <row r="851" spans="1:15" ht="13" x14ac:dyDescent="0.15">
      <c r="A851" s="72">
        <v>2023</v>
      </c>
      <c r="B851" s="72" t="s">
        <v>33</v>
      </c>
      <c r="C851" s="72">
        <v>2110</v>
      </c>
      <c r="D851" s="72" t="s">
        <v>105</v>
      </c>
      <c r="E851" s="72" t="s">
        <v>28</v>
      </c>
      <c r="F851" s="72" t="s">
        <v>106</v>
      </c>
      <c r="G851" s="72" t="s">
        <v>110</v>
      </c>
      <c r="H851" s="72" t="s">
        <v>32</v>
      </c>
      <c r="I851" s="72" t="s">
        <v>72</v>
      </c>
      <c r="J851" s="74">
        <v>45107</v>
      </c>
      <c r="K851" s="72" t="s">
        <v>77</v>
      </c>
      <c r="L851" s="72">
        <v>0.62071116656269498</v>
      </c>
      <c r="M851" s="72">
        <v>641.49022490798313</v>
      </c>
      <c r="N851" s="72">
        <f>M851/1000</f>
        <v>0.64149022490798313</v>
      </c>
      <c r="O851" s="72">
        <f>N851*0.446089</f>
        <v>0.28616173293897729</v>
      </c>
    </row>
    <row r="852" spans="1:15" ht="13" x14ac:dyDescent="0.15">
      <c r="A852" s="72">
        <v>2023</v>
      </c>
      <c r="B852" s="72" t="s">
        <v>33</v>
      </c>
      <c r="C852" s="72">
        <v>2111</v>
      </c>
      <c r="D852" s="72" t="s">
        <v>105</v>
      </c>
      <c r="E852" s="72" t="s">
        <v>29</v>
      </c>
      <c r="F852" s="72" t="s">
        <v>108</v>
      </c>
      <c r="G852" s="72" t="s">
        <v>107</v>
      </c>
      <c r="H852" s="72" t="s">
        <v>32</v>
      </c>
      <c r="I852" s="72" t="s">
        <v>72</v>
      </c>
      <c r="J852" s="74">
        <v>45107</v>
      </c>
      <c r="K852" s="72" t="s">
        <v>77</v>
      </c>
      <c r="L852" s="72">
        <v>0.54652301665034275</v>
      </c>
      <c r="M852" s="72">
        <v>821.74762644400255</v>
      </c>
      <c r="N852" s="72">
        <f>M852/1000</f>
        <v>0.82174762644400257</v>
      </c>
      <c r="O852" s="72">
        <f>N852*0.446089</f>
        <v>0.36657257693277867</v>
      </c>
    </row>
    <row r="853" spans="1:15" ht="13" x14ac:dyDescent="0.15">
      <c r="A853" s="72">
        <v>2023</v>
      </c>
      <c r="B853" s="72" t="s">
        <v>33</v>
      </c>
      <c r="C853" s="72">
        <v>2112</v>
      </c>
      <c r="D853" s="72" t="s">
        <v>105</v>
      </c>
      <c r="E853" s="72" t="s">
        <v>30</v>
      </c>
      <c r="F853" s="72" t="s">
        <v>108</v>
      </c>
      <c r="G853" s="72" t="s">
        <v>110</v>
      </c>
      <c r="H853" s="72" t="s">
        <v>32</v>
      </c>
      <c r="I853" s="72" t="s">
        <v>72</v>
      </c>
      <c r="J853" s="74">
        <v>45107</v>
      </c>
      <c r="K853" s="72" t="s">
        <v>75</v>
      </c>
      <c r="L853" s="72">
        <v>0.66480245354501166</v>
      </c>
      <c r="M853" s="72">
        <v>6195.6119994824685</v>
      </c>
      <c r="N853" s="72">
        <f>M853/1000</f>
        <v>6.1956119994824688</v>
      </c>
      <c r="O853" s="72">
        <f>N853*0.446089</f>
        <v>2.7637943612371352</v>
      </c>
    </row>
    <row r="854" spans="1:15" ht="13" x14ac:dyDescent="0.15">
      <c r="A854" s="72">
        <v>2023</v>
      </c>
      <c r="B854" s="72" t="s">
        <v>33</v>
      </c>
      <c r="C854" s="72">
        <v>2201</v>
      </c>
      <c r="D854" s="72" t="s">
        <v>111</v>
      </c>
      <c r="E854" s="72" t="s">
        <v>22</v>
      </c>
      <c r="F854" s="72" t="s">
        <v>106</v>
      </c>
      <c r="G854" s="72" t="s">
        <v>107</v>
      </c>
      <c r="H854" s="72" t="s">
        <v>23</v>
      </c>
      <c r="I854" s="72" t="s">
        <v>72</v>
      </c>
      <c r="J854" s="74">
        <v>45118</v>
      </c>
      <c r="K854" s="72"/>
      <c r="L854" s="72">
        <v>0.64831433422265339</v>
      </c>
      <c r="M854" s="72">
        <v>7732.4657630826287</v>
      </c>
      <c r="N854" s="72">
        <f>M854/1000</f>
        <v>7.7324657630826286</v>
      </c>
      <c r="O854" s="72">
        <f>N854*0.446089</f>
        <v>3.4493679197877669</v>
      </c>
    </row>
    <row r="855" spans="1:15" ht="13" x14ac:dyDescent="0.15">
      <c r="A855" s="72">
        <v>2023</v>
      </c>
      <c r="B855" s="72" t="s">
        <v>33</v>
      </c>
      <c r="C855" s="72">
        <v>2202</v>
      </c>
      <c r="D855" s="72" t="s">
        <v>111</v>
      </c>
      <c r="E855" s="72" t="s">
        <v>27</v>
      </c>
      <c r="F855" s="72" t="s">
        <v>108</v>
      </c>
      <c r="G855" s="72" t="s">
        <v>109</v>
      </c>
      <c r="H855" s="72" t="s">
        <v>23</v>
      </c>
      <c r="I855" s="72" t="s">
        <v>72</v>
      </c>
      <c r="J855" s="74">
        <v>45118</v>
      </c>
      <c r="K855" s="72"/>
      <c r="L855" s="72">
        <v>0.68886123210952077</v>
      </c>
      <c r="M855" s="72">
        <v>3495.6587237234412</v>
      </c>
      <c r="N855" s="72">
        <f>M855/1000</f>
        <v>3.4956587237234413</v>
      </c>
      <c r="O855" s="72">
        <f>N855*0.446089</f>
        <v>1.5593749044070662</v>
      </c>
    </row>
    <row r="856" spans="1:15" ht="13" x14ac:dyDescent="0.15">
      <c r="A856" s="72">
        <v>2023</v>
      </c>
      <c r="B856" s="72" t="s">
        <v>33</v>
      </c>
      <c r="C856" s="72">
        <v>2203</v>
      </c>
      <c r="D856" s="72" t="s">
        <v>111</v>
      </c>
      <c r="E856" s="72" t="s">
        <v>29</v>
      </c>
      <c r="F856" s="72" t="s">
        <v>108</v>
      </c>
      <c r="G856" s="72" t="s">
        <v>107</v>
      </c>
      <c r="H856" s="72" t="s">
        <v>23</v>
      </c>
      <c r="I856" s="72" t="s">
        <v>72</v>
      </c>
      <c r="J856" s="74">
        <v>45118</v>
      </c>
      <c r="K856" s="72"/>
      <c r="L856" s="72">
        <v>0.59852519459238018</v>
      </c>
      <c r="M856" s="72">
        <v>5965.6168678454615</v>
      </c>
      <c r="N856" s="72">
        <f>M856/1000</f>
        <v>5.9656168678454611</v>
      </c>
      <c r="O856" s="72">
        <f>N856*0.446089</f>
        <v>2.6611960629603137</v>
      </c>
    </row>
    <row r="857" spans="1:15" ht="13" x14ac:dyDescent="0.15">
      <c r="A857" s="72">
        <v>2023</v>
      </c>
      <c r="B857" s="72" t="s">
        <v>33</v>
      </c>
      <c r="C857" s="72">
        <v>2204</v>
      </c>
      <c r="D857" s="72" t="s">
        <v>111</v>
      </c>
      <c r="E857" s="72" t="s">
        <v>28</v>
      </c>
      <c r="F857" s="72" t="s">
        <v>106</v>
      </c>
      <c r="G857" s="72" t="s">
        <v>110</v>
      </c>
      <c r="H857" s="72" t="s">
        <v>23</v>
      </c>
      <c r="I857" s="72" t="s">
        <v>72</v>
      </c>
      <c r="J857" s="74">
        <v>45118</v>
      </c>
      <c r="K857" s="72"/>
      <c r="L857" s="72">
        <v>0.6462182803646217</v>
      </c>
      <c r="M857" s="72">
        <v>4957.758047475385</v>
      </c>
      <c r="N857" s="72">
        <f>M857/1000</f>
        <v>4.9577580474753846</v>
      </c>
      <c r="O857" s="72">
        <f>N857*0.446089</f>
        <v>2.211601329640247</v>
      </c>
    </row>
    <row r="858" spans="1:15" ht="13" x14ac:dyDescent="0.15">
      <c r="A858" s="72">
        <v>2023</v>
      </c>
      <c r="B858" s="72" t="s">
        <v>33</v>
      </c>
      <c r="C858" s="72">
        <v>2205</v>
      </c>
      <c r="D858" s="72" t="s">
        <v>111</v>
      </c>
      <c r="E858" s="72" t="s">
        <v>31</v>
      </c>
      <c r="F858" s="72" t="s">
        <v>106</v>
      </c>
      <c r="G858" s="72" t="s">
        <v>109</v>
      </c>
      <c r="H858" s="72" t="s">
        <v>23</v>
      </c>
      <c r="I858" s="72" t="s">
        <v>72</v>
      </c>
      <c r="J858" s="74">
        <v>45118</v>
      </c>
      <c r="K858" s="72"/>
      <c r="L858" s="72">
        <v>0.60746951219512191</v>
      </c>
      <c r="M858" s="72">
        <v>5216.2455773863294</v>
      </c>
      <c r="N858" s="72">
        <f>M858/1000</f>
        <v>5.2162455773863297</v>
      </c>
      <c r="O858" s="72">
        <f>N858*0.446089</f>
        <v>2.3269097733706903</v>
      </c>
    </row>
    <row r="859" spans="1:15" ht="13" x14ac:dyDescent="0.15">
      <c r="A859" s="72">
        <v>2023</v>
      </c>
      <c r="B859" s="72" t="s">
        <v>33</v>
      </c>
      <c r="C859" s="72">
        <v>2206</v>
      </c>
      <c r="D859" s="72" t="s">
        <v>111</v>
      </c>
      <c r="E859" s="72" t="s">
        <v>30</v>
      </c>
      <c r="F859" s="72" t="s">
        <v>108</v>
      </c>
      <c r="G859" s="72" t="s">
        <v>110</v>
      </c>
      <c r="H859" s="72" t="s">
        <v>23</v>
      </c>
      <c r="I859" s="72" t="s">
        <v>72</v>
      </c>
      <c r="J859" s="74">
        <v>45118</v>
      </c>
      <c r="K859" s="72"/>
      <c r="L859" s="72">
        <v>0.64046870534438405</v>
      </c>
      <c r="M859" s="72">
        <v>7296.8922068161864</v>
      </c>
      <c r="N859" s="72">
        <f>M859/1000</f>
        <v>7.2968922068161861</v>
      </c>
      <c r="O859" s="72">
        <f>N859*0.446089</f>
        <v>3.2550633476464257</v>
      </c>
    </row>
    <row r="860" spans="1:15" ht="13" x14ac:dyDescent="0.15">
      <c r="A860" s="72">
        <v>2023</v>
      </c>
      <c r="B860" s="72" t="s">
        <v>33</v>
      </c>
      <c r="C860" s="72">
        <v>2207</v>
      </c>
      <c r="D860" s="72" t="s">
        <v>111</v>
      </c>
      <c r="E860" s="72" t="s">
        <v>22</v>
      </c>
      <c r="F860" s="72" t="s">
        <v>106</v>
      </c>
      <c r="G860" s="72" t="s">
        <v>107</v>
      </c>
      <c r="H860" s="72" t="s">
        <v>32</v>
      </c>
      <c r="I860" s="72" t="s">
        <v>72</v>
      </c>
      <c r="J860" s="74">
        <v>45107</v>
      </c>
      <c r="K860" s="72" t="s">
        <v>75</v>
      </c>
      <c r="L860" s="72">
        <v>0.64002987303958181</v>
      </c>
      <c r="M860" s="72">
        <v>5957.7047765850339</v>
      </c>
      <c r="N860" s="72">
        <f>M860/1000</f>
        <v>5.9577047765850342</v>
      </c>
      <c r="O860" s="72">
        <f>N860*0.446089</f>
        <v>2.6576665660820415</v>
      </c>
    </row>
    <row r="861" spans="1:15" ht="13" x14ac:dyDescent="0.15">
      <c r="A861" s="72">
        <v>2023</v>
      </c>
      <c r="B861" s="72" t="s">
        <v>33</v>
      </c>
      <c r="C861" s="72">
        <v>2208</v>
      </c>
      <c r="D861" s="72" t="s">
        <v>111</v>
      </c>
      <c r="E861" s="72" t="s">
        <v>28</v>
      </c>
      <c r="F861" s="72" t="s">
        <v>106</v>
      </c>
      <c r="G861" s="72" t="s">
        <v>110</v>
      </c>
      <c r="H861" s="72" t="s">
        <v>32</v>
      </c>
      <c r="I861" s="72" t="s">
        <v>72</v>
      </c>
      <c r="J861" s="74">
        <v>45107</v>
      </c>
      <c r="K861" s="72" t="s">
        <v>75</v>
      </c>
      <c r="L861" s="72">
        <v>0.634020618556701</v>
      </c>
      <c r="M861" s="72">
        <v>3139.1127714718787</v>
      </c>
      <c r="N861" s="72">
        <f>M861/1000</f>
        <v>3.1391127714718787</v>
      </c>
      <c r="O861" s="72">
        <f>N861*0.446089</f>
        <v>1.4003236771131189</v>
      </c>
    </row>
    <row r="862" spans="1:15" ht="13" x14ac:dyDescent="0.15">
      <c r="A862" s="72">
        <v>2023</v>
      </c>
      <c r="B862" s="72" t="s">
        <v>33</v>
      </c>
      <c r="C862" s="72">
        <v>2209</v>
      </c>
      <c r="D862" s="72" t="s">
        <v>111</v>
      </c>
      <c r="E862" s="72" t="s">
        <v>27</v>
      </c>
      <c r="F862" s="72" t="s">
        <v>108</v>
      </c>
      <c r="G862" s="72" t="s">
        <v>109</v>
      </c>
      <c r="H862" s="72" t="s">
        <v>32</v>
      </c>
      <c r="I862" s="72" t="s">
        <v>72</v>
      </c>
      <c r="J862" s="74">
        <v>45107</v>
      </c>
      <c r="K862" s="72" t="s">
        <v>77</v>
      </c>
      <c r="L862" s="72">
        <v>0.65118439386902005</v>
      </c>
      <c r="M862" s="72">
        <v>421.39352444817672</v>
      </c>
      <c r="N862" s="72">
        <f>M862/1000</f>
        <v>0.42139352444817674</v>
      </c>
      <c r="O862" s="72">
        <f>N862*0.446089</f>
        <v>0.18797901592756272</v>
      </c>
    </row>
    <row r="863" spans="1:15" ht="13" x14ac:dyDescent="0.15">
      <c r="A863" s="72">
        <v>2023</v>
      </c>
      <c r="B863" s="72" t="s">
        <v>33</v>
      </c>
      <c r="C863" s="72">
        <v>2210</v>
      </c>
      <c r="D863" s="72" t="s">
        <v>111</v>
      </c>
      <c r="E863" s="72" t="s">
        <v>29</v>
      </c>
      <c r="F863" s="72" t="s">
        <v>108</v>
      </c>
      <c r="G863" s="72" t="s">
        <v>107</v>
      </c>
      <c r="H863" s="72" t="s">
        <v>32</v>
      </c>
      <c r="I863" s="72" t="s">
        <v>72</v>
      </c>
      <c r="J863" s="74">
        <v>45107</v>
      </c>
      <c r="K863" s="72" t="s">
        <v>77</v>
      </c>
      <c r="L863" s="72">
        <v>0.64980544747081714</v>
      </c>
      <c r="M863" s="72">
        <v>465.36532641590998</v>
      </c>
      <c r="N863" s="72">
        <f>M863/1000</f>
        <v>0.46536532641591</v>
      </c>
      <c r="O863" s="72">
        <f>N863*0.446089</f>
        <v>0.20759435309554689</v>
      </c>
    </row>
    <row r="864" spans="1:15" ht="13" x14ac:dyDescent="0.15">
      <c r="A864" s="72">
        <v>2023</v>
      </c>
      <c r="B864" s="72" t="s">
        <v>33</v>
      </c>
      <c r="C864" s="72">
        <v>2211</v>
      </c>
      <c r="D864" s="72" t="s">
        <v>111</v>
      </c>
      <c r="E864" s="72" t="s">
        <v>30</v>
      </c>
      <c r="F864" s="72" t="s">
        <v>108</v>
      </c>
      <c r="G864" s="72" t="s">
        <v>110</v>
      </c>
      <c r="H864" s="72" t="s">
        <v>32</v>
      </c>
      <c r="I864" s="72" t="s">
        <v>72</v>
      </c>
      <c r="J864" s="74">
        <v>45107</v>
      </c>
      <c r="K864" s="72" t="s">
        <v>75</v>
      </c>
      <c r="L864" s="72">
        <v>0.62220950200343439</v>
      </c>
      <c r="M864" s="72">
        <v>2281.9860501600633</v>
      </c>
      <c r="N864" s="72">
        <f>M864/1000</f>
        <v>2.2819860501600635</v>
      </c>
      <c r="O864" s="72">
        <f>N864*0.446089</f>
        <v>1.0179688751298526</v>
      </c>
    </row>
    <row r="865" spans="1:15" ht="13" x14ac:dyDescent="0.15">
      <c r="A865" s="72">
        <v>2023</v>
      </c>
      <c r="B865" s="72" t="s">
        <v>33</v>
      </c>
      <c r="C865" s="72">
        <v>2212</v>
      </c>
      <c r="D865" s="72" t="s">
        <v>111</v>
      </c>
      <c r="E865" s="72" t="s">
        <v>31</v>
      </c>
      <c r="F865" s="72" t="s">
        <v>106</v>
      </c>
      <c r="G865" s="72" t="s">
        <v>109</v>
      </c>
      <c r="H865" s="72" t="s">
        <v>32</v>
      </c>
      <c r="I865" s="72" t="s">
        <v>72</v>
      </c>
      <c r="J865" s="74">
        <v>45107</v>
      </c>
      <c r="K865" s="72" t="s">
        <v>75</v>
      </c>
      <c r="L865" s="72">
        <v>0.6882562277580071</v>
      </c>
      <c r="M865" s="72">
        <v>3916.7249625555673</v>
      </c>
      <c r="N865" s="72">
        <f>M865/1000</f>
        <v>3.9167249625555671</v>
      </c>
      <c r="O865" s="72">
        <f>N865*0.446089</f>
        <v>1.7472079218214505</v>
      </c>
    </row>
    <row r="866" spans="1:15" ht="13" x14ac:dyDescent="0.15">
      <c r="A866" s="72">
        <v>2023</v>
      </c>
      <c r="B866" s="72" t="s">
        <v>33</v>
      </c>
      <c r="C866" s="72">
        <v>2301</v>
      </c>
      <c r="D866" s="72" t="s">
        <v>109</v>
      </c>
      <c r="E866" s="72" t="s">
        <v>22</v>
      </c>
      <c r="F866" s="72" t="s">
        <v>106</v>
      </c>
      <c r="G866" s="72" t="s">
        <v>107</v>
      </c>
      <c r="H866" s="72" t="s">
        <v>32</v>
      </c>
      <c r="I866" s="72" t="s">
        <v>72</v>
      </c>
      <c r="J866" s="74">
        <v>45107</v>
      </c>
      <c r="K866" s="72" t="s">
        <v>75</v>
      </c>
      <c r="L866" s="72">
        <v>0.62790697674418605</v>
      </c>
      <c r="M866" s="72">
        <v>5843.6854331427967</v>
      </c>
      <c r="N866" s="72">
        <f>M866/1000</f>
        <v>5.843685433142797</v>
      </c>
      <c r="O866" s="72">
        <f>N866*0.446089</f>
        <v>2.6068037911852371</v>
      </c>
    </row>
    <row r="867" spans="1:15" ht="13" x14ac:dyDescent="0.15">
      <c r="A867" s="72">
        <v>2023</v>
      </c>
      <c r="B867" s="72" t="s">
        <v>33</v>
      </c>
      <c r="C867" s="72">
        <v>2302</v>
      </c>
      <c r="D867" s="72" t="s">
        <v>109</v>
      </c>
      <c r="E867" s="72" t="s">
        <v>28</v>
      </c>
      <c r="F867" s="72" t="s">
        <v>106</v>
      </c>
      <c r="G867" s="72" t="s">
        <v>110</v>
      </c>
      <c r="H867" s="72" t="s">
        <v>32</v>
      </c>
      <c r="I867" s="72" t="s">
        <v>72</v>
      </c>
      <c r="J867" s="74">
        <v>45107</v>
      </c>
      <c r="K867" s="72" t="s">
        <v>75</v>
      </c>
      <c r="L867" s="72">
        <v>0.64894609214698751</v>
      </c>
      <c r="M867" s="72">
        <v>2799.0438212881786</v>
      </c>
      <c r="N867" s="72">
        <f>M867/1000</f>
        <v>2.7990438212881785</v>
      </c>
      <c r="O867" s="72">
        <f>N867*0.446089</f>
        <v>1.2486226591946223</v>
      </c>
    </row>
    <row r="868" spans="1:15" ht="13" x14ac:dyDescent="0.15">
      <c r="A868" s="72">
        <v>2023</v>
      </c>
      <c r="B868" s="72" t="s">
        <v>33</v>
      </c>
      <c r="C868" s="72">
        <v>2303</v>
      </c>
      <c r="D868" s="72" t="s">
        <v>109</v>
      </c>
      <c r="E868" s="72" t="s">
        <v>31</v>
      </c>
      <c r="F868" s="72" t="s">
        <v>106</v>
      </c>
      <c r="G868" s="72" t="s">
        <v>109</v>
      </c>
      <c r="H868" s="72" t="s">
        <v>32</v>
      </c>
      <c r="I868" s="72" t="s">
        <v>72</v>
      </c>
      <c r="J868" s="74">
        <v>45107</v>
      </c>
      <c r="K868" s="72" t="s">
        <v>77</v>
      </c>
      <c r="L868" s="72">
        <v>0.61205846528623631</v>
      </c>
      <c r="M868" s="72">
        <v>515.52640561796056</v>
      </c>
      <c r="N868" s="72">
        <f>M868/1000</f>
        <v>0.51552640561796059</v>
      </c>
      <c r="O868" s="72">
        <f>N868*0.446089</f>
        <v>0.22997065875571043</v>
      </c>
    </row>
    <row r="869" spans="1:15" ht="13" x14ac:dyDescent="0.15">
      <c r="A869" s="72">
        <v>2023</v>
      </c>
      <c r="B869" s="72" t="s">
        <v>33</v>
      </c>
      <c r="C869" s="72">
        <v>2304</v>
      </c>
      <c r="D869" s="72" t="s">
        <v>109</v>
      </c>
      <c r="E869" s="72" t="s">
        <v>30</v>
      </c>
      <c r="F869" s="72" t="s">
        <v>108</v>
      </c>
      <c r="G869" s="72" t="s">
        <v>110</v>
      </c>
      <c r="H869" s="72" t="s">
        <v>32</v>
      </c>
      <c r="I869" s="72" t="s">
        <v>72</v>
      </c>
      <c r="J869" s="74">
        <v>45107</v>
      </c>
      <c r="K869" s="72" t="s">
        <v>77</v>
      </c>
      <c r="L869" s="72">
        <v>0.60859329017068864</v>
      </c>
      <c r="M869" s="72">
        <v>378.27723312518293</v>
      </c>
      <c r="N869" s="72">
        <f>M869/1000</f>
        <v>0.37827723312518291</v>
      </c>
      <c r="O869" s="72">
        <f>N869*0.446089</f>
        <v>0.16874531264757972</v>
      </c>
    </row>
    <row r="870" spans="1:15" ht="13" x14ac:dyDescent="0.15">
      <c r="A870" s="72">
        <v>2023</v>
      </c>
      <c r="B870" s="72" t="s">
        <v>33</v>
      </c>
      <c r="C870" s="72">
        <v>2305</v>
      </c>
      <c r="D870" s="72" t="s">
        <v>109</v>
      </c>
      <c r="E870" s="72" t="s">
        <v>29</v>
      </c>
      <c r="F870" s="72" t="s">
        <v>108</v>
      </c>
      <c r="G870" s="72" t="s">
        <v>107</v>
      </c>
      <c r="H870" s="72" t="s">
        <v>32</v>
      </c>
      <c r="I870" s="72" t="s">
        <v>72</v>
      </c>
      <c r="J870" s="74">
        <v>45107</v>
      </c>
      <c r="K870" s="72" t="s">
        <v>75</v>
      </c>
      <c r="L870" s="72">
        <v>0.66340310600945307</v>
      </c>
      <c r="M870" s="72">
        <v>2195.8153377120293</v>
      </c>
      <c r="N870" s="72">
        <f>M870/1000</f>
        <v>2.1958153377120295</v>
      </c>
      <c r="O870" s="72">
        <f>N870*0.446089</f>
        <v>0.9795290681846216</v>
      </c>
    </row>
    <row r="871" spans="1:15" ht="13" x14ac:dyDescent="0.15">
      <c r="A871" s="72">
        <v>2023</v>
      </c>
      <c r="B871" s="72" t="s">
        <v>33</v>
      </c>
      <c r="C871" s="72">
        <v>2306</v>
      </c>
      <c r="D871" s="72" t="s">
        <v>109</v>
      </c>
      <c r="E871" s="72" t="s">
        <v>27</v>
      </c>
      <c r="F871" s="72" t="s">
        <v>108</v>
      </c>
      <c r="G871" s="72" t="s">
        <v>109</v>
      </c>
      <c r="H871" s="72" t="s">
        <v>32</v>
      </c>
      <c r="I871" s="72" t="s">
        <v>72</v>
      </c>
      <c r="J871" s="74">
        <v>45107</v>
      </c>
      <c r="K871" s="72" t="s">
        <v>75</v>
      </c>
      <c r="L871" s="72">
        <v>0.57067137809187274</v>
      </c>
      <c r="M871" s="72">
        <v>5082.856729842596</v>
      </c>
      <c r="N871" s="72">
        <f>M871/1000</f>
        <v>5.0828567298425957</v>
      </c>
      <c r="O871" s="72">
        <f>N871*0.446089</f>
        <v>2.2674064757587535</v>
      </c>
    </row>
    <row r="872" spans="1:15" ht="13" x14ac:dyDescent="0.15">
      <c r="A872" s="72">
        <v>2023</v>
      </c>
      <c r="B872" s="72" t="s">
        <v>33</v>
      </c>
      <c r="C872" s="72">
        <v>2307</v>
      </c>
      <c r="D872" s="72" t="s">
        <v>109</v>
      </c>
      <c r="E872" s="72" t="s">
        <v>22</v>
      </c>
      <c r="F872" s="72" t="s">
        <v>106</v>
      </c>
      <c r="G872" s="72" t="s">
        <v>107</v>
      </c>
      <c r="H872" s="72" t="s">
        <v>23</v>
      </c>
      <c r="I872" s="72" t="s">
        <v>72</v>
      </c>
      <c r="J872" s="74">
        <v>45118</v>
      </c>
      <c r="K872" s="72"/>
      <c r="L872" s="72">
        <v>0.62223482699943289</v>
      </c>
      <c r="M872" s="72">
        <v>8077.6890974406542</v>
      </c>
      <c r="N872" s="72">
        <f>M872/1000</f>
        <v>8.0776890974406541</v>
      </c>
      <c r="O872" s="72">
        <f>N872*0.446089</f>
        <v>3.6033682517882042</v>
      </c>
    </row>
    <row r="873" spans="1:15" ht="13" x14ac:dyDescent="0.15">
      <c r="A873" s="72">
        <v>2023</v>
      </c>
      <c r="B873" s="72" t="s">
        <v>33</v>
      </c>
      <c r="C873" s="72">
        <v>2308</v>
      </c>
      <c r="D873" s="72" t="s">
        <v>109</v>
      </c>
      <c r="E873" s="72" t="s">
        <v>29</v>
      </c>
      <c r="F873" s="72" t="s">
        <v>108</v>
      </c>
      <c r="G873" s="72" t="s">
        <v>107</v>
      </c>
      <c r="H873" s="72" t="s">
        <v>23</v>
      </c>
      <c r="I873" s="72" t="s">
        <v>72</v>
      </c>
      <c r="J873" s="74">
        <v>45118</v>
      </c>
      <c r="K873" s="72"/>
      <c r="L873" s="72">
        <v>0.6259414225941422</v>
      </c>
      <c r="M873" s="72">
        <v>6416.8208218869304</v>
      </c>
      <c r="N873" s="72">
        <f>M873/1000</f>
        <v>6.4168208218869305</v>
      </c>
      <c r="O873" s="72">
        <f>N873*0.446089</f>
        <v>2.862473183614719</v>
      </c>
    </row>
    <row r="874" spans="1:15" ht="13" x14ac:dyDescent="0.15">
      <c r="A874" s="72">
        <v>2023</v>
      </c>
      <c r="B874" s="72" t="s">
        <v>33</v>
      </c>
      <c r="C874" s="72">
        <v>2309</v>
      </c>
      <c r="D874" s="72" t="s">
        <v>109</v>
      </c>
      <c r="E874" s="72" t="s">
        <v>31</v>
      </c>
      <c r="F874" s="72" t="s">
        <v>106</v>
      </c>
      <c r="G874" s="72" t="s">
        <v>109</v>
      </c>
      <c r="H874" s="72" t="s">
        <v>23</v>
      </c>
      <c r="I874" s="72" t="s">
        <v>72</v>
      </c>
      <c r="J874" s="74">
        <v>45118</v>
      </c>
      <c r="K874" s="72"/>
      <c r="L874" s="72">
        <v>0.60444100180738447</v>
      </c>
      <c r="M874" s="72">
        <v>3631.7572396078285</v>
      </c>
      <c r="N874" s="72">
        <f>M874/1000</f>
        <v>3.6317572396078286</v>
      </c>
      <c r="O874" s="72">
        <f>N874*0.446089</f>
        <v>1.6200869552594166</v>
      </c>
    </row>
    <row r="875" spans="1:15" ht="13" x14ac:dyDescent="0.15">
      <c r="A875" s="72">
        <v>2023</v>
      </c>
      <c r="B875" s="72" t="s">
        <v>33</v>
      </c>
      <c r="C875" s="72">
        <v>2310</v>
      </c>
      <c r="D875" s="72" t="s">
        <v>109</v>
      </c>
      <c r="E875" s="72" t="s">
        <v>27</v>
      </c>
      <c r="F875" s="72" t="s">
        <v>108</v>
      </c>
      <c r="G875" s="72" t="s">
        <v>109</v>
      </c>
      <c r="H875" s="72" t="s">
        <v>23</v>
      </c>
      <c r="I875" s="72" t="s">
        <v>72</v>
      </c>
      <c r="J875" s="74">
        <v>45118</v>
      </c>
      <c r="K875" s="72"/>
      <c r="L875" s="72">
        <v>0.64008394543546687</v>
      </c>
      <c r="M875" s="72">
        <v>4174.1149303457805</v>
      </c>
      <c r="N875" s="72">
        <f>M875/1000</f>
        <v>4.1741149303457803</v>
      </c>
      <c r="O875" s="72">
        <f>N875*0.446089</f>
        <v>1.8620267551630187</v>
      </c>
    </row>
    <row r="876" spans="1:15" ht="13" x14ac:dyDescent="0.15">
      <c r="A876" s="72">
        <v>2023</v>
      </c>
      <c r="B876" s="72" t="s">
        <v>33</v>
      </c>
      <c r="C876" s="72">
        <v>2311</v>
      </c>
      <c r="D876" s="72" t="s">
        <v>109</v>
      </c>
      <c r="E876" s="72" t="s">
        <v>30</v>
      </c>
      <c r="F876" s="72" t="s">
        <v>108</v>
      </c>
      <c r="G876" s="72" t="s">
        <v>110</v>
      </c>
      <c r="H876" s="72" t="s">
        <v>23</v>
      </c>
      <c r="I876" s="72" t="s">
        <v>72</v>
      </c>
      <c r="J876" s="74">
        <v>45118</v>
      </c>
      <c r="K876" s="72"/>
      <c r="L876" s="72">
        <v>0.65493726132024011</v>
      </c>
      <c r="M876" s="72">
        <v>6669.7567907969778</v>
      </c>
      <c r="N876" s="72">
        <f>M876/1000</f>
        <v>6.6697567907969777</v>
      </c>
      <c r="O876" s="72">
        <f>N876*0.446089</f>
        <v>2.9753051370498329</v>
      </c>
    </row>
    <row r="877" spans="1:15" ht="13" x14ac:dyDescent="0.15">
      <c r="A877" s="72">
        <v>2023</v>
      </c>
      <c r="B877" s="72" t="s">
        <v>33</v>
      </c>
      <c r="C877" s="72">
        <v>2312</v>
      </c>
      <c r="D877" s="72" t="s">
        <v>109</v>
      </c>
      <c r="E877" s="72" t="s">
        <v>28</v>
      </c>
      <c r="F877" s="72" t="s">
        <v>106</v>
      </c>
      <c r="G877" s="72" t="s">
        <v>110</v>
      </c>
      <c r="H877" s="72" t="s">
        <v>23</v>
      </c>
      <c r="I877" s="72" t="s">
        <v>72</v>
      </c>
      <c r="J877" s="74">
        <v>45118</v>
      </c>
      <c r="K877" s="72"/>
      <c r="L877" s="72">
        <v>0.65223274695534506</v>
      </c>
      <c r="M877" s="72">
        <v>6680.0199514313163</v>
      </c>
      <c r="N877" s="72">
        <f>M877/1000</f>
        <v>6.6800199514313165</v>
      </c>
      <c r="O877" s="72">
        <f>N877*0.446089</f>
        <v>2.9798834201140445</v>
      </c>
    </row>
    <row r="878" spans="1:15" ht="13" x14ac:dyDescent="0.15">
      <c r="A878" s="72">
        <v>2023</v>
      </c>
      <c r="B878" s="72" t="s">
        <v>33</v>
      </c>
      <c r="C878" s="72">
        <v>2401</v>
      </c>
      <c r="D878" s="72" t="s">
        <v>107</v>
      </c>
      <c r="E878" s="72" t="s">
        <v>30</v>
      </c>
      <c r="F878" s="72" t="s">
        <v>108</v>
      </c>
      <c r="G878" s="72" t="s">
        <v>110</v>
      </c>
      <c r="H878" s="72" t="s">
        <v>23</v>
      </c>
      <c r="I878" s="72" t="s">
        <v>72</v>
      </c>
      <c r="J878" s="74">
        <v>45118</v>
      </c>
      <c r="K878" s="72"/>
      <c r="L878" s="72">
        <v>0.63228699551569512</v>
      </c>
      <c r="M878" s="72">
        <v>7462.944663375155</v>
      </c>
      <c r="N878" s="72">
        <f>M878/1000</f>
        <v>7.4629446633751551</v>
      </c>
      <c r="O878" s="72">
        <f>N878*0.446089</f>
        <v>3.3291375219403596</v>
      </c>
    </row>
    <row r="879" spans="1:15" ht="13" x14ac:dyDescent="0.15">
      <c r="A879" s="72">
        <v>2023</v>
      </c>
      <c r="B879" s="72" t="s">
        <v>33</v>
      </c>
      <c r="C879" s="72">
        <v>2402</v>
      </c>
      <c r="D879" s="72" t="s">
        <v>107</v>
      </c>
      <c r="E879" s="72" t="s">
        <v>27</v>
      </c>
      <c r="F879" s="72" t="s">
        <v>108</v>
      </c>
      <c r="G879" s="72" t="s">
        <v>109</v>
      </c>
      <c r="H879" s="72" t="s">
        <v>23</v>
      </c>
      <c r="I879" s="72" t="s">
        <v>72</v>
      </c>
      <c r="J879" s="74">
        <v>45118</v>
      </c>
      <c r="K879" s="72"/>
      <c r="L879" s="72">
        <v>0.65496575342465746</v>
      </c>
      <c r="M879" s="72">
        <v>6794.253677374968</v>
      </c>
      <c r="N879" s="72">
        <f>M879/1000</f>
        <v>6.794253677374968</v>
      </c>
      <c r="O879" s="72">
        <f>N879*0.446089</f>
        <v>3.0308418286865222</v>
      </c>
    </row>
    <row r="880" spans="1:15" ht="13" x14ac:dyDescent="0.15">
      <c r="A880" s="72">
        <v>2023</v>
      </c>
      <c r="B880" s="72" t="s">
        <v>33</v>
      </c>
      <c r="C880" s="72">
        <v>2403</v>
      </c>
      <c r="D880" s="72" t="s">
        <v>107</v>
      </c>
      <c r="E880" s="72" t="s">
        <v>22</v>
      </c>
      <c r="F880" s="72" t="s">
        <v>106</v>
      </c>
      <c r="G880" s="72" t="s">
        <v>107</v>
      </c>
      <c r="H880" s="72" t="s">
        <v>23</v>
      </c>
      <c r="I880" s="72" t="s">
        <v>72</v>
      </c>
      <c r="J880" s="74">
        <v>45118</v>
      </c>
      <c r="K880" s="72"/>
      <c r="L880" s="72">
        <v>0.64459930313588854</v>
      </c>
      <c r="M880" s="72">
        <v>5152.1852673072171</v>
      </c>
      <c r="N880" s="72">
        <f>M880/1000</f>
        <v>5.1521852673072175</v>
      </c>
      <c r="O880" s="72">
        <f>N880*0.446089</f>
        <v>2.2983331737078094</v>
      </c>
    </row>
    <row r="881" spans="1:15" ht="13" x14ac:dyDescent="0.15">
      <c r="A881" s="72">
        <v>2023</v>
      </c>
      <c r="B881" s="72" t="s">
        <v>33</v>
      </c>
      <c r="C881" s="72">
        <v>2404</v>
      </c>
      <c r="D881" s="72" t="s">
        <v>107</v>
      </c>
      <c r="E881" s="72" t="s">
        <v>28</v>
      </c>
      <c r="F881" s="72" t="s">
        <v>106</v>
      </c>
      <c r="G881" s="72" t="s">
        <v>110</v>
      </c>
      <c r="H881" s="72" t="s">
        <v>23</v>
      </c>
      <c r="I881" s="72" t="s">
        <v>72</v>
      </c>
      <c r="J881" s="74">
        <v>45118</v>
      </c>
      <c r="K881" s="72"/>
      <c r="L881" s="72">
        <v>0.6333333333333333</v>
      </c>
      <c r="M881" s="72">
        <v>5802.7609053497927</v>
      </c>
      <c r="N881" s="72">
        <f>M881/1000</f>
        <v>5.8027609053497926</v>
      </c>
      <c r="O881" s="72">
        <f>N881*0.446089</f>
        <v>2.5885478095065837</v>
      </c>
    </row>
    <row r="882" spans="1:15" ht="13" x14ac:dyDescent="0.15">
      <c r="A882" s="72">
        <v>2023</v>
      </c>
      <c r="B882" s="72" t="s">
        <v>33</v>
      </c>
      <c r="C882" s="72">
        <v>2405</v>
      </c>
      <c r="D882" s="72" t="s">
        <v>107</v>
      </c>
      <c r="E882" s="72" t="s">
        <v>29</v>
      </c>
      <c r="F882" s="72" t="s">
        <v>108</v>
      </c>
      <c r="G882" s="72" t="s">
        <v>107</v>
      </c>
      <c r="H882" s="72" t="s">
        <v>23</v>
      </c>
      <c r="I882" s="72" t="s">
        <v>72</v>
      </c>
      <c r="J882" s="74">
        <v>45118</v>
      </c>
      <c r="K882" s="72"/>
      <c r="L882" s="72">
        <v>0.67198404785643073</v>
      </c>
      <c r="M882" s="72">
        <v>6221.3776929592796</v>
      </c>
      <c r="N882" s="72">
        <f>M882/1000</f>
        <v>6.2213776929592797</v>
      </c>
      <c r="O882" s="72">
        <f>N882*0.446089</f>
        <v>2.775288153674512</v>
      </c>
    </row>
    <row r="883" spans="1:15" ht="13" x14ac:dyDescent="0.15">
      <c r="A883" s="72">
        <v>2023</v>
      </c>
      <c r="B883" s="72" t="s">
        <v>33</v>
      </c>
      <c r="C883" s="72">
        <v>2406</v>
      </c>
      <c r="D883" s="72" t="s">
        <v>107</v>
      </c>
      <c r="E883" s="72" t="s">
        <v>31</v>
      </c>
      <c r="F883" s="72" t="s">
        <v>106</v>
      </c>
      <c r="G883" s="72" t="s">
        <v>109</v>
      </c>
      <c r="H883" s="72" t="s">
        <v>23</v>
      </c>
      <c r="I883" s="72" t="s">
        <v>72</v>
      </c>
      <c r="J883" s="74">
        <v>45118</v>
      </c>
      <c r="K883" s="72"/>
      <c r="L883" s="72">
        <v>0.63397925229986296</v>
      </c>
      <c r="M883" s="72">
        <v>6455.8065771127694</v>
      </c>
      <c r="N883" s="72">
        <f>M883/1000</f>
        <v>6.4558065771127691</v>
      </c>
      <c r="O883" s="72">
        <f>N883*0.446089</f>
        <v>2.8798643001776583</v>
      </c>
    </row>
    <row r="884" spans="1:15" ht="13" x14ac:dyDescent="0.15">
      <c r="A884" s="72">
        <v>2023</v>
      </c>
      <c r="B884" s="72" t="s">
        <v>33</v>
      </c>
      <c r="C884" s="72">
        <v>2407</v>
      </c>
      <c r="D884" s="72" t="s">
        <v>107</v>
      </c>
      <c r="E884" s="72" t="s">
        <v>31</v>
      </c>
      <c r="F884" s="72" t="s">
        <v>106</v>
      </c>
      <c r="G884" s="72" t="s">
        <v>109</v>
      </c>
      <c r="H884" s="72" t="s">
        <v>32</v>
      </c>
      <c r="I884" s="72" t="s">
        <v>72</v>
      </c>
      <c r="J884" s="74">
        <v>45107</v>
      </c>
      <c r="K884" s="72" t="s">
        <v>75</v>
      </c>
      <c r="L884" s="72">
        <v>0.62988665278741618</v>
      </c>
      <c r="M884" s="72">
        <v>5097.1985254659312</v>
      </c>
      <c r="N884" s="72">
        <f>M884/1000</f>
        <v>5.0971985254659309</v>
      </c>
      <c r="O884" s="72">
        <f>N884*0.446089</f>
        <v>2.2738041930265718</v>
      </c>
    </row>
    <row r="885" spans="1:15" ht="13" x14ac:dyDescent="0.15">
      <c r="A885" s="72">
        <v>2023</v>
      </c>
      <c r="B885" s="72" t="s">
        <v>33</v>
      </c>
      <c r="C885" s="72">
        <v>2408</v>
      </c>
      <c r="D885" s="72" t="s">
        <v>107</v>
      </c>
      <c r="E885" s="72" t="s">
        <v>27</v>
      </c>
      <c r="F885" s="72" t="s">
        <v>108</v>
      </c>
      <c r="G885" s="72" t="s">
        <v>109</v>
      </c>
      <c r="H885" s="72" t="s">
        <v>32</v>
      </c>
      <c r="I885" s="72" t="s">
        <v>72</v>
      </c>
      <c r="J885" s="74">
        <v>45107</v>
      </c>
      <c r="K885" s="72" t="s">
        <v>75</v>
      </c>
      <c r="L885" s="72">
        <v>0.64993619736282437</v>
      </c>
      <c r="M885" s="72">
        <v>3087.1804585865257</v>
      </c>
      <c r="N885" s="72">
        <f>M885/1000</f>
        <v>3.0871804585865257</v>
      </c>
      <c r="O885" s="72">
        <f>N885*0.446089</f>
        <v>1.3771572435904047</v>
      </c>
    </row>
    <row r="886" spans="1:15" ht="13" x14ac:dyDescent="0.15">
      <c r="A886" s="72">
        <v>2023</v>
      </c>
      <c r="B886" s="72" t="s">
        <v>33</v>
      </c>
      <c r="C886" s="72">
        <v>2409</v>
      </c>
      <c r="D886" s="72" t="s">
        <v>107</v>
      </c>
      <c r="E886" s="72" t="s">
        <v>22</v>
      </c>
      <c r="F886" s="72" t="s">
        <v>106</v>
      </c>
      <c r="G886" s="72" t="s">
        <v>107</v>
      </c>
      <c r="H886" s="72" t="s">
        <v>32</v>
      </c>
      <c r="I886" s="72" t="s">
        <v>72</v>
      </c>
      <c r="J886" s="74">
        <v>45107</v>
      </c>
      <c r="K886" s="72" t="s">
        <v>75</v>
      </c>
      <c r="L886" s="72">
        <v>0.60311284046692604</v>
      </c>
      <c r="M886" s="72">
        <v>3116.5374890277612</v>
      </c>
      <c r="N886" s="72">
        <f>M886/1000</f>
        <v>3.1165374890277611</v>
      </c>
      <c r="O886" s="72">
        <f>N886*0.446089</f>
        <v>1.390253091942905</v>
      </c>
    </row>
    <row r="887" spans="1:15" ht="13" x14ac:dyDescent="0.15">
      <c r="A887" s="72">
        <v>2023</v>
      </c>
      <c r="B887" s="72" t="s">
        <v>33</v>
      </c>
      <c r="C887" s="72">
        <v>2410</v>
      </c>
      <c r="D887" s="72" t="s">
        <v>107</v>
      </c>
      <c r="E887" s="72" t="s">
        <v>30</v>
      </c>
      <c r="F887" s="72" t="s">
        <v>108</v>
      </c>
      <c r="G887" s="72" t="s">
        <v>110</v>
      </c>
      <c r="H887" s="72" t="s">
        <v>32</v>
      </c>
      <c r="I887" s="72" t="s">
        <v>72</v>
      </c>
      <c r="J887" s="74">
        <v>45107</v>
      </c>
      <c r="K887" s="72" t="s">
        <v>75</v>
      </c>
      <c r="L887" s="72">
        <v>0.66362078812107361</v>
      </c>
      <c r="M887" s="72">
        <v>4307.51664496991</v>
      </c>
      <c r="N887" s="72">
        <f>M887/1000</f>
        <v>4.30751664496991</v>
      </c>
      <c r="O887" s="72">
        <f>N887*0.446089</f>
        <v>1.9215357926379824</v>
      </c>
    </row>
    <row r="888" spans="1:15" ht="13" x14ac:dyDescent="0.15">
      <c r="A888" s="72">
        <v>2023</v>
      </c>
      <c r="B888" s="72" t="s">
        <v>33</v>
      </c>
      <c r="C888" s="72">
        <v>2411</v>
      </c>
      <c r="D888" s="72" t="s">
        <v>107</v>
      </c>
      <c r="E888" s="72" t="s">
        <v>29</v>
      </c>
      <c r="F888" s="72" t="s">
        <v>108</v>
      </c>
      <c r="G888" s="72" t="s">
        <v>107</v>
      </c>
      <c r="H888" s="72" t="s">
        <v>32</v>
      </c>
      <c r="I888" s="72" t="s">
        <v>72</v>
      </c>
      <c r="J888" s="74">
        <v>45107</v>
      </c>
      <c r="K888" s="72" t="s">
        <v>75</v>
      </c>
      <c r="L888" s="72">
        <v>0.65076660988074952</v>
      </c>
      <c r="M888" s="72">
        <v>5231.5381335597131</v>
      </c>
      <c r="N888" s="72">
        <f>M888/1000</f>
        <v>5.2315381335597131</v>
      </c>
      <c r="O888" s="72">
        <f>N888*0.446089</f>
        <v>2.3337316144615188</v>
      </c>
    </row>
    <row r="889" spans="1:15" ht="13" x14ac:dyDescent="0.15">
      <c r="A889" s="72">
        <v>2023</v>
      </c>
      <c r="B889" s="72" t="s">
        <v>33</v>
      </c>
      <c r="C889" s="72">
        <v>2412</v>
      </c>
      <c r="D889" s="72" t="s">
        <v>107</v>
      </c>
      <c r="E889" s="72" t="s">
        <v>28</v>
      </c>
      <c r="F889" s="72" t="s">
        <v>106</v>
      </c>
      <c r="G889" s="72" t="s">
        <v>110</v>
      </c>
      <c r="H889" s="72" t="s">
        <v>32</v>
      </c>
      <c r="I889" s="72" t="s">
        <v>72</v>
      </c>
      <c r="J889" s="74">
        <v>45107</v>
      </c>
      <c r="K889" s="72" t="s">
        <v>75</v>
      </c>
      <c r="L889" s="72">
        <v>0.61317116582616438</v>
      </c>
      <c r="M889" s="72">
        <v>4299.3085713924238</v>
      </c>
      <c r="N889" s="72">
        <f>M889/1000</f>
        <v>4.2993085713924239</v>
      </c>
      <c r="O889" s="72">
        <f>N889*0.446089</f>
        <v>1.9178742613038751</v>
      </c>
    </row>
    <row r="890" spans="1:15" ht="13" x14ac:dyDescent="0.15">
      <c r="A890" s="72">
        <v>2023</v>
      </c>
      <c r="B890" s="72" t="s">
        <v>33</v>
      </c>
      <c r="C890" s="72">
        <v>2101</v>
      </c>
      <c r="D890" s="72" t="s">
        <v>105</v>
      </c>
      <c r="E890" s="72" t="s">
        <v>31</v>
      </c>
      <c r="F890" s="72" t="s">
        <v>106</v>
      </c>
      <c r="G890" s="72" t="s">
        <v>109</v>
      </c>
      <c r="H890" s="72" t="s">
        <v>23</v>
      </c>
      <c r="I890" s="72" t="s">
        <v>82</v>
      </c>
      <c r="J890" s="74">
        <v>45160</v>
      </c>
      <c r="K890" s="72"/>
      <c r="L890" s="72">
        <v>0.6796679197994987</v>
      </c>
      <c r="M890" s="72">
        <v>5727.3549579616829</v>
      </c>
      <c r="N890" s="72">
        <f>M890/1000</f>
        <v>5.7273549579616825</v>
      </c>
      <c r="O890" s="72">
        <f>N890*0.446089</f>
        <v>2.5549100458421692</v>
      </c>
    </row>
    <row r="891" spans="1:15" ht="13" x14ac:dyDescent="0.15">
      <c r="A891" s="72">
        <v>2023</v>
      </c>
      <c r="B891" s="72" t="s">
        <v>33</v>
      </c>
      <c r="C891" s="72">
        <v>2102</v>
      </c>
      <c r="D891" s="72" t="s">
        <v>105</v>
      </c>
      <c r="E891" s="72" t="s">
        <v>30</v>
      </c>
      <c r="F891" s="72" t="s">
        <v>108</v>
      </c>
      <c r="G891" s="72" t="s">
        <v>110</v>
      </c>
      <c r="H891" s="72" t="s">
        <v>23</v>
      </c>
      <c r="I891" s="72" t="s">
        <v>82</v>
      </c>
      <c r="J891" s="74">
        <v>45160</v>
      </c>
      <c r="K891" s="72"/>
      <c r="L891" s="72">
        <v>0.63502553319315103</v>
      </c>
      <c r="M891" s="72">
        <v>7363.2730276632365</v>
      </c>
      <c r="N891" s="72">
        <f>M891/1000</f>
        <v>7.3632730276632365</v>
      </c>
      <c r="O891" s="72">
        <f>N891*0.446089</f>
        <v>3.2846751016372657</v>
      </c>
    </row>
    <row r="892" spans="1:15" ht="13" x14ac:dyDescent="0.15">
      <c r="A892" s="72">
        <v>2023</v>
      </c>
      <c r="B892" s="72" t="s">
        <v>33</v>
      </c>
      <c r="C892" s="72">
        <v>2103</v>
      </c>
      <c r="D892" s="72" t="s">
        <v>105</v>
      </c>
      <c r="E892" s="72" t="s">
        <v>27</v>
      </c>
      <c r="F892" s="72" t="s">
        <v>108</v>
      </c>
      <c r="G892" s="72" t="s">
        <v>109</v>
      </c>
      <c r="H892" s="72" t="s">
        <v>23</v>
      </c>
      <c r="I892" s="72" t="s">
        <v>82</v>
      </c>
      <c r="J892" s="74">
        <v>45160</v>
      </c>
      <c r="K892" s="72"/>
      <c r="L892" s="72">
        <v>0.67399813606710157</v>
      </c>
      <c r="M892" s="72">
        <v>6065.027220323771</v>
      </c>
      <c r="N892" s="72">
        <f>M892/1000</f>
        <v>6.0650272203237714</v>
      </c>
      <c r="O892" s="72">
        <f>N892*0.446089</f>
        <v>2.705541927687011</v>
      </c>
    </row>
    <row r="893" spans="1:15" ht="13" x14ac:dyDescent="0.15">
      <c r="A893" s="72">
        <v>2023</v>
      </c>
      <c r="B893" s="72" t="s">
        <v>33</v>
      </c>
      <c r="C893" s="72">
        <v>2104</v>
      </c>
      <c r="D893" s="72" t="s">
        <v>105</v>
      </c>
      <c r="E893" s="72" t="s">
        <v>28</v>
      </c>
      <c r="F893" s="72" t="s">
        <v>106</v>
      </c>
      <c r="G893" s="72" t="s">
        <v>110</v>
      </c>
      <c r="H893" s="72" t="s">
        <v>23</v>
      </c>
      <c r="I893" s="72" t="s">
        <v>82</v>
      </c>
      <c r="J893" s="74">
        <v>45160</v>
      </c>
      <c r="K893" s="72"/>
      <c r="L893" s="72">
        <v>0.69</v>
      </c>
      <c r="M893" s="72">
        <v>5729.8740404040409</v>
      </c>
      <c r="N893" s="72">
        <f>M893/1000</f>
        <v>5.7298740404040407</v>
      </c>
      <c r="O893" s="72">
        <f>N893*0.446089</f>
        <v>2.5560337808097984</v>
      </c>
    </row>
    <row r="894" spans="1:15" ht="13" x14ac:dyDescent="0.15">
      <c r="A894" s="72">
        <v>2023</v>
      </c>
      <c r="B894" s="72" t="s">
        <v>33</v>
      </c>
      <c r="C894" s="72">
        <v>2105</v>
      </c>
      <c r="D894" s="72" t="s">
        <v>105</v>
      </c>
      <c r="E894" s="72" t="s">
        <v>22</v>
      </c>
      <c r="F894" s="72" t="s">
        <v>106</v>
      </c>
      <c r="G894" s="72" t="s">
        <v>107</v>
      </c>
      <c r="H894" s="72" t="s">
        <v>23</v>
      </c>
      <c r="I894" s="72" t="s">
        <v>82</v>
      </c>
      <c r="J894" s="74">
        <v>45160</v>
      </c>
      <c r="K894" s="72"/>
      <c r="L894" s="72">
        <v>0.67665643617981575</v>
      </c>
      <c r="M894" s="72">
        <v>5703.0742631222884</v>
      </c>
      <c r="N894" s="72">
        <f>M894/1000</f>
        <v>5.7030742631222884</v>
      </c>
      <c r="O894" s="72">
        <f>N894*0.446089</f>
        <v>2.5440786949619585</v>
      </c>
    </row>
    <row r="895" spans="1:15" ht="13" x14ac:dyDescent="0.15">
      <c r="A895" s="72">
        <v>2023</v>
      </c>
      <c r="B895" s="72" t="s">
        <v>33</v>
      </c>
      <c r="C895" s="72">
        <v>2106</v>
      </c>
      <c r="D895" s="72" t="s">
        <v>105</v>
      </c>
      <c r="E895" s="72" t="s">
        <v>29</v>
      </c>
      <c r="F895" s="72" t="s">
        <v>108</v>
      </c>
      <c r="G895" s="72" t="s">
        <v>107</v>
      </c>
      <c r="H895" s="72" t="s">
        <v>23</v>
      </c>
      <c r="I895" s="72" t="s">
        <v>82</v>
      </c>
      <c r="J895" s="74">
        <v>45160</v>
      </c>
      <c r="K895" s="72"/>
      <c r="L895" s="72">
        <v>0.62829246139872841</v>
      </c>
      <c r="M895" s="72">
        <v>7903.2548637041509</v>
      </c>
      <c r="N895" s="72">
        <f>M895/1000</f>
        <v>7.9032548637041513</v>
      </c>
      <c r="O895" s="72">
        <f>N895*0.446089</f>
        <v>3.5255550588949212</v>
      </c>
    </row>
    <row r="896" spans="1:15" ht="13" x14ac:dyDescent="0.15">
      <c r="A896" s="72">
        <v>2023</v>
      </c>
      <c r="B896" s="72" t="s">
        <v>33</v>
      </c>
      <c r="C896" s="72">
        <v>2107</v>
      </c>
      <c r="D896" s="72" t="s">
        <v>105</v>
      </c>
      <c r="E896" s="72" t="s">
        <v>27</v>
      </c>
      <c r="F896" s="72" t="s">
        <v>108</v>
      </c>
      <c r="G896" s="72" t="s">
        <v>109</v>
      </c>
      <c r="H896" s="72" t="s">
        <v>32</v>
      </c>
      <c r="I896" s="72" t="s">
        <v>82</v>
      </c>
      <c r="J896" s="74">
        <v>45140</v>
      </c>
      <c r="K896" s="72"/>
      <c r="L896" s="72">
        <v>0.65416285452881973</v>
      </c>
      <c r="M896" s="72">
        <v>3217.0240927111927</v>
      </c>
      <c r="N896" s="72">
        <f>M896/1000</f>
        <v>3.2170240927111928</v>
      </c>
      <c r="O896" s="72">
        <f>N896*0.446089</f>
        <v>1.4350790604934434</v>
      </c>
    </row>
    <row r="897" spans="1:15" ht="13" x14ac:dyDescent="0.15">
      <c r="A897" s="72">
        <v>2023</v>
      </c>
      <c r="B897" s="72" t="s">
        <v>33</v>
      </c>
      <c r="C897" s="72">
        <v>2108</v>
      </c>
      <c r="D897" s="72" t="s">
        <v>105</v>
      </c>
      <c r="E897" s="72" t="s">
        <v>31</v>
      </c>
      <c r="F897" s="72" t="s">
        <v>106</v>
      </c>
      <c r="G897" s="72" t="s">
        <v>109</v>
      </c>
      <c r="H897" s="72" t="s">
        <v>32</v>
      </c>
      <c r="I897" s="72" t="s">
        <v>82</v>
      </c>
      <c r="J897" s="74">
        <v>45140</v>
      </c>
      <c r="K897" s="72"/>
      <c r="L897" s="72">
        <v>0.67779664214299185</v>
      </c>
      <c r="M897" s="72">
        <v>1440.2030838896837</v>
      </c>
      <c r="N897" s="72">
        <f>M897/1000</f>
        <v>1.4402030838896838</v>
      </c>
      <c r="O897" s="72">
        <f>N897*0.446089</f>
        <v>0.64245875348926518</v>
      </c>
    </row>
    <row r="898" spans="1:15" ht="13" x14ac:dyDescent="0.15">
      <c r="A898" s="72">
        <v>2023</v>
      </c>
      <c r="B898" s="72" t="s">
        <v>33</v>
      </c>
      <c r="C898" s="72">
        <v>2109</v>
      </c>
      <c r="D898" s="72" t="s">
        <v>105</v>
      </c>
      <c r="E898" s="72" t="s">
        <v>22</v>
      </c>
      <c r="F898" s="72" t="s">
        <v>106</v>
      </c>
      <c r="G898" s="72" t="s">
        <v>107</v>
      </c>
      <c r="H898" s="72" t="s">
        <v>32</v>
      </c>
      <c r="I898" s="72" t="s">
        <v>82</v>
      </c>
      <c r="J898" s="74">
        <v>45140</v>
      </c>
      <c r="K898" s="72"/>
      <c r="L898" s="72">
        <v>0.67972858354537746</v>
      </c>
      <c r="M898" s="72">
        <v>1625.0226597327528</v>
      </c>
      <c r="N898" s="72">
        <f>M898/1000</f>
        <v>1.6250226597327528</v>
      </c>
      <c r="O898" s="72">
        <f>N898*0.446089</f>
        <v>0.72490473325752403</v>
      </c>
    </row>
    <row r="899" spans="1:15" ht="13" x14ac:dyDescent="0.15">
      <c r="A899" s="72">
        <v>2023</v>
      </c>
      <c r="B899" s="72" t="s">
        <v>33</v>
      </c>
      <c r="C899" s="72">
        <v>2110</v>
      </c>
      <c r="D899" s="72" t="s">
        <v>105</v>
      </c>
      <c r="E899" s="72" t="s">
        <v>28</v>
      </c>
      <c r="F899" s="72" t="s">
        <v>106</v>
      </c>
      <c r="G899" s="72" t="s">
        <v>110</v>
      </c>
      <c r="H899" s="72" t="s">
        <v>32</v>
      </c>
      <c r="I899" s="72" t="s">
        <v>82</v>
      </c>
      <c r="J899" s="74">
        <v>45140</v>
      </c>
      <c r="K899" s="72"/>
      <c r="L899" s="72">
        <v>0.68953628684709534</v>
      </c>
      <c r="M899" s="72">
        <v>1612.7656068045078</v>
      </c>
      <c r="N899" s="72">
        <f>M899/1000</f>
        <v>1.6127656068045078</v>
      </c>
      <c r="O899" s="72">
        <f>N899*0.446089</f>
        <v>0.71943699677381612</v>
      </c>
    </row>
    <row r="900" spans="1:15" ht="13" x14ac:dyDescent="0.15">
      <c r="A900" s="72">
        <v>2023</v>
      </c>
      <c r="B900" s="72" t="s">
        <v>33</v>
      </c>
      <c r="C900" s="72">
        <v>2111</v>
      </c>
      <c r="D900" s="72" t="s">
        <v>105</v>
      </c>
      <c r="E900" s="72" t="s">
        <v>29</v>
      </c>
      <c r="F900" s="72" t="s">
        <v>108</v>
      </c>
      <c r="G900" s="72" t="s">
        <v>107</v>
      </c>
      <c r="H900" s="72" t="s">
        <v>32</v>
      </c>
      <c r="I900" s="72" t="s">
        <v>82</v>
      </c>
      <c r="J900" s="74">
        <v>45140</v>
      </c>
      <c r="K900" s="72"/>
      <c r="L900" s="72">
        <v>0.66152884815663404</v>
      </c>
      <c r="M900" s="72">
        <v>1267.5797819431091</v>
      </c>
      <c r="N900" s="72">
        <f>M900/1000</f>
        <v>1.2675797819431092</v>
      </c>
      <c r="O900" s="72">
        <f>N900*0.446089</f>
        <v>0.56545339734721967</v>
      </c>
    </row>
    <row r="901" spans="1:15" ht="13" x14ac:dyDescent="0.15">
      <c r="A901" s="72">
        <v>2023</v>
      </c>
      <c r="B901" s="72" t="s">
        <v>33</v>
      </c>
      <c r="C901" s="72">
        <v>2112</v>
      </c>
      <c r="D901" s="72" t="s">
        <v>105</v>
      </c>
      <c r="E901" s="72" t="s">
        <v>30</v>
      </c>
      <c r="F901" s="72" t="s">
        <v>108</v>
      </c>
      <c r="G901" s="72" t="s">
        <v>110</v>
      </c>
      <c r="H901" s="72" t="s">
        <v>32</v>
      </c>
      <c r="I901" s="72" t="s">
        <v>82</v>
      </c>
      <c r="J901" s="74">
        <v>45140</v>
      </c>
      <c r="K901" s="72"/>
      <c r="L901" s="72">
        <v>0.65023696682464449</v>
      </c>
      <c r="M901" s="72">
        <v>2957.7665757097043</v>
      </c>
      <c r="N901" s="72">
        <f>M901/1000</f>
        <v>2.9577665757097042</v>
      </c>
      <c r="O901" s="72">
        <f>N901*0.446089</f>
        <v>1.3194271339917663</v>
      </c>
    </row>
    <row r="902" spans="1:15" ht="13" x14ac:dyDescent="0.15">
      <c r="A902" s="72">
        <v>2023</v>
      </c>
      <c r="B902" s="72" t="s">
        <v>33</v>
      </c>
      <c r="C902" s="72">
        <v>2201</v>
      </c>
      <c r="D902" s="72" t="s">
        <v>111</v>
      </c>
      <c r="E902" s="72" t="s">
        <v>22</v>
      </c>
      <c r="F902" s="72" t="s">
        <v>106</v>
      </c>
      <c r="G902" s="72" t="s">
        <v>107</v>
      </c>
      <c r="H902" s="72" t="s">
        <v>23</v>
      </c>
      <c r="I902" s="72" t="s">
        <v>82</v>
      </c>
      <c r="J902" s="74">
        <v>45160</v>
      </c>
      <c r="K902" s="72"/>
      <c r="L902" s="72">
        <v>0.67966976264189893</v>
      </c>
      <c r="M902" s="72">
        <v>5920.8126174020908</v>
      </c>
      <c r="N902" s="72">
        <f>M902/1000</f>
        <v>5.920812617402091</v>
      </c>
      <c r="O902" s="72">
        <f>N902*0.446089</f>
        <v>2.6412093796842813</v>
      </c>
    </row>
    <row r="903" spans="1:15" ht="13" x14ac:dyDescent="0.15">
      <c r="A903" s="72">
        <v>2023</v>
      </c>
      <c r="B903" s="72" t="s">
        <v>33</v>
      </c>
      <c r="C903" s="72">
        <v>2202</v>
      </c>
      <c r="D903" s="72" t="s">
        <v>111</v>
      </c>
      <c r="E903" s="72" t="s">
        <v>27</v>
      </c>
      <c r="F903" s="72" t="s">
        <v>108</v>
      </c>
      <c r="G903" s="72" t="s">
        <v>109</v>
      </c>
      <c r="H903" s="72" t="s">
        <v>23</v>
      </c>
      <c r="I903" s="72" t="s">
        <v>82</v>
      </c>
      <c r="J903" s="74">
        <v>45160</v>
      </c>
      <c r="K903" s="72"/>
      <c r="L903" s="72">
        <v>0.64906832298136641</v>
      </c>
      <c r="M903" s="72">
        <v>5850.5084175084176</v>
      </c>
      <c r="N903" s="72">
        <f>M903/1000</f>
        <v>5.8505084175084177</v>
      </c>
      <c r="O903" s="72">
        <f>N903*0.446089</f>
        <v>2.6098474494579125</v>
      </c>
    </row>
    <row r="904" spans="1:15" ht="13" x14ac:dyDescent="0.15">
      <c r="A904" s="72">
        <v>2023</v>
      </c>
      <c r="B904" s="72" t="s">
        <v>33</v>
      </c>
      <c r="C904" s="72">
        <v>2203</v>
      </c>
      <c r="D904" s="72" t="s">
        <v>111</v>
      </c>
      <c r="E904" s="72" t="s">
        <v>29</v>
      </c>
      <c r="F904" s="72" t="s">
        <v>108</v>
      </c>
      <c r="G904" s="72" t="s">
        <v>107</v>
      </c>
      <c r="H904" s="72" t="s">
        <v>23</v>
      </c>
      <c r="I904" s="72" t="s">
        <v>82</v>
      </c>
      <c r="J904" s="74">
        <v>45160</v>
      </c>
      <c r="K904" s="72"/>
      <c r="L904" s="72">
        <v>0.66753472222222221</v>
      </c>
      <c r="M904" s="72">
        <v>6265.602565001871</v>
      </c>
      <c r="N904" s="72">
        <f>M904/1000</f>
        <v>6.2656025650018714</v>
      </c>
      <c r="O904" s="72">
        <f>N904*0.446089</f>
        <v>2.7950163826191199</v>
      </c>
    </row>
    <row r="905" spans="1:15" ht="13" x14ac:dyDescent="0.15">
      <c r="A905" s="72">
        <v>2023</v>
      </c>
      <c r="B905" s="72" t="s">
        <v>33</v>
      </c>
      <c r="C905" s="72">
        <v>2204</v>
      </c>
      <c r="D905" s="72" t="s">
        <v>111</v>
      </c>
      <c r="E905" s="72" t="s">
        <v>28</v>
      </c>
      <c r="F905" s="72" t="s">
        <v>106</v>
      </c>
      <c r="G905" s="72" t="s">
        <v>110</v>
      </c>
      <c r="H905" s="72" t="s">
        <v>23</v>
      </c>
      <c r="I905" s="72" t="s">
        <v>82</v>
      </c>
      <c r="J905" s="74">
        <v>45160</v>
      </c>
      <c r="K905" s="72"/>
      <c r="L905" s="72">
        <v>0.68866446108305757</v>
      </c>
      <c r="M905" s="72">
        <v>5528.8904296315068</v>
      </c>
      <c r="N905" s="72">
        <f>M905/1000</f>
        <v>5.5288904296315069</v>
      </c>
      <c r="O905" s="72">
        <f>N905*0.446089</f>
        <v>2.4663772028638893</v>
      </c>
    </row>
    <row r="906" spans="1:15" ht="13" x14ac:dyDescent="0.15">
      <c r="A906" s="72">
        <v>2023</v>
      </c>
      <c r="B906" s="72" t="s">
        <v>33</v>
      </c>
      <c r="C906" s="72">
        <v>2205</v>
      </c>
      <c r="D906" s="72" t="s">
        <v>111</v>
      </c>
      <c r="E906" s="72" t="s">
        <v>31</v>
      </c>
      <c r="F906" s="72" t="s">
        <v>106</v>
      </c>
      <c r="G906" s="72" t="s">
        <v>109</v>
      </c>
      <c r="H906" s="72" t="s">
        <v>23</v>
      </c>
      <c r="I906" s="72" t="s">
        <v>82</v>
      </c>
      <c r="J906" s="74">
        <v>45160</v>
      </c>
      <c r="K906" s="72"/>
      <c r="L906" s="72">
        <v>0.66886645962732916</v>
      </c>
      <c r="M906" s="72">
        <v>5240.4238977943678</v>
      </c>
      <c r="N906" s="72">
        <f>M906/1000</f>
        <v>5.2404238977943676</v>
      </c>
      <c r="O906" s="72">
        <f>N906*0.446089</f>
        <v>2.3376954561431917</v>
      </c>
    </row>
    <row r="907" spans="1:15" ht="13" x14ac:dyDescent="0.15">
      <c r="A907" s="72">
        <v>2023</v>
      </c>
      <c r="B907" s="72" t="s">
        <v>33</v>
      </c>
      <c r="C907" s="72">
        <v>2206</v>
      </c>
      <c r="D907" s="72" t="s">
        <v>111</v>
      </c>
      <c r="E907" s="72" t="s">
        <v>30</v>
      </c>
      <c r="F907" s="72" t="s">
        <v>108</v>
      </c>
      <c r="G907" s="72" t="s">
        <v>110</v>
      </c>
      <c r="H907" s="72" t="s">
        <v>23</v>
      </c>
      <c r="I907" s="72" t="s">
        <v>82</v>
      </c>
      <c r="J907" s="74">
        <v>45160</v>
      </c>
      <c r="K907" s="72"/>
      <c r="L907" s="72">
        <v>0.70880238708802379</v>
      </c>
      <c r="M907" s="72">
        <v>5769.3064606308417</v>
      </c>
      <c r="N907" s="72">
        <f>M907/1000</f>
        <v>5.7693064606308413</v>
      </c>
      <c r="O907" s="72">
        <f>N907*0.446089</f>
        <v>2.5736241497163515</v>
      </c>
    </row>
    <row r="908" spans="1:15" ht="13" x14ac:dyDescent="0.15">
      <c r="A908" s="72">
        <v>2023</v>
      </c>
      <c r="B908" s="72" t="s">
        <v>33</v>
      </c>
      <c r="C908" s="72">
        <v>2207</v>
      </c>
      <c r="D908" s="72" t="s">
        <v>111</v>
      </c>
      <c r="E908" s="72" t="s">
        <v>22</v>
      </c>
      <c r="F908" s="72" t="s">
        <v>106</v>
      </c>
      <c r="G908" s="72" t="s">
        <v>107</v>
      </c>
      <c r="H908" s="72" t="s">
        <v>32</v>
      </c>
      <c r="I908" s="72" t="s">
        <v>82</v>
      </c>
      <c r="J908" s="74">
        <v>45140</v>
      </c>
      <c r="K908" s="72"/>
      <c r="L908" s="72">
        <v>0.66704779327692665</v>
      </c>
      <c r="M908" s="72">
        <v>3016.7207558472132</v>
      </c>
      <c r="N908" s="72">
        <f>M908/1000</f>
        <v>3.0167207558472131</v>
      </c>
      <c r="O908" s="72">
        <f>N908*0.446089</f>
        <v>1.3457259452551276</v>
      </c>
    </row>
    <row r="909" spans="1:15" ht="13" x14ac:dyDescent="0.15">
      <c r="A909" s="72">
        <v>2023</v>
      </c>
      <c r="B909" s="72" t="s">
        <v>33</v>
      </c>
      <c r="C909" s="72">
        <v>2208</v>
      </c>
      <c r="D909" s="72" t="s">
        <v>111</v>
      </c>
      <c r="E909" s="72" t="s">
        <v>28</v>
      </c>
      <c r="F909" s="72" t="s">
        <v>106</v>
      </c>
      <c r="G909" s="72" t="s">
        <v>110</v>
      </c>
      <c r="H909" s="72" t="s">
        <v>32</v>
      </c>
      <c r="I909" s="72" t="s">
        <v>82</v>
      </c>
      <c r="J909" s="74">
        <v>45140</v>
      </c>
      <c r="K909" s="72"/>
      <c r="L909" s="72">
        <v>0.65109114249037225</v>
      </c>
      <c r="M909" s="72">
        <v>2107.5308930122787</v>
      </c>
      <c r="N909" s="72">
        <f>M909/1000</f>
        <v>2.1075308930122789</v>
      </c>
      <c r="O909" s="72">
        <f>N909*0.446089</f>
        <v>0.94014634853295453</v>
      </c>
    </row>
    <row r="910" spans="1:15" ht="13" x14ac:dyDescent="0.15">
      <c r="A910" s="72">
        <v>2023</v>
      </c>
      <c r="B910" s="72" t="s">
        <v>33</v>
      </c>
      <c r="C910" s="72">
        <v>2209</v>
      </c>
      <c r="D910" s="72" t="s">
        <v>111</v>
      </c>
      <c r="E910" s="72" t="s">
        <v>27</v>
      </c>
      <c r="F910" s="72" t="s">
        <v>108</v>
      </c>
      <c r="G910" s="72" t="s">
        <v>109</v>
      </c>
      <c r="H910" s="72" t="s">
        <v>32</v>
      </c>
      <c r="I910" s="72" t="s">
        <v>82</v>
      </c>
      <c r="J910" s="74">
        <v>45140</v>
      </c>
      <c r="K910" s="72"/>
      <c r="L910" s="72">
        <v>0.65647434193033771</v>
      </c>
      <c r="M910" s="72">
        <v>1245.008697271393</v>
      </c>
      <c r="N910" s="72">
        <f>M910/1000</f>
        <v>1.245008697271393</v>
      </c>
      <c r="O910" s="72">
        <f>N910*0.446089</f>
        <v>0.55538468475709846</v>
      </c>
    </row>
    <row r="911" spans="1:15" ht="13" x14ac:dyDescent="0.15">
      <c r="A911" s="72">
        <v>2023</v>
      </c>
      <c r="B911" s="72" t="s">
        <v>33</v>
      </c>
      <c r="C911" s="72">
        <v>2210</v>
      </c>
      <c r="D911" s="72" t="s">
        <v>111</v>
      </c>
      <c r="E911" s="72" t="s">
        <v>29</v>
      </c>
      <c r="F911" s="72" t="s">
        <v>108</v>
      </c>
      <c r="G911" s="72" t="s">
        <v>107</v>
      </c>
      <c r="H911" s="72" t="s">
        <v>32</v>
      </c>
      <c r="I911" s="72" t="s">
        <v>82</v>
      </c>
      <c r="J911" s="74">
        <v>45140</v>
      </c>
      <c r="K911" s="72"/>
      <c r="L911" s="72">
        <v>0.67980679339358052</v>
      </c>
      <c r="M911" s="72">
        <v>1276.4917246632735</v>
      </c>
      <c r="N911" s="72">
        <f>M911/1000</f>
        <v>1.2764917246632737</v>
      </c>
      <c r="O911" s="72">
        <f>N911*0.446089</f>
        <v>0.5694289169633151</v>
      </c>
    </row>
    <row r="912" spans="1:15" ht="13" x14ac:dyDescent="0.15">
      <c r="A912" s="72">
        <v>2023</v>
      </c>
      <c r="B912" s="72" t="s">
        <v>33</v>
      </c>
      <c r="C912" s="72">
        <v>2211</v>
      </c>
      <c r="D912" s="72" t="s">
        <v>111</v>
      </c>
      <c r="E912" s="72" t="s">
        <v>30</v>
      </c>
      <c r="F912" s="72" t="s">
        <v>108</v>
      </c>
      <c r="G912" s="72" t="s">
        <v>110</v>
      </c>
      <c r="H912" s="72" t="s">
        <v>32</v>
      </c>
      <c r="I912" s="72" t="s">
        <v>82</v>
      </c>
      <c r="J912" s="74">
        <v>45140</v>
      </c>
      <c r="K912" s="72"/>
      <c r="L912" s="72">
        <v>0.67902257196106852</v>
      </c>
      <c r="M912" s="72">
        <v>1783.7101137232285</v>
      </c>
      <c r="N912" s="72">
        <f>M912/1000</f>
        <v>1.7837101137232285</v>
      </c>
      <c r="O912" s="72">
        <f>N912*0.446089</f>
        <v>0.79569346092068127</v>
      </c>
    </row>
    <row r="913" spans="1:15" ht="13" x14ac:dyDescent="0.15">
      <c r="A913" s="72">
        <v>2023</v>
      </c>
      <c r="B913" s="72" t="s">
        <v>33</v>
      </c>
      <c r="C913" s="72">
        <v>2212</v>
      </c>
      <c r="D913" s="72" t="s">
        <v>111</v>
      </c>
      <c r="E913" s="72" t="s">
        <v>31</v>
      </c>
      <c r="F913" s="72" t="s">
        <v>106</v>
      </c>
      <c r="G913" s="72" t="s">
        <v>109</v>
      </c>
      <c r="H913" s="72" t="s">
        <v>32</v>
      </c>
      <c r="I913" s="72" t="s">
        <v>82</v>
      </c>
      <c r="J913" s="74">
        <v>45140</v>
      </c>
      <c r="K913" s="72"/>
      <c r="L913" s="72">
        <v>0.68691059977367031</v>
      </c>
      <c r="M913" s="72">
        <v>2382.8728248154875</v>
      </c>
      <c r="N913" s="72">
        <f>M913/1000</f>
        <v>2.3828728248154873</v>
      </c>
      <c r="O913" s="72">
        <f>N913*0.446089</f>
        <v>1.0629733555491159</v>
      </c>
    </row>
    <row r="914" spans="1:15" ht="13" x14ac:dyDescent="0.15">
      <c r="A914" s="72">
        <v>2023</v>
      </c>
      <c r="B914" s="72" t="s">
        <v>33</v>
      </c>
      <c r="C914" s="72">
        <v>2301</v>
      </c>
      <c r="D914" s="72" t="s">
        <v>109</v>
      </c>
      <c r="E914" s="72" t="s">
        <v>22</v>
      </c>
      <c r="F914" s="72" t="s">
        <v>106</v>
      </c>
      <c r="G914" s="72" t="s">
        <v>107</v>
      </c>
      <c r="H914" s="72" t="s">
        <v>32</v>
      </c>
      <c r="I914" s="72" t="s">
        <v>82</v>
      </c>
      <c r="J914" s="74">
        <v>45140</v>
      </c>
      <c r="K914" s="72" t="s">
        <v>83</v>
      </c>
      <c r="L914" s="72">
        <v>0.70786327664589999</v>
      </c>
      <c r="M914" s="72">
        <v>2541.0347284938971</v>
      </c>
      <c r="N914" s="72">
        <f>M914/1000</f>
        <v>2.541034728493897</v>
      </c>
      <c r="O914" s="72">
        <f>N914*0.446089</f>
        <v>1.133527640999114</v>
      </c>
    </row>
    <row r="915" spans="1:15" ht="13" x14ac:dyDescent="0.15">
      <c r="A915" s="72">
        <v>2023</v>
      </c>
      <c r="B915" s="72" t="s">
        <v>33</v>
      </c>
      <c r="C915" s="72">
        <v>2302</v>
      </c>
      <c r="D915" s="72" t="s">
        <v>109</v>
      </c>
      <c r="E915" s="72" t="s">
        <v>28</v>
      </c>
      <c r="F915" s="72" t="s">
        <v>106</v>
      </c>
      <c r="G915" s="72" t="s">
        <v>110</v>
      </c>
      <c r="H915" s="72" t="s">
        <v>32</v>
      </c>
      <c r="I915" s="72" t="s">
        <v>82</v>
      </c>
      <c r="J915" s="74">
        <v>45140</v>
      </c>
      <c r="K915" s="72" t="s">
        <v>83</v>
      </c>
      <c r="L915" s="72">
        <v>0.72726051323391105</v>
      </c>
      <c r="M915" s="72">
        <v>1746.2878761490429</v>
      </c>
      <c r="N915" s="72">
        <f>M915/1000</f>
        <v>1.7462878761490428</v>
      </c>
      <c r="O915" s="72">
        <f>N915*0.446089</f>
        <v>0.7789998123834504</v>
      </c>
    </row>
    <row r="916" spans="1:15" ht="13" x14ac:dyDescent="0.15">
      <c r="A916" s="72">
        <v>2023</v>
      </c>
      <c r="B916" s="72" t="s">
        <v>33</v>
      </c>
      <c r="C916" s="72">
        <v>2303</v>
      </c>
      <c r="D916" s="72" t="s">
        <v>109</v>
      </c>
      <c r="E916" s="72" t="s">
        <v>31</v>
      </c>
      <c r="F916" s="72" t="s">
        <v>106</v>
      </c>
      <c r="G916" s="72" t="s">
        <v>109</v>
      </c>
      <c r="H916" s="72" t="s">
        <v>32</v>
      </c>
      <c r="I916" s="72" t="s">
        <v>82</v>
      </c>
      <c r="J916" s="74">
        <v>45140</v>
      </c>
      <c r="K916" s="72" t="s">
        <v>83</v>
      </c>
      <c r="L916" s="72">
        <v>0.72808500362231343</v>
      </c>
      <c r="M916" s="72">
        <v>1182.5720523271839</v>
      </c>
      <c r="N916" s="72">
        <f>M916/1000</f>
        <v>1.1825720523271839</v>
      </c>
      <c r="O916" s="72">
        <f>N916*0.446089</f>
        <v>0.52753238425058113</v>
      </c>
    </row>
    <row r="917" spans="1:15" ht="13" x14ac:dyDescent="0.15">
      <c r="A917" s="72">
        <v>2023</v>
      </c>
      <c r="B917" s="72" t="s">
        <v>33</v>
      </c>
      <c r="C917" s="72">
        <v>2304</v>
      </c>
      <c r="D917" s="72" t="s">
        <v>109</v>
      </c>
      <c r="E917" s="72" t="s">
        <v>30</v>
      </c>
      <c r="F917" s="72" t="s">
        <v>108</v>
      </c>
      <c r="G917" s="72" t="s">
        <v>110</v>
      </c>
      <c r="H917" s="72" t="s">
        <v>32</v>
      </c>
      <c r="I917" s="72" t="s">
        <v>82</v>
      </c>
      <c r="J917" s="74">
        <v>45140</v>
      </c>
      <c r="K917" s="72" t="s">
        <v>83</v>
      </c>
      <c r="L917" s="72">
        <v>0.70518867924528306</v>
      </c>
      <c r="M917" s="72">
        <v>1887.6087261503922</v>
      </c>
      <c r="N917" s="72">
        <f>M917/1000</f>
        <v>1.8876087261503922</v>
      </c>
      <c r="O917" s="72">
        <f>N917*0.446089</f>
        <v>0.84204148903970233</v>
      </c>
    </row>
    <row r="918" spans="1:15" ht="13" x14ac:dyDescent="0.15">
      <c r="A918" s="72">
        <v>2023</v>
      </c>
      <c r="B918" s="72" t="s">
        <v>33</v>
      </c>
      <c r="C918" s="72">
        <v>2305</v>
      </c>
      <c r="D918" s="72" t="s">
        <v>109</v>
      </c>
      <c r="E918" s="72" t="s">
        <v>29</v>
      </c>
      <c r="F918" s="72" t="s">
        <v>108</v>
      </c>
      <c r="G918" s="72" t="s">
        <v>107</v>
      </c>
      <c r="H918" s="72" t="s">
        <v>32</v>
      </c>
      <c r="I918" s="72" t="s">
        <v>82</v>
      </c>
      <c r="J918" s="74">
        <v>45140</v>
      </c>
      <c r="K918" s="72" t="s">
        <v>83</v>
      </c>
      <c r="L918" s="72">
        <v>0.74559193954659952</v>
      </c>
      <c r="M918" s="72">
        <v>1567.4474637220226</v>
      </c>
      <c r="N918" s="72">
        <f>M918/1000</f>
        <v>1.5674474637220226</v>
      </c>
      <c r="O918" s="72">
        <f>N918*0.446089</f>
        <v>0.69922107164429337</v>
      </c>
    </row>
    <row r="919" spans="1:15" ht="13" x14ac:dyDescent="0.15">
      <c r="A919" s="72">
        <v>2023</v>
      </c>
      <c r="B919" s="72" t="s">
        <v>33</v>
      </c>
      <c r="C919" s="72">
        <v>2306</v>
      </c>
      <c r="D919" s="72" t="s">
        <v>109</v>
      </c>
      <c r="E919" s="72" t="s">
        <v>27</v>
      </c>
      <c r="F919" s="72" t="s">
        <v>108</v>
      </c>
      <c r="G919" s="72" t="s">
        <v>109</v>
      </c>
      <c r="H919" s="72" t="s">
        <v>32</v>
      </c>
      <c r="I919" s="72" t="s">
        <v>82</v>
      </c>
      <c r="J919" s="74">
        <v>45140</v>
      </c>
      <c r="K919" s="72" t="s">
        <v>83</v>
      </c>
      <c r="L919" s="72">
        <v>0.68788819875776386</v>
      </c>
      <c r="M919" s="72">
        <v>1583.6216512955648</v>
      </c>
      <c r="N919" s="72">
        <f>M919/1000</f>
        <v>1.5836216512955648</v>
      </c>
      <c r="O919" s="72">
        <f>N919*0.446089</f>
        <v>0.70643619880478725</v>
      </c>
    </row>
    <row r="920" spans="1:15" ht="13" x14ac:dyDescent="0.15">
      <c r="A920" s="72">
        <v>2023</v>
      </c>
      <c r="B920" s="72" t="s">
        <v>33</v>
      </c>
      <c r="C920" s="72">
        <v>2307</v>
      </c>
      <c r="D920" s="72" t="s">
        <v>109</v>
      </c>
      <c r="E920" s="72" t="s">
        <v>22</v>
      </c>
      <c r="F920" s="72" t="s">
        <v>106</v>
      </c>
      <c r="G920" s="72" t="s">
        <v>107</v>
      </c>
      <c r="H920" s="72" t="s">
        <v>23</v>
      </c>
      <c r="I920" s="72" t="s">
        <v>82</v>
      </c>
      <c r="J920" s="74">
        <v>45160</v>
      </c>
      <c r="K920" s="72" t="s">
        <v>83</v>
      </c>
      <c r="L920" s="72">
        <v>0.7102512378507243</v>
      </c>
      <c r="M920" s="72">
        <v>5880.6160016943086</v>
      </c>
      <c r="N920" s="72">
        <f>M920/1000</f>
        <v>5.8806160016943085</v>
      </c>
      <c r="O920" s="72">
        <f>N920*0.446089</f>
        <v>2.6232781115798125</v>
      </c>
    </row>
    <row r="921" spans="1:15" ht="13" x14ac:dyDescent="0.15">
      <c r="A921" s="72">
        <v>2023</v>
      </c>
      <c r="B921" s="72" t="s">
        <v>33</v>
      </c>
      <c r="C921" s="72">
        <v>2308</v>
      </c>
      <c r="D921" s="72" t="s">
        <v>109</v>
      </c>
      <c r="E921" s="72" t="s">
        <v>29</v>
      </c>
      <c r="F921" s="72" t="s">
        <v>108</v>
      </c>
      <c r="G921" s="72" t="s">
        <v>107</v>
      </c>
      <c r="H921" s="72" t="s">
        <v>23</v>
      </c>
      <c r="I921" s="72" t="s">
        <v>82</v>
      </c>
      <c r="J921" s="74">
        <v>45160</v>
      </c>
      <c r="K921" s="72" t="s">
        <v>83</v>
      </c>
      <c r="L921" s="72">
        <v>0.72024922118380064</v>
      </c>
      <c r="M921" s="72">
        <v>5069.3761079119331</v>
      </c>
      <c r="N921" s="72">
        <f>M921/1000</f>
        <v>5.0693761079119328</v>
      </c>
      <c r="O921" s="72">
        <f>N921*0.446089</f>
        <v>2.2613929186023261</v>
      </c>
    </row>
    <row r="922" spans="1:15" ht="13" x14ac:dyDescent="0.15">
      <c r="A922" s="72">
        <v>2023</v>
      </c>
      <c r="B922" s="72" t="s">
        <v>33</v>
      </c>
      <c r="C922" s="72">
        <v>2309</v>
      </c>
      <c r="D922" s="72" t="s">
        <v>109</v>
      </c>
      <c r="E922" s="72" t="s">
        <v>31</v>
      </c>
      <c r="F922" s="72" t="s">
        <v>106</v>
      </c>
      <c r="G922" s="72" t="s">
        <v>109</v>
      </c>
      <c r="H922" s="72" t="s">
        <v>23</v>
      </c>
      <c r="I922" s="72" t="s">
        <v>82</v>
      </c>
      <c r="J922" s="74">
        <v>45160</v>
      </c>
      <c r="K922" s="72" t="s">
        <v>83</v>
      </c>
      <c r="L922" s="72">
        <v>0.71924097123036113</v>
      </c>
      <c r="M922" s="72">
        <v>4680.6349174943343</v>
      </c>
      <c r="N922" s="72">
        <f>M922/1000</f>
        <v>4.6806349174943342</v>
      </c>
      <c r="O922" s="72">
        <f>N922*0.446089</f>
        <v>2.0879797497101302</v>
      </c>
    </row>
    <row r="923" spans="1:15" ht="13" x14ac:dyDescent="0.15">
      <c r="A923" s="72">
        <v>2023</v>
      </c>
      <c r="B923" s="72" t="s">
        <v>33</v>
      </c>
      <c r="C923" s="72">
        <v>2310</v>
      </c>
      <c r="D923" s="72" t="s">
        <v>109</v>
      </c>
      <c r="E923" s="72" t="s">
        <v>27</v>
      </c>
      <c r="F923" s="72" t="s">
        <v>108</v>
      </c>
      <c r="G923" s="72" t="s">
        <v>109</v>
      </c>
      <c r="H923" s="72" t="s">
        <v>23</v>
      </c>
      <c r="I923" s="72" t="s">
        <v>82</v>
      </c>
      <c r="J923" s="74">
        <v>45160</v>
      </c>
      <c r="K923" s="72" t="s">
        <v>83</v>
      </c>
      <c r="L923" s="72">
        <v>0.74800147583323084</v>
      </c>
      <c r="M923" s="72">
        <v>4353.3740599534485</v>
      </c>
      <c r="N923" s="72">
        <f>M923/1000</f>
        <v>4.3533740599534489</v>
      </c>
      <c r="O923" s="72">
        <f>N923*0.446089</f>
        <v>1.9419922810305741</v>
      </c>
    </row>
    <row r="924" spans="1:15" ht="13" x14ac:dyDescent="0.15">
      <c r="A924" s="72">
        <v>2023</v>
      </c>
      <c r="B924" s="72" t="s">
        <v>33</v>
      </c>
      <c r="C924" s="72">
        <v>2311</v>
      </c>
      <c r="D924" s="72" t="s">
        <v>109</v>
      </c>
      <c r="E924" s="72" t="s">
        <v>30</v>
      </c>
      <c r="F924" s="72" t="s">
        <v>108</v>
      </c>
      <c r="G924" s="72" t="s">
        <v>110</v>
      </c>
      <c r="H924" s="72" t="s">
        <v>23</v>
      </c>
      <c r="I924" s="72" t="s">
        <v>82</v>
      </c>
      <c r="J924" s="74">
        <v>45160</v>
      </c>
      <c r="K924" s="72" t="s">
        <v>83</v>
      </c>
      <c r="L924" s="72">
        <v>0.71552087726697589</v>
      </c>
      <c r="M924" s="72">
        <v>5017.5904047267759</v>
      </c>
      <c r="N924" s="72">
        <f>M924/1000</f>
        <v>5.0175904047267759</v>
      </c>
      <c r="O924" s="72">
        <f>N924*0.446089</f>
        <v>2.2382918860541627</v>
      </c>
    </row>
    <row r="925" spans="1:15" ht="13" x14ac:dyDescent="0.15">
      <c r="A925" s="72">
        <v>2023</v>
      </c>
      <c r="B925" s="72" t="s">
        <v>33</v>
      </c>
      <c r="C925" s="72">
        <v>2312</v>
      </c>
      <c r="D925" s="72" t="s">
        <v>109</v>
      </c>
      <c r="E925" s="72" t="s">
        <v>28</v>
      </c>
      <c r="F925" s="72" t="s">
        <v>106</v>
      </c>
      <c r="G925" s="72" t="s">
        <v>110</v>
      </c>
      <c r="H925" s="72" t="s">
        <v>23</v>
      </c>
      <c r="I925" s="72" t="s">
        <v>82</v>
      </c>
      <c r="J925" s="74">
        <v>45160</v>
      </c>
      <c r="K925" s="72" t="s">
        <v>83</v>
      </c>
      <c r="L925" s="72">
        <v>0.73784828147244252</v>
      </c>
      <c r="M925" s="72">
        <v>4750.462766092216</v>
      </c>
      <c r="N925" s="72">
        <f>M925/1000</f>
        <v>4.7504627660922161</v>
      </c>
      <c r="O925" s="72">
        <f>N925*0.446089</f>
        <v>2.1191291848633105</v>
      </c>
    </row>
    <row r="926" spans="1:15" ht="13" x14ac:dyDescent="0.15">
      <c r="A926" s="72">
        <v>2023</v>
      </c>
      <c r="B926" s="72" t="s">
        <v>33</v>
      </c>
      <c r="C926" s="72">
        <v>2401</v>
      </c>
      <c r="D926" s="72" t="s">
        <v>107</v>
      </c>
      <c r="E926" s="72" t="s">
        <v>30</v>
      </c>
      <c r="F926" s="72" t="s">
        <v>108</v>
      </c>
      <c r="G926" s="72" t="s">
        <v>110</v>
      </c>
      <c r="H926" s="72" t="s">
        <v>23</v>
      </c>
      <c r="I926" s="72" t="s">
        <v>82</v>
      </c>
      <c r="J926" s="74">
        <v>45160</v>
      </c>
      <c r="K926" s="72" t="s">
        <v>83</v>
      </c>
      <c r="L926" s="72">
        <v>0.72929840409515201</v>
      </c>
      <c r="M926" s="72">
        <v>5297.827105745806</v>
      </c>
      <c r="N926" s="72">
        <f>M926/1000</f>
        <v>5.2978271057458057</v>
      </c>
      <c r="O926" s="72">
        <f>N926*0.446089</f>
        <v>2.3633023957750408</v>
      </c>
    </row>
    <row r="927" spans="1:15" ht="13" x14ac:dyDescent="0.15">
      <c r="A927" s="72">
        <v>2023</v>
      </c>
      <c r="B927" s="72" t="s">
        <v>33</v>
      </c>
      <c r="C927" s="72">
        <v>2402</v>
      </c>
      <c r="D927" s="72" t="s">
        <v>107</v>
      </c>
      <c r="E927" s="72" t="s">
        <v>27</v>
      </c>
      <c r="F927" s="72" t="s">
        <v>108</v>
      </c>
      <c r="G927" s="72" t="s">
        <v>109</v>
      </c>
      <c r="H927" s="72" t="s">
        <v>23</v>
      </c>
      <c r="I927" s="72" t="s">
        <v>82</v>
      </c>
      <c r="J927" s="74">
        <v>45160</v>
      </c>
      <c r="K927" s="72" t="s">
        <v>83</v>
      </c>
      <c r="L927" s="72">
        <v>0.74747122427624701</v>
      </c>
      <c r="M927" s="72">
        <v>4393.0415984046949</v>
      </c>
      <c r="N927" s="72">
        <f>M927/1000</f>
        <v>4.3930415984046949</v>
      </c>
      <c r="O927" s="72">
        <f>N927*0.446089</f>
        <v>1.959687533590752</v>
      </c>
    </row>
    <row r="928" spans="1:15" ht="13" x14ac:dyDescent="0.15">
      <c r="A928" s="72">
        <v>2023</v>
      </c>
      <c r="B928" s="72" t="s">
        <v>33</v>
      </c>
      <c r="C928" s="72">
        <v>2403</v>
      </c>
      <c r="D928" s="72" t="s">
        <v>107</v>
      </c>
      <c r="E928" s="72" t="s">
        <v>22</v>
      </c>
      <c r="F928" s="72" t="s">
        <v>106</v>
      </c>
      <c r="G928" s="72" t="s">
        <v>107</v>
      </c>
      <c r="H928" s="72" t="s">
        <v>23</v>
      </c>
      <c r="I928" s="72" t="s">
        <v>82</v>
      </c>
      <c r="J928" s="74">
        <v>45160</v>
      </c>
      <c r="K928" s="72" t="s">
        <v>83</v>
      </c>
      <c r="L928" s="72">
        <v>0.6820987654320988</v>
      </c>
      <c r="M928" s="72">
        <v>5261.4413303127276</v>
      </c>
      <c r="N928" s="72">
        <f>M928/1000</f>
        <v>5.2614413303127279</v>
      </c>
      <c r="O928" s="72">
        <f>N928*0.446089</f>
        <v>2.3470711015978747</v>
      </c>
    </row>
    <row r="929" spans="1:15" ht="13" x14ac:dyDescent="0.15">
      <c r="A929" s="72">
        <v>2023</v>
      </c>
      <c r="B929" s="72" t="s">
        <v>33</v>
      </c>
      <c r="C929" s="72">
        <v>2404</v>
      </c>
      <c r="D929" s="72" t="s">
        <v>107</v>
      </c>
      <c r="E929" s="72" t="s">
        <v>28</v>
      </c>
      <c r="F929" s="72" t="s">
        <v>106</v>
      </c>
      <c r="G929" s="72" t="s">
        <v>110</v>
      </c>
      <c r="H929" s="72" t="s">
        <v>23</v>
      </c>
      <c r="I929" s="72" t="s">
        <v>82</v>
      </c>
      <c r="J929" s="74">
        <v>45160</v>
      </c>
      <c r="K929" s="72" t="s">
        <v>83</v>
      </c>
      <c r="L929" s="72">
        <v>0.69347989008243816</v>
      </c>
      <c r="M929" s="72">
        <v>5332.2857553804342</v>
      </c>
      <c r="N929" s="72">
        <f>M929/1000</f>
        <v>5.3322857553804344</v>
      </c>
      <c r="O929" s="72">
        <f>N929*0.446089</f>
        <v>2.3786740203319026</v>
      </c>
    </row>
    <row r="930" spans="1:15" ht="13" x14ac:dyDescent="0.15">
      <c r="A930" s="72">
        <v>2023</v>
      </c>
      <c r="B930" s="72" t="s">
        <v>33</v>
      </c>
      <c r="C930" s="72">
        <v>2405</v>
      </c>
      <c r="D930" s="72" t="s">
        <v>107</v>
      </c>
      <c r="E930" s="72" t="s">
        <v>29</v>
      </c>
      <c r="F930" s="72" t="s">
        <v>108</v>
      </c>
      <c r="G930" s="72" t="s">
        <v>107</v>
      </c>
      <c r="H930" s="72" t="s">
        <v>23</v>
      </c>
      <c r="I930" s="72" t="s">
        <v>82</v>
      </c>
      <c r="J930" s="74">
        <v>45160</v>
      </c>
      <c r="K930" s="72" t="s">
        <v>83</v>
      </c>
      <c r="L930" s="72">
        <v>0.76758104738154609</v>
      </c>
      <c r="M930" s="72">
        <v>3987.0513995594624</v>
      </c>
      <c r="N930" s="72">
        <f>M930/1000</f>
        <v>3.9870513995594625</v>
      </c>
      <c r="O930" s="72">
        <f>N930*0.446089</f>
        <v>1.7785797717780811</v>
      </c>
    </row>
    <row r="931" spans="1:15" ht="13" x14ac:dyDescent="0.15">
      <c r="A931" s="72">
        <v>2023</v>
      </c>
      <c r="B931" s="72" t="s">
        <v>33</v>
      </c>
      <c r="C931" s="72">
        <v>2406</v>
      </c>
      <c r="D931" s="72" t="s">
        <v>107</v>
      </c>
      <c r="E931" s="72" t="s">
        <v>31</v>
      </c>
      <c r="F931" s="72" t="s">
        <v>106</v>
      </c>
      <c r="G931" s="72" t="s">
        <v>109</v>
      </c>
      <c r="H931" s="72" t="s">
        <v>23</v>
      </c>
      <c r="I931" s="72" t="s">
        <v>82</v>
      </c>
      <c r="J931" s="74">
        <v>45160</v>
      </c>
      <c r="K931" s="72" t="s">
        <v>83</v>
      </c>
      <c r="L931" s="72">
        <v>0.72443549546958141</v>
      </c>
      <c r="M931" s="72">
        <v>5392.9977642090407</v>
      </c>
      <c r="N931" s="72">
        <f>M931/1000</f>
        <v>5.3929977642090403</v>
      </c>
      <c r="O931" s="72">
        <f>N931*0.446089</f>
        <v>2.4057569796382468</v>
      </c>
    </row>
    <row r="932" spans="1:15" ht="13" x14ac:dyDescent="0.15">
      <c r="A932" s="72">
        <v>2023</v>
      </c>
      <c r="B932" s="72" t="s">
        <v>33</v>
      </c>
      <c r="C932" s="72">
        <v>2407</v>
      </c>
      <c r="D932" s="72" t="s">
        <v>107</v>
      </c>
      <c r="E932" s="72" t="s">
        <v>31</v>
      </c>
      <c r="F932" s="72" t="s">
        <v>106</v>
      </c>
      <c r="G932" s="72" t="s">
        <v>109</v>
      </c>
      <c r="H932" s="72" t="s">
        <v>32</v>
      </c>
      <c r="I932" s="72" t="s">
        <v>82</v>
      </c>
      <c r="J932" s="74">
        <v>45140</v>
      </c>
      <c r="K932" s="72" t="s">
        <v>83</v>
      </c>
      <c r="L932" s="72">
        <v>0.7342995169082126</v>
      </c>
      <c r="M932" s="72">
        <v>1861.7110991829184</v>
      </c>
      <c r="N932" s="72">
        <f>M932/1000</f>
        <v>1.8617110991829184</v>
      </c>
      <c r="O932" s="72">
        <f>N932*0.446089</f>
        <v>0.83048884252340893</v>
      </c>
    </row>
    <row r="933" spans="1:15" ht="13" x14ac:dyDescent="0.15">
      <c r="A933" s="72">
        <v>2023</v>
      </c>
      <c r="B933" s="72" t="s">
        <v>33</v>
      </c>
      <c r="C933" s="72">
        <v>2408</v>
      </c>
      <c r="D933" s="72" t="s">
        <v>107</v>
      </c>
      <c r="E933" s="72" t="s">
        <v>27</v>
      </c>
      <c r="F933" s="72" t="s">
        <v>108</v>
      </c>
      <c r="G933" s="72" t="s">
        <v>109</v>
      </c>
      <c r="H933" s="72" t="s">
        <v>32</v>
      </c>
      <c r="I933" s="72" t="s">
        <v>82</v>
      </c>
      <c r="J933" s="74">
        <v>45140</v>
      </c>
      <c r="K933" s="72" t="s">
        <v>83</v>
      </c>
      <c r="L933" s="72">
        <v>0.73150962512664641</v>
      </c>
      <c r="M933" s="72">
        <v>1297.4202227157307</v>
      </c>
      <c r="N933" s="72">
        <f>M933/1000</f>
        <v>1.2974202227157308</v>
      </c>
      <c r="O933" s="72">
        <f>N933*0.446089</f>
        <v>0.57876488973103768</v>
      </c>
    </row>
    <row r="934" spans="1:15" ht="13" x14ac:dyDescent="0.15">
      <c r="A934" s="72">
        <v>2023</v>
      </c>
      <c r="B934" s="72" t="s">
        <v>33</v>
      </c>
      <c r="C934" s="72">
        <v>2409</v>
      </c>
      <c r="D934" s="72" t="s">
        <v>107</v>
      </c>
      <c r="E934" s="72" t="s">
        <v>22</v>
      </c>
      <c r="F934" s="72" t="s">
        <v>106</v>
      </c>
      <c r="G934" s="72" t="s">
        <v>107</v>
      </c>
      <c r="H934" s="72" t="s">
        <v>32</v>
      </c>
      <c r="I934" s="72" t="s">
        <v>82</v>
      </c>
      <c r="J934" s="74">
        <v>45140</v>
      </c>
      <c r="K934" s="72" t="s">
        <v>83</v>
      </c>
      <c r="L934" s="72">
        <v>0.69010123734533191</v>
      </c>
      <c r="M934" s="72">
        <v>1684.7067127972632</v>
      </c>
      <c r="N934" s="72">
        <f>M934/1000</f>
        <v>1.6847067127972633</v>
      </c>
      <c r="O934" s="72">
        <f>N934*0.446089</f>
        <v>0.75152913280501843</v>
      </c>
    </row>
    <row r="935" spans="1:15" ht="13" x14ac:dyDescent="0.15">
      <c r="A935" s="72">
        <v>2023</v>
      </c>
      <c r="B935" s="72" t="s">
        <v>33</v>
      </c>
      <c r="C935" s="72">
        <v>2410</v>
      </c>
      <c r="D935" s="72" t="s">
        <v>107</v>
      </c>
      <c r="E935" s="72" t="s">
        <v>30</v>
      </c>
      <c r="F935" s="72" t="s">
        <v>108</v>
      </c>
      <c r="G935" s="72" t="s">
        <v>110</v>
      </c>
      <c r="H935" s="72" t="s">
        <v>32</v>
      </c>
      <c r="I935" s="72" t="s">
        <v>82</v>
      </c>
      <c r="J935" s="74">
        <v>45140</v>
      </c>
      <c r="K935" s="72" t="s">
        <v>83</v>
      </c>
      <c r="L935" s="72">
        <v>0.71389744518934595</v>
      </c>
      <c r="M935" s="72">
        <v>2937.8702539477431</v>
      </c>
      <c r="N935" s="72">
        <f>M935/1000</f>
        <v>2.937870253947743</v>
      </c>
      <c r="O935" s="72">
        <f>N935*0.446089</f>
        <v>1.3105516037132947</v>
      </c>
    </row>
    <row r="936" spans="1:15" ht="13" x14ac:dyDescent="0.15">
      <c r="A936" s="72">
        <v>2023</v>
      </c>
      <c r="B936" s="72" t="s">
        <v>33</v>
      </c>
      <c r="C936" s="72">
        <v>2411</v>
      </c>
      <c r="D936" s="72" t="s">
        <v>107</v>
      </c>
      <c r="E936" s="72" t="s">
        <v>29</v>
      </c>
      <c r="F936" s="72" t="s">
        <v>108</v>
      </c>
      <c r="G936" s="72" t="s">
        <v>107</v>
      </c>
      <c r="H936" s="72" t="s">
        <v>32</v>
      </c>
      <c r="I936" s="72" t="s">
        <v>82</v>
      </c>
      <c r="J936" s="74">
        <v>45140</v>
      </c>
      <c r="K936" s="72" t="s">
        <v>83</v>
      </c>
      <c r="L936" s="72">
        <v>0.7511880515953836</v>
      </c>
      <c r="M936" s="72">
        <v>2735.2975393979004</v>
      </c>
      <c r="N936" s="72">
        <f>M936/1000</f>
        <v>2.7352975393979007</v>
      </c>
      <c r="O936" s="72">
        <f>N936*0.446089</f>
        <v>1.2201861440524702</v>
      </c>
    </row>
    <row r="937" spans="1:15" ht="13" x14ac:dyDescent="0.15">
      <c r="A937" s="72">
        <v>2023</v>
      </c>
      <c r="B937" s="72" t="s">
        <v>33</v>
      </c>
      <c r="C937" s="72">
        <v>2412</v>
      </c>
      <c r="D937" s="72" t="s">
        <v>107</v>
      </c>
      <c r="E937" s="72" t="s">
        <v>28</v>
      </c>
      <c r="F937" s="72" t="s">
        <v>106</v>
      </c>
      <c r="G937" s="72" t="s">
        <v>110</v>
      </c>
      <c r="H937" s="72" t="s">
        <v>32</v>
      </c>
      <c r="I937" s="72" t="s">
        <v>82</v>
      </c>
      <c r="J937" s="74">
        <v>45140</v>
      </c>
      <c r="K937" s="72" t="s">
        <v>83</v>
      </c>
      <c r="L937" s="72">
        <v>0.7067342505430847</v>
      </c>
      <c r="M937" s="72">
        <v>2373.712395497334</v>
      </c>
      <c r="N937" s="72">
        <f>M937/1000</f>
        <v>2.3737123954973338</v>
      </c>
      <c r="O937" s="72">
        <f>N937*0.446089</f>
        <v>1.0588869887950101</v>
      </c>
    </row>
    <row r="938" spans="1:15" ht="13" x14ac:dyDescent="0.15">
      <c r="A938" s="72">
        <v>2023</v>
      </c>
      <c r="B938" s="72" t="s">
        <v>33</v>
      </c>
      <c r="C938" s="72">
        <v>2101</v>
      </c>
      <c r="D938" s="72" t="s">
        <v>105</v>
      </c>
      <c r="E938" s="72" t="s">
        <v>31</v>
      </c>
      <c r="F938" s="72" t="s">
        <v>106</v>
      </c>
      <c r="G938" s="72" t="s">
        <v>109</v>
      </c>
      <c r="H938" s="72" t="s">
        <v>23</v>
      </c>
      <c r="I938" s="72" t="s">
        <v>84</v>
      </c>
      <c r="J938" s="74">
        <v>45230</v>
      </c>
      <c r="K938" s="72"/>
      <c r="L938" s="72">
        <v>0.4454609429978888</v>
      </c>
      <c r="M938" s="72">
        <v>2612.6948964190342</v>
      </c>
      <c r="N938" s="72">
        <f>M938/1000</f>
        <v>2.6126948964190344</v>
      </c>
      <c r="O938" s="72">
        <f>N938*0.446089</f>
        <v>1.1654944536486707</v>
      </c>
    </row>
    <row r="939" spans="1:15" ht="13" x14ac:dyDescent="0.15">
      <c r="A939" s="72">
        <v>2023</v>
      </c>
      <c r="B939" s="72" t="s">
        <v>33</v>
      </c>
      <c r="C939" s="72">
        <v>2102</v>
      </c>
      <c r="D939" s="72" t="s">
        <v>105</v>
      </c>
      <c r="E939" s="72" t="s">
        <v>30</v>
      </c>
      <c r="F939" s="72" t="s">
        <v>108</v>
      </c>
      <c r="G939" s="72" t="s">
        <v>110</v>
      </c>
      <c r="H939" s="72" t="s">
        <v>23</v>
      </c>
      <c r="I939" s="72" t="s">
        <v>84</v>
      </c>
      <c r="J939" s="74">
        <v>45230</v>
      </c>
      <c r="K939" s="72"/>
      <c r="L939" s="72">
        <v>0.47236503856041134</v>
      </c>
      <c r="M939" s="72">
        <v>3059.6147940415285</v>
      </c>
      <c r="N939" s="72">
        <f>M939/1000</f>
        <v>3.0596147940415284</v>
      </c>
      <c r="O939" s="72">
        <f>N939*0.446089</f>
        <v>1.3648605038591914</v>
      </c>
    </row>
    <row r="940" spans="1:15" ht="13" x14ac:dyDescent="0.15">
      <c r="A940" s="72">
        <v>2023</v>
      </c>
      <c r="B940" s="72" t="s">
        <v>33</v>
      </c>
      <c r="C940" s="72">
        <v>2103</v>
      </c>
      <c r="D940" s="72" t="s">
        <v>105</v>
      </c>
      <c r="E940" s="72" t="s">
        <v>27</v>
      </c>
      <c r="F940" s="72" t="s">
        <v>108</v>
      </c>
      <c r="G940" s="72" t="s">
        <v>109</v>
      </c>
      <c r="H940" s="72" t="s">
        <v>23</v>
      </c>
      <c r="I940" s="72" t="s">
        <v>84</v>
      </c>
      <c r="J940" s="74">
        <v>45230</v>
      </c>
      <c r="K940" s="72"/>
      <c r="L940" s="72">
        <v>0.45024875621890548</v>
      </c>
      <c r="M940" s="72">
        <v>3785.5852136623275</v>
      </c>
      <c r="N940" s="72">
        <f>M940/1000</f>
        <v>3.7855852136623276</v>
      </c>
      <c r="O940" s="72">
        <f>N940*0.446089</f>
        <v>1.6887079223774142</v>
      </c>
    </row>
    <row r="941" spans="1:15" ht="13" x14ac:dyDescent="0.15">
      <c r="A941" s="72">
        <v>2023</v>
      </c>
      <c r="B941" s="72" t="s">
        <v>33</v>
      </c>
      <c r="C941" s="72">
        <v>2104</v>
      </c>
      <c r="D941" s="72" t="s">
        <v>105</v>
      </c>
      <c r="E941" s="72" t="s">
        <v>28</v>
      </c>
      <c r="F941" s="72" t="s">
        <v>106</v>
      </c>
      <c r="G941" s="72" t="s">
        <v>110</v>
      </c>
      <c r="H941" s="72" t="s">
        <v>23</v>
      </c>
      <c r="I941" s="72" t="s">
        <v>84</v>
      </c>
      <c r="J941" s="74">
        <v>45230</v>
      </c>
      <c r="K941" s="72"/>
      <c r="L941" s="72">
        <v>0.54209183673469385</v>
      </c>
      <c r="M941" s="72">
        <v>3208.4725629308964</v>
      </c>
      <c r="N941" s="72">
        <f>M941/1000</f>
        <v>3.2084725629308966</v>
      </c>
      <c r="O941" s="72">
        <f>N941*0.446089</f>
        <v>1.4312643171252808</v>
      </c>
    </row>
    <row r="942" spans="1:15" ht="13" x14ac:dyDescent="0.15">
      <c r="A942" s="72">
        <v>2023</v>
      </c>
      <c r="B942" s="72" t="s">
        <v>33</v>
      </c>
      <c r="C942" s="72">
        <v>2105</v>
      </c>
      <c r="D942" s="72" t="s">
        <v>105</v>
      </c>
      <c r="E942" s="72" t="s">
        <v>22</v>
      </c>
      <c r="F942" s="72" t="s">
        <v>106</v>
      </c>
      <c r="G942" s="72" t="s">
        <v>107</v>
      </c>
      <c r="H942" s="72" t="s">
        <v>23</v>
      </c>
      <c r="I942" s="72" t="s">
        <v>84</v>
      </c>
      <c r="J942" s="74">
        <v>45230</v>
      </c>
      <c r="K942" s="72"/>
      <c r="L942" s="72">
        <v>0.5326044513861774</v>
      </c>
      <c r="M942" s="72">
        <v>2823.231731607365</v>
      </c>
      <c r="N942" s="72">
        <f>M942/1000</f>
        <v>2.8232317316073652</v>
      </c>
      <c r="O942" s="72">
        <f>N942*0.446089</f>
        <v>1.2594126199209981</v>
      </c>
    </row>
    <row r="943" spans="1:15" ht="13" x14ac:dyDescent="0.15">
      <c r="A943" s="72">
        <v>2023</v>
      </c>
      <c r="B943" s="72" t="s">
        <v>33</v>
      </c>
      <c r="C943" s="72">
        <v>2106</v>
      </c>
      <c r="D943" s="72" t="s">
        <v>105</v>
      </c>
      <c r="E943" s="72" t="s">
        <v>29</v>
      </c>
      <c r="F943" s="72" t="s">
        <v>108</v>
      </c>
      <c r="G943" s="72" t="s">
        <v>107</v>
      </c>
      <c r="H943" s="72" t="s">
        <v>23</v>
      </c>
      <c r="I943" s="72" t="s">
        <v>84</v>
      </c>
      <c r="J943" s="74">
        <v>45230</v>
      </c>
      <c r="K943" s="72"/>
      <c r="L943" s="72">
        <v>0.49702219815917698</v>
      </c>
      <c r="M943" s="72">
        <v>4131.8988525694895</v>
      </c>
      <c r="N943" s="72">
        <f>M943/1000</f>
        <v>4.1318988525694893</v>
      </c>
      <c r="O943" s="72">
        <f>N943*0.446089</f>
        <v>1.8431946272438711</v>
      </c>
    </row>
    <row r="944" spans="1:15" ht="13" x14ac:dyDescent="0.15">
      <c r="A944" s="72">
        <v>2023</v>
      </c>
      <c r="B944" s="72" t="s">
        <v>33</v>
      </c>
      <c r="C944" s="72">
        <v>2107</v>
      </c>
      <c r="D944" s="72" t="s">
        <v>105</v>
      </c>
      <c r="E944" s="72" t="s">
        <v>27</v>
      </c>
      <c r="F944" s="72" t="s">
        <v>108</v>
      </c>
      <c r="G944" s="72" t="s">
        <v>109</v>
      </c>
      <c r="H944" s="72" t="s">
        <v>32</v>
      </c>
      <c r="I944" s="72" t="s">
        <v>84</v>
      </c>
      <c r="J944" s="74">
        <v>45175</v>
      </c>
      <c r="K944" s="72"/>
      <c r="L944" s="72">
        <v>0.67216903268405404</v>
      </c>
      <c r="M944" s="72">
        <v>4277.2603019298313</v>
      </c>
      <c r="N944" s="72">
        <f>M944/1000</f>
        <v>4.2772603019298314</v>
      </c>
      <c r="O944" s="72">
        <f>N944*0.446089</f>
        <v>1.9080387708275766</v>
      </c>
    </row>
    <row r="945" spans="1:15" ht="13" x14ac:dyDescent="0.15">
      <c r="A945" s="72">
        <v>2023</v>
      </c>
      <c r="B945" s="72" t="s">
        <v>33</v>
      </c>
      <c r="C945" s="72">
        <v>2108</v>
      </c>
      <c r="D945" s="72" t="s">
        <v>105</v>
      </c>
      <c r="E945" s="72" t="s">
        <v>31</v>
      </c>
      <c r="F945" s="72" t="s">
        <v>106</v>
      </c>
      <c r="G945" s="72" t="s">
        <v>109</v>
      </c>
      <c r="H945" s="72" t="s">
        <v>32</v>
      </c>
      <c r="I945" s="72" t="s">
        <v>84</v>
      </c>
      <c r="J945" s="74">
        <v>45175</v>
      </c>
      <c r="K945" s="72"/>
      <c r="L945" s="72">
        <v>0.59396551724137936</v>
      </c>
      <c r="M945" s="72">
        <v>2060.1752176941832</v>
      </c>
      <c r="N945" s="72">
        <f>M945/1000</f>
        <v>2.0601752176941832</v>
      </c>
      <c r="O945" s="72">
        <f>N945*0.446089</f>
        <v>0.91902150268598048</v>
      </c>
    </row>
    <row r="946" spans="1:15" ht="13" x14ac:dyDescent="0.15">
      <c r="A946" s="72">
        <v>2023</v>
      </c>
      <c r="B946" s="72" t="s">
        <v>33</v>
      </c>
      <c r="C946" s="72">
        <v>2109</v>
      </c>
      <c r="D946" s="72" t="s">
        <v>105</v>
      </c>
      <c r="E946" s="72" t="s">
        <v>22</v>
      </c>
      <c r="F946" s="72" t="s">
        <v>106</v>
      </c>
      <c r="G946" s="72" t="s">
        <v>107</v>
      </c>
      <c r="H946" s="72" t="s">
        <v>32</v>
      </c>
      <c r="I946" s="72" t="s">
        <v>84</v>
      </c>
      <c r="J946" s="74">
        <v>45175</v>
      </c>
      <c r="K946" s="72"/>
      <c r="L946" s="72">
        <v>0.59597869049664887</v>
      </c>
      <c r="M946" s="72">
        <v>2830.8979624585972</v>
      </c>
      <c r="N946" s="72">
        <f>M946/1000</f>
        <v>2.830897962458597</v>
      </c>
      <c r="O946" s="72">
        <f>N946*0.446089</f>
        <v>1.2628324411751932</v>
      </c>
    </row>
    <row r="947" spans="1:15" ht="13" x14ac:dyDescent="0.15">
      <c r="A947" s="72">
        <v>2023</v>
      </c>
      <c r="B947" s="72" t="s">
        <v>33</v>
      </c>
      <c r="C947" s="72">
        <v>2110</v>
      </c>
      <c r="D947" s="72" t="s">
        <v>105</v>
      </c>
      <c r="E947" s="72" t="s">
        <v>28</v>
      </c>
      <c r="F947" s="72" t="s">
        <v>106</v>
      </c>
      <c r="G947" s="72" t="s">
        <v>110</v>
      </c>
      <c r="H947" s="72" t="s">
        <v>32</v>
      </c>
      <c r="I947" s="72" t="s">
        <v>84</v>
      </c>
      <c r="J947" s="74">
        <v>45175</v>
      </c>
      <c r="K947" s="72"/>
      <c r="L947" s="72">
        <v>0.56229383405227107</v>
      </c>
      <c r="M947" s="72">
        <v>2802.5313825047388</v>
      </c>
      <c r="N947" s="72">
        <f>M947/1000</f>
        <v>2.8025313825047387</v>
      </c>
      <c r="O947" s="72">
        <f>N947*0.446089</f>
        <v>1.2501784218901564</v>
      </c>
    </row>
    <row r="948" spans="1:15" ht="13" x14ac:dyDescent="0.15">
      <c r="A948" s="72">
        <v>2023</v>
      </c>
      <c r="B948" s="72" t="s">
        <v>33</v>
      </c>
      <c r="C948" s="72">
        <v>2111</v>
      </c>
      <c r="D948" s="72" t="s">
        <v>105</v>
      </c>
      <c r="E948" s="72" t="s">
        <v>29</v>
      </c>
      <c r="F948" s="72" t="s">
        <v>108</v>
      </c>
      <c r="G948" s="72" t="s">
        <v>107</v>
      </c>
      <c r="H948" s="72" t="s">
        <v>32</v>
      </c>
      <c r="I948" s="72" t="s">
        <v>84</v>
      </c>
      <c r="J948" s="74">
        <v>45175</v>
      </c>
      <c r="K948" s="72"/>
      <c r="L948" s="72">
        <v>0.55452814794669558</v>
      </c>
      <c r="M948" s="72">
        <v>2045.0117822225518</v>
      </c>
      <c r="N948" s="72">
        <f>M948/1000</f>
        <v>2.0450117822225518</v>
      </c>
      <c r="O948" s="72">
        <f>N948*0.446089</f>
        <v>0.91225726091987591</v>
      </c>
    </row>
    <row r="949" spans="1:15" ht="13" x14ac:dyDescent="0.15">
      <c r="A949" s="72">
        <v>2023</v>
      </c>
      <c r="B949" s="72" t="s">
        <v>33</v>
      </c>
      <c r="C949" s="72">
        <v>2112</v>
      </c>
      <c r="D949" s="72" t="s">
        <v>105</v>
      </c>
      <c r="E949" s="72" t="s">
        <v>30</v>
      </c>
      <c r="F949" s="72" t="s">
        <v>108</v>
      </c>
      <c r="G949" s="72" t="s">
        <v>110</v>
      </c>
      <c r="H949" s="72" t="s">
        <v>32</v>
      </c>
      <c r="I949" s="72" t="s">
        <v>84</v>
      </c>
      <c r="J949" s="74">
        <v>45175</v>
      </c>
      <c r="K949" s="72"/>
      <c r="L949" s="72">
        <v>0.63656207366984996</v>
      </c>
      <c r="M949" s="72">
        <v>4741.8296911819416</v>
      </c>
      <c r="N949" s="72">
        <f>M949/1000</f>
        <v>4.741829691181942</v>
      </c>
      <c r="O949" s="72">
        <f>N949*0.446089</f>
        <v>2.1152780651096612</v>
      </c>
    </row>
    <row r="950" spans="1:15" ht="13" x14ac:dyDescent="0.15">
      <c r="A950" s="72">
        <v>2023</v>
      </c>
      <c r="B950" s="72" t="s">
        <v>33</v>
      </c>
      <c r="C950" s="72">
        <v>2201</v>
      </c>
      <c r="D950" s="72" t="s">
        <v>111</v>
      </c>
      <c r="E950" s="72" t="s">
        <v>22</v>
      </c>
      <c r="F950" s="72" t="s">
        <v>106</v>
      </c>
      <c r="G950" s="72" t="s">
        <v>107</v>
      </c>
      <c r="H950" s="72" t="s">
        <v>23</v>
      </c>
      <c r="I950" s="72" t="s">
        <v>84</v>
      </c>
      <c r="J950" s="74">
        <v>45230</v>
      </c>
      <c r="K950" s="72"/>
      <c r="L950" s="72">
        <v>0.51380597014925367</v>
      </c>
      <c r="M950" s="72">
        <v>3230.4592085866961</v>
      </c>
      <c r="N950" s="72">
        <f>M950/1000</f>
        <v>3.2304592085866961</v>
      </c>
      <c r="O950" s="72">
        <f>N950*0.446089</f>
        <v>1.4410723178992306</v>
      </c>
    </row>
    <row r="951" spans="1:15" ht="13" x14ac:dyDescent="0.15">
      <c r="A951" s="72">
        <v>2023</v>
      </c>
      <c r="B951" s="72" t="s">
        <v>33</v>
      </c>
      <c r="C951" s="72">
        <v>2202</v>
      </c>
      <c r="D951" s="72" t="s">
        <v>111</v>
      </c>
      <c r="E951" s="72" t="s">
        <v>27</v>
      </c>
      <c r="F951" s="72" t="s">
        <v>108</v>
      </c>
      <c r="G951" s="72" t="s">
        <v>109</v>
      </c>
      <c r="H951" s="72" t="s">
        <v>23</v>
      </c>
      <c r="I951" s="72" t="s">
        <v>84</v>
      </c>
      <c r="J951" s="74">
        <v>45230</v>
      </c>
      <c r="K951" s="72"/>
      <c r="L951" s="72">
        <v>0.58083832335329344</v>
      </c>
      <c r="M951" s="72">
        <v>1772.3176542537817</v>
      </c>
      <c r="N951" s="72">
        <f>M951/1000</f>
        <v>1.7723176542537817</v>
      </c>
      <c r="O951" s="72">
        <f>N951*0.446089</f>
        <v>0.79061141006841529</v>
      </c>
    </row>
    <row r="952" spans="1:15" ht="13" x14ac:dyDescent="0.15">
      <c r="A952" s="72">
        <v>2023</v>
      </c>
      <c r="B952" s="72" t="s">
        <v>33</v>
      </c>
      <c r="C952" s="72">
        <v>2203</v>
      </c>
      <c r="D952" s="72" t="s">
        <v>111</v>
      </c>
      <c r="E952" s="72" t="s">
        <v>29</v>
      </c>
      <c r="F952" s="72" t="s">
        <v>108</v>
      </c>
      <c r="G952" s="72" t="s">
        <v>107</v>
      </c>
      <c r="H952" s="72" t="s">
        <v>23</v>
      </c>
      <c r="I952" s="72" t="s">
        <v>84</v>
      </c>
      <c r="J952" s="74">
        <v>45230</v>
      </c>
      <c r="K952" s="72"/>
      <c r="L952" s="72">
        <v>0.57730182176267852</v>
      </c>
      <c r="M952" s="72">
        <v>2706.4387070552334</v>
      </c>
      <c r="N952" s="72">
        <f>M952/1000</f>
        <v>2.7064387070552334</v>
      </c>
      <c r="O952" s="72">
        <f>N952*0.446089</f>
        <v>1.207312536391562</v>
      </c>
    </row>
    <row r="953" spans="1:15" ht="13" x14ac:dyDescent="0.15">
      <c r="A953" s="72">
        <v>2023</v>
      </c>
      <c r="B953" s="72" t="s">
        <v>33</v>
      </c>
      <c r="C953" s="72">
        <v>2204</v>
      </c>
      <c r="D953" s="72" t="s">
        <v>111</v>
      </c>
      <c r="E953" s="72" t="s">
        <v>28</v>
      </c>
      <c r="F953" s="72" t="s">
        <v>106</v>
      </c>
      <c r="G953" s="72" t="s">
        <v>110</v>
      </c>
      <c r="H953" s="72" t="s">
        <v>23</v>
      </c>
      <c r="I953" s="72" t="s">
        <v>84</v>
      </c>
      <c r="J953" s="74">
        <v>45230</v>
      </c>
      <c r="K953" s="72"/>
      <c r="L953" s="72">
        <v>0.52543984783642417</v>
      </c>
      <c r="M953" s="72">
        <v>2866.5084297831163</v>
      </c>
      <c r="N953" s="72">
        <f>M953/1000</f>
        <v>2.8665084297831163</v>
      </c>
      <c r="O953" s="72">
        <f>N953*0.446089</f>
        <v>1.2787178789335205</v>
      </c>
    </row>
    <row r="954" spans="1:15" ht="13" x14ac:dyDescent="0.15">
      <c r="A954" s="72">
        <v>2023</v>
      </c>
      <c r="B954" s="72" t="s">
        <v>33</v>
      </c>
      <c r="C954" s="72">
        <v>2205</v>
      </c>
      <c r="D954" s="72" t="s">
        <v>111</v>
      </c>
      <c r="E954" s="72" t="s">
        <v>31</v>
      </c>
      <c r="F954" s="72" t="s">
        <v>106</v>
      </c>
      <c r="G954" s="72" t="s">
        <v>109</v>
      </c>
      <c r="H954" s="72" t="s">
        <v>23</v>
      </c>
      <c r="I954" s="72" t="s">
        <v>84</v>
      </c>
      <c r="J954" s="74">
        <v>45230</v>
      </c>
      <c r="K954" s="72"/>
      <c r="L954" s="72">
        <v>0.58871365204534254</v>
      </c>
      <c r="M954" s="72">
        <v>1739.0188465344531</v>
      </c>
      <c r="N954" s="72">
        <f>M954/1000</f>
        <v>1.7390188465344532</v>
      </c>
      <c r="O954" s="72">
        <f>N954*0.446089</f>
        <v>0.77575717823170764</v>
      </c>
    </row>
    <row r="955" spans="1:15" ht="13" x14ac:dyDescent="0.15">
      <c r="A955" s="72">
        <v>2023</v>
      </c>
      <c r="B955" s="72" t="s">
        <v>33</v>
      </c>
      <c r="C955" s="72">
        <v>2206</v>
      </c>
      <c r="D955" s="72" t="s">
        <v>111</v>
      </c>
      <c r="E955" s="72" t="s">
        <v>30</v>
      </c>
      <c r="F955" s="72" t="s">
        <v>108</v>
      </c>
      <c r="G955" s="72" t="s">
        <v>110</v>
      </c>
      <c r="H955" s="72" t="s">
        <v>23</v>
      </c>
      <c r="I955" s="72" t="s">
        <v>84</v>
      </c>
      <c r="J955" s="74">
        <v>45230</v>
      </c>
      <c r="K955" s="72"/>
      <c r="L955" s="72">
        <v>0.55506746156259801</v>
      </c>
      <c r="M955" s="72">
        <v>2795.0492281177358</v>
      </c>
      <c r="N955" s="72">
        <f>M955/1000</f>
        <v>2.7950492281177359</v>
      </c>
      <c r="O955" s="72">
        <f>N955*0.446089</f>
        <v>1.2468407151218128</v>
      </c>
    </row>
    <row r="956" spans="1:15" ht="13" x14ac:dyDescent="0.15">
      <c r="A956" s="72">
        <v>2023</v>
      </c>
      <c r="B956" s="72" t="s">
        <v>33</v>
      </c>
      <c r="C956" s="72">
        <v>2207</v>
      </c>
      <c r="D956" s="72" t="s">
        <v>111</v>
      </c>
      <c r="E956" s="72" t="s">
        <v>22</v>
      </c>
      <c r="F956" s="72" t="s">
        <v>106</v>
      </c>
      <c r="G956" s="72" t="s">
        <v>107</v>
      </c>
      <c r="H956" s="72" t="s">
        <v>32</v>
      </c>
      <c r="I956" s="72" t="s">
        <v>84</v>
      </c>
      <c r="J956" s="74">
        <v>45175</v>
      </c>
      <c r="K956" s="72"/>
      <c r="L956" s="72">
        <v>0.65563335455124128</v>
      </c>
      <c r="M956" s="72">
        <v>3785.7717203151101</v>
      </c>
      <c r="N956" s="72">
        <f>M956/1000</f>
        <v>3.7857717203151102</v>
      </c>
      <c r="O956" s="72">
        <f>N956*0.446089</f>
        <v>1.6887911209436473</v>
      </c>
    </row>
    <row r="957" spans="1:15" ht="13" x14ac:dyDescent="0.15">
      <c r="A957" s="72">
        <v>2023</v>
      </c>
      <c r="B957" s="72" t="s">
        <v>33</v>
      </c>
      <c r="C957" s="72">
        <v>2208</v>
      </c>
      <c r="D957" s="72" t="s">
        <v>111</v>
      </c>
      <c r="E957" s="72" t="s">
        <v>28</v>
      </c>
      <c r="F957" s="72" t="s">
        <v>106</v>
      </c>
      <c r="G957" s="72" t="s">
        <v>110</v>
      </c>
      <c r="H957" s="72" t="s">
        <v>32</v>
      </c>
      <c r="I957" s="72" t="s">
        <v>84</v>
      </c>
      <c r="J957" s="74">
        <v>45175</v>
      </c>
      <c r="K957" s="72"/>
      <c r="L957" s="72">
        <v>0.6127147157782894</v>
      </c>
      <c r="M957" s="72">
        <v>2526.4848914145882</v>
      </c>
      <c r="N957" s="72">
        <f>M957/1000</f>
        <v>2.5264848914145883</v>
      </c>
      <c r="O957" s="72">
        <f>N957*0.446089</f>
        <v>1.1270371187262422</v>
      </c>
    </row>
    <row r="958" spans="1:15" ht="13" x14ac:dyDescent="0.15">
      <c r="A958" s="72">
        <v>2023</v>
      </c>
      <c r="B958" s="72" t="s">
        <v>33</v>
      </c>
      <c r="C958" s="72">
        <v>2209</v>
      </c>
      <c r="D958" s="72" t="s">
        <v>111</v>
      </c>
      <c r="E958" s="72" t="s">
        <v>27</v>
      </c>
      <c r="F958" s="72" t="s">
        <v>108</v>
      </c>
      <c r="G958" s="72" t="s">
        <v>109</v>
      </c>
      <c r="H958" s="72" t="s">
        <v>32</v>
      </c>
      <c r="I958" s="72" t="s">
        <v>84</v>
      </c>
      <c r="J958" s="74">
        <v>45175</v>
      </c>
      <c r="K958" s="72"/>
      <c r="L958" s="72">
        <v>0.60055049028040597</v>
      </c>
      <c r="M958" s="72">
        <v>2364.5577363172406</v>
      </c>
      <c r="N958" s="72">
        <f>M958/1000</f>
        <v>2.3645577363172405</v>
      </c>
      <c r="O958" s="72">
        <f>N958*0.446089</f>
        <v>1.0548031960360216</v>
      </c>
    </row>
    <row r="959" spans="1:15" ht="13" x14ac:dyDescent="0.15">
      <c r="A959" s="72">
        <v>2023</v>
      </c>
      <c r="B959" s="72" t="s">
        <v>33</v>
      </c>
      <c r="C959" s="72">
        <v>2210</v>
      </c>
      <c r="D959" s="72" t="s">
        <v>111</v>
      </c>
      <c r="E959" s="72" t="s">
        <v>29</v>
      </c>
      <c r="F959" s="72" t="s">
        <v>108</v>
      </c>
      <c r="G959" s="72" t="s">
        <v>107</v>
      </c>
      <c r="H959" s="72" t="s">
        <v>32</v>
      </c>
      <c r="I959" s="72" t="s">
        <v>84</v>
      </c>
      <c r="J959" s="74">
        <v>45175</v>
      </c>
      <c r="K959" s="72"/>
      <c r="L959" s="72">
        <v>0.53792482556830967</v>
      </c>
      <c r="M959" s="72">
        <v>2121.2320635519673</v>
      </c>
      <c r="N959" s="72">
        <f>M959/1000</f>
        <v>2.1212320635519673</v>
      </c>
      <c r="O959" s="72">
        <f>N959*0.446089</f>
        <v>0.94625828999783357</v>
      </c>
    </row>
    <row r="960" spans="1:15" ht="13" x14ac:dyDescent="0.15">
      <c r="A960" s="72">
        <v>2023</v>
      </c>
      <c r="B960" s="72" t="s">
        <v>33</v>
      </c>
      <c r="C960" s="72">
        <v>2211</v>
      </c>
      <c r="D960" s="72" t="s">
        <v>111</v>
      </c>
      <c r="E960" s="72" t="s">
        <v>30</v>
      </c>
      <c r="F960" s="72" t="s">
        <v>108</v>
      </c>
      <c r="G960" s="72" t="s">
        <v>110</v>
      </c>
      <c r="H960" s="72" t="s">
        <v>32</v>
      </c>
      <c r="I960" s="72" t="s">
        <v>84</v>
      </c>
      <c r="J960" s="74">
        <v>45175</v>
      </c>
      <c r="K960" s="72"/>
      <c r="L960" s="72">
        <v>0.58013937282229966</v>
      </c>
      <c r="M960" s="72">
        <v>2333.2159261996653</v>
      </c>
      <c r="N960" s="72">
        <f>M960/1000</f>
        <v>2.3332159261996654</v>
      </c>
      <c r="O960" s="72">
        <f>N960*0.446089</f>
        <v>1.0408219593024826</v>
      </c>
    </row>
    <row r="961" spans="1:15" ht="13" x14ac:dyDescent="0.15">
      <c r="A961" s="72">
        <v>2023</v>
      </c>
      <c r="B961" s="72" t="s">
        <v>33</v>
      </c>
      <c r="C961" s="72">
        <v>2212</v>
      </c>
      <c r="D961" s="72" t="s">
        <v>111</v>
      </c>
      <c r="E961" s="72" t="s">
        <v>31</v>
      </c>
      <c r="F961" s="72" t="s">
        <v>106</v>
      </c>
      <c r="G961" s="72" t="s">
        <v>109</v>
      </c>
      <c r="H961" s="72" t="s">
        <v>32</v>
      </c>
      <c r="I961" s="72" t="s">
        <v>84</v>
      </c>
      <c r="J961" s="74">
        <v>45175</v>
      </c>
      <c r="K961" s="72"/>
      <c r="L961" s="72">
        <v>0.60582928521859825</v>
      </c>
      <c r="M961" s="72">
        <v>3285.6809968759994</v>
      </c>
      <c r="N961" s="72">
        <f>M961/1000</f>
        <v>3.2856809968759992</v>
      </c>
      <c r="O961" s="72">
        <f>N961*0.446089</f>
        <v>1.4657061502154176</v>
      </c>
    </row>
    <row r="962" spans="1:15" ht="13" x14ac:dyDescent="0.15">
      <c r="A962" s="72">
        <v>2023</v>
      </c>
      <c r="B962" s="72" t="s">
        <v>33</v>
      </c>
      <c r="C962" s="72">
        <v>2301</v>
      </c>
      <c r="D962" s="72" t="s">
        <v>109</v>
      </c>
      <c r="E962" s="72" t="s">
        <v>22</v>
      </c>
      <c r="F962" s="72" t="s">
        <v>106</v>
      </c>
      <c r="G962" s="72" t="s">
        <v>107</v>
      </c>
      <c r="H962" s="72" t="s">
        <v>32</v>
      </c>
      <c r="I962" s="72" t="s">
        <v>84</v>
      </c>
      <c r="J962" s="74">
        <v>45175</v>
      </c>
      <c r="K962" s="72"/>
      <c r="L962" s="72">
        <v>0.63411810111925893</v>
      </c>
      <c r="M962" s="72">
        <v>3491.8852697826069</v>
      </c>
      <c r="N962" s="72">
        <f>M962/1000</f>
        <v>3.4918852697826068</v>
      </c>
      <c r="O962" s="72">
        <f>N962*0.446089</f>
        <v>1.5576916081120533</v>
      </c>
    </row>
    <row r="963" spans="1:15" ht="13" x14ac:dyDescent="0.15">
      <c r="A963" s="72">
        <v>2023</v>
      </c>
      <c r="B963" s="72" t="s">
        <v>33</v>
      </c>
      <c r="C963" s="72">
        <v>2302</v>
      </c>
      <c r="D963" s="72" t="s">
        <v>109</v>
      </c>
      <c r="E963" s="72" t="s">
        <v>28</v>
      </c>
      <c r="F963" s="72" t="s">
        <v>106</v>
      </c>
      <c r="G963" s="72" t="s">
        <v>110</v>
      </c>
      <c r="H963" s="72" t="s">
        <v>32</v>
      </c>
      <c r="I963" s="72" t="s">
        <v>84</v>
      </c>
      <c r="J963" s="74">
        <v>45175</v>
      </c>
      <c r="K963" s="72"/>
      <c r="L963" s="72">
        <v>0.64130863224280643</v>
      </c>
      <c r="M963" s="72">
        <v>2729.9420296779381</v>
      </c>
      <c r="N963" s="72">
        <f>M963/1000</f>
        <v>2.7299420296779382</v>
      </c>
      <c r="O963" s="72">
        <f>N963*0.446089</f>
        <v>1.2177971100770018</v>
      </c>
    </row>
    <row r="964" spans="1:15" ht="13" x14ac:dyDescent="0.15">
      <c r="A964" s="72">
        <v>2023</v>
      </c>
      <c r="B964" s="72" t="s">
        <v>33</v>
      </c>
      <c r="C964" s="72">
        <v>2303</v>
      </c>
      <c r="D964" s="72" t="s">
        <v>109</v>
      </c>
      <c r="E964" s="72" t="s">
        <v>31</v>
      </c>
      <c r="F964" s="72" t="s">
        <v>106</v>
      </c>
      <c r="G964" s="72" t="s">
        <v>109</v>
      </c>
      <c r="H964" s="72" t="s">
        <v>32</v>
      </c>
      <c r="I964" s="72" t="s">
        <v>84</v>
      </c>
      <c r="J964" s="74">
        <v>45175</v>
      </c>
      <c r="K964" s="72"/>
      <c r="L964" s="72">
        <v>0.56136298007507945</v>
      </c>
      <c r="M964" s="72">
        <v>2596.529808302163</v>
      </c>
      <c r="N964" s="72">
        <f>M964/1000</f>
        <v>2.5965298083021628</v>
      </c>
      <c r="O964" s="72">
        <f>N964*0.446089</f>
        <v>1.1582833856557035</v>
      </c>
    </row>
    <row r="965" spans="1:15" ht="13" x14ac:dyDescent="0.15">
      <c r="A965" s="72">
        <v>2023</v>
      </c>
      <c r="B965" s="72" t="s">
        <v>33</v>
      </c>
      <c r="C965" s="72">
        <v>2304</v>
      </c>
      <c r="D965" s="72" t="s">
        <v>109</v>
      </c>
      <c r="E965" s="72" t="s">
        <v>30</v>
      </c>
      <c r="F965" s="72" t="s">
        <v>108</v>
      </c>
      <c r="G965" s="72" t="s">
        <v>110</v>
      </c>
      <c r="H965" s="72" t="s">
        <v>32</v>
      </c>
      <c r="I965" s="72" t="s">
        <v>84</v>
      </c>
      <c r="J965" s="74">
        <v>45175</v>
      </c>
      <c r="K965" s="72"/>
      <c r="L965" s="72">
        <v>0.59092977400273017</v>
      </c>
      <c r="M965" s="72">
        <v>2718.0191392666743</v>
      </c>
      <c r="N965" s="72">
        <f>M965/1000</f>
        <v>2.7180191392666742</v>
      </c>
      <c r="O965" s="72">
        <f>N965*0.446089</f>
        <v>1.2124784398163315</v>
      </c>
    </row>
    <row r="966" spans="1:15" ht="13" x14ac:dyDescent="0.15">
      <c r="A966" s="72">
        <v>2023</v>
      </c>
      <c r="B966" s="72" t="s">
        <v>33</v>
      </c>
      <c r="C966" s="72">
        <v>2305</v>
      </c>
      <c r="D966" s="72" t="s">
        <v>109</v>
      </c>
      <c r="E966" s="72" t="s">
        <v>29</v>
      </c>
      <c r="F966" s="72" t="s">
        <v>108</v>
      </c>
      <c r="G966" s="72" t="s">
        <v>107</v>
      </c>
      <c r="H966" s="72" t="s">
        <v>32</v>
      </c>
      <c r="I966" s="72" t="s">
        <v>84</v>
      </c>
      <c r="J966" s="74">
        <v>45175</v>
      </c>
      <c r="K966" s="72"/>
      <c r="L966" s="72">
        <v>0.62670759785111285</v>
      </c>
      <c r="M966" s="72">
        <v>2841.0681426699839</v>
      </c>
      <c r="N966" s="72">
        <f>M966/1000</f>
        <v>2.8410681426699838</v>
      </c>
      <c r="O966" s="72">
        <f>N966*0.446089</f>
        <v>1.2673692466955104</v>
      </c>
    </row>
    <row r="967" spans="1:15" ht="13" x14ac:dyDescent="0.15">
      <c r="A967" s="72">
        <v>2023</v>
      </c>
      <c r="B967" s="72" t="s">
        <v>33</v>
      </c>
      <c r="C967" s="72">
        <v>2306</v>
      </c>
      <c r="D967" s="72" t="s">
        <v>109</v>
      </c>
      <c r="E967" s="72" t="s">
        <v>27</v>
      </c>
      <c r="F967" s="72" t="s">
        <v>108</v>
      </c>
      <c r="G967" s="72" t="s">
        <v>109</v>
      </c>
      <c r="H967" s="72" t="s">
        <v>32</v>
      </c>
      <c r="I967" s="72" t="s">
        <v>84</v>
      </c>
      <c r="J967" s="74">
        <v>45175</v>
      </c>
      <c r="K967" s="72"/>
      <c r="L967" s="72">
        <v>0.61399548532731385</v>
      </c>
      <c r="M967" s="72">
        <v>3730.5625099756012</v>
      </c>
      <c r="N967" s="72">
        <f>M967/1000</f>
        <v>3.7305625099756012</v>
      </c>
      <c r="O967" s="72">
        <f>N967*0.446089</f>
        <v>1.664162899512506</v>
      </c>
    </row>
    <row r="968" spans="1:15" ht="13" x14ac:dyDescent="0.15">
      <c r="A968" s="72">
        <v>2023</v>
      </c>
      <c r="B968" s="72" t="s">
        <v>33</v>
      </c>
      <c r="C968" s="72">
        <v>2307</v>
      </c>
      <c r="D968" s="72" t="s">
        <v>109</v>
      </c>
      <c r="E968" s="72" t="s">
        <v>22</v>
      </c>
      <c r="F968" s="72" t="s">
        <v>106</v>
      </c>
      <c r="G968" s="72" t="s">
        <v>107</v>
      </c>
      <c r="H968" s="72" t="s">
        <v>23</v>
      </c>
      <c r="I968" s="72" t="s">
        <v>84</v>
      </c>
      <c r="J968" s="74">
        <v>45230</v>
      </c>
      <c r="K968" s="72"/>
      <c r="L968" s="72">
        <v>0.61827593968039618</v>
      </c>
      <c r="M968" s="72">
        <v>2351.8610578741113</v>
      </c>
      <c r="N968" s="72">
        <f>M968/1000</f>
        <v>2.3518610578741113</v>
      </c>
      <c r="O968" s="72">
        <f>N968*0.446089</f>
        <v>1.0491393474460045</v>
      </c>
    </row>
    <row r="969" spans="1:15" ht="13" x14ac:dyDescent="0.15">
      <c r="A969" s="72">
        <v>2023</v>
      </c>
      <c r="B969" s="72" t="s">
        <v>33</v>
      </c>
      <c r="C969" s="72">
        <v>2308</v>
      </c>
      <c r="D969" s="72" t="s">
        <v>109</v>
      </c>
      <c r="E969" s="72" t="s">
        <v>29</v>
      </c>
      <c r="F969" s="72" t="s">
        <v>108</v>
      </c>
      <c r="G969" s="72" t="s">
        <v>107</v>
      </c>
      <c r="H969" s="72" t="s">
        <v>23</v>
      </c>
      <c r="I969" s="72" t="s">
        <v>84</v>
      </c>
      <c r="J969" s="74">
        <v>45230</v>
      </c>
      <c r="K969" s="72"/>
      <c r="L969" s="72">
        <v>0.6058032554847842</v>
      </c>
      <c r="M969" s="72">
        <v>2190.5986482740427</v>
      </c>
      <c r="N969" s="72">
        <f>M969/1000</f>
        <v>2.1905986482740429</v>
      </c>
      <c r="O969" s="72">
        <f>N969*0.446089</f>
        <v>0.97720196040991958</v>
      </c>
    </row>
    <row r="970" spans="1:15" ht="13" x14ac:dyDescent="0.15">
      <c r="A970" s="72">
        <v>2023</v>
      </c>
      <c r="B970" s="72" t="s">
        <v>33</v>
      </c>
      <c r="C970" s="72">
        <v>2309</v>
      </c>
      <c r="D970" s="72" t="s">
        <v>109</v>
      </c>
      <c r="E970" s="72" t="s">
        <v>31</v>
      </c>
      <c r="F970" s="72" t="s">
        <v>106</v>
      </c>
      <c r="G970" s="72" t="s">
        <v>109</v>
      </c>
      <c r="H970" s="72" t="s">
        <v>23</v>
      </c>
      <c r="I970" s="72" t="s">
        <v>84</v>
      </c>
      <c r="J970" s="74">
        <v>45230</v>
      </c>
      <c r="K970" s="72"/>
      <c r="L970" s="72">
        <v>0.67658855815917252</v>
      </c>
      <c r="M970" s="72">
        <v>1406.5326944769627</v>
      </c>
      <c r="N970" s="72">
        <f>M970/1000</f>
        <v>1.4065326944769627</v>
      </c>
      <c r="O970" s="72">
        <f>N970*0.446089</f>
        <v>0.6274387631465338</v>
      </c>
    </row>
    <row r="971" spans="1:15" ht="13" x14ac:dyDescent="0.15">
      <c r="A971" s="72">
        <v>2023</v>
      </c>
      <c r="B971" s="72" t="s">
        <v>33</v>
      </c>
      <c r="C971" s="72">
        <v>2310</v>
      </c>
      <c r="D971" s="72" t="s">
        <v>109</v>
      </c>
      <c r="E971" s="72" t="s">
        <v>27</v>
      </c>
      <c r="F971" s="72" t="s">
        <v>108</v>
      </c>
      <c r="G971" s="72" t="s">
        <v>109</v>
      </c>
      <c r="H971" s="72" t="s">
        <v>23</v>
      </c>
      <c r="I971" s="72" t="s">
        <v>84</v>
      </c>
      <c r="J971" s="74">
        <v>45230</v>
      </c>
      <c r="K971" s="72"/>
      <c r="L971" s="72">
        <v>0.66543026706231445</v>
      </c>
      <c r="M971" s="72">
        <v>1495.4790178407886</v>
      </c>
      <c r="N971" s="72">
        <f>M971/1000</f>
        <v>1.4954790178407886</v>
      </c>
      <c r="O971" s="72">
        <f>N971*0.446089</f>
        <v>0.66711673958957962</v>
      </c>
    </row>
    <row r="972" spans="1:15" ht="13" x14ac:dyDescent="0.15">
      <c r="A972" s="72">
        <v>2023</v>
      </c>
      <c r="B972" s="72" t="s">
        <v>33</v>
      </c>
      <c r="C972" s="72">
        <v>2311</v>
      </c>
      <c r="D972" s="72" t="s">
        <v>109</v>
      </c>
      <c r="E972" s="72" t="s">
        <v>30</v>
      </c>
      <c r="F972" s="72" t="s">
        <v>108</v>
      </c>
      <c r="G972" s="72" t="s">
        <v>110</v>
      </c>
      <c r="H972" s="72" t="s">
        <v>23</v>
      </c>
      <c r="I972" s="72" t="s">
        <v>84</v>
      </c>
      <c r="J972" s="74">
        <v>45230</v>
      </c>
      <c r="K972" s="72"/>
      <c r="L972" s="72">
        <v>0.62421435659940461</v>
      </c>
      <c r="M972" s="72">
        <v>1815.9008246912092</v>
      </c>
      <c r="N972" s="72">
        <f>M972/1000</f>
        <v>1.8159008246912092</v>
      </c>
      <c r="O972" s="72">
        <f>N972*0.446089</f>
        <v>0.81005338298567686</v>
      </c>
    </row>
    <row r="973" spans="1:15" ht="13" x14ac:dyDescent="0.15">
      <c r="A973" s="72">
        <v>2023</v>
      </c>
      <c r="B973" s="72" t="s">
        <v>33</v>
      </c>
      <c r="C973" s="72">
        <v>2312</v>
      </c>
      <c r="D973" s="72" t="s">
        <v>109</v>
      </c>
      <c r="E973" s="72" t="s">
        <v>28</v>
      </c>
      <c r="F973" s="72" t="s">
        <v>106</v>
      </c>
      <c r="G973" s="72" t="s">
        <v>110</v>
      </c>
      <c r="H973" s="72" t="s">
        <v>23</v>
      </c>
      <c r="I973" s="72" t="s">
        <v>84</v>
      </c>
      <c r="J973" s="74">
        <v>45230</v>
      </c>
      <c r="K973" s="72"/>
      <c r="L973" s="72">
        <v>0.65027987344852767</v>
      </c>
      <c r="M973" s="72">
        <v>1816.6908666448696</v>
      </c>
      <c r="N973" s="72">
        <f>M973/1000</f>
        <v>1.8166908666448696</v>
      </c>
      <c r="O973" s="72">
        <f>N973*0.446089</f>
        <v>0.81040581201074324</v>
      </c>
    </row>
    <row r="974" spans="1:15" ht="13" x14ac:dyDescent="0.15">
      <c r="A974" s="72">
        <v>2023</v>
      </c>
      <c r="B974" s="72" t="s">
        <v>33</v>
      </c>
      <c r="C974" s="72">
        <v>2401</v>
      </c>
      <c r="D974" s="72" t="s">
        <v>107</v>
      </c>
      <c r="E974" s="72" t="s">
        <v>30</v>
      </c>
      <c r="F974" s="72" t="s">
        <v>108</v>
      </c>
      <c r="G974" s="72" t="s">
        <v>110</v>
      </c>
      <c r="H974" s="72" t="s">
        <v>23</v>
      </c>
      <c r="I974" s="72" t="s">
        <v>84</v>
      </c>
      <c r="J974" s="74">
        <v>45230</v>
      </c>
      <c r="K974" s="72"/>
      <c r="L974" s="72">
        <v>0.60625850340136056</v>
      </c>
      <c r="M974" s="72">
        <v>1997.8019304152638</v>
      </c>
      <c r="N974" s="72">
        <f>M974/1000</f>
        <v>1.9978019304152637</v>
      </c>
      <c r="O974" s="72">
        <f>N974*0.446089</f>
        <v>0.8911974653370146</v>
      </c>
    </row>
    <row r="975" spans="1:15" ht="13" x14ac:dyDescent="0.15">
      <c r="A975" s="72">
        <v>2023</v>
      </c>
      <c r="B975" s="72" t="s">
        <v>33</v>
      </c>
      <c r="C975" s="72">
        <v>2402</v>
      </c>
      <c r="D975" s="72" t="s">
        <v>107</v>
      </c>
      <c r="E975" s="72" t="s">
        <v>27</v>
      </c>
      <c r="F975" s="72" t="s">
        <v>108</v>
      </c>
      <c r="G975" s="72" t="s">
        <v>109</v>
      </c>
      <c r="H975" s="72" t="s">
        <v>23</v>
      </c>
      <c r="I975" s="72" t="s">
        <v>84</v>
      </c>
      <c r="J975" s="74">
        <v>45230</v>
      </c>
      <c r="K975" s="72"/>
      <c r="L975" s="72">
        <v>0.62620734063103678</v>
      </c>
      <c r="M975" s="72">
        <v>1941.7404339596862</v>
      </c>
      <c r="N975" s="72">
        <f>M975/1000</f>
        <v>1.9417404339596862</v>
      </c>
      <c r="O975" s="72">
        <f>N975*0.446089</f>
        <v>0.86618904844464251</v>
      </c>
    </row>
    <row r="976" spans="1:15" ht="13" x14ac:dyDescent="0.15">
      <c r="A976" s="72">
        <v>2023</v>
      </c>
      <c r="B976" s="72" t="s">
        <v>33</v>
      </c>
      <c r="C976" s="72">
        <v>2403</v>
      </c>
      <c r="D976" s="72" t="s">
        <v>107</v>
      </c>
      <c r="E976" s="72" t="s">
        <v>22</v>
      </c>
      <c r="F976" s="72" t="s">
        <v>106</v>
      </c>
      <c r="G976" s="72" t="s">
        <v>107</v>
      </c>
      <c r="H976" s="72" t="s">
        <v>23</v>
      </c>
      <c r="I976" s="72" t="s">
        <v>84</v>
      </c>
      <c r="J976" s="74">
        <v>45230</v>
      </c>
      <c r="K976" s="72"/>
      <c r="L976" s="72">
        <v>0.67614314115308161</v>
      </c>
      <c r="M976" s="72">
        <v>1682.3389702190889</v>
      </c>
      <c r="N976" s="72">
        <f>M976/1000</f>
        <v>1.682338970219089</v>
      </c>
      <c r="O976" s="72">
        <f>N976*0.446089</f>
        <v>0.75047290888606322</v>
      </c>
    </row>
    <row r="977" spans="1:15" ht="13" x14ac:dyDescent="0.15">
      <c r="A977" s="72">
        <v>2023</v>
      </c>
      <c r="B977" s="72" t="s">
        <v>33</v>
      </c>
      <c r="C977" s="72">
        <v>2404</v>
      </c>
      <c r="D977" s="72" t="s">
        <v>107</v>
      </c>
      <c r="E977" s="72" t="s">
        <v>28</v>
      </c>
      <c r="F977" s="72" t="s">
        <v>106</v>
      </c>
      <c r="G977" s="72" t="s">
        <v>110</v>
      </c>
      <c r="H977" s="72" t="s">
        <v>23</v>
      </c>
      <c r="I977" s="72" t="s">
        <v>84</v>
      </c>
      <c r="J977" s="74">
        <v>45230</v>
      </c>
      <c r="K977" s="72"/>
      <c r="L977" s="72">
        <v>0.65821901883282963</v>
      </c>
      <c r="M977" s="72">
        <v>1816.7389151532368</v>
      </c>
      <c r="N977" s="72">
        <f>M977/1000</f>
        <v>1.8167389151532367</v>
      </c>
      <c r="O977" s="72">
        <f>N977*0.446089</f>
        <v>0.81042724592179227</v>
      </c>
    </row>
    <row r="978" spans="1:15" ht="13" x14ac:dyDescent="0.15">
      <c r="A978" s="72">
        <v>2023</v>
      </c>
      <c r="B978" s="72" t="s">
        <v>33</v>
      </c>
      <c r="C978" s="72">
        <v>2405</v>
      </c>
      <c r="D978" s="72" t="s">
        <v>107</v>
      </c>
      <c r="E978" s="72" t="s">
        <v>29</v>
      </c>
      <c r="F978" s="72" t="s">
        <v>108</v>
      </c>
      <c r="G978" s="72" t="s">
        <v>107</v>
      </c>
      <c r="H978" s="72" t="s">
        <v>23</v>
      </c>
      <c r="I978" s="72" t="s">
        <v>84</v>
      </c>
      <c r="J978" s="74">
        <v>45230</v>
      </c>
      <c r="K978" s="72"/>
      <c r="L978" s="72">
        <v>0.63426527958387524</v>
      </c>
      <c r="M978" s="72">
        <v>2076.6150615386628</v>
      </c>
      <c r="N978" s="72">
        <f>M978/1000</f>
        <v>2.0766150615386629</v>
      </c>
      <c r="O978" s="72">
        <f>N978*0.446089</f>
        <v>0.92635513618672061</v>
      </c>
    </row>
    <row r="979" spans="1:15" ht="13" x14ac:dyDescent="0.15">
      <c r="A979" s="72">
        <v>2023</v>
      </c>
      <c r="B979" s="72" t="s">
        <v>33</v>
      </c>
      <c r="C979" s="72">
        <v>2406</v>
      </c>
      <c r="D979" s="72" t="s">
        <v>107</v>
      </c>
      <c r="E979" s="72" t="s">
        <v>31</v>
      </c>
      <c r="F979" s="72" t="s">
        <v>106</v>
      </c>
      <c r="G979" s="72" t="s">
        <v>109</v>
      </c>
      <c r="H979" s="72" t="s">
        <v>23</v>
      </c>
      <c r="I979" s="72" t="s">
        <v>84</v>
      </c>
      <c r="J979" s="74">
        <v>45230</v>
      </c>
      <c r="K979" s="72"/>
      <c r="L979" s="72">
        <v>0.62573099415204669</v>
      </c>
      <c r="M979" s="72">
        <v>1899.0006103924236</v>
      </c>
      <c r="N979" s="72">
        <f>M979/1000</f>
        <v>1.8990006103924235</v>
      </c>
      <c r="O979" s="72">
        <f>N979*0.446089</f>
        <v>0.84712328328934583</v>
      </c>
    </row>
    <row r="980" spans="1:15" ht="13" x14ac:dyDescent="0.15">
      <c r="A980" s="72">
        <v>2023</v>
      </c>
      <c r="B980" s="72" t="s">
        <v>33</v>
      </c>
      <c r="C980" s="72">
        <v>2407</v>
      </c>
      <c r="D980" s="72" t="s">
        <v>107</v>
      </c>
      <c r="E980" s="72" t="s">
        <v>31</v>
      </c>
      <c r="F980" s="72" t="s">
        <v>106</v>
      </c>
      <c r="G980" s="72" t="s">
        <v>109</v>
      </c>
      <c r="H980" s="72" t="s">
        <v>32</v>
      </c>
      <c r="I980" s="72" t="s">
        <v>84</v>
      </c>
      <c r="J980" s="74">
        <v>45175</v>
      </c>
      <c r="K980" s="72"/>
      <c r="L980" s="72">
        <v>0.65603308226259049</v>
      </c>
      <c r="M980" s="72">
        <v>3074.9661889079007</v>
      </c>
      <c r="N980" s="72">
        <f>M980/1000</f>
        <v>3.0749661889079007</v>
      </c>
      <c r="O980" s="72">
        <f>N980*0.446089</f>
        <v>1.3717085922437366</v>
      </c>
    </row>
    <row r="981" spans="1:15" ht="13" x14ac:dyDescent="0.15">
      <c r="A981" s="72">
        <v>2023</v>
      </c>
      <c r="B981" s="72" t="s">
        <v>33</v>
      </c>
      <c r="C981" s="72">
        <v>2408</v>
      </c>
      <c r="D981" s="72" t="s">
        <v>107</v>
      </c>
      <c r="E981" s="72" t="s">
        <v>27</v>
      </c>
      <c r="F981" s="72" t="s">
        <v>108</v>
      </c>
      <c r="G981" s="72" t="s">
        <v>109</v>
      </c>
      <c r="H981" s="72" t="s">
        <v>32</v>
      </c>
      <c r="I981" s="72" t="s">
        <v>84</v>
      </c>
      <c r="J981" s="74">
        <v>45175</v>
      </c>
      <c r="K981" s="72"/>
      <c r="L981" s="72">
        <v>0.61021814006888642</v>
      </c>
      <c r="M981" s="72">
        <v>2778.213297021754</v>
      </c>
      <c r="N981" s="72">
        <f>M981/1000</f>
        <v>2.7782132970217539</v>
      </c>
      <c r="O981" s="72">
        <f>N981*0.446089</f>
        <v>1.2393303914551372</v>
      </c>
    </row>
    <row r="982" spans="1:15" ht="13" x14ac:dyDescent="0.15">
      <c r="A982" s="72">
        <v>2023</v>
      </c>
      <c r="B982" s="72" t="s">
        <v>33</v>
      </c>
      <c r="C982" s="72">
        <v>2409</v>
      </c>
      <c r="D982" s="72" t="s">
        <v>107</v>
      </c>
      <c r="E982" s="72" t="s">
        <v>22</v>
      </c>
      <c r="F982" s="72" t="s">
        <v>106</v>
      </c>
      <c r="G982" s="72" t="s">
        <v>107</v>
      </c>
      <c r="H982" s="72" t="s">
        <v>32</v>
      </c>
      <c r="I982" s="72" t="s">
        <v>84</v>
      </c>
      <c r="J982" s="74">
        <v>45175</v>
      </c>
      <c r="K982" s="72"/>
      <c r="L982" s="72">
        <v>0.60664028144239224</v>
      </c>
      <c r="M982" s="72">
        <v>2851.2354710991472</v>
      </c>
      <c r="N982" s="72">
        <f>M982/1000</f>
        <v>2.8512354710991472</v>
      </c>
      <c r="O982" s="72">
        <f>N982*0.446089</f>
        <v>1.2719047800671475</v>
      </c>
    </row>
    <row r="983" spans="1:15" ht="13" x14ac:dyDescent="0.15">
      <c r="A983" s="72">
        <v>2023</v>
      </c>
      <c r="B983" s="72" t="s">
        <v>33</v>
      </c>
      <c r="C983" s="72">
        <v>2410</v>
      </c>
      <c r="D983" s="72" t="s">
        <v>107</v>
      </c>
      <c r="E983" s="72" t="s">
        <v>30</v>
      </c>
      <c r="F983" s="72" t="s">
        <v>108</v>
      </c>
      <c r="G983" s="72" t="s">
        <v>110</v>
      </c>
      <c r="H983" s="72" t="s">
        <v>32</v>
      </c>
      <c r="I983" s="72" t="s">
        <v>84</v>
      </c>
      <c r="J983" s="74">
        <v>45175</v>
      </c>
      <c r="K983" s="72"/>
      <c r="L983" s="72">
        <v>0.68068129507442077</v>
      </c>
      <c r="M983" s="72">
        <v>3471.8329373216584</v>
      </c>
      <c r="N983" s="72">
        <f>M983/1000</f>
        <v>3.4718329373216585</v>
      </c>
      <c r="O983" s="72">
        <f>N983*0.446089</f>
        <v>1.5487464831768814</v>
      </c>
    </row>
    <row r="984" spans="1:15" ht="13" x14ac:dyDescent="0.15">
      <c r="A984" s="72">
        <v>2023</v>
      </c>
      <c r="B984" s="72" t="s">
        <v>33</v>
      </c>
      <c r="C984" s="72">
        <v>2411</v>
      </c>
      <c r="D984" s="72" t="s">
        <v>107</v>
      </c>
      <c r="E984" s="72" t="s">
        <v>29</v>
      </c>
      <c r="F984" s="72" t="s">
        <v>108</v>
      </c>
      <c r="G984" s="72" t="s">
        <v>107</v>
      </c>
      <c r="H984" s="72" t="s">
        <v>32</v>
      </c>
      <c r="I984" s="72" t="s">
        <v>84</v>
      </c>
      <c r="J984" s="74">
        <v>45175</v>
      </c>
      <c r="K984" s="72"/>
      <c r="L984" s="72">
        <v>0.67604084838963086</v>
      </c>
      <c r="M984" s="72">
        <v>4109.3345764531923</v>
      </c>
      <c r="N984" s="72">
        <f>M984/1000</f>
        <v>4.1093345764531923</v>
      </c>
      <c r="O984" s="72">
        <f>N984*0.446089</f>
        <v>1.8331289518754281</v>
      </c>
    </row>
    <row r="985" spans="1:15" ht="13" x14ac:dyDescent="0.15">
      <c r="A985" s="72">
        <v>2023</v>
      </c>
      <c r="B985" s="72" t="s">
        <v>33</v>
      </c>
      <c r="C985" s="72">
        <v>2412</v>
      </c>
      <c r="D985" s="72" t="s">
        <v>107</v>
      </c>
      <c r="E985" s="72" t="s">
        <v>28</v>
      </c>
      <c r="F985" s="72" t="s">
        <v>106</v>
      </c>
      <c r="G985" s="72" t="s">
        <v>110</v>
      </c>
      <c r="H985" s="72" t="s">
        <v>32</v>
      </c>
      <c r="I985" s="72" t="s">
        <v>84</v>
      </c>
      <c r="J985" s="74">
        <v>45175</v>
      </c>
      <c r="K985" s="72"/>
      <c r="L985" s="72">
        <v>0.64643081431860994</v>
      </c>
      <c r="M985" s="72">
        <v>3374.3758166410462</v>
      </c>
      <c r="N985" s="72">
        <f>M985/1000</f>
        <v>3.374375816641046</v>
      </c>
      <c r="O985" s="72">
        <f>N985*0.446089</f>
        <v>1.5052719336695877</v>
      </c>
    </row>
    <row r="986" spans="1:15" ht="13" x14ac:dyDescent="0.15">
      <c r="A986" s="72">
        <v>2023</v>
      </c>
      <c r="B986" s="72" t="s">
        <v>33</v>
      </c>
      <c r="C986" s="72">
        <v>2107</v>
      </c>
      <c r="D986" s="72" t="s">
        <v>105</v>
      </c>
      <c r="E986" s="72" t="s">
        <v>27</v>
      </c>
      <c r="F986" s="72" t="s">
        <v>108</v>
      </c>
      <c r="G986" s="72" t="s">
        <v>109</v>
      </c>
      <c r="H986" s="72" t="s">
        <v>32</v>
      </c>
      <c r="I986" s="72" t="s">
        <v>85</v>
      </c>
      <c r="J986" s="74">
        <v>45230</v>
      </c>
      <c r="K986" s="72"/>
      <c r="L986" s="72">
        <v>0.53039617486338797</v>
      </c>
      <c r="M986" s="72">
        <v>2439.4506215003707</v>
      </c>
      <c r="N986" s="72">
        <f>M986/1000</f>
        <v>2.4394506215003706</v>
      </c>
      <c r="O986" s="72">
        <f>N986*0.446089</f>
        <v>1.0882120882944788</v>
      </c>
    </row>
    <row r="987" spans="1:15" ht="13" x14ac:dyDescent="0.15">
      <c r="A987" s="72">
        <v>2023</v>
      </c>
      <c r="B987" s="72" t="s">
        <v>33</v>
      </c>
      <c r="C987" s="72">
        <v>2108</v>
      </c>
      <c r="D987" s="72" t="s">
        <v>105</v>
      </c>
      <c r="E987" s="72" t="s">
        <v>31</v>
      </c>
      <c r="F987" s="72" t="s">
        <v>106</v>
      </c>
      <c r="G987" s="72" t="s">
        <v>109</v>
      </c>
      <c r="H987" s="72" t="s">
        <v>32</v>
      </c>
      <c r="I987" s="72" t="s">
        <v>85</v>
      </c>
      <c r="J987" s="74">
        <v>45230</v>
      </c>
      <c r="K987" s="72"/>
      <c r="L987" s="72">
        <v>0.46462395543175489</v>
      </c>
      <c r="M987" s="72">
        <v>1552.2516380143118</v>
      </c>
      <c r="N987" s="72">
        <f>M987/1000</f>
        <v>1.5522516380143119</v>
      </c>
      <c r="O987" s="72">
        <f>N987*0.446089</f>
        <v>0.69244238095016641</v>
      </c>
    </row>
    <row r="988" spans="1:15" ht="13" x14ac:dyDescent="0.15">
      <c r="A988" s="72">
        <v>2023</v>
      </c>
      <c r="B988" s="72" t="s">
        <v>33</v>
      </c>
      <c r="C988" s="72">
        <v>2109</v>
      </c>
      <c r="D988" s="72" t="s">
        <v>105</v>
      </c>
      <c r="E988" s="72" t="s">
        <v>22</v>
      </c>
      <c r="F988" s="72" t="s">
        <v>106</v>
      </c>
      <c r="G988" s="72" t="s">
        <v>107</v>
      </c>
      <c r="H988" s="72" t="s">
        <v>32</v>
      </c>
      <c r="I988" s="72" t="s">
        <v>85</v>
      </c>
      <c r="J988" s="74">
        <v>45230</v>
      </c>
      <c r="K988" s="72"/>
      <c r="L988" s="72">
        <v>0.50159744408945683</v>
      </c>
      <c r="M988" s="72">
        <v>2287.9988812512775</v>
      </c>
      <c r="N988" s="72">
        <f>M988/1000</f>
        <v>2.2879988812512773</v>
      </c>
      <c r="O988" s="72">
        <f>N988*0.446089</f>
        <v>1.0206511329385011</v>
      </c>
    </row>
    <row r="989" spans="1:15" ht="13" x14ac:dyDescent="0.15">
      <c r="A989" s="72">
        <v>2023</v>
      </c>
      <c r="B989" s="72" t="s">
        <v>33</v>
      </c>
      <c r="C989" s="72">
        <v>2110</v>
      </c>
      <c r="D989" s="72" t="s">
        <v>105</v>
      </c>
      <c r="E989" s="72" t="s">
        <v>28</v>
      </c>
      <c r="F989" s="72" t="s">
        <v>106</v>
      </c>
      <c r="G989" s="72" t="s">
        <v>110</v>
      </c>
      <c r="H989" s="72" t="s">
        <v>32</v>
      </c>
      <c r="I989" s="72" t="s">
        <v>85</v>
      </c>
      <c r="J989" s="74">
        <v>45230</v>
      </c>
      <c r="K989" s="72"/>
      <c r="L989" s="72">
        <v>0.45288944723618091</v>
      </c>
      <c r="M989" s="72">
        <v>2511.6009494723894</v>
      </c>
      <c r="N989" s="72">
        <f>M989/1000</f>
        <v>2.5116009494723892</v>
      </c>
      <c r="O989" s="72">
        <f>N989*0.446089</f>
        <v>1.1203975559491888</v>
      </c>
    </row>
    <row r="990" spans="1:15" ht="13" x14ac:dyDescent="0.15">
      <c r="A990" s="72">
        <v>2023</v>
      </c>
      <c r="B990" s="72" t="s">
        <v>33</v>
      </c>
      <c r="C990" s="72">
        <v>2111</v>
      </c>
      <c r="D990" s="72" t="s">
        <v>105</v>
      </c>
      <c r="E990" s="72" t="s">
        <v>29</v>
      </c>
      <c r="F990" s="72" t="s">
        <v>108</v>
      </c>
      <c r="G990" s="72" t="s">
        <v>107</v>
      </c>
      <c r="H990" s="72" t="s">
        <v>32</v>
      </c>
      <c r="I990" s="72" t="s">
        <v>85</v>
      </c>
      <c r="J990" s="74">
        <v>45230</v>
      </c>
      <c r="K990" s="72"/>
      <c r="L990" s="72">
        <v>0.53206002728512958</v>
      </c>
      <c r="M990" s="72">
        <v>1808.972955261268</v>
      </c>
      <c r="N990" s="72">
        <f>M990/1000</f>
        <v>1.8089729552612679</v>
      </c>
      <c r="O990" s="72">
        <f>N990*0.446089</f>
        <v>0.80696293663954377</v>
      </c>
    </row>
    <row r="991" spans="1:15" ht="13" x14ac:dyDescent="0.15">
      <c r="A991" s="72">
        <v>2023</v>
      </c>
      <c r="B991" s="72" t="s">
        <v>33</v>
      </c>
      <c r="C991" s="72">
        <v>2112</v>
      </c>
      <c r="D991" s="72" t="s">
        <v>105</v>
      </c>
      <c r="E991" s="72" t="s">
        <v>30</v>
      </c>
      <c r="F991" s="72" t="s">
        <v>108</v>
      </c>
      <c r="G991" s="72" t="s">
        <v>110</v>
      </c>
      <c r="H991" s="72" t="s">
        <v>32</v>
      </c>
      <c r="I991" s="72" t="s">
        <v>85</v>
      </c>
      <c r="J991" s="74">
        <v>45230</v>
      </c>
      <c r="K991" s="72"/>
      <c r="L991" s="72">
        <v>0.54728370221327971</v>
      </c>
      <c r="M991" s="72">
        <v>2898.6377863138418</v>
      </c>
      <c r="N991" s="72">
        <f>M991/1000</f>
        <v>2.8986377863138419</v>
      </c>
      <c r="O991" s="72">
        <f>N991*0.446089</f>
        <v>1.2930504314589555</v>
      </c>
    </row>
    <row r="992" spans="1:15" ht="13" x14ac:dyDescent="0.15">
      <c r="A992" s="72">
        <v>2023</v>
      </c>
      <c r="B992" s="72" t="s">
        <v>33</v>
      </c>
      <c r="C992" s="72">
        <v>2207</v>
      </c>
      <c r="D992" s="72" t="s">
        <v>111</v>
      </c>
      <c r="E992" s="72" t="s">
        <v>22</v>
      </c>
      <c r="F992" s="72" t="s">
        <v>106</v>
      </c>
      <c r="G992" s="72" t="s">
        <v>107</v>
      </c>
      <c r="H992" s="72" t="s">
        <v>32</v>
      </c>
      <c r="I992" s="72" t="s">
        <v>85</v>
      </c>
      <c r="J992" s="74">
        <v>45230</v>
      </c>
      <c r="K992" s="72"/>
      <c r="L992" s="72">
        <v>0.5426687354538402</v>
      </c>
      <c r="M992" s="72">
        <v>2707.1911551512017</v>
      </c>
      <c r="N992" s="72">
        <f>M992/1000</f>
        <v>2.7071911551512016</v>
      </c>
      <c r="O992" s="72">
        <f>N992*0.446089</f>
        <v>1.2076481952102445</v>
      </c>
    </row>
    <row r="993" spans="1:15" ht="13" x14ac:dyDescent="0.15">
      <c r="A993" s="72">
        <v>2023</v>
      </c>
      <c r="B993" s="72" t="s">
        <v>33</v>
      </c>
      <c r="C993" s="72">
        <v>2208</v>
      </c>
      <c r="D993" s="72" t="s">
        <v>111</v>
      </c>
      <c r="E993" s="72" t="s">
        <v>28</v>
      </c>
      <c r="F993" s="72" t="s">
        <v>106</v>
      </c>
      <c r="G993" s="72" t="s">
        <v>110</v>
      </c>
      <c r="H993" s="72" t="s">
        <v>32</v>
      </c>
      <c r="I993" s="72" t="s">
        <v>85</v>
      </c>
      <c r="J993" s="74">
        <v>45230</v>
      </c>
      <c r="K993" s="72"/>
      <c r="L993" s="72">
        <v>0.51981450252951089</v>
      </c>
      <c r="M993" s="72">
        <v>2088.3509802919584</v>
      </c>
      <c r="N993" s="72">
        <f>M993/1000</f>
        <v>2.0883509802919584</v>
      </c>
      <c r="O993" s="72">
        <f>N993*0.446089</f>
        <v>0.93159040044745944</v>
      </c>
    </row>
    <row r="994" spans="1:15" ht="13" x14ac:dyDescent="0.15">
      <c r="A994" s="72">
        <v>2023</v>
      </c>
      <c r="B994" s="72" t="s">
        <v>33</v>
      </c>
      <c r="C994" s="72">
        <v>2209</v>
      </c>
      <c r="D994" s="72" t="s">
        <v>111</v>
      </c>
      <c r="E994" s="72" t="s">
        <v>27</v>
      </c>
      <c r="F994" s="72" t="s">
        <v>108</v>
      </c>
      <c r="G994" s="72" t="s">
        <v>109</v>
      </c>
      <c r="H994" s="72" t="s">
        <v>32</v>
      </c>
      <c r="I994" s="72" t="s">
        <v>85</v>
      </c>
      <c r="J994" s="74">
        <v>45230</v>
      </c>
      <c r="K994" s="72"/>
      <c r="L994" s="72">
        <v>0.53879125589369914</v>
      </c>
      <c r="M994" s="72">
        <v>1114.3445119384537</v>
      </c>
      <c r="N994" s="72">
        <f>M994/1000</f>
        <v>1.1143445119384536</v>
      </c>
      <c r="O994" s="72">
        <f>N994*0.446089</f>
        <v>0.49709682898611285</v>
      </c>
    </row>
    <row r="995" spans="1:15" ht="13" x14ac:dyDescent="0.15">
      <c r="A995" s="72">
        <v>2023</v>
      </c>
      <c r="B995" s="72" t="s">
        <v>33</v>
      </c>
      <c r="C995" s="72">
        <v>2210</v>
      </c>
      <c r="D995" s="72" t="s">
        <v>111</v>
      </c>
      <c r="E995" s="72" t="s">
        <v>29</v>
      </c>
      <c r="F995" s="72" t="s">
        <v>108</v>
      </c>
      <c r="G995" s="72" t="s">
        <v>107</v>
      </c>
      <c r="H995" s="72" t="s">
        <v>32</v>
      </c>
      <c r="I995" s="72" t="s">
        <v>85</v>
      </c>
      <c r="J995" s="74">
        <v>45230</v>
      </c>
      <c r="K995" s="72"/>
      <c r="L995" s="72">
        <v>0.5588737201365187</v>
      </c>
      <c r="M995" s="72">
        <v>1758.6070977120464</v>
      </c>
      <c r="N995" s="72">
        <f>M995/1000</f>
        <v>1.7586070977120465</v>
      </c>
      <c r="O995" s="72">
        <f>N995*0.446089</f>
        <v>0.78449528161126914</v>
      </c>
    </row>
    <row r="996" spans="1:15" ht="13" x14ac:dyDescent="0.15">
      <c r="A996" s="72">
        <v>2023</v>
      </c>
      <c r="B996" s="72" t="s">
        <v>33</v>
      </c>
      <c r="C996" s="72">
        <v>2211</v>
      </c>
      <c r="D996" s="72" t="s">
        <v>111</v>
      </c>
      <c r="E996" s="72" t="s">
        <v>30</v>
      </c>
      <c r="F996" s="72" t="s">
        <v>108</v>
      </c>
      <c r="G996" s="72" t="s">
        <v>110</v>
      </c>
      <c r="H996" s="72" t="s">
        <v>32</v>
      </c>
      <c r="I996" s="72" t="s">
        <v>85</v>
      </c>
      <c r="J996" s="74">
        <v>45230</v>
      </c>
      <c r="K996" s="72"/>
      <c r="L996" s="72">
        <v>0.47333699835074222</v>
      </c>
      <c r="M996" s="72">
        <v>2226.8594379442825</v>
      </c>
      <c r="N996" s="72">
        <f>M996/1000</f>
        <v>2.2268594379442823</v>
      </c>
      <c r="O996" s="72">
        <f>N996*0.446089</f>
        <v>0.99337749981312695</v>
      </c>
    </row>
    <row r="997" spans="1:15" ht="13" x14ac:dyDescent="0.15">
      <c r="A997" s="72">
        <v>2023</v>
      </c>
      <c r="B997" s="72" t="s">
        <v>33</v>
      </c>
      <c r="C997" s="72">
        <v>2212</v>
      </c>
      <c r="D997" s="72" t="s">
        <v>111</v>
      </c>
      <c r="E997" s="72" t="s">
        <v>31</v>
      </c>
      <c r="F997" s="72" t="s">
        <v>106</v>
      </c>
      <c r="G997" s="72" t="s">
        <v>109</v>
      </c>
      <c r="H997" s="72" t="s">
        <v>32</v>
      </c>
      <c r="I997" s="72" t="s">
        <v>85</v>
      </c>
      <c r="J997" s="74">
        <v>45230</v>
      </c>
      <c r="K997" s="72"/>
      <c r="L997" s="72">
        <v>0.5689270932823941</v>
      </c>
      <c r="M997" s="72">
        <v>1926.8344494147318</v>
      </c>
      <c r="N997" s="72">
        <f>M997/1000</f>
        <v>1.9268344494147318</v>
      </c>
      <c r="O997" s="72">
        <f>N997*0.446089</f>
        <v>0.85953965270496835</v>
      </c>
    </row>
    <row r="998" spans="1:15" ht="13" x14ac:dyDescent="0.15">
      <c r="A998" s="72">
        <v>2023</v>
      </c>
      <c r="B998" s="72" t="s">
        <v>33</v>
      </c>
      <c r="C998" s="72">
        <v>2301</v>
      </c>
      <c r="D998" s="72" t="s">
        <v>109</v>
      </c>
      <c r="E998" s="72" t="s">
        <v>22</v>
      </c>
      <c r="F998" s="72" t="s">
        <v>106</v>
      </c>
      <c r="G998" s="72" t="s">
        <v>107</v>
      </c>
      <c r="H998" s="72" t="s">
        <v>32</v>
      </c>
      <c r="I998" s="72" t="s">
        <v>85</v>
      </c>
      <c r="J998" s="74">
        <v>45230</v>
      </c>
      <c r="K998" s="72"/>
      <c r="L998" s="72">
        <v>0.60570469798657722</v>
      </c>
      <c r="M998" s="72">
        <v>2429.314425010733</v>
      </c>
      <c r="N998" s="72">
        <f>M998/1000</f>
        <v>2.429314425010733</v>
      </c>
      <c r="O998" s="72">
        <f>N998*0.446089</f>
        <v>1.0836904425386129</v>
      </c>
    </row>
    <row r="999" spans="1:15" ht="13" x14ac:dyDescent="0.15">
      <c r="A999" s="72">
        <v>2023</v>
      </c>
      <c r="B999" s="72" t="s">
        <v>33</v>
      </c>
      <c r="C999" s="72">
        <v>2302</v>
      </c>
      <c r="D999" s="72" t="s">
        <v>109</v>
      </c>
      <c r="E999" s="72" t="s">
        <v>28</v>
      </c>
      <c r="F999" s="72" t="s">
        <v>106</v>
      </c>
      <c r="G999" s="72" t="s">
        <v>110</v>
      </c>
      <c r="H999" s="72" t="s">
        <v>32</v>
      </c>
      <c r="I999" s="72" t="s">
        <v>85</v>
      </c>
      <c r="J999" s="74">
        <v>45230</v>
      </c>
      <c r="K999" s="72"/>
      <c r="L999" s="72">
        <v>0.61743154647126886</v>
      </c>
      <c r="M999" s="72">
        <v>1848.6772511505762</v>
      </c>
      <c r="N999" s="72">
        <f>M999/1000</f>
        <v>1.8486772511505762</v>
      </c>
      <c r="O999" s="72">
        <f>N999*0.446089</f>
        <v>0.82467458628850943</v>
      </c>
    </row>
    <row r="1000" spans="1:15" ht="13" x14ac:dyDescent="0.15">
      <c r="A1000" s="72">
        <v>2023</v>
      </c>
      <c r="B1000" s="72" t="s">
        <v>33</v>
      </c>
      <c r="C1000" s="72">
        <v>2303</v>
      </c>
      <c r="D1000" s="72" t="s">
        <v>109</v>
      </c>
      <c r="E1000" s="72" t="s">
        <v>31</v>
      </c>
      <c r="F1000" s="72" t="s">
        <v>106</v>
      </c>
      <c r="G1000" s="72" t="s">
        <v>109</v>
      </c>
      <c r="H1000" s="72" t="s">
        <v>32</v>
      </c>
      <c r="I1000" s="72" t="s">
        <v>85</v>
      </c>
      <c r="J1000" s="74">
        <v>45230</v>
      </c>
      <c r="K1000" s="72"/>
      <c r="L1000" s="72">
        <v>0.6440903054448871</v>
      </c>
      <c r="M1000" s="72">
        <v>1117.9055599524834</v>
      </c>
      <c r="N1000" s="72">
        <f>M1000/1000</f>
        <v>1.1179055599524834</v>
      </c>
      <c r="O1000" s="72">
        <f>N1000*0.446089</f>
        <v>0.49868537333364338</v>
      </c>
    </row>
    <row r="1001" spans="1:15" ht="13" x14ac:dyDescent="0.15">
      <c r="A1001" s="72">
        <v>2023</v>
      </c>
      <c r="B1001" s="72" t="s">
        <v>33</v>
      </c>
      <c r="C1001" s="72">
        <v>2304</v>
      </c>
      <c r="D1001" s="72" t="s">
        <v>109</v>
      </c>
      <c r="E1001" s="72" t="s">
        <v>30</v>
      </c>
      <c r="F1001" s="72" t="s">
        <v>108</v>
      </c>
      <c r="G1001" s="72" t="s">
        <v>110</v>
      </c>
      <c r="H1001" s="72" t="s">
        <v>32</v>
      </c>
      <c r="I1001" s="72" t="s">
        <v>85</v>
      </c>
      <c r="J1001" s="74">
        <v>45230</v>
      </c>
      <c r="K1001" s="72"/>
      <c r="L1001" s="72">
        <v>0.65011820330969261</v>
      </c>
      <c r="M1001" s="72">
        <v>1479.385448920516</v>
      </c>
      <c r="N1001" s="72">
        <f>M1001/1000</f>
        <v>1.479385448920516</v>
      </c>
      <c r="O1001" s="72">
        <f>N1001*0.446089</f>
        <v>0.65993757552350407</v>
      </c>
    </row>
    <row r="1002" spans="1:15" ht="13" x14ac:dyDescent="0.15">
      <c r="A1002" s="72">
        <v>2023</v>
      </c>
      <c r="B1002" s="72" t="s">
        <v>33</v>
      </c>
      <c r="C1002" s="72">
        <v>2305</v>
      </c>
      <c r="D1002" s="72" t="s">
        <v>109</v>
      </c>
      <c r="E1002" s="72" t="s">
        <v>29</v>
      </c>
      <c r="F1002" s="72" t="s">
        <v>108</v>
      </c>
      <c r="G1002" s="72" t="s">
        <v>107</v>
      </c>
      <c r="H1002" s="72" t="s">
        <v>32</v>
      </c>
      <c r="I1002" s="72" t="s">
        <v>85</v>
      </c>
      <c r="J1002" s="74">
        <v>45230</v>
      </c>
      <c r="K1002" s="72"/>
      <c r="L1002" s="72">
        <v>0.62706146926536732</v>
      </c>
      <c r="M1002" s="72">
        <v>2072.4642014009823</v>
      </c>
      <c r="N1002" s="72">
        <f>M1002/1000</f>
        <v>2.0724642014009822</v>
      </c>
      <c r="O1002" s="72">
        <f>N1002*0.446089</f>
        <v>0.92450348313876274</v>
      </c>
    </row>
    <row r="1003" spans="1:15" ht="13" x14ac:dyDescent="0.15">
      <c r="A1003" s="72">
        <v>2023</v>
      </c>
      <c r="B1003" s="72" t="s">
        <v>33</v>
      </c>
      <c r="C1003" s="72">
        <v>2306</v>
      </c>
      <c r="D1003" s="72" t="s">
        <v>109</v>
      </c>
      <c r="E1003" s="72" t="s">
        <v>27</v>
      </c>
      <c r="F1003" s="72" t="s">
        <v>108</v>
      </c>
      <c r="G1003" s="72" t="s">
        <v>109</v>
      </c>
      <c r="H1003" s="72" t="s">
        <v>32</v>
      </c>
      <c r="I1003" s="72" t="s">
        <v>85</v>
      </c>
      <c r="J1003" s="74">
        <v>45230</v>
      </c>
      <c r="K1003" s="72"/>
      <c r="L1003" s="72">
        <v>0.57760252365930598</v>
      </c>
      <c r="M1003" s="72">
        <v>2092.1707297298249</v>
      </c>
      <c r="N1003" s="72">
        <f>M1003/1000</f>
        <v>2.0921707297298249</v>
      </c>
      <c r="O1003" s="72">
        <f>N1003*0.446089</f>
        <v>0.93329434865444783</v>
      </c>
    </row>
    <row r="1004" spans="1:15" ht="13" x14ac:dyDescent="0.15">
      <c r="A1004" s="72">
        <v>2023</v>
      </c>
      <c r="B1004" s="72" t="s">
        <v>33</v>
      </c>
      <c r="C1004" s="72">
        <v>2407</v>
      </c>
      <c r="D1004" s="72" t="s">
        <v>107</v>
      </c>
      <c r="E1004" s="72" t="s">
        <v>31</v>
      </c>
      <c r="F1004" s="72" t="s">
        <v>106</v>
      </c>
      <c r="G1004" s="72" t="s">
        <v>109</v>
      </c>
      <c r="H1004" s="72" t="s">
        <v>32</v>
      </c>
      <c r="I1004" s="72" t="s">
        <v>85</v>
      </c>
      <c r="J1004" s="74">
        <v>45230</v>
      </c>
      <c r="K1004" s="72"/>
      <c r="L1004" s="72">
        <v>0.65114121358322508</v>
      </c>
      <c r="M1004" s="72">
        <v>1812.2164637238554</v>
      </c>
      <c r="N1004" s="72">
        <f>M1004/1000</f>
        <v>1.8122164637238554</v>
      </c>
      <c r="O1004" s="72">
        <f>N1004*0.446089</f>
        <v>0.80840983008611089</v>
      </c>
    </row>
    <row r="1005" spans="1:15" ht="13" x14ac:dyDescent="0.15">
      <c r="A1005" s="72">
        <v>2023</v>
      </c>
      <c r="B1005" s="72" t="s">
        <v>33</v>
      </c>
      <c r="C1005" s="72">
        <v>2408</v>
      </c>
      <c r="D1005" s="72" t="s">
        <v>107</v>
      </c>
      <c r="E1005" s="72" t="s">
        <v>27</v>
      </c>
      <c r="F1005" s="72" t="s">
        <v>108</v>
      </c>
      <c r="G1005" s="72" t="s">
        <v>109</v>
      </c>
      <c r="H1005" s="72" t="s">
        <v>32</v>
      </c>
      <c r="I1005" s="72" t="s">
        <v>85</v>
      </c>
      <c r="J1005" s="74">
        <v>45230</v>
      </c>
      <c r="K1005" s="72"/>
      <c r="L1005" s="72">
        <v>0.66407119021134597</v>
      </c>
      <c r="M1005" s="72">
        <v>1501.5538976465932</v>
      </c>
      <c r="N1005" s="72">
        <f>M1005/1000</f>
        <v>1.5015538976465932</v>
      </c>
      <c r="O1005" s="72">
        <f>N1005*0.446089</f>
        <v>0.66982667664727114</v>
      </c>
    </row>
    <row r="1006" spans="1:15" ht="13" x14ac:dyDescent="0.15">
      <c r="A1006" s="72">
        <v>2023</v>
      </c>
      <c r="B1006" s="72" t="s">
        <v>33</v>
      </c>
      <c r="C1006" s="72">
        <v>2409</v>
      </c>
      <c r="D1006" s="72" t="s">
        <v>107</v>
      </c>
      <c r="E1006" s="72" t="s">
        <v>22</v>
      </c>
      <c r="F1006" s="72" t="s">
        <v>106</v>
      </c>
      <c r="G1006" s="72" t="s">
        <v>107</v>
      </c>
      <c r="H1006" s="72" t="s">
        <v>32</v>
      </c>
      <c r="I1006" s="72" t="s">
        <v>85</v>
      </c>
      <c r="J1006" s="74">
        <v>45230</v>
      </c>
      <c r="K1006" s="72"/>
      <c r="L1006" s="72">
        <v>0.67639760618887756</v>
      </c>
      <c r="M1006" s="72">
        <v>1524.643417093132</v>
      </c>
      <c r="N1006" s="72">
        <f>M1006/1000</f>
        <v>1.524643417093132</v>
      </c>
      <c r="O1006" s="72">
        <f>N1006*0.446089</f>
        <v>0.6801266572876582</v>
      </c>
    </row>
    <row r="1007" spans="1:15" ht="13" x14ac:dyDescent="0.15">
      <c r="A1007" s="72">
        <v>2023</v>
      </c>
      <c r="B1007" s="72" t="s">
        <v>33</v>
      </c>
      <c r="C1007" s="72">
        <v>2410</v>
      </c>
      <c r="D1007" s="72" t="s">
        <v>107</v>
      </c>
      <c r="E1007" s="72" t="s">
        <v>30</v>
      </c>
      <c r="F1007" s="72" t="s">
        <v>108</v>
      </c>
      <c r="G1007" s="72" t="s">
        <v>110</v>
      </c>
      <c r="H1007" s="72" t="s">
        <v>32</v>
      </c>
      <c r="I1007" s="72" t="s">
        <v>85</v>
      </c>
      <c r="J1007" s="74">
        <v>45230</v>
      </c>
      <c r="K1007" s="72"/>
      <c r="L1007" s="72">
        <v>0.67026793431287823</v>
      </c>
      <c r="M1007" s="72">
        <v>1951.862470377451</v>
      </c>
      <c r="N1007" s="72">
        <f>M1007/1000</f>
        <v>1.951862470377451</v>
      </c>
      <c r="O1007" s="72">
        <f>N1007*0.446089</f>
        <v>0.87070437754820673</v>
      </c>
    </row>
    <row r="1008" spans="1:15" ht="13" x14ac:dyDescent="0.15">
      <c r="A1008" s="72">
        <v>2023</v>
      </c>
      <c r="B1008" s="72" t="s">
        <v>33</v>
      </c>
      <c r="C1008" s="72">
        <v>2411</v>
      </c>
      <c r="D1008" s="72" t="s">
        <v>107</v>
      </c>
      <c r="E1008" s="72" t="s">
        <v>29</v>
      </c>
      <c r="F1008" s="72" t="s">
        <v>108</v>
      </c>
      <c r="G1008" s="72" t="s">
        <v>107</v>
      </c>
      <c r="H1008" s="72" t="s">
        <v>32</v>
      </c>
      <c r="I1008" s="72" t="s">
        <v>85</v>
      </c>
      <c r="J1008" s="74">
        <v>45230</v>
      </c>
      <c r="K1008" s="72"/>
      <c r="L1008" s="72">
        <v>0.67226619286060418</v>
      </c>
      <c r="M1008" s="72">
        <v>1979.6262214746027</v>
      </c>
      <c r="N1008" s="72">
        <f>M1008/1000</f>
        <v>1.9796262214746028</v>
      </c>
      <c r="O1008" s="72">
        <f>N1008*0.446089</f>
        <v>0.88308948151138411</v>
      </c>
    </row>
    <row r="1009" spans="1:29" ht="13" x14ac:dyDescent="0.15">
      <c r="A1009" s="72">
        <v>2023</v>
      </c>
      <c r="B1009" s="72" t="s">
        <v>33</v>
      </c>
      <c r="C1009" s="72">
        <v>2412</v>
      </c>
      <c r="D1009" s="72" t="s">
        <v>107</v>
      </c>
      <c r="E1009" s="72" t="s">
        <v>28</v>
      </c>
      <c r="F1009" s="72" t="s">
        <v>106</v>
      </c>
      <c r="G1009" s="72" t="s">
        <v>110</v>
      </c>
      <c r="H1009" s="72" t="s">
        <v>32</v>
      </c>
      <c r="I1009" s="72" t="s">
        <v>85</v>
      </c>
      <c r="J1009" s="74">
        <v>45230</v>
      </c>
      <c r="K1009" s="72"/>
      <c r="L1009" s="72">
        <v>0.68310168251645942</v>
      </c>
      <c r="M1009" s="72">
        <v>1684.4749627462134</v>
      </c>
      <c r="N1009" s="72">
        <f>M1009/1000</f>
        <v>1.6844749627462134</v>
      </c>
      <c r="O1009" s="72">
        <f>N1009*0.446089</f>
        <v>0.75142575165649561</v>
      </c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</row>
    <row r="1010" spans="1:29" ht="13" x14ac:dyDescent="0.15">
      <c r="A1010" s="72">
        <v>2024</v>
      </c>
      <c r="B1010" s="72" t="s">
        <v>21</v>
      </c>
      <c r="C1010" s="72">
        <v>1101</v>
      </c>
      <c r="D1010" s="72" t="s">
        <v>105</v>
      </c>
      <c r="E1010" s="72" t="s">
        <v>22</v>
      </c>
      <c r="F1010" s="72" t="s">
        <v>106</v>
      </c>
      <c r="G1010" s="72" t="s">
        <v>107</v>
      </c>
      <c r="H1010" s="72" t="s">
        <v>23</v>
      </c>
      <c r="I1010" s="72" t="s">
        <v>24</v>
      </c>
      <c r="J1010" s="74">
        <v>45449</v>
      </c>
      <c r="K1010" s="72"/>
      <c r="L1010" s="72">
        <v>0.66010821446138712</v>
      </c>
      <c r="M1010" s="72">
        <v>5830.7035805947089</v>
      </c>
      <c r="N1010" s="72">
        <f>M1010/1000</f>
        <v>5.8307035805947089</v>
      </c>
      <c r="O1010" s="72">
        <f>N1010*0.446089</f>
        <v>2.6010127295639132</v>
      </c>
    </row>
    <row r="1011" spans="1:29" ht="13" x14ac:dyDescent="0.15">
      <c r="A1011" s="72">
        <v>2024</v>
      </c>
      <c r="B1011" s="72" t="s">
        <v>21</v>
      </c>
      <c r="C1011" s="72">
        <v>1102</v>
      </c>
      <c r="D1011" s="72" t="s">
        <v>105</v>
      </c>
      <c r="E1011" s="72" t="s">
        <v>27</v>
      </c>
      <c r="F1011" s="72" t="s">
        <v>108</v>
      </c>
      <c r="G1011" s="72" t="s">
        <v>109</v>
      </c>
      <c r="H1011" s="72" t="s">
        <v>23</v>
      </c>
      <c r="I1011" s="72" t="s">
        <v>24</v>
      </c>
      <c r="J1011" s="74">
        <v>45449</v>
      </c>
      <c r="K1011" s="72"/>
      <c r="L1011" s="72">
        <v>0.57613535173642016</v>
      </c>
      <c r="M1011" s="72">
        <v>6400.7248701520011</v>
      </c>
      <c r="N1011" s="72">
        <f>M1011/1000</f>
        <v>6.4007248701520014</v>
      </c>
      <c r="O1011" s="72">
        <f>N1011*0.446089</f>
        <v>2.8552929566012364</v>
      </c>
    </row>
    <row r="1012" spans="1:29" ht="13" x14ac:dyDescent="0.15">
      <c r="A1012" s="72">
        <v>2024</v>
      </c>
      <c r="B1012" s="72" t="s">
        <v>21</v>
      </c>
      <c r="C1012" s="72">
        <v>1103</v>
      </c>
      <c r="D1012" s="72" t="s">
        <v>105</v>
      </c>
      <c r="E1012" s="72" t="s">
        <v>28</v>
      </c>
      <c r="F1012" s="72" t="s">
        <v>106</v>
      </c>
      <c r="G1012" s="72" t="s">
        <v>110</v>
      </c>
      <c r="H1012" s="72" t="s">
        <v>23</v>
      </c>
      <c r="I1012" s="72" t="s">
        <v>24</v>
      </c>
      <c r="J1012" s="74">
        <v>45449</v>
      </c>
      <c r="K1012" s="72"/>
      <c r="L1012" s="72">
        <v>0.69933431952662717</v>
      </c>
      <c r="M1012" s="72">
        <v>4503.9907905484833</v>
      </c>
      <c r="N1012" s="72">
        <f>M1012/1000</f>
        <v>4.5039907905484835</v>
      </c>
      <c r="O1012" s="72">
        <f>N1012*0.446089</f>
        <v>2.0091807477649826</v>
      </c>
    </row>
    <row r="1013" spans="1:29" ht="13" x14ac:dyDescent="0.15">
      <c r="A1013" s="72">
        <v>2024</v>
      </c>
      <c r="B1013" s="72" t="s">
        <v>21</v>
      </c>
      <c r="C1013" s="72">
        <v>1104</v>
      </c>
      <c r="D1013" s="72" t="s">
        <v>105</v>
      </c>
      <c r="E1013" s="72" t="s">
        <v>29</v>
      </c>
      <c r="F1013" s="72" t="s">
        <v>108</v>
      </c>
      <c r="G1013" s="72" t="s">
        <v>107</v>
      </c>
      <c r="H1013" s="72" t="s">
        <v>23</v>
      </c>
      <c r="I1013" s="72" t="s">
        <v>24</v>
      </c>
      <c r="J1013" s="74">
        <v>45449</v>
      </c>
      <c r="K1013" s="72"/>
      <c r="L1013" s="72">
        <v>0.63034033309196236</v>
      </c>
      <c r="M1013" s="72">
        <v>6743.2764644595427</v>
      </c>
      <c r="N1013" s="72">
        <f>M1013/1000</f>
        <v>6.7432764644595427</v>
      </c>
      <c r="O1013" s="72">
        <f>N1013*0.446089</f>
        <v>3.0081014547542928</v>
      </c>
    </row>
    <row r="1014" spans="1:29" ht="13" x14ac:dyDescent="0.15">
      <c r="A1014" s="72">
        <v>2024</v>
      </c>
      <c r="B1014" s="72" t="s">
        <v>21</v>
      </c>
      <c r="C1014" s="72">
        <v>1105</v>
      </c>
      <c r="D1014" s="72" t="s">
        <v>105</v>
      </c>
      <c r="E1014" s="72" t="s">
        <v>30</v>
      </c>
      <c r="F1014" s="72" t="s">
        <v>108</v>
      </c>
      <c r="G1014" s="72" t="s">
        <v>110</v>
      </c>
      <c r="H1014" s="72" t="s">
        <v>23</v>
      </c>
      <c r="I1014" s="72" t="s">
        <v>24</v>
      </c>
      <c r="J1014" s="74">
        <v>45449</v>
      </c>
      <c r="K1014" s="72"/>
      <c r="L1014" s="72">
        <v>0.62897914379802411</v>
      </c>
      <c r="M1014" s="72">
        <v>5020.052930820586</v>
      </c>
      <c r="N1014" s="72">
        <f>M1014/1000</f>
        <v>5.0200529308205857</v>
      </c>
      <c r="O1014" s="72">
        <f>N1014*0.446089</f>
        <v>2.2393903918568241</v>
      </c>
    </row>
    <row r="1015" spans="1:29" ht="13" x14ac:dyDescent="0.15">
      <c r="A1015" s="72">
        <v>2024</v>
      </c>
      <c r="B1015" s="72" t="s">
        <v>21</v>
      </c>
      <c r="C1015" s="72">
        <v>1106</v>
      </c>
      <c r="D1015" s="72" t="s">
        <v>105</v>
      </c>
      <c r="E1015" s="72" t="s">
        <v>31</v>
      </c>
      <c r="F1015" s="72" t="s">
        <v>106</v>
      </c>
      <c r="G1015" s="72" t="s">
        <v>109</v>
      </c>
      <c r="H1015" s="72" t="s">
        <v>23</v>
      </c>
      <c r="I1015" s="72" t="s">
        <v>24</v>
      </c>
      <c r="J1015" s="74">
        <v>45449</v>
      </c>
      <c r="K1015" s="72"/>
      <c r="L1015" s="72">
        <v>0.67243394902969378</v>
      </c>
      <c r="M1015" s="72">
        <v>3601.0755068414628</v>
      </c>
      <c r="N1015" s="72">
        <f>M1015/1000</f>
        <v>3.6010755068414628</v>
      </c>
      <c r="O1015" s="72">
        <f>N1015*0.446089</f>
        <v>1.6064001717714014</v>
      </c>
    </row>
    <row r="1016" spans="1:29" ht="13" x14ac:dyDescent="0.15">
      <c r="A1016" s="72">
        <v>2024</v>
      </c>
      <c r="B1016" s="72" t="s">
        <v>21</v>
      </c>
      <c r="C1016" s="72">
        <v>1107</v>
      </c>
      <c r="D1016" s="72" t="s">
        <v>105</v>
      </c>
      <c r="E1016" s="72" t="s">
        <v>29</v>
      </c>
      <c r="F1016" s="72" t="s">
        <v>108</v>
      </c>
      <c r="G1016" s="72" t="s">
        <v>107</v>
      </c>
      <c r="H1016" s="72" t="s">
        <v>32</v>
      </c>
      <c r="I1016" s="72" t="s">
        <v>24</v>
      </c>
      <c r="J1016" s="74">
        <v>45449</v>
      </c>
      <c r="K1016" s="72"/>
      <c r="L1016" s="72">
        <v>0.68463842533162178</v>
      </c>
      <c r="M1016" s="72">
        <v>4914.6255725130341</v>
      </c>
      <c r="N1016" s="72">
        <f>M1016/1000</f>
        <v>4.9146255725130343</v>
      </c>
      <c r="O1016" s="72">
        <f>N1016*0.446089</f>
        <v>2.1923604070167668</v>
      </c>
    </row>
    <row r="1017" spans="1:29" ht="13" x14ac:dyDescent="0.15">
      <c r="A1017" s="72">
        <v>2024</v>
      </c>
      <c r="B1017" s="72" t="s">
        <v>21</v>
      </c>
      <c r="C1017" s="72">
        <v>1108</v>
      </c>
      <c r="D1017" s="72" t="s">
        <v>105</v>
      </c>
      <c r="E1017" s="72" t="s">
        <v>28</v>
      </c>
      <c r="F1017" s="72" t="s">
        <v>106</v>
      </c>
      <c r="G1017" s="72" t="s">
        <v>110</v>
      </c>
      <c r="H1017" s="72" t="s">
        <v>32</v>
      </c>
      <c r="I1017" s="72" t="s">
        <v>24</v>
      </c>
      <c r="J1017" s="74">
        <v>45449</v>
      </c>
      <c r="K1017" s="72"/>
      <c r="L1017" s="72">
        <v>0.6733269138180068</v>
      </c>
      <c r="M1017" s="72">
        <v>4893.5833626480389</v>
      </c>
      <c r="N1017" s="72">
        <f>M1017/1000</f>
        <v>4.8935833626480392</v>
      </c>
      <c r="O1017" s="72">
        <f>N1017*0.446089</f>
        <v>2.1829737086603012</v>
      </c>
    </row>
    <row r="1018" spans="1:29" ht="13" x14ac:dyDescent="0.15">
      <c r="A1018" s="72">
        <v>2024</v>
      </c>
      <c r="B1018" s="72" t="s">
        <v>21</v>
      </c>
      <c r="C1018" s="72">
        <v>1109</v>
      </c>
      <c r="D1018" s="72" t="s">
        <v>105</v>
      </c>
      <c r="E1018" s="72" t="s">
        <v>22</v>
      </c>
      <c r="F1018" s="72" t="s">
        <v>106</v>
      </c>
      <c r="G1018" s="72" t="s">
        <v>107</v>
      </c>
      <c r="H1018" s="72" t="s">
        <v>32</v>
      </c>
      <c r="I1018" s="72" t="s">
        <v>24</v>
      </c>
      <c r="J1018" s="74">
        <v>45449</v>
      </c>
      <c r="K1018" s="72"/>
      <c r="L1018" s="72">
        <v>0.61973434535104366</v>
      </c>
      <c r="M1018" s="72">
        <v>6385.4844638670056</v>
      </c>
      <c r="N1018" s="72">
        <f>M1018/1000</f>
        <v>6.3854844638670052</v>
      </c>
      <c r="O1018" s="72">
        <f>N1018*0.446089</f>
        <v>2.8484943790019686</v>
      </c>
    </row>
    <row r="1019" spans="1:29" ht="13" x14ac:dyDescent="0.15">
      <c r="A1019" s="72">
        <v>2024</v>
      </c>
      <c r="B1019" s="72" t="s">
        <v>21</v>
      </c>
      <c r="C1019" s="72">
        <v>1110</v>
      </c>
      <c r="D1019" s="72" t="s">
        <v>105</v>
      </c>
      <c r="E1019" s="72" t="s">
        <v>27</v>
      </c>
      <c r="F1019" s="72" t="s">
        <v>108</v>
      </c>
      <c r="G1019" s="72" t="s">
        <v>109</v>
      </c>
      <c r="H1019" s="72" t="s">
        <v>32</v>
      </c>
      <c r="I1019" s="72" t="s">
        <v>24</v>
      </c>
      <c r="J1019" s="74">
        <v>45449</v>
      </c>
      <c r="K1019" s="72"/>
      <c r="L1019" s="72">
        <v>0.64833438089252038</v>
      </c>
      <c r="M1019" s="72">
        <v>6117.6461535531307</v>
      </c>
      <c r="N1019" s="72">
        <f>M1019/1000</f>
        <v>6.1176461535531308</v>
      </c>
      <c r="O1019" s="72">
        <f>N1019*0.446089</f>
        <v>2.7290146549923628</v>
      </c>
    </row>
    <row r="1020" spans="1:29" ht="13" x14ac:dyDescent="0.15">
      <c r="A1020" s="72">
        <v>2024</v>
      </c>
      <c r="B1020" s="72" t="s">
        <v>21</v>
      </c>
      <c r="C1020" s="72">
        <v>1111</v>
      </c>
      <c r="D1020" s="72" t="s">
        <v>105</v>
      </c>
      <c r="E1020" s="72" t="s">
        <v>30</v>
      </c>
      <c r="F1020" s="72" t="s">
        <v>108</v>
      </c>
      <c r="G1020" s="72" t="s">
        <v>110</v>
      </c>
      <c r="H1020" s="72" t="s">
        <v>32</v>
      </c>
      <c r="I1020" s="72" t="s">
        <v>24</v>
      </c>
      <c r="J1020" s="74">
        <v>45449</v>
      </c>
      <c r="K1020" s="72"/>
      <c r="L1020" s="72">
        <v>0.59900542495479203</v>
      </c>
      <c r="M1020" s="72">
        <v>6442.9103517595076</v>
      </c>
      <c r="N1020" s="72">
        <f>M1020/1000</f>
        <v>6.4429103517595072</v>
      </c>
      <c r="O1020" s="72">
        <f>N1020*0.446089</f>
        <v>2.8741114359060469</v>
      </c>
    </row>
    <row r="1021" spans="1:29" ht="13" x14ac:dyDescent="0.15">
      <c r="A1021" s="72">
        <v>2024</v>
      </c>
      <c r="B1021" s="72" t="s">
        <v>21</v>
      </c>
      <c r="C1021" s="72">
        <v>1112</v>
      </c>
      <c r="D1021" s="72" t="s">
        <v>105</v>
      </c>
      <c r="E1021" s="72" t="s">
        <v>31</v>
      </c>
      <c r="F1021" s="72" t="s">
        <v>106</v>
      </c>
      <c r="G1021" s="72" t="s">
        <v>109</v>
      </c>
      <c r="H1021" s="72" t="s">
        <v>32</v>
      </c>
      <c r="I1021" s="72" t="s">
        <v>24</v>
      </c>
      <c r="J1021" s="74">
        <v>45449</v>
      </c>
      <c r="K1021" s="72"/>
      <c r="L1021" s="72">
        <v>0.62622456669178594</v>
      </c>
      <c r="M1021" s="72">
        <v>6457.1182747681105</v>
      </c>
      <c r="N1021" s="72">
        <f>M1021/1000</f>
        <v>6.4571182747681108</v>
      </c>
      <c r="O1021" s="72">
        <f>N1021*0.446089</f>
        <v>2.8804494340730318</v>
      </c>
    </row>
    <row r="1022" spans="1:29" ht="13" x14ac:dyDescent="0.15">
      <c r="A1022" s="72">
        <v>2024</v>
      </c>
      <c r="B1022" s="72" t="s">
        <v>21</v>
      </c>
      <c r="C1022" s="72">
        <v>1201</v>
      </c>
      <c r="D1022" s="72" t="s">
        <v>111</v>
      </c>
      <c r="E1022" s="72" t="s">
        <v>30</v>
      </c>
      <c r="F1022" s="72" t="s">
        <v>108</v>
      </c>
      <c r="G1022" s="72" t="s">
        <v>110</v>
      </c>
      <c r="H1022" s="72" t="s">
        <v>23</v>
      </c>
      <c r="I1022" s="72" t="s">
        <v>24</v>
      </c>
      <c r="J1022" s="74">
        <v>45449</v>
      </c>
      <c r="K1022" s="72"/>
      <c r="L1022" s="72">
        <v>0.67591513173233853</v>
      </c>
      <c r="M1022" s="72">
        <v>5598.694132852057</v>
      </c>
      <c r="N1022" s="72">
        <f>M1022/1000</f>
        <v>5.5986941328520574</v>
      </c>
      <c r="O1022" s="72">
        <f>N1022*0.446089</f>
        <v>2.4975158670298416</v>
      </c>
    </row>
    <row r="1023" spans="1:29" ht="13" x14ac:dyDescent="0.15">
      <c r="A1023" s="72">
        <v>2024</v>
      </c>
      <c r="B1023" s="72" t="s">
        <v>21</v>
      </c>
      <c r="C1023" s="72">
        <v>1202</v>
      </c>
      <c r="D1023" s="72" t="s">
        <v>111</v>
      </c>
      <c r="E1023" s="72" t="s">
        <v>29</v>
      </c>
      <c r="F1023" s="72" t="s">
        <v>108</v>
      </c>
      <c r="G1023" s="72" t="s">
        <v>107</v>
      </c>
      <c r="H1023" s="72" t="s">
        <v>23</v>
      </c>
      <c r="I1023" s="72" t="s">
        <v>24</v>
      </c>
      <c r="J1023" s="74">
        <v>45449</v>
      </c>
      <c r="K1023" s="72"/>
      <c r="L1023" s="72">
        <v>0.65973804100227784</v>
      </c>
      <c r="M1023" s="72">
        <v>5672.6297044093189</v>
      </c>
      <c r="N1023" s="72">
        <f>M1023/1000</f>
        <v>5.672629704409319</v>
      </c>
      <c r="O1023" s="72">
        <f>N1023*0.446089</f>
        <v>2.530497712210249</v>
      </c>
    </row>
    <row r="1024" spans="1:29" ht="13" x14ac:dyDescent="0.15">
      <c r="A1024" s="72">
        <v>2024</v>
      </c>
      <c r="B1024" s="72" t="s">
        <v>21</v>
      </c>
      <c r="C1024" s="72">
        <v>1203</v>
      </c>
      <c r="D1024" s="72" t="s">
        <v>111</v>
      </c>
      <c r="E1024" s="72" t="s">
        <v>27</v>
      </c>
      <c r="F1024" s="72" t="s">
        <v>108</v>
      </c>
      <c r="G1024" s="72" t="s">
        <v>109</v>
      </c>
      <c r="H1024" s="72" t="s">
        <v>23</v>
      </c>
      <c r="I1024" s="72" t="s">
        <v>24</v>
      </c>
      <c r="J1024" s="74">
        <v>45449</v>
      </c>
      <c r="K1024" s="72"/>
      <c r="L1024" s="72">
        <v>0.60672268907563032</v>
      </c>
      <c r="M1024" s="72">
        <v>7174.106001188351</v>
      </c>
      <c r="N1024" s="72">
        <f>M1024/1000</f>
        <v>7.1741060011883508</v>
      </c>
      <c r="O1024" s="72">
        <f>N1024*0.446089</f>
        <v>3.2002897719641101</v>
      </c>
    </row>
    <row r="1025" spans="1:15" ht="13" x14ac:dyDescent="0.15">
      <c r="A1025" s="72">
        <v>2024</v>
      </c>
      <c r="B1025" s="72" t="s">
        <v>21</v>
      </c>
      <c r="C1025" s="72">
        <v>1204</v>
      </c>
      <c r="D1025" s="72" t="s">
        <v>111</v>
      </c>
      <c r="E1025" s="72" t="s">
        <v>22</v>
      </c>
      <c r="F1025" s="72" t="s">
        <v>106</v>
      </c>
      <c r="G1025" s="72" t="s">
        <v>107</v>
      </c>
      <c r="H1025" s="72" t="s">
        <v>23</v>
      </c>
      <c r="I1025" s="72" t="s">
        <v>24</v>
      </c>
      <c r="J1025" s="74">
        <v>45449</v>
      </c>
      <c r="K1025" s="72"/>
      <c r="L1025" s="72">
        <v>0.67196401799100447</v>
      </c>
      <c r="M1025" s="72">
        <v>6102.8705054879965</v>
      </c>
      <c r="N1025" s="72">
        <f>M1025/1000</f>
        <v>6.1028705054879966</v>
      </c>
      <c r="O1025" s="72">
        <f>N1025*0.446089</f>
        <v>2.7224234009226351</v>
      </c>
    </row>
    <row r="1026" spans="1:15" ht="13" x14ac:dyDescent="0.15">
      <c r="A1026" s="72">
        <v>2024</v>
      </c>
      <c r="B1026" s="72" t="s">
        <v>21</v>
      </c>
      <c r="C1026" s="72">
        <v>1205</v>
      </c>
      <c r="D1026" s="72" t="s">
        <v>111</v>
      </c>
      <c r="E1026" s="72" t="s">
        <v>28</v>
      </c>
      <c r="F1026" s="72" t="s">
        <v>106</v>
      </c>
      <c r="G1026" s="72" t="s">
        <v>110</v>
      </c>
      <c r="H1026" s="72" t="s">
        <v>23</v>
      </c>
      <c r="I1026" s="72" t="s">
        <v>24</v>
      </c>
      <c r="J1026" s="74">
        <v>45449</v>
      </c>
      <c r="K1026" s="72"/>
      <c r="L1026" s="72">
        <v>0.67294900221729492</v>
      </c>
      <c r="M1026" s="72">
        <v>5689.4452283365799</v>
      </c>
      <c r="N1026" s="72">
        <f>M1026/1000</f>
        <v>5.68944522833658</v>
      </c>
      <c r="O1026" s="72">
        <f>N1026*0.446089</f>
        <v>2.5379989324634367</v>
      </c>
    </row>
    <row r="1027" spans="1:15" ht="13" x14ac:dyDescent="0.15">
      <c r="A1027" s="72">
        <v>2024</v>
      </c>
      <c r="B1027" s="72" t="s">
        <v>21</v>
      </c>
      <c r="C1027" s="72">
        <v>1206</v>
      </c>
      <c r="D1027" s="72" t="s">
        <v>111</v>
      </c>
      <c r="E1027" s="72" t="s">
        <v>31</v>
      </c>
      <c r="F1027" s="72" t="s">
        <v>106</v>
      </c>
      <c r="G1027" s="72" t="s">
        <v>109</v>
      </c>
      <c r="H1027" s="72" t="s">
        <v>23</v>
      </c>
      <c r="I1027" s="72" t="s">
        <v>24</v>
      </c>
      <c r="J1027" s="74">
        <v>45449</v>
      </c>
      <c r="K1027" s="72"/>
      <c r="L1027" s="72">
        <v>0.69065630750357798</v>
      </c>
      <c r="M1027" s="72">
        <v>5530.8888507969814</v>
      </c>
      <c r="N1027" s="72">
        <f>M1027/1000</f>
        <v>5.5308888507969813</v>
      </c>
      <c r="O1027" s="72">
        <f>N1027*0.446089</f>
        <v>2.4672686765631746</v>
      </c>
    </row>
    <row r="1028" spans="1:15" ht="13" x14ac:dyDescent="0.15">
      <c r="A1028" s="72">
        <v>2024</v>
      </c>
      <c r="B1028" s="72" t="s">
        <v>21</v>
      </c>
      <c r="C1028" s="72">
        <v>1207</v>
      </c>
      <c r="D1028" s="72" t="s">
        <v>111</v>
      </c>
      <c r="E1028" s="72" t="s">
        <v>28</v>
      </c>
      <c r="F1028" s="72" t="s">
        <v>106</v>
      </c>
      <c r="G1028" s="72" t="s">
        <v>110</v>
      </c>
      <c r="H1028" s="72" t="s">
        <v>32</v>
      </c>
      <c r="I1028" s="72" t="s">
        <v>24</v>
      </c>
      <c r="J1028" s="74">
        <v>45449</v>
      </c>
      <c r="K1028" s="72"/>
      <c r="L1028" s="72">
        <v>0.67276093496875733</v>
      </c>
      <c r="M1028" s="72">
        <v>5811.3151526060556</v>
      </c>
      <c r="N1028" s="72">
        <f>M1028/1000</f>
        <v>5.8113151526060554</v>
      </c>
      <c r="O1028" s="72">
        <f>N1028*0.446089</f>
        <v>2.5923637651108828</v>
      </c>
    </row>
    <row r="1029" spans="1:15" ht="13" x14ac:dyDescent="0.15">
      <c r="A1029" s="72">
        <v>2024</v>
      </c>
      <c r="B1029" s="72" t="s">
        <v>21</v>
      </c>
      <c r="C1029" s="72">
        <v>1208</v>
      </c>
      <c r="D1029" s="72" t="s">
        <v>111</v>
      </c>
      <c r="E1029" s="72" t="s">
        <v>30</v>
      </c>
      <c r="F1029" s="72" t="s">
        <v>108</v>
      </c>
      <c r="G1029" s="72" t="s">
        <v>110</v>
      </c>
      <c r="H1029" s="72" t="s">
        <v>32</v>
      </c>
      <c r="I1029" s="72" t="s">
        <v>24</v>
      </c>
      <c r="J1029" s="74">
        <v>45449</v>
      </c>
      <c r="K1029" s="72"/>
      <c r="L1029" s="72">
        <v>0.61046277665995974</v>
      </c>
      <c r="M1029" s="72">
        <v>6776.4682316118924</v>
      </c>
      <c r="N1029" s="72">
        <f>M1029/1000</f>
        <v>6.7764682316118927</v>
      </c>
      <c r="O1029" s="72">
        <f>N1029*0.446089</f>
        <v>3.0229079369715177</v>
      </c>
    </row>
    <row r="1030" spans="1:15" ht="13" x14ac:dyDescent="0.15">
      <c r="A1030" s="72">
        <v>2024</v>
      </c>
      <c r="B1030" s="72" t="s">
        <v>21</v>
      </c>
      <c r="C1030" s="72">
        <v>1209</v>
      </c>
      <c r="D1030" s="72" t="s">
        <v>111</v>
      </c>
      <c r="E1030" s="72" t="s">
        <v>31</v>
      </c>
      <c r="F1030" s="72" t="s">
        <v>106</v>
      </c>
      <c r="G1030" s="72" t="s">
        <v>109</v>
      </c>
      <c r="H1030" s="72" t="s">
        <v>32</v>
      </c>
      <c r="I1030" s="72" t="s">
        <v>24</v>
      </c>
      <c r="J1030" s="74">
        <v>45449</v>
      </c>
      <c r="K1030" s="72"/>
      <c r="L1030" s="72">
        <v>0.63786650031191516</v>
      </c>
      <c r="M1030" s="72">
        <v>6737.2299854439589</v>
      </c>
      <c r="N1030" s="72">
        <f>M1030/1000</f>
        <v>6.7372299854439586</v>
      </c>
      <c r="O1030" s="72">
        <f>N1030*0.446089</f>
        <v>3.0054041869767101</v>
      </c>
    </row>
    <row r="1031" spans="1:15" ht="13" x14ac:dyDescent="0.15">
      <c r="A1031" s="72">
        <v>2024</v>
      </c>
      <c r="B1031" s="72" t="s">
        <v>21</v>
      </c>
      <c r="C1031" s="72">
        <v>1210</v>
      </c>
      <c r="D1031" s="72" t="s">
        <v>111</v>
      </c>
      <c r="E1031" s="72" t="s">
        <v>22</v>
      </c>
      <c r="F1031" s="72" t="s">
        <v>106</v>
      </c>
      <c r="G1031" s="72" t="s">
        <v>107</v>
      </c>
      <c r="H1031" s="72" t="s">
        <v>32</v>
      </c>
      <c r="I1031" s="72" t="s">
        <v>24</v>
      </c>
      <c r="J1031" s="74">
        <v>45449</v>
      </c>
      <c r="K1031" s="72"/>
      <c r="L1031" s="72">
        <v>0.7001329787234043</v>
      </c>
      <c r="M1031" s="72">
        <v>5288.9993268978187</v>
      </c>
      <c r="N1031" s="72">
        <f>M1031/1000</f>
        <v>5.2889993268978186</v>
      </c>
      <c r="O1031" s="72">
        <f>N1031*0.446089</f>
        <v>2.359364420736521</v>
      </c>
    </row>
    <row r="1032" spans="1:15" ht="13" x14ac:dyDescent="0.15">
      <c r="A1032" s="72">
        <v>2024</v>
      </c>
      <c r="B1032" s="72" t="s">
        <v>21</v>
      </c>
      <c r="C1032" s="72">
        <v>1211</v>
      </c>
      <c r="D1032" s="72" t="s">
        <v>111</v>
      </c>
      <c r="E1032" s="72" t="s">
        <v>27</v>
      </c>
      <c r="F1032" s="72" t="s">
        <v>108</v>
      </c>
      <c r="G1032" s="72" t="s">
        <v>109</v>
      </c>
      <c r="H1032" s="72" t="s">
        <v>32</v>
      </c>
      <c r="I1032" s="72" t="s">
        <v>24</v>
      </c>
      <c r="J1032" s="74">
        <v>45449</v>
      </c>
      <c r="K1032" s="72"/>
      <c r="L1032" s="72">
        <v>0.5973273942093541</v>
      </c>
      <c r="M1032" s="72">
        <v>6907.6826928028104</v>
      </c>
      <c r="N1032" s="72">
        <f>M1032/1000</f>
        <v>6.9076826928028101</v>
      </c>
      <c r="O1032" s="72">
        <f>N1032*0.446089</f>
        <v>3.0814412647497127</v>
      </c>
    </row>
    <row r="1033" spans="1:15" ht="13" x14ac:dyDescent="0.15">
      <c r="A1033" s="72">
        <v>2024</v>
      </c>
      <c r="B1033" s="72" t="s">
        <v>21</v>
      </c>
      <c r="C1033" s="72">
        <v>1212</v>
      </c>
      <c r="D1033" s="72" t="s">
        <v>111</v>
      </c>
      <c r="E1033" s="72" t="s">
        <v>29</v>
      </c>
      <c r="F1033" s="72" t="s">
        <v>108</v>
      </c>
      <c r="G1033" s="72" t="s">
        <v>107</v>
      </c>
      <c r="H1033" s="72" t="s">
        <v>32</v>
      </c>
      <c r="I1033" s="72" t="s">
        <v>24</v>
      </c>
      <c r="J1033" s="74">
        <v>45449</v>
      </c>
      <c r="K1033" s="72"/>
      <c r="L1033" s="72">
        <v>0.59991158267020339</v>
      </c>
      <c r="M1033" s="72">
        <v>7781.6878357204023</v>
      </c>
      <c r="N1033" s="72">
        <f>M1033/1000</f>
        <v>7.781687835720402</v>
      </c>
      <c r="O1033" s="72">
        <f>N1033*0.446089</f>
        <v>3.4713253449486787</v>
      </c>
    </row>
    <row r="1034" spans="1:15" ht="13" x14ac:dyDescent="0.15">
      <c r="A1034" s="72">
        <v>2024</v>
      </c>
      <c r="B1034" s="72" t="s">
        <v>21</v>
      </c>
      <c r="C1034" s="72">
        <v>1301</v>
      </c>
      <c r="D1034" s="72" t="s">
        <v>109</v>
      </c>
      <c r="E1034" s="72" t="s">
        <v>22</v>
      </c>
      <c r="F1034" s="72" t="s">
        <v>106</v>
      </c>
      <c r="G1034" s="72" t="s">
        <v>107</v>
      </c>
      <c r="H1034" s="72" t="s">
        <v>32</v>
      </c>
      <c r="I1034" s="72" t="s">
        <v>24</v>
      </c>
      <c r="J1034" s="74">
        <v>45449</v>
      </c>
      <c r="K1034" s="72"/>
      <c r="L1034" s="72">
        <v>0.68987227918690419</v>
      </c>
      <c r="M1034" s="72">
        <v>4870.5262696723967</v>
      </c>
      <c r="N1034" s="72">
        <f>M1034/1000</f>
        <v>4.8705262696723963</v>
      </c>
      <c r="O1034" s="72">
        <f>N1034*0.446089</f>
        <v>2.1726881931118895</v>
      </c>
    </row>
    <row r="1035" spans="1:15" ht="13" x14ac:dyDescent="0.15">
      <c r="A1035" s="72">
        <v>2024</v>
      </c>
      <c r="B1035" s="72" t="s">
        <v>21</v>
      </c>
      <c r="C1035" s="72">
        <v>1302</v>
      </c>
      <c r="D1035" s="72" t="s">
        <v>109</v>
      </c>
      <c r="E1035" s="72" t="s">
        <v>27</v>
      </c>
      <c r="F1035" s="72" t="s">
        <v>108</v>
      </c>
      <c r="G1035" s="72" t="s">
        <v>109</v>
      </c>
      <c r="H1035" s="72" t="s">
        <v>32</v>
      </c>
      <c r="I1035" s="72" t="s">
        <v>24</v>
      </c>
      <c r="J1035" s="74">
        <v>45449</v>
      </c>
      <c r="K1035" s="72"/>
      <c r="L1035" s="72">
        <v>0.67507188675071894</v>
      </c>
      <c r="M1035" s="72">
        <v>5220.7257522011632</v>
      </c>
      <c r="N1035" s="72">
        <f>M1035/1000</f>
        <v>5.2207257522011634</v>
      </c>
      <c r="O1035" s="72">
        <f>N1035*0.446089</f>
        <v>2.328908330073665</v>
      </c>
    </row>
    <row r="1036" spans="1:15" ht="13" x14ac:dyDescent="0.15">
      <c r="A1036" s="72">
        <v>2024</v>
      </c>
      <c r="B1036" s="72" t="s">
        <v>21</v>
      </c>
      <c r="C1036" s="72">
        <v>1303</v>
      </c>
      <c r="D1036" s="72" t="s">
        <v>109</v>
      </c>
      <c r="E1036" s="72" t="s">
        <v>30</v>
      </c>
      <c r="F1036" s="72" t="s">
        <v>108</v>
      </c>
      <c r="G1036" s="72" t="s">
        <v>110</v>
      </c>
      <c r="H1036" s="72" t="s">
        <v>32</v>
      </c>
      <c r="I1036" s="72" t="s">
        <v>24</v>
      </c>
      <c r="J1036" s="74">
        <v>45449</v>
      </c>
      <c r="K1036" s="72"/>
      <c r="L1036" s="72">
        <v>0.66562349542609534</v>
      </c>
      <c r="M1036" s="72">
        <v>6220.8313094028072</v>
      </c>
      <c r="N1036" s="72">
        <f>M1036/1000</f>
        <v>6.2208313094028069</v>
      </c>
      <c r="O1036" s="72">
        <f>N1036*0.446089</f>
        <v>2.775044417980189</v>
      </c>
    </row>
    <row r="1037" spans="1:15" ht="13" x14ac:dyDescent="0.15">
      <c r="A1037" s="72">
        <v>2024</v>
      </c>
      <c r="B1037" s="72" t="s">
        <v>21</v>
      </c>
      <c r="C1037" s="72">
        <v>1304</v>
      </c>
      <c r="D1037" s="72" t="s">
        <v>109</v>
      </c>
      <c r="E1037" s="72" t="s">
        <v>31</v>
      </c>
      <c r="F1037" s="72" t="s">
        <v>106</v>
      </c>
      <c r="G1037" s="72" t="s">
        <v>109</v>
      </c>
      <c r="H1037" s="72" t="s">
        <v>32</v>
      </c>
      <c r="I1037" s="72" t="s">
        <v>24</v>
      </c>
      <c r="J1037" s="74">
        <v>45449</v>
      </c>
      <c r="K1037" s="72"/>
      <c r="L1037" s="72">
        <v>0.66992592592592592</v>
      </c>
      <c r="M1037" s="72">
        <v>6579.4154183813425</v>
      </c>
      <c r="N1037" s="72">
        <f>M1037/1000</f>
        <v>6.5794154183813429</v>
      </c>
      <c r="O1037" s="72">
        <f>N1037*0.446089</f>
        <v>2.9350048445703152</v>
      </c>
    </row>
    <row r="1038" spans="1:15" ht="13" x14ac:dyDescent="0.15">
      <c r="A1038" s="72">
        <v>2024</v>
      </c>
      <c r="B1038" s="72" t="s">
        <v>21</v>
      </c>
      <c r="C1038" s="72">
        <v>1305</v>
      </c>
      <c r="D1038" s="72" t="s">
        <v>109</v>
      </c>
      <c r="E1038" s="72" t="s">
        <v>28</v>
      </c>
      <c r="F1038" s="72" t="s">
        <v>106</v>
      </c>
      <c r="G1038" s="72" t="s">
        <v>110</v>
      </c>
      <c r="H1038" s="72" t="s">
        <v>32</v>
      </c>
      <c r="I1038" s="72" t="s">
        <v>24</v>
      </c>
      <c r="J1038" s="74">
        <v>45449</v>
      </c>
      <c r="K1038" s="72"/>
      <c r="L1038" s="72">
        <v>0.60863986313088114</v>
      </c>
      <c r="M1038" s="72">
        <v>7044.575142644002</v>
      </c>
      <c r="N1038" s="72">
        <f>M1038/1000</f>
        <v>7.0445751426440015</v>
      </c>
      <c r="O1038" s="72">
        <f>N1038*0.446089</f>
        <v>3.1425074808069202</v>
      </c>
    </row>
    <row r="1039" spans="1:15" ht="13" x14ac:dyDescent="0.15">
      <c r="A1039" s="72">
        <v>2024</v>
      </c>
      <c r="B1039" s="72" t="s">
        <v>21</v>
      </c>
      <c r="C1039" s="72">
        <v>1306</v>
      </c>
      <c r="D1039" s="72" t="s">
        <v>109</v>
      </c>
      <c r="E1039" s="72" t="s">
        <v>29</v>
      </c>
      <c r="F1039" s="72" t="s">
        <v>108</v>
      </c>
      <c r="G1039" s="72" t="s">
        <v>107</v>
      </c>
      <c r="H1039" s="72" t="s">
        <v>32</v>
      </c>
      <c r="I1039" s="72" t="s">
        <v>24</v>
      </c>
      <c r="J1039" s="74">
        <v>45449</v>
      </c>
      <c r="K1039" s="72"/>
      <c r="L1039" s="72">
        <v>0.67389659520807055</v>
      </c>
      <c r="M1039" s="72">
        <v>6224.4985559674105</v>
      </c>
      <c r="N1039" s="72">
        <f>M1039/1000</f>
        <v>6.2244985559674104</v>
      </c>
      <c r="O1039" s="72">
        <f>N1039*0.446089</f>
        <v>2.7766803363329462</v>
      </c>
    </row>
    <row r="1040" spans="1:15" ht="13" x14ac:dyDescent="0.15">
      <c r="A1040" s="72">
        <v>2024</v>
      </c>
      <c r="B1040" s="72" t="s">
        <v>21</v>
      </c>
      <c r="C1040" s="72">
        <v>1307</v>
      </c>
      <c r="D1040" s="72" t="s">
        <v>109</v>
      </c>
      <c r="E1040" s="72" t="s">
        <v>27</v>
      </c>
      <c r="F1040" s="72" t="s">
        <v>108</v>
      </c>
      <c r="G1040" s="72" t="s">
        <v>109</v>
      </c>
      <c r="H1040" s="72" t="s">
        <v>23</v>
      </c>
      <c r="I1040" s="72" t="s">
        <v>24</v>
      </c>
      <c r="J1040" s="74">
        <v>45449</v>
      </c>
      <c r="K1040" s="72"/>
      <c r="L1040" s="72">
        <v>0.69985223494643511</v>
      </c>
      <c r="M1040" s="72">
        <v>4496.2323850083985</v>
      </c>
      <c r="N1040" s="72">
        <f>M1040/1000</f>
        <v>4.4962323850083985</v>
      </c>
      <c r="O1040" s="72">
        <f>N1040*0.446089</f>
        <v>2.0057198083960115</v>
      </c>
    </row>
    <row r="1041" spans="1:15" ht="13" x14ac:dyDescent="0.15">
      <c r="A1041" s="72">
        <v>2024</v>
      </c>
      <c r="B1041" s="72" t="s">
        <v>21</v>
      </c>
      <c r="C1041" s="72">
        <v>1308</v>
      </c>
      <c r="D1041" s="72" t="s">
        <v>109</v>
      </c>
      <c r="E1041" s="72" t="s">
        <v>22</v>
      </c>
      <c r="F1041" s="72" t="s">
        <v>106</v>
      </c>
      <c r="G1041" s="72" t="s">
        <v>107</v>
      </c>
      <c r="H1041" s="72" t="s">
        <v>23</v>
      </c>
      <c r="I1041" s="72" t="s">
        <v>24</v>
      </c>
      <c r="J1041" s="74">
        <v>45449</v>
      </c>
      <c r="K1041" s="72"/>
      <c r="L1041" s="72">
        <v>0.59460394327222421</v>
      </c>
      <c r="M1041" s="72">
        <v>6709.5290488962773</v>
      </c>
      <c r="N1041" s="72">
        <f>M1041/1000</f>
        <v>6.7095290488962771</v>
      </c>
      <c r="O1041" s="72">
        <f>N1041*0.446089</f>
        <v>2.9930471038930913</v>
      </c>
    </row>
    <row r="1042" spans="1:15" ht="13" x14ac:dyDescent="0.15">
      <c r="A1042" s="72">
        <v>2024</v>
      </c>
      <c r="B1042" s="72" t="s">
        <v>21</v>
      </c>
      <c r="C1042" s="72">
        <v>1309</v>
      </c>
      <c r="D1042" s="72" t="s">
        <v>109</v>
      </c>
      <c r="E1042" s="72" t="s">
        <v>31</v>
      </c>
      <c r="F1042" s="72" t="s">
        <v>106</v>
      </c>
      <c r="G1042" s="72" t="s">
        <v>109</v>
      </c>
      <c r="H1042" s="72" t="s">
        <v>23</v>
      </c>
      <c r="I1042" s="72" t="s">
        <v>24</v>
      </c>
      <c r="J1042" s="74">
        <v>45449</v>
      </c>
      <c r="K1042" s="72"/>
      <c r="L1042" s="72">
        <v>0.70877944325481801</v>
      </c>
      <c r="M1042" s="72">
        <v>5523.4907437448455</v>
      </c>
      <c r="N1042" s="72">
        <f>M1042/1000</f>
        <v>5.5234907437448459</v>
      </c>
      <c r="O1042" s="72">
        <f>N1042*0.446089</f>
        <v>2.4639684623863944</v>
      </c>
    </row>
    <row r="1043" spans="1:15" ht="13" x14ac:dyDescent="0.15">
      <c r="A1043" s="72">
        <v>2024</v>
      </c>
      <c r="B1043" s="72" t="s">
        <v>21</v>
      </c>
      <c r="C1043" s="72">
        <v>1310</v>
      </c>
      <c r="D1043" s="72" t="s">
        <v>109</v>
      </c>
      <c r="E1043" s="72" t="s">
        <v>29</v>
      </c>
      <c r="F1043" s="72" t="s">
        <v>108</v>
      </c>
      <c r="G1043" s="72" t="s">
        <v>107</v>
      </c>
      <c r="H1043" s="72" t="s">
        <v>23</v>
      </c>
      <c r="I1043" s="72" t="s">
        <v>24</v>
      </c>
      <c r="J1043" s="74">
        <v>45449</v>
      </c>
      <c r="K1043" s="72"/>
      <c r="L1043" s="72">
        <v>0.6888103056327356</v>
      </c>
      <c r="M1043" s="72">
        <v>6353.3658019390077</v>
      </c>
      <c r="N1043" s="72">
        <f>M1043/1000</f>
        <v>6.3533658019390078</v>
      </c>
      <c r="O1043" s="72">
        <f>N1043*0.446089</f>
        <v>2.83416659722117</v>
      </c>
    </row>
    <row r="1044" spans="1:15" ht="13" x14ac:dyDescent="0.15">
      <c r="A1044" s="72">
        <v>2024</v>
      </c>
      <c r="B1044" s="72" t="s">
        <v>21</v>
      </c>
      <c r="C1044" s="72">
        <v>1311</v>
      </c>
      <c r="D1044" s="72" t="s">
        <v>109</v>
      </c>
      <c r="E1044" s="72" t="s">
        <v>30</v>
      </c>
      <c r="F1044" s="72" t="s">
        <v>108</v>
      </c>
      <c r="G1044" s="72" t="s">
        <v>110</v>
      </c>
      <c r="H1044" s="72" t="s">
        <v>23</v>
      </c>
      <c r="I1044" s="72" t="s">
        <v>24</v>
      </c>
      <c r="J1044" s="74">
        <v>45449</v>
      </c>
      <c r="K1044" s="72"/>
      <c r="L1044" s="72">
        <v>0.64831261101243343</v>
      </c>
      <c r="M1044" s="72">
        <v>6330.4562857706715</v>
      </c>
      <c r="N1044" s="72">
        <f>M1044/1000</f>
        <v>6.3304562857706719</v>
      </c>
      <c r="O1044" s="72">
        <f>N1044*0.446089</f>
        <v>2.8239469140631535</v>
      </c>
    </row>
    <row r="1045" spans="1:15" ht="13" x14ac:dyDescent="0.15">
      <c r="A1045" s="72">
        <v>2024</v>
      </c>
      <c r="B1045" s="72" t="s">
        <v>21</v>
      </c>
      <c r="C1045" s="72">
        <v>1312</v>
      </c>
      <c r="D1045" s="72" t="s">
        <v>109</v>
      </c>
      <c r="E1045" s="72" t="s">
        <v>28</v>
      </c>
      <c r="F1045" s="72" t="s">
        <v>106</v>
      </c>
      <c r="G1045" s="72" t="s">
        <v>110</v>
      </c>
      <c r="H1045" s="72" t="s">
        <v>23</v>
      </c>
      <c r="I1045" s="72" t="s">
        <v>24</v>
      </c>
      <c r="J1045" s="74">
        <v>45449</v>
      </c>
      <c r="K1045" s="72"/>
      <c r="L1045" s="72">
        <v>0.66138524219103678</v>
      </c>
      <c r="M1045" s="72">
        <v>5726.9826579257669</v>
      </c>
      <c r="N1045" s="72">
        <f>M1045/1000</f>
        <v>5.7269826579257668</v>
      </c>
      <c r="O1045" s="72">
        <f>N1045*0.446089</f>
        <v>2.5547439668914476</v>
      </c>
    </row>
    <row r="1046" spans="1:15" ht="13" x14ac:dyDescent="0.15">
      <c r="A1046" s="72">
        <v>2024</v>
      </c>
      <c r="B1046" s="72" t="s">
        <v>21</v>
      </c>
      <c r="C1046" s="72">
        <v>1401</v>
      </c>
      <c r="D1046" s="72" t="s">
        <v>107</v>
      </c>
      <c r="E1046" s="72" t="s">
        <v>22</v>
      </c>
      <c r="F1046" s="72" t="s">
        <v>106</v>
      </c>
      <c r="G1046" s="72" t="s">
        <v>107</v>
      </c>
      <c r="H1046" s="72" t="s">
        <v>23</v>
      </c>
      <c r="I1046" s="72" t="s">
        <v>24</v>
      </c>
      <c r="J1046" s="74">
        <v>45449</v>
      </c>
      <c r="K1046" s="72"/>
      <c r="L1046" s="72">
        <v>0.65298982188295163</v>
      </c>
      <c r="M1046" s="72">
        <v>6246.2653824790159</v>
      </c>
      <c r="N1046" s="72">
        <f>M1046/1000</f>
        <v>6.2462653824790157</v>
      </c>
      <c r="O1046" s="72">
        <f>N1046*0.446089</f>
        <v>2.7863902782046819</v>
      </c>
    </row>
    <row r="1047" spans="1:15" ht="13" x14ac:dyDescent="0.15">
      <c r="A1047" s="72">
        <v>2024</v>
      </c>
      <c r="B1047" s="72" t="s">
        <v>21</v>
      </c>
      <c r="C1047" s="72">
        <v>1402</v>
      </c>
      <c r="D1047" s="72" t="s">
        <v>107</v>
      </c>
      <c r="E1047" s="72" t="s">
        <v>28</v>
      </c>
      <c r="F1047" s="72" t="s">
        <v>106</v>
      </c>
      <c r="G1047" s="72" t="s">
        <v>110</v>
      </c>
      <c r="H1047" s="72" t="s">
        <v>23</v>
      </c>
      <c r="I1047" s="72" t="s">
        <v>24</v>
      </c>
      <c r="J1047" s="74">
        <v>45449</v>
      </c>
      <c r="K1047" s="72"/>
      <c r="L1047" s="72">
        <v>0.60556003223207089</v>
      </c>
      <c r="M1047" s="72">
        <v>6289.944250455128</v>
      </c>
      <c r="N1047" s="72">
        <f>M1047/1000</f>
        <v>6.2899442504551279</v>
      </c>
      <c r="O1047" s="72">
        <f>N1047*0.446089</f>
        <v>2.8058749407412775</v>
      </c>
    </row>
    <row r="1048" spans="1:15" ht="13" x14ac:dyDescent="0.15">
      <c r="A1048" s="72">
        <v>2024</v>
      </c>
      <c r="B1048" s="72" t="s">
        <v>21</v>
      </c>
      <c r="C1048" s="72">
        <v>1403</v>
      </c>
      <c r="D1048" s="72" t="s">
        <v>107</v>
      </c>
      <c r="E1048" s="72" t="s">
        <v>29</v>
      </c>
      <c r="F1048" s="72" t="s">
        <v>108</v>
      </c>
      <c r="G1048" s="72" t="s">
        <v>107</v>
      </c>
      <c r="H1048" s="72" t="s">
        <v>23</v>
      </c>
      <c r="I1048" s="72" t="s">
        <v>24</v>
      </c>
      <c r="J1048" s="74">
        <v>45449</v>
      </c>
      <c r="K1048" s="72"/>
      <c r="L1048" s="72">
        <v>0.67781603541564195</v>
      </c>
      <c r="M1048" s="72">
        <v>6694.5951508305961</v>
      </c>
      <c r="N1048" s="72">
        <f>M1048/1000</f>
        <v>6.6945951508305965</v>
      </c>
      <c r="O1048" s="72">
        <f>N1048*0.446089</f>
        <v>2.98638525623887</v>
      </c>
    </row>
    <row r="1049" spans="1:15" ht="13" x14ac:dyDescent="0.15">
      <c r="A1049" s="72">
        <v>2024</v>
      </c>
      <c r="B1049" s="72" t="s">
        <v>21</v>
      </c>
      <c r="C1049" s="72">
        <v>1404</v>
      </c>
      <c r="D1049" s="72" t="s">
        <v>107</v>
      </c>
      <c r="E1049" s="72" t="s">
        <v>27</v>
      </c>
      <c r="F1049" s="72" t="s">
        <v>108</v>
      </c>
      <c r="G1049" s="72" t="s">
        <v>109</v>
      </c>
      <c r="H1049" s="72" t="s">
        <v>23</v>
      </c>
      <c r="I1049" s="72" t="s">
        <v>24</v>
      </c>
      <c r="J1049" s="74">
        <v>45449</v>
      </c>
      <c r="K1049" s="72"/>
      <c r="L1049" s="72">
        <v>0.69647790055248615</v>
      </c>
      <c r="M1049" s="72">
        <v>5353.4669229123638</v>
      </c>
      <c r="N1049" s="72">
        <f>M1049/1000</f>
        <v>5.3534669229123635</v>
      </c>
      <c r="O1049" s="72">
        <f>N1049*0.446089</f>
        <v>2.3881227061750532</v>
      </c>
    </row>
    <row r="1050" spans="1:15" ht="13" x14ac:dyDescent="0.15">
      <c r="A1050" s="72">
        <v>2024</v>
      </c>
      <c r="B1050" s="72" t="s">
        <v>21</v>
      </c>
      <c r="C1050" s="72">
        <v>1405</v>
      </c>
      <c r="D1050" s="72" t="s">
        <v>107</v>
      </c>
      <c r="E1050" s="72" t="s">
        <v>31</v>
      </c>
      <c r="F1050" s="72" t="s">
        <v>106</v>
      </c>
      <c r="G1050" s="72" t="s">
        <v>109</v>
      </c>
      <c r="H1050" s="72" t="s">
        <v>23</v>
      </c>
      <c r="I1050" s="72" t="s">
        <v>24</v>
      </c>
      <c r="J1050" s="74">
        <v>45449</v>
      </c>
      <c r="K1050" s="72"/>
      <c r="L1050" s="72">
        <v>0.64529675251959684</v>
      </c>
      <c r="M1050" s="72">
        <v>5870.5350069690294</v>
      </c>
      <c r="N1050" s="72">
        <f>M1050/1000</f>
        <v>5.8705350069690292</v>
      </c>
      <c r="O1050" s="72">
        <f>N1050*0.446089</f>
        <v>2.6187810907238074</v>
      </c>
    </row>
    <row r="1051" spans="1:15" ht="13" x14ac:dyDescent="0.15">
      <c r="A1051" s="72">
        <v>2024</v>
      </c>
      <c r="B1051" s="72" t="s">
        <v>21</v>
      </c>
      <c r="C1051" s="72">
        <v>1406</v>
      </c>
      <c r="D1051" s="72" t="s">
        <v>107</v>
      </c>
      <c r="E1051" s="72" t="s">
        <v>30</v>
      </c>
      <c r="F1051" s="72" t="s">
        <v>108</v>
      </c>
      <c r="G1051" s="72" t="s">
        <v>110</v>
      </c>
      <c r="H1051" s="72" t="s">
        <v>23</v>
      </c>
      <c r="I1051" s="72" t="s">
        <v>24</v>
      </c>
      <c r="J1051" s="74">
        <v>45449</v>
      </c>
      <c r="K1051" s="72"/>
      <c r="L1051" s="72">
        <v>0.66929372537132459</v>
      </c>
      <c r="M1051" s="72">
        <v>6631.9687848815865</v>
      </c>
      <c r="N1051" s="72">
        <f>M1051/1000</f>
        <v>6.6319687848815869</v>
      </c>
      <c r="O1051" s="72">
        <f>N1051*0.446089</f>
        <v>2.9584483232790424</v>
      </c>
    </row>
    <row r="1052" spans="1:15" ht="13" x14ac:dyDescent="0.15">
      <c r="A1052" s="72">
        <v>2024</v>
      </c>
      <c r="B1052" s="72" t="s">
        <v>21</v>
      </c>
      <c r="C1052" s="72">
        <v>1407</v>
      </c>
      <c r="D1052" s="72" t="s">
        <v>107</v>
      </c>
      <c r="E1052" s="72" t="s">
        <v>27</v>
      </c>
      <c r="F1052" s="72" t="s">
        <v>108</v>
      </c>
      <c r="G1052" s="72" t="s">
        <v>109</v>
      </c>
      <c r="H1052" s="72" t="s">
        <v>32</v>
      </c>
      <c r="I1052" s="72" t="s">
        <v>24</v>
      </c>
      <c r="J1052" s="74">
        <v>45449</v>
      </c>
      <c r="K1052" s="72"/>
      <c r="L1052" s="72">
        <v>0.69187026116259476</v>
      </c>
      <c r="M1052" s="72">
        <v>5025.2692361696145</v>
      </c>
      <c r="N1052" s="72">
        <f>M1052/1000</f>
        <v>5.0252692361696143</v>
      </c>
      <c r="O1052" s="72">
        <f>N1052*0.446089</f>
        <v>2.2417173282936673</v>
      </c>
    </row>
    <row r="1053" spans="1:15" ht="13" x14ac:dyDescent="0.15">
      <c r="A1053" s="72">
        <v>2024</v>
      </c>
      <c r="B1053" s="72" t="s">
        <v>21</v>
      </c>
      <c r="C1053" s="72">
        <v>1408</v>
      </c>
      <c r="D1053" s="72" t="s">
        <v>107</v>
      </c>
      <c r="E1053" s="72" t="s">
        <v>22</v>
      </c>
      <c r="F1053" s="72" t="s">
        <v>106</v>
      </c>
      <c r="G1053" s="72" t="s">
        <v>107</v>
      </c>
      <c r="H1053" s="72" t="s">
        <v>32</v>
      </c>
      <c r="I1053" s="72" t="s">
        <v>24</v>
      </c>
      <c r="J1053" s="74">
        <v>45449</v>
      </c>
      <c r="K1053" s="72"/>
      <c r="L1053" s="72">
        <v>0.63346747149564042</v>
      </c>
      <c r="M1053" s="72">
        <v>5225.0022341305612</v>
      </c>
      <c r="N1053" s="72">
        <f>M1053/1000</f>
        <v>5.2250022341305611</v>
      </c>
      <c r="O1053" s="72">
        <f>N1053*0.446089</f>
        <v>2.330816021621068</v>
      </c>
    </row>
    <row r="1054" spans="1:15" ht="13" x14ac:dyDescent="0.15">
      <c r="A1054" s="72">
        <v>2024</v>
      </c>
      <c r="B1054" s="72" t="s">
        <v>21</v>
      </c>
      <c r="C1054" s="72">
        <v>1409</v>
      </c>
      <c r="D1054" s="72" t="s">
        <v>107</v>
      </c>
      <c r="E1054" s="72" t="s">
        <v>29</v>
      </c>
      <c r="F1054" s="72" t="s">
        <v>108</v>
      </c>
      <c r="G1054" s="72" t="s">
        <v>107</v>
      </c>
      <c r="H1054" s="72" t="s">
        <v>32</v>
      </c>
      <c r="I1054" s="72" t="s">
        <v>24</v>
      </c>
      <c r="J1054" s="74">
        <v>45449</v>
      </c>
      <c r="K1054" s="72"/>
      <c r="L1054" s="72">
        <v>0.67313162658391512</v>
      </c>
      <c r="M1054" s="72">
        <v>5725.7562319746603</v>
      </c>
      <c r="N1054" s="72">
        <f>M1054/1000</f>
        <v>5.7257562319746604</v>
      </c>
      <c r="O1054" s="72">
        <f>N1054*0.446089</f>
        <v>2.5541968717653445</v>
      </c>
    </row>
    <row r="1055" spans="1:15" ht="13" x14ac:dyDescent="0.15">
      <c r="A1055" s="72">
        <v>2024</v>
      </c>
      <c r="B1055" s="72" t="s">
        <v>21</v>
      </c>
      <c r="C1055" s="72">
        <v>1410</v>
      </c>
      <c r="D1055" s="72" t="s">
        <v>107</v>
      </c>
      <c r="E1055" s="72" t="s">
        <v>31</v>
      </c>
      <c r="F1055" s="72" t="s">
        <v>106</v>
      </c>
      <c r="G1055" s="72" t="s">
        <v>109</v>
      </c>
      <c r="H1055" s="72" t="s">
        <v>32</v>
      </c>
      <c r="I1055" s="72" t="s">
        <v>24</v>
      </c>
      <c r="J1055" s="74">
        <v>45449</v>
      </c>
      <c r="K1055" s="72"/>
      <c r="L1055" s="72">
        <v>0.68570913678140211</v>
      </c>
      <c r="M1055" s="72">
        <v>4935.9080239935638</v>
      </c>
      <c r="N1055" s="72">
        <f>M1055/1000</f>
        <v>4.935908023993564</v>
      </c>
      <c r="O1055" s="72">
        <f>N1055*0.446089</f>
        <v>2.2018542745152652</v>
      </c>
    </row>
    <row r="1056" spans="1:15" ht="13" x14ac:dyDescent="0.15">
      <c r="A1056" s="72">
        <v>2024</v>
      </c>
      <c r="B1056" s="72" t="s">
        <v>21</v>
      </c>
      <c r="C1056" s="72">
        <v>1411</v>
      </c>
      <c r="D1056" s="72" t="s">
        <v>107</v>
      </c>
      <c r="E1056" s="72" t="s">
        <v>30</v>
      </c>
      <c r="F1056" s="72" t="s">
        <v>108</v>
      </c>
      <c r="G1056" s="72" t="s">
        <v>110</v>
      </c>
      <c r="H1056" s="72" t="s">
        <v>32</v>
      </c>
      <c r="I1056" s="72" t="s">
        <v>24</v>
      </c>
      <c r="J1056" s="74">
        <v>45449</v>
      </c>
      <c r="K1056" s="72"/>
      <c r="L1056" s="72">
        <v>0.63878827790582815</v>
      </c>
      <c r="M1056" s="72">
        <v>5629.1587469470251</v>
      </c>
      <c r="N1056" s="72">
        <f>M1056/1000</f>
        <v>5.6291587469470254</v>
      </c>
      <c r="O1056" s="72">
        <f>N1056*0.446089</f>
        <v>2.5111057962668517</v>
      </c>
    </row>
    <row r="1057" spans="1:15" ht="13" x14ac:dyDescent="0.15">
      <c r="A1057" s="72">
        <v>2024</v>
      </c>
      <c r="B1057" s="72" t="s">
        <v>21</v>
      </c>
      <c r="C1057" s="72">
        <v>1412</v>
      </c>
      <c r="D1057" s="72" t="s">
        <v>107</v>
      </c>
      <c r="E1057" s="72" t="s">
        <v>28</v>
      </c>
      <c r="F1057" s="72" t="s">
        <v>106</v>
      </c>
      <c r="G1057" s="72" t="s">
        <v>110</v>
      </c>
      <c r="H1057" s="72" t="s">
        <v>32</v>
      </c>
      <c r="I1057" s="72" t="s">
        <v>24</v>
      </c>
      <c r="J1057" s="74">
        <v>45449</v>
      </c>
      <c r="K1057" s="72"/>
      <c r="L1057" s="72">
        <v>0.63944163944163945</v>
      </c>
      <c r="M1057" s="72">
        <v>5488.302820302818</v>
      </c>
      <c r="N1057" s="72">
        <f>M1057/1000</f>
        <v>5.4883028203028177</v>
      </c>
      <c r="O1057" s="72">
        <f>N1057*0.446089</f>
        <v>2.4482715168060638</v>
      </c>
    </row>
    <row r="1058" spans="1:15" ht="13" x14ac:dyDescent="0.15">
      <c r="A1058" s="72">
        <v>2024</v>
      </c>
      <c r="B1058" s="72" t="s">
        <v>21</v>
      </c>
      <c r="C1058" s="72">
        <v>1101</v>
      </c>
      <c r="D1058" s="72" t="s">
        <v>105</v>
      </c>
      <c r="E1058" s="72" t="s">
        <v>22</v>
      </c>
      <c r="F1058" s="72" t="s">
        <v>106</v>
      </c>
      <c r="G1058" s="72" t="s">
        <v>107</v>
      </c>
      <c r="H1058" s="72" t="s">
        <v>23</v>
      </c>
      <c r="I1058" s="72" t="s">
        <v>72</v>
      </c>
      <c r="J1058" s="74">
        <v>45491</v>
      </c>
      <c r="K1058" s="72"/>
      <c r="L1058" s="72">
        <v>0.6510371274185115</v>
      </c>
      <c r="M1058" s="72">
        <v>4004.9286093949386</v>
      </c>
      <c r="N1058" s="72">
        <f>M1058/1000</f>
        <v>4.0049286093949386</v>
      </c>
      <c r="O1058" s="72">
        <f>N1058*0.446089</f>
        <v>1.7865545984363789</v>
      </c>
    </row>
    <row r="1059" spans="1:15" ht="13" x14ac:dyDescent="0.15">
      <c r="A1059" s="72">
        <v>2024</v>
      </c>
      <c r="B1059" s="72" t="s">
        <v>21</v>
      </c>
      <c r="C1059" s="72">
        <v>1102</v>
      </c>
      <c r="D1059" s="72" t="s">
        <v>105</v>
      </c>
      <c r="E1059" s="72" t="s">
        <v>27</v>
      </c>
      <c r="F1059" s="72" t="s">
        <v>108</v>
      </c>
      <c r="G1059" s="72" t="s">
        <v>109</v>
      </c>
      <c r="H1059" s="72" t="s">
        <v>23</v>
      </c>
      <c r="I1059" s="72" t="s">
        <v>72</v>
      </c>
      <c r="J1059" s="74">
        <v>45491</v>
      </c>
      <c r="K1059" s="72"/>
      <c r="L1059" s="72">
        <v>0.80231016852868775</v>
      </c>
      <c r="M1059" s="72">
        <v>2579.2891842109784</v>
      </c>
      <c r="N1059" s="72">
        <f>M1059/1000</f>
        <v>2.5792891842109786</v>
      </c>
      <c r="O1059" s="72">
        <f>N1059*0.446089</f>
        <v>1.1505925328954913</v>
      </c>
    </row>
    <row r="1060" spans="1:15" ht="13" x14ac:dyDescent="0.15">
      <c r="A1060" s="72">
        <v>2024</v>
      </c>
      <c r="B1060" s="72" t="s">
        <v>21</v>
      </c>
      <c r="C1060" s="72">
        <v>1103</v>
      </c>
      <c r="D1060" s="72" t="s">
        <v>105</v>
      </c>
      <c r="E1060" s="72" t="s">
        <v>28</v>
      </c>
      <c r="F1060" s="72" t="s">
        <v>106</v>
      </c>
      <c r="G1060" s="72" t="s">
        <v>110</v>
      </c>
      <c r="H1060" s="72" t="s">
        <v>23</v>
      </c>
      <c r="I1060" s="72" t="s">
        <v>72</v>
      </c>
      <c r="J1060" s="74">
        <v>45491</v>
      </c>
      <c r="K1060" s="72"/>
      <c r="L1060" s="72">
        <v>0.66956521739130437</v>
      </c>
      <c r="M1060" s="72">
        <v>5349.1220221539052</v>
      </c>
      <c r="N1060" s="72">
        <f>M1060/1000</f>
        <v>5.3491220221539049</v>
      </c>
      <c r="O1060" s="72">
        <f>N1060*0.446089</f>
        <v>2.3861844937406134</v>
      </c>
    </row>
    <row r="1061" spans="1:15" ht="13" x14ac:dyDescent="0.15">
      <c r="A1061" s="72">
        <v>2024</v>
      </c>
      <c r="B1061" s="72" t="s">
        <v>21</v>
      </c>
      <c r="C1061" s="72">
        <v>1104</v>
      </c>
      <c r="D1061" s="72" t="s">
        <v>105</v>
      </c>
      <c r="E1061" s="72" t="s">
        <v>29</v>
      </c>
      <c r="F1061" s="72" t="s">
        <v>108</v>
      </c>
      <c r="G1061" s="72" t="s">
        <v>107</v>
      </c>
      <c r="H1061" s="72" t="s">
        <v>23</v>
      </c>
      <c r="I1061" s="72" t="s">
        <v>72</v>
      </c>
      <c r="J1061" s="74">
        <v>45491</v>
      </c>
      <c r="K1061" s="72"/>
      <c r="L1061" s="72">
        <v>0.65606023803740598</v>
      </c>
      <c r="M1061" s="72">
        <v>6481.8493803716019</v>
      </c>
      <c r="N1061" s="72">
        <f>M1061/1000</f>
        <v>6.4818493803716022</v>
      </c>
      <c r="O1061" s="72">
        <f>N1061*0.446089</f>
        <v>2.8914817082405877</v>
      </c>
    </row>
    <row r="1062" spans="1:15" ht="13" x14ac:dyDescent="0.15">
      <c r="A1062" s="72">
        <v>2024</v>
      </c>
      <c r="B1062" s="72" t="s">
        <v>21</v>
      </c>
      <c r="C1062" s="72">
        <v>1105</v>
      </c>
      <c r="D1062" s="72" t="s">
        <v>105</v>
      </c>
      <c r="E1062" s="72" t="s">
        <v>30</v>
      </c>
      <c r="F1062" s="72" t="s">
        <v>108</v>
      </c>
      <c r="G1062" s="72" t="s">
        <v>110</v>
      </c>
      <c r="H1062" s="72" t="s">
        <v>23</v>
      </c>
      <c r="I1062" s="72" t="s">
        <v>72</v>
      </c>
      <c r="J1062" s="74">
        <v>45491</v>
      </c>
      <c r="K1062" s="72"/>
      <c r="L1062" s="72">
        <v>0.67167817960178799</v>
      </c>
      <c r="M1062" s="72">
        <v>4680.3001416941534</v>
      </c>
      <c r="N1062" s="72">
        <f>M1062/1000</f>
        <v>4.6803001416941532</v>
      </c>
      <c r="O1062" s="72">
        <f>N1062*0.446089</f>
        <v>2.0878304099082032</v>
      </c>
    </row>
    <row r="1063" spans="1:15" ht="13" x14ac:dyDescent="0.15">
      <c r="A1063" s="72">
        <v>2024</v>
      </c>
      <c r="B1063" s="72" t="s">
        <v>21</v>
      </c>
      <c r="C1063" s="72">
        <v>1106</v>
      </c>
      <c r="D1063" s="72" t="s">
        <v>105</v>
      </c>
      <c r="E1063" s="72" t="s">
        <v>31</v>
      </c>
      <c r="F1063" s="72" t="s">
        <v>106</v>
      </c>
      <c r="G1063" s="72" t="s">
        <v>109</v>
      </c>
      <c r="H1063" s="72" t="s">
        <v>23</v>
      </c>
      <c r="I1063" s="72" t="s">
        <v>72</v>
      </c>
      <c r="J1063" s="74">
        <v>45491</v>
      </c>
      <c r="K1063" s="72"/>
      <c r="L1063" s="72">
        <v>0.64712565326062255</v>
      </c>
      <c r="M1063" s="72">
        <v>4476.116038059914</v>
      </c>
      <c r="N1063" s="72">
        <f>M1063/1000</f>
        <v>4.4761160380599136</v>
      </c>
      <c r="O1063" s="72">
        <f>N1063*0.446089</f>
        <v>1.996746127302109</v>
      </c>
    </row>
    <row r="1064" spans="1:15" ht="13" x14ac:dyDescent="0.15">
      <c r="A1064" s="72">
        <v>2024</v>
      </c>
      <c r="B1064" s="72" t="s">
        <v>21</v>
      </c>
      <c r="C1064" s="72">
        <v>1107</v>
      </c>
      <c r="D1064" s="72" t="s">
        <v>105</v>
      </c>
      <c r="E1064" s="72" t="s">
        <v>29</v>
      </c>
      <c r="F1064" s="72" t="s">
        <v>108</v>
      </c>
      <c r="G1064" s="72" t="s">
        <v>107</v>
      </c>
      <c r="H1064" s="72" t="s">
        <v>32</v>
      </c>
      <c r="I1064" s="72" t="s">
        <v>72</v>
      </c>
      <c r="J1064" s="74">
        <v>45482</v>
      </c>
      <c r="K1064" s="72"/>
      <c r="L1064" s="72">
        <v>0.66617733411626545</v>
      </c>
      <c r="M1064" s="72">
        <v>4597.403506586712</v>
      </c>
      <c r="N1064" s="72">
        <f>M1064/1000</f>
        <v>4.597403506586712</v>
      </c>
      <c r="O1064" s="72">
        <f>N1064*0.446089</f>
        <v>2.0508511328497598</v>
      </c>
    </row>
    <row r="1065" spans="1:15" ht="13" x14ac:dyDescent="0.15">
      <c r="A1065" s="72">
        <v>2024</v>
      </c>
      <c r="B1065" s="72" t="s">
        <v>21</v>
      </c>
      <c r="C1065" s="72">
        <v>1108</v>
      </c>
      <c r="D1065" s="72" t="s">
        <v>105</v>
      </c>
      <c r="E1065" s="72" t="s">
        <v>28</v>
      </c>
      <c r="F1065" s="72" t="s">
        <v>106</v>
      </c>
      <c r="G1065" s="72" t="s">
        <v>110</v>
      </c>
      <c r="H1065" s="72" t="s">
        <v>32</v>
      </c>
      <c r="I1065" s="72" t="s">
        <v>72</v>
      </c>
      <c r="J1065" s="74">
        <v>45482</v>
      </c>
      <c r="K1065" s="72"/>
      <c r="L1065" s="72">
        <v>0.63730385164051351</v>
      </c>
      <c r="M1065" s="72">
        <v>4951.2326942751342</v>
      </c>
      <c r="N1065" s="72">
        <f>M1065/1000</f>
        <v>4.9512326942751343</v>
      </c>
      <c r="O1065" s="72">
        <f>N1065*0.446089</f>
        <v>2.2086904413565005</v>
      </c>
    </row>
    <row r="1066" spans="1:15" ht="13" x14ac:dyDescent="0.15">
      <c r="A1066" s="72">
        <v>2024</v>
      </c>
      <c r="B1066" s="72" t="s">
        <v>21</v>
      </c>
      <c r="C1066" s="72">
        <v>1109</v>
      </c>
      <c r="D1066" s="72" t="s">
        <v>105</v>
      </c>
      <c r="E1066" s="72" t="s">
        <v>22</v>
      </c>
      <c r="F1066" s="72" t="s">
        <v>106</v>
      </c>
      <c r="G1066" s="72" t="s">
        <v>107</v>
      </c>
      <c r="H1066" s="72" t="s">
        <v>32</v>
      </c>
      <c r="I1066" s="72" t="s">
        <v>72</v>
      </c>
      <c r="J1066" s="74">
        <v>45482</v>
      </c>
      <c r="K1066" s="72"/>
      <c r="L1066" s="72">
        <v>0.70411009856797468</v>
      </c>
      <c r="M1066" s="72">
        <v>4539.6859974530917</v>
      </c>
      <c r="N1066" s="72">
        <f>M1066/1000</f>
        <v>4.5396859974530921</v>
      </c>
      <c r="O1066" s="72">
        <f>N1066*0.446089</f>
        <v>2.0251039869178524</v>
      </c>
    </row>
    <row r="1067" spans="1:15" ht="13" x14ac:dyDescent="0.15">
      <c r="A1067" s="72">
        <v>2024</v>
      </c>
      <c r="B1067" s="72" t="s">
        <v>21</v>
      </c>
      <c r="C1067" s="72">
        <v>1110</v>
      </c>
      <c r="D1067" s="72" t="s">
        <v>105</v>
      </c>
      <c r="E1067" s="72" t="s">
        <v>27</v>
      </c>
      <c r="F1067" s="72" t="s">
        <v>108</v>
      </c>
      <c r="G1067" s="72" t="s">
        <v>109</v>
      </c>
      <c r="H1067" s="72" t="s">
        <v>32</v>
      </c>
      <c r="I1067" s="72" t="s">
        <v>72</v>
      </c>
      <c r="J1067" s="74">
        <v>45482</v>
      </c>
      <c r="K1067" s="72"/>
      <c r="L1067" s="72">
        <v>0.6305035971223022</v>
      </c>
      <c r="M1067" s="72">
        <v>5267.2529186347883</v>
      </c>
      <c r="N1067" s="72">
        <f>M1067/1000</f>
        <v>5.2672529186347887</v>
      </c>
      <c r="O1067" s="72">
        <f>N1067*0.446089</f>
        <v>2.3496635872208742</v>
      </c>
    </row>
    <row r="1068" spans="1:15" ht="13" x14ac:dyDescent="0.15">
      <c r="A1068" s="72">
        <v>2024</v>
      </c>
      <c r="B1068" s="72" t="s">
        <v>21</v>
      </c>
      <c r="C1068" s="72">
        <v>1111</v>
      </c>
      <c r="D1068" s="72" t="s">
        <v>105</v>
      </c>
      <c r="E1068" s="72" t="s">
        <v>30</v>
      </c>
      <c r="F1068" s="72" t="s">
        <v>108</v>
      </c>
      <c r="G1068" s="72" t="s">
        <v>110</v>
      </c>
      <c r="H1068" s="72" t="s">
        <v>32</v>
      </c>
      <c r="I1068" s="72" t="s">
        <v>72</v>
      </c>
      <c r="J1068" s="74">
        <v>45482</v>
      </c>
      <c r="K1068" s="72"/>
      <c r="L1068" s="72">
        <v>0.66223698781838314</v>
      </c>
      <c r="M1068" s="72">
        <v>4080.4122186551126</v>
      </c>
      <c r="N1068" s="72">
        <f>M1068/1000</f>
        <v>4.0804122186551126</v>
      </c>
      <c r="O1068" s="72">
        <f>N1068*0.446089</f>
        <v>1.8202270062076407</v>
      </c>
    </row>
    <row r="1069" spans="1:15" ht="13" x14ac:dyDescent="0.15">
      <c r="A1069" s="72">
        <v>2024</v>
      </c>
      <c r="B1069" s="72" t="s">
        <v>21</v>
      </c>
      <c r="C1069" s="72">
        <v>1112</v>
      </c>
      <c r="D1069" s="72" t="s">
        <v>105</v>
      </c>
      <c r="E1069" s="72" t="s">
        <v>31</v>
      </c>
      <c r="F1069" s="72" t="s">
        <v>106</v>
      </c>
      <c r="G1069" s="72" t="s">
        <v>109</v>
      </c>
      <c r="H1069" s="72" t="s">
        <v>32</v>
      </c>
      <c r="I1069" s="72" t="s">
        <v>72</v>
      </c>
      <c r="J1069" s="74">
        <v>45482</v>
      </c>
      <c r="K1069" s="72"/>
      <c r="L1069" s="72">
        <v>0.65872093023255818</v>
      </c>
      <c r="M1069" s="72">
        <v>4205.3464137499004</v>
      </c>
      <c r="N1069" s="72">
        <f>M1069/1000</f>
        <v>4.2053464137499006</v>
      </c>
      <c r="O1069" s="72">
        <f>N1069*0.446089</f>
        <v>1.8759587763632795</v>
      </c>
    </row>
    <row r="1070" spans="1:15" ht="13" x14ac:dyDescent="0.15">
      <c r="A1070" s="72">
        <v>2024</v>
      </c>
      <c r="B1070" s="72" t="s">
        <v>21</v>
      </c>
      <c r="C1070" s="72">
        <v>1201</v>
      </c>
      <c r="D1070" s="72" t="s">
        <v>111</v>
      </c>
      <c r="E1070" s="72" t="s">
        <v>30</v>
      </c>
      <c r="F1070" s="72" t="s">
        <v>108</v>
      </c>
      <c r="G1070" s="72" t="s">
        <v>110</v>
      </c>
      <c r="H1070" s="72" t="s">
        <v>23</v>
      </c>
      <c r="I1070" s="72" t="s">
        <v>72</v>
      </c>
      <c r="J1070" s="74">
        <v>45491</v>
      </c>
      <c r="K1070" s="72"/>
      <c r="L1070" s="72">
        <v>0.65416055334311463</v>
      </c>
      <c r="M1070" s="72">
        <v>5723.8341989023174</v>
      </c>
      <c r="N1070" s="72">
        <f>M1070/1000</f>
        <v>5.7238341989023178</v>
      </c>
      <c r="O1070" s="72">
        <f>N1070*0.446089</f>
        <v>2.5533394739541362</v>
      </c>
    </row>
    <row r="1071" spans="1:15" ht="13" x14ac:dyDescent="0.15">
      <c r="A1071" s="72">
        <v>2024</v>
      </c>
      <c r="B1071" s="72" t="s">
        <v>21</v>
      </c>
      <c r="C1071" s="72">
        <v>1202</v>
      </c>
      <c r="D1071" s="72" t="s">
        <v>111</v>
      </c>
      <c r="E1071" s="72" t="s">
        <v>29</v>
      </c>
      <c r="F1071" s="72" t="s">
        <v>108</v>
      </c>
      <c r="G1071" s="72" t="s">
        <v>107</v>
      </c>
      <c r="H1071" s="72" t="s">
        <v>23</v>
      </c>
      <c r="I1071" s="72" t="s">
        <v>72</v>
      </c>
      <c r="J1071" s="74">
        <v>45491</v>
      </c>
      <c r="K1071" s="72"/>
      <c r="L1071" s="72">
        <v>0.61204013377926425</v>
      </c>
      <c r="M1071" s="72">
        <v>6139.7409396829671</v>
      </c>
      <c r="N1071" s="72">
        <f>M1071/1000</f>
        <v>6.1397409396829667</v>
      </c>
      <c r="O1071" s="72">
        <f>N1071*0.446089</f>
        <v>2.738870896042235</v>
      </c>
    </row>
    <row r="1072" spans="1:15" ht="13" x14ac:dyDescent="0.15">
      <c r="A1072" s="72">
        <v>2024</v>
      </c>
      <c r="B1072" s="72" t="s">
        <v>21</v>
      </c>
      <c r="C1072" s="72">
        <v>1203</v>
      </c>
      <c r="D1072" s="72" t="s">
        <v>111</v>
      </c>
      <c r="E1072" s="72" t="s">
        <v>27</v>
      </c>
      <c r="F1072" s="72" t="s">
        <v>108</v>
      </c>
      <c r="G1072" s="72" t="s">
        <v>109</v>
      </c>
      <c r="H1072" s="72" t="s">
        <v>23</v>
      </c>
      <c r="I1072" s="72" t="s">
        <v>72</v>
      </c>
      <c r="J1072" s="74">
        <v>45491</v>
      </c>
      <c r="K1072" s="72"/>
      <c r="L1072" s="72">
        <v>0.67241007968985578</v>
      </c>
      <c r="M1072" s="72">
        <v>6252.8724200871511</v>
      </c>
      <c r="N1072" s="72">
        <f>M1072/1000</f>
        <v>6.2528724200871508</v>
      </c>
      <c r="O1072" s="72">
        <f>N1072*0.446089</f>
        <v>2.7893376050042571</v>
      </c>
    </row>
    <row r="1073" spans="1:15" ht="13" x14ac:dyDescent="0.15">
      <c r="A1073" s="72">
        <v>2024</v>
      </c>
      <c r="B1073" s="72" t="s">
        <v>21</v>
      </c>
      <c r="C1073" s="72">
        <v>1204</v>
      </c>
      <c r="D1073" s="72" t="s">
        <v>111</v>
      </c>
      <c r="E1073" s="72" t="s">
        <v>22</v>
      </c>
      <c r="F1073" s="72" t="s">
        <v>106</v>
      </c>
      <c r="G1073" s="72" t="s">
        <v>107</v>
      </c>
      <c r="H1073" s="72" t="s">
        <v>23</v>
      </c>
      <c r="I1073" s="72" t="s">
        <v>72</v>
      </c>
      <c r="J1073" s="74">
        <v>45491</v>
      </c>
      <c r="K1073" s="72"/>
      <c r="L1073" s="72">
        <v>0.64511122607346094</v>
      </c>
      <c r="M1073" s="72">
        <v>5916.4786056808807</v>
      </c>
      <c r="N1073" s="72">
        <f>M1073/1000</f>
        <v>5.9164786056808811</v>
      </c>
      <c r="O1073" s="72">
        <f>N1073*0.446089</f>
        <v>2.6392760247295786</v>
      </c>
    </row>
    <row r="1074" spans="1:15" ht="13" x14ac:dyDescent="0.15">
      <c r="A1074" s="72">
        <v>2024</v>
      </c>
      <c r="B1074" s="72" t="s">
        <v>21</v>
      </c>
      <c r="C1074" s="72">
        <v>1205</v>
      </c>
      <c r="D1074" s="72" t="s">
        <v>111</v>
      </c>
      <c r="E1074" s="72" t="s">
        <v>28</v>
      </c>
      <c r="F1074" s="72" t="s">
        <v>106</v>
      </c>
      <c r="G1074" s="72" t="s">
        <v>110</v>
      </c>
      <c r="H1074" s="72" t="s">
        <v>23</v>
      </c>
      <c r="I1074" s="72" t="s">
        <v>72</v>
      </c>
      <c r="J1074" s="74">
        <v>45491</v>
      </c>
      <c r="K1074" s="72"/>
      <c r="L1074" s="72">
        <v>0.66261545940690325</v>
      </c>
      <c r="M1074" s="72">
        <v>4931.7664223938727</v>
      </c>
      <c r="N1074" s="72">
        <f>M1074/1000</f>
        <v>4.9317664223938724</v>
      </c>
      <c r="O1074" s="72">
        <f>N1074*0.446089</f>
        <v>2.2000067515992603</v>
      </c>
    </row>
    <row r="1075" spans="1:15" ht="13" x14ac:dyDescent="0.15">
      <c r="A1075" s="72">
        <v>2024</v>
      </c>
      <c r="B1075" s="72" t="s">
        <v>21</v>
      </c>
      <c r="C1075" s="72">
        <v>1206</v>
      </c>
      <c r="D1075" s="72" t="s">
        <v>111</v>
      </c>
      <c r="E1075" s="72" t="s">
        <v>31</v>
      </c>
      <c r="F1075" s="72" t="s">
        <v>106</v>
      </c>
      <c r="G1075" s="72" t="s">
        <v>109</v>
      </c>
      <c r="H1075" s="72" t="s">
        <v>23</v>
      </c>
      <c r="I1075" s="72" t="s">
        <v>72</v>
      </c>
      <c r="J1075" s="74">
        <v>45491</v>
      </c>
      <c r="K1075" s="72"/>
      <c r="L1075" s="72">
        <v>0.67707973765964791</v>
      </c>
      <c r="M1075" s="72">
        <v>4681.3217667411664</v>
      </c>
      <c r="N1075" s="72">
        <f>M1075/1000</f>
        <v>4.6813217667411662</v>
      </c>
      <c r="O1075" s="72">
        <f>N1075*0.446089</f>
        <v>2.0882861456038002</v>
      </c>
    </row>
    <row r="1076" spans="1:15" ht="13" x14ac:dyDescent="0.15">
      <c r="A1076" s="72">
        <v>2024</v>
      </c>
      <c r="B1076" s="72" t="s">
        <v>21</v>
      </c>
      <c r="C1076" s="72">
        <v>1207</v>
      </c>
      <c r="D1076" s="72" t="s">
        <v>111</v>
      </c>
      <c r="E1076" s="72" t="s">
        <v>28</v>
      </c>
      <c r="F1076" s="72" t="s">
        <v>106</v>
      </c>
      <c r="G1076" s="72" t="s">
        <v>110</v>
      </c>
      <c r="H1076" s="72" t="s">
        <v>32</v>
      </c>
      <c r="I1076" s="72" t="s">
        <v>72</v>
      </c>
      <c r="J1076" s="74">
        <v>45482</v>
      </c>
      <c r="K1076" s="72"/>
      <c r="L1076" s="72">
        <v>0.65854420493595756</v>
      </c>
      <c r="M1076" s="72">
        <v>4950.0283265856515</v>
      </c>
      <c r="N1076" s="72">
        <f>M1076/1000</f>
        <v>4.9500283265856515</v>
      </c>
      <c r="O1076" s="72">
        <f>N1076*0.446089</f>
        <v>2.2081531861782668</v>
      </c>
    </row>
    <row r="1077" spans="1:15" ht="13" x14ac:dyDescent="0.15">
      <c r="A1077" s="72">
        <v>2024</v>
      </c>
      <c r="B1077" s="72" t="s">
        <v>21</v>
      </c>
      <c r="C1077" s="72">
        <v>1208</v>
      </c>
      <c r="D1077" s="72" t="s">
        <v>111</v>
      </c>
      <c r="E1077" s="72" t="s">
        <v>30</v>
      </c>
      <c r="F1077" s="72" t="s">
        <v>108</v>
      </c>
      <c r="G1077" s="72" t="s">
        <v>110</v>
      </c>
      <c r="H1077" s="72" t="s">
        <v>32</v>
      </c>
      <c r="I1077" s="72" t="s">
        <v>72</v>
      </c>
      <c r="J1077" s="74">
        <v>45482</v>
      </c>
      <c r="K1077" s="72"/>
      <c r="L1077" s="72">
        <v>0.64171309192200554</v>
      </c>
      <c r="M1077" s="72">
        <v>4717.9071272145784</v>
      </c>
      <c r="N1077" s="72">
        <f>M1077/1000</f>
        <v>4.7179071272145787</v>
      </c>
      <c r="O1077" s="72">
        <f>N1077*0.446089</f>
        <v>2.1046064724720241</v>
      </c>
    </row>
    <row r="1078" spans="1:15" ht="13" x14ac:dyDescent="0.15">
      <c r="A1078" s="72">
        <v>2024</v>
      </c>
      <c r="B1078" s="72" t="s">
        <v>21</v>
      </c>
      <c r="C1078" s="72">
        <v>1209</v>
      </c>
      <c r="D1078" s="72" t="s">
        <v>111</v>
      </c>
      <c r="E1078" s="72" t="s">
        <v>31</v>
      </c>
      <c r="F1078" s="72" t="s">
        <v>106</v>
      </c>
      <c r="G1078" s="72" t="s">
        <v>109</v>
      </c>
      <c r="H1078" s="72" t="s">
        <v>32</v>
      </c>
      <c r="I1078" s="72" t="s">
        <v>72</v>
      </c>
      <c r="J1078" s="74">
        <v>45482</v>
      </c>
      <c r="K1078" s="72"/>
      <c r="L1078" s="72">
        <v>0.68294425917103396</v>
      </c>
      <c r="M1078" s="72">
        <v>4634.6073056540727</v>
      </c>
      <c r="N1078" s="72">
        <f>M1078/1000</f>
        <v>4.6346073056540726</v>
      </c>
      <c r="O1078" s="72">
        <f>N1078*0.446089</f>
        <v>2.0674473383719199</v>
      </c>
    </row>
    <row r="1079" spans="1:15" ht="13" x14ac:dyDescent="0.15">
      <c r="A1079" s="72">
        <v>2024</v>
      </c>
      <c r="B1079" s="72" t="s">
        <v>21</v>
      </c>
      <c r="C1079" s="72">
        <v>1210</v>
      </c>
      <c r="D1079" s="72" t="s">
        <v>111</v>
      </c>
      <c r="E1079" s="72" t="s">
        <v>22</v>
      </c>
      <c r="F1079" s="72" t="s">
        <v>106</v>
      </c>
      <c r="G1079" s="72" t="s">
        <v>107</v>
      </c>
      <c r="H1079" s="72" t="s">
        <v>32</v>
      </c>
      <c r="I1079" s="72" t="s">
        <v>72</v>
      </c>
      <c r="J1079" s="74">
        <v>45482</v>
      </c>
      <c r="K1079" s="72"/>
      <c r="L1079" s="72">
        <v>0.6575131132366554</v>
      </c>
      <c r="M1079" s="72">
        <v>5461.4734821214297</v>
      </c>
      <c r="N1079" s="72">
        <f>M1079/1000</f>
        <v>5.4614734821214297</v>
      </c>
      <c r="O1079" s="72">
        <f>N1079*0.446089</f>
        <v>2.4363032441660666</v>
      </c>
    </row>
    <row r="1080" spans="1:15" ht="13" x14ac:dyDescent="0.15">
      <c r="A1080" s="72">
        <v>2024</v>
      </c>
      <c r="B1080" s="72" t="s">
        <v>21</v>
      </c>
      <c r="C1080" s="72">
        <v>1211</v>
      </c>
      <c r="D1080" s="72" t="s">
        <v>111</v>
      </c>
      <c r="E1080" s="72" t="s">
        <v>27</v>
      </c>
      <c r="F1080" s="72" t="s">
        <v>108</v>
      </c>
      <c r="G1080" s="72" t="s">
        <v>109</v>
      </c>
      <c r="H1080" s="72" t="s">
        <v>32</v>
      </c>
      <c r="I1080" s="72" t="s">
        <v>72</v>
      </c>
      <c r="J1080" s="74">
        <v>45482</v>
      </c>
      <c r="K1080" s="72"/>
      <c r="L1080" s="72">
        <v>0.67001902690948623</v>
      </c>
      <c r="M1080" s="72">
        <v>4624.2237347349246</v>
      </c>
      <c r="N1080" s="72">
        <f>M1080/1000</f>
        <v>4.6242237347349242</v>
      </c>
      <c r="O1080" s="72">
        <f>N1080*0.446089</f>
        <v>2.0628153416041677</v>
      </c>
    </row>
    <row r="1081" spans="1:15" ht="13" x14ac:dyDescent="0.15">
      <c r="A1081" s="72">
        <v>2024</v>
      </c>
      <c r="B1081" s="72" t="s">
        <v>21</v>
      </c>
      <c r="C1081" s="72">
        <v>1212</v>
      </c>
      <c r="D1081" s="72" t="s">
        <v>111</v>
      </c>
      <c r="E1081" s="72" t="s">
        <v>29</v>
      </c>
      <c r="F1081" s="72" t="s">
        <v>108</v>
      </c>
      <c r="G1081" s="72" t="s">
        <v>107</v>
      </c>
      <c r="H1081" s="72" t="s">
        <v>32</v>
      </c>
      <c r="I1081" s="72" t="s">
        <v>72</v>
      </c>
      <c r="J1081" s="74">
        <v>45482</v>
      </c>
      <c r="K1081" s="72"/>
      <c r="L1081" s="72">
        <v>0.64899514899514898</v>
      </c>
      <c r="M1081" s="72">
        <v>5597.3053566386907</v>
      </c>
      <c r="N1081" s="72">
        <f>M1081/1000</f>
        <v>5.5973053566386906</v>
      </c>
      <c r="O1081" s="72">
        <f>N1081*0.446089</f>
        <v>2.4968963492375971</v>
      </c>
    </row>
    <row r="1082" spans="1:15" ht="13" x14ac:dyDescent="0.15">
      <c r="A1082" s="72">
        <v>2024</v>
      </c>
      <c r="B1082" s="72" t="s">
        <v>21</v>
      </c>
      <c r="C1082" s="72">
        <v>1301</v>
      </c>
      <c r="D1082" s="72" t="s">
        <v>109</v>
      </c>
      <c r="E1082" s="72" t="s">
        <v>22</v>
      </c>
      <c r="F1082" s="72" t="s">
        <v>106</v>
      </c>
      <c r="G1082" s="72" t="s">
        <v>107</v>
      </c>
      <c r="H1082" s="72" t="s">
        <v>32</v>
      </c>
      <c r="I1082" s="72" t="s">
        <v>72</v>
      </c>
      <c r="J1082" s="74">
        <v>45482</v>
      </c>
      <c r="K1082" s="72"/>
      <c r="L1082" s="72">
        <v>0.67245461720599842</v>
      </c>
      <c r="M1082" s="72">
        <v>4392.2435217739085</v>
      </c>
      <c r="N1082" s="72">
        <f>M1082/1000</f>
        <v>4.3922435217739082</v>
      </c>
      <c r="O1082" s="72">
        <f>N1082*0.446089</f>
        <v>1.9593315203846009</v>
      </c>
    </row>
    <row r="1083" spans="1:15" ht="13" x14ac:dyDescent="0.15">
      <c r="A1083" s="72">
        <v>2024</v>
      </c>
      <c r="B1083" s="72" t="s">
        <v>21</v>
      </c>
      <c r="C1083" s="72">
        <v>1302</v>
      </c>
      <c r="D1083" s="72" t="s">
        <v>109</v>
      </c>
      <c r="E1083" s="72" t="s">
        <v>27</v>
      </c>
      <c r="F1083" s="72" t="s">
        <v>108</v>
      </c>
      <c r="G1083" s="72" t="s">
        <v>109</v>
      </c>
      <c r="H1083" s="72" t="s">
        <v>32</v>
      </c>
      <c r="I1083" s="72" t="s">
        <v>72</v>
      </c>
      <c r="J1083" s="74">
        <v>45482</v>
      </c>
      <c r="K1083" s="72"/>
      <c r="L1083" s="72">
        <v>0.65737550892577512</v>
      </c>
      <c r="M1083" s="72">
        <v>4760.013606503845</v>
      </c>
      <c r="N1083" s="72">
        <f>M1083/1000</f>
        <v>4.7600136065038452</v>
      </c>
      <c r="O1083" s="72">
        <f>N1083*0.446089</f>
        <v>2.1233897097116938</v>
      </c>
    </row>
    <row r="1084" spans="1:15" ht="13" x14ac:dyDescent="0.15">
      <c r="A1084" s="72">
        <v>2024</v>
      </c>
      <c r="B1084" s="72" t="s">
        <v>21</v>
      </c>
      <c r="C1084" s="72">
        <v>1303</v>
      </c>
      <c r="D1084" s="72" t="s">
        <v>109</v>
      </c>
      <c r="E1084" s="72" t="s">
        <v>30</v>
      </c>
      <c r="F1084" s="72" t="s">
        <v>108</v>
      </c>
      <c r="G1084" s="72" t="s">
        <v>110</v>
      </c>
      <c r="H1084" s="72" t="s">
        <v>32</v>
      </c>
      <c r="I1084" s="72" t="s">
        <v>72</v>
      </c>
      <c r="J1084" s="74">
        <v>45482</v>
      </c>
      <c r="K1084" s="72"/>
      <c r="L1084" s="72">
        <v>0.67604938271604942</v>
      </c>
      <c r="M1084" s="72">
        <v>4735.3941411370197</v>
      </c>
      <c r="N1084" s="72">
        <f>M1084/1000</f>
        <v>4.7353941411370197</v>
      </c>
      <c r="O1084" s="72">
        <f>N1084*0.446089</f>
        <v>2.1124072370256721</v>
      </c>
    </row>
    <row r="1085" spans="1:15" ht="13" x14ac:dyDescent="0.15">
      <c r="A1085" s="72">
        <v>2024</v>
      </c>
      <c r="B1085" s="72" t="s">
        <v>21</v>
      </c>
      <c r="C1085" s="72">
        <v>1304</v>
      </c>
      <c r="D1085" s="72" t="s">
        <v>109</v>
      </c>
      <c r="E1085" s="72" t="s">
        <v>31</v>
      </c>
      <c r="F1085" s="72" t="s">
        <v>106</v>
      </c>
      <c r="G1085" s="72" t="s">
        <v>109</v>
      </c>
      <c r="H1085" s="72" t="s">
        <v>32</v>
      </c>
      <c r="I1085" s="72" t="s">
        <v>72</v>
      </c>
      <c r="J1085" s="74">
        <v>45482</v>
      </c>
      <c r="K1085" s="72"/>
      <c r="L1085" s="72">
        <v>0.66160949868073882</v>
      </c>
      <c r="M1085" s="72">
        <v>4619.4317782042053</v>
      </c>
      <c r="N1085" s="72">
        <f>M1085/1000</f>
        <v>4.6194317782042056</v>
      </c>
      <c r="O1085" s="72">
        <f>N1085*0.446089</f>
        <v>2.060677702507336</v>
      </c>
    </row>
    <row r="1086" spans="1:15" ht="13" x14ac:dyDescent="0.15">
      <c r="A1086" s="72">
        <v>2024</v>
      </c>
      <c r="B1086" s="72" t="s">
        <v>21</v>
      </c>
      <c r="C1086" s="72">
        <v>1305</v>
      </c>
      <c r="D1086" s="72" t="s">
        <v>109</v>
      </c>
      <c r="E1086" s="72" t="s">
        <v>28</v>
      </c>
      <c r="F1086" s="72" t="s">
        <v>106</v>
      </c>
      <c r="G1086" s="72" t="s">
        <v>110</v>
      </c>
      <c r="H1086" s="72" t="s">
        <v>32</v>
      </c>
      <c r="I1086" s="72" t="s">
        <v>72</v>
      </c>
      <c r="J1086" s="74">
        <v>45482</v>
      </c>
      <c r="K1086" s="72"/>
      <c r="L1086" s="72">
        <v>0.65197215777262185</v>
      </c>
      <c r="M1086" s="72">
        <v>4246.4626934464504</v>
      </c>
      <c r="N1086" s="72">
        <f>M1086/1000</f>
        <v>4.2464626934464507</v>
      </c>
      <c r="O1086" s="72">
        <f>N1086*0.446089</f>
        <v>1.8943002964568338</v>
      </c>
    </row>
    <row r="1087" spans="1:15" ht="13" x14ac:dyDescent="0.15">
      <c r="A1087" s="72">
        <v>2024</v>
      </c>
      <c r="B1087" s="72" t="s">
        <v>21</v>
      </c>
      <c r="C1087" s="72">
        <v>1306</v>
      </c>
      <c r="D1087" s="72" t="s">
        <v>109</v>
      </c>
      <c r="E1087" s="72" t="s">
        <v>29</v>
      </c>
      <c r="F1087" s="72" t="s">
        <v>108</v>
      </c>
      <c r="G1087" s="72" t="s">
        <v>107</v>
      </c>
      <c r="H1087" s="72" t="s">
        <v>32</v>
      </c>
      <c r="I1087" s="72" t="s">
        <v>72</v>
      </c>
      <c r="J1087" s="74">
        <v>45482</v>
      </c>
      <c r="K1087" s="72"/>
      <c r="L1087" s="72">
        <v>0.65855829130821719</v>
      </c>
      <c r="M1087" s="72">
        <v>4661.0843785093757</v>
      </c>
      <c r="N1087" s="72">
        <f>M1087/1000</f>
        <v>4.6610843785093756</v>
      </c>
      <c r="O1087" s="72">
        <f>N1087*0.446089</f>
        <v>2.079258469324869</v>
      </c>
    </row>
    <row r="1088" spans="1:15" ht="13" x14ac:dyDescent="0.15">
      <c r="A1088" s="72">
        <v>2024</v>
      </c>
      <c r="B1088" s="72" t="s">
        <v>21</v>
      </c>
      <c r="C1088" s="72">
        <v>1307</v>
      </c>
      <c r="D1088" s="72" t="s">
        <v>109</v>
      </c>
      <c r="E1088" s="72" t="s">
        <v>27</v>
      </c>
      <c r="F1088" s="72" t="s">
        <v>108</v>
      </c>
      <c r="G1088" s="72" t="s">
        <v>109</v>
      </c>
      <c r="H1088" s="72" t="s">
        <v>23</v>
      </c>
      <c r="I1088" s="72" t="s">
        <v>72</v>
      </c>
      <c r="J1088" s="74">
        <v>45491</v>
      </c>
      <c r="K1088" s="72"/>
      <c r="L1088" s="72">
        <v>0.64638932496075352</v>
      </c>
      <c r="M1088" s="72">
        <v>4528.1747943414603</v>
      </c>
      <c r="N1088" s="72">
        <f>M1088/1000</f>
        <v>4.5281747943414601</v>
      </c>
      <c r="O1088" s="72">
        <f>N1088*0.446089</f>
        <v>2.0199689658329878</v>
      </c>
    </row>
    <row r="1089" spans="1:15" ht="13" x14ac:dyDescent="0.15">
      <c r="A1089" s="72">
        <v>2024</v>
      </c>
      <c r="B1089" s="72" t="s">
        <v>21</v>
      </c>
      <c r="C1089" s="72">
        <v>1308</v>
      </c>
      <c r="D1089" s="72" t="s">
        <v>109</v>
      </c>
      <c r="E1089" s="72" t="s">
        <v>22</v>
      </c>
      <c r="F1089" s="72" t="s">
        <v>106</v>
      </c>
      <c r="G1089" s="72" t="s">
        <v>107</v>
      </c>
      <c r="H1089" s="72" t="s">
        <v>23</v>
      </c>
      <c r="I1089" s="72" t="s">
        <v>72</v>
      </c>
      <c r="J1089" s="74">
        <v>45491</v>
      </c>
      <c r="K1089" s="72"/>
      <c r="L1089" s="72">
        <v>0.66105666808691943</v>
      </c>
      <c r="M1089" s="72">
        <v>5568.7529711736506</v>
      </c>
      <c r="N1089" s="72">
        <f>M1089/1000</f>
        <v>5.5687529711736508</v>
      </c>
      <c r="O1089" s="72">
        <f>N1089*0.446089</f>
        <v>2.4841594441578829</v>
      </c>
    </row>
    <row r="1090" spans="1:15" ht="13" x14ac:dyDescent="0.15">
      <c r="A1090" s="72">
        <v>2024</v>
      </c>
      <c r="B1090" s="72" t="s">
        <v>21</v>
      </c>
      <c r="C1090" s="72">
        <v>1309</v>
      </c>
      <c r="D1090" s="72" t="s">
        <v>109</v>
      </c>
      <c r="E1090" s="72" t="s">
        <v>31</v>
      </c>
      <c r="F1090" s="72" t="s">
        <v>106</v>
      </c>
      <c r="G1090" s="72" t="s">
        <v>109</v>
      </c>
      <c r="H1090" s="72" t="s">
        <v>23</v>
      </c>
      <c r="I1090" s="72" t="s">
        <v>72</v>
      </c>
      <c r="J1090" s="74">
        <v>45491</v>
      </c>
      <c r="K1090" s="72"/>
      <c r="L1090" s="72">
        <v>0.66258660508083134</v>
      </c>
      <c r="M1090" s="72">
        <v>5584.3783804169498</v>
      </c>
      <c r="N1090" s="72">
        <f>M1090/1000</f>
        <v>5.5843783804169496</v>
      </c>
      <c r="O1090" s="72">
        <f>N1090*0.446089</f>
        <v>2.4911297673418167</v>
      </c>
    </row>
    <row r="1091" spans="1:15" ht="13" x14ac:dyDescent="0.15">
      <c r="A1091" s="72">
        <v>2024</v>
      </c>
      <c r="B1091" s="72" t="s">
        <v>21</v>
      </c>
      <c r="C1091" s="72">
        <v>1310</v>
      </c>
      <c r="D1091" s="72" t="s">
        <v>109</v>
      </c>
      <c r="E1091" s="72" t="s">
        <v>29</v>
      </c>
      <c r="F1091" s="72" t="s">
        <v>108</v>
      </c>
      <c r="G1091" s="72" t="s">
        <v>107</v>
      </c>
      <c r="H1091" s="72" t="s">
        <v>23</v>
      </c>
      <c r="I1091" s="72" t="s">
        <v>72</v>
      </c>
      <c r="J1091" s="74">
        <v>45491</v>
      </c>
      <c r="K1091" s="72"/>
      <c r="L1091" s="72">
        <v>0.65217391304347827</v>
      </c>
      <c r="M1091" s="72">
        <v>6807.2094861660062</v>
      </c>
      <c r="N1091" s="72">
        <f>M1091/1000</f>
        <v>6.8072094861660064</v>
      </c>
      <c r="O1091" s="72">
        <f>N1091*0.446089</f>
        <v>3.0366212724743078</v>
      </c>
    </row>
    <row r="1092" spans="1:15" ht="13" x14ac:dyDescent="0.15">
      <c r="A1092" s="72">
        <v>2024</v>
      </c>
      <c r="B1092" s="72" t="s">
        <v>21</v>
      </c>
      <c r="C1092" s="72">
        <v>1311</v>
      </c>
      <c r="D1092" s="72" t="s">
        <v>109</v>
      </c>
      <c r="E1092" s="72" t="s">
        <v>30</v>
      </c>
      <c r="F1092" s="72" t="s">
        <v>108</v>
      </c>
      <c r="G1092" s="72" t="s">
        <v>110</v>
      </c>
      <c r="H1092" s="72" t="s">
        <v>23</v>
      </c>
      <c r="I1092" s="72" t="s">
        <v>72</v>
      </c>
      <c r="J1092" s="74">
        <v>45491</v>
      </c>
      <c r="K1092" s="72"/>
      <c r="L1092" s="72">
        <v>0.69182389937106925</v>
      </c>
      <c r="M1092" s="72">
        <v>4802.6464434703421</v>
      </c>
      <c r="N1092" s="72">
        <f>M1092/1000</f>
        <v>4.8026464434703424</v>
      </c>
      <c r="O1092" s="72">
        <f>N1092*0.446089</f>
        <v>2.1424077493212415</v>
      </c>
    </row>
    <row r="1093" spans="1:15" ht="13" x14ac:dyDescent="0.15">
      <c r="A1093" s="72">
        <v>2024</v>
      </c>
      <c r="B1093" s="72" t="s">
        <v>21</v>
      </c>
      <c r="C1093" s="72">
        <v>1312</v>
      </c>
      <c r="D1093" s="72" t="s">
        <v>109</v>
      </c>
      <c r="E1093" s="72" t="s">
        <v>28</v>
      </c>
      <c r="F1093" s="72" t="s">
        <v>106</v>
      </c>
      <c r="G1093" s="72" t="s">
        <v>110</v>
      </c>
      <c r="H1093" s="72" t="s">
        <v>23</v>
      </c>
      <c r="I1093" s="72" t="s">
        <v>72</v>
      </c>
      <c r="J1093" s="74">
        <v>45491</v>
      </c>
      <c r="K1093" s="72"/>
      <c r="L1093" s="72">
        <v>0.65020987407555464</v>
      </c>
      <c r="M1093" s="72">
        <v>5366.6493145638979</v>
      </c>
      <c r="N1093" s="72">
        <f>M1093/1000</f>
        <v>5.3666493145638983</v>
      </c>
      <c r="O1093" s="72">
        <f>N1093*0.446089</f>
        <v>2.3940032260844948</v>
      </c>
    </row>
    <row r="1094" spans="1:15" ht="13" x14ac:dyDescent="0.15">
      <c r="A1094" s="72">
        <v>2024</v>
      </c>
      <c r="B1094" s="72" t="s">
        <v>21</v>
      </c>
      <c r="C1094" s="72">
        <v>1401</v>
      </c>
      <c r="D1094" s="72" t="s">
        <v>107</v>
      </c>
      <c r="E1094" s="72" t="s">
        <v>22</v>
      </c>
      <c r="F1094" s="72" t="s">
        <v>106</v>
      </c>
      <c r="G1094" s="72" t="s">
        <v>107</v>
      </c>
      <c r="H1094" s="72" t="s">
        <v>23</v>
      </c>
      <c r="I1094" s="72" t="s">
        <v>72</v>
      </c>
      <c r="J1094" s="74">
        <v>45491</v>
      </c>
      <c r="K1094" s="72"/>
      <c r="L1094" s="72">
        <v>0.67300805729632951</v>
      </c>
      <c r="M1094" s="72">
        <v>5293.3888738172509</v>
      </c>
      <c r="N1094" s="72">
        <f>M1094/1000</f>
        <v>5.2933888738172508</v>
      </c>
      <c r="O1094" s="72">
        <f>N1094*0.446089</f>
        <v>2.3613225493322636</v>
      </c>
    </row>
    <row r="1095" spans="1:15" ht="13" x14ac:dyDescent="0.15">
      <c r="A1095" s="72">
        <v>2024</v>
      </c>
      <c r="B1095" s="72" t="s">
        <v>21</v>
      </c>
      <c r="C1095" s="72">
        <v>1402</v>
      </c>
      <c r="D1095" s="72" t="s">
        <v>107</v>
      </c>
      <c r="E1095" s="72" t="s">
        <v>28</v>
      </c>
      <c r="F1095" s="72" t="s">
        <v>106</v>
      </c>
      <c r="G1095" s="72" t="s">
        <v>110</v>
      </c>
      <c r="H1095" s="72" t="s">
        <v>23</v>
      </c>
      <c r="I1095" s="72" t="s">
        <v>72</v>
      </c>
      <c r="J1095" s="74">
        <v>45491</v>
      </c>
      <c r="K1095" s="72"/>
      <c r="L1095" s="72">
        <v>0.6943873053188363</v>
      </c>
      <c r="M1095" s="72">
        <v>4430.4168138432024</v>
      </c>
      <c r="N1095" s="72">
        <f>M1095/1000</f>
        <v>4.4304168138432027</v>
      </c>
      <c r="O1095" s="72">
        <f>N1095*0.446089</f>
        <v>1.9763602060705006</v>
      </c>
    </row>
    <row r="1096" spans="1:15" ht="13" x14ac:dyDescent="0.15">
      <c r="A1096" s="72">
        <v>2024</v>
      </c>
      <c r="B1096" s="72" t="s">
        <v>21</v>
      </c>
      <c r="C1096" s="72">
        <v>1403</v>
      </c>
      <c r="D1096" s="72" t="s">
        <v>107</v>
      </c>
      <c r="E1096" s="72" t="s">
        <v>29</v>
      </c>
      <c r="F1096" s="72" t="s">
        <v>108</v>
      </c>
      <c r="G1096" s="72" t="s">
        <v>107</v>
      </c>
      <c r="H1096" s="72" t="s">
        <v>23</v>
      </c>
      <c r="I1096" s="72" t="s">
        <v>72</v>
      </c>
      <c r="J1096" s="74">
        <v>45491</v>
      </c>
      <c r="K1096" s="72"/>
      <c r="L1096" s="72">
        <v>0.65186972255729791</v>
      </c>
      <c r="M1096" s="72">
        <v>5972.0315158013582</v>
      </c>
      <c r="N1096" s="72">
        <f>M1096/1000</f>
        <v>5.9720315158013584</v>
      </c>
      <c r="O1096" s="72">
        <f>N1096*0.446089</f>
        <v>2.6640575668523123</v>
      </c>
    </row>
    <row r="1097" spans="1:15" ht="13" x14ac:dyDescent="0.15">
      <c r="A1097" s="72">
        <v>2024</v>
      </c>
      <c r="B1097" s="72" t="s">
        <v>21</v>
      </c>
      <c r="C1097" s="72">
        <v>1404</v>
      </c>
      <c r="D1097" s="72" t="s">
        <v>107</v>
      </c>
      <c r="E1097" s="72" t="s">
        <v>27</v>
      </c>
      <c r="F1097" s="72" t="s">
        <v>108</v>
      </c>
      <c r="G1097" s="72" t="s">
        <v>109</v>
      </c>
      <c r="H1097" s="72" t="s">
        <v>23</v>
      </c>
      <c r="I1097" s="72" t="s">
        <v>72</v>
      </c>
      <c r="J1097" s="74">
        <v>45491</v>
      </c>
      <c r="K1097" s="72"/>
      <c r="L1097" s="72">
        <v>0.61695244257521842</v>
      </c>
      <c r="M1097" s="72">
        <v>6293.3742094005192</v>
      </c>
      <c r="N1097" s="72">
        <f>M1097/1000</f>
        <v>6.2933742094005192</v>
      </c>
      <c r="O1097" s="72">
        <f>N1097*0.446089</f>
        <v>2.8074050076972683</v>
      </c>
    </row>
    <row r="1098" spans="1:15" ht="13" x14ac:dyDescent="0.15">
      <c r="A1098" s="72">
        <v>2024</v>
      </c>
      <c r="B1098" s="72" t="s">
        <v>21</v>
      </c>
      <c r="C1098" s="72">
        <v>1405</v>
      </c>
      <c r="D1098" s="72" t="s">
        <v>107</v>
      </c>
      <c r="E1098" s="72" t="s">
        <v>31</v>
      </c>
      <c r="F1098" s="72" t="s">
        <v>106</v>
      </c>
      <c r="G1098" s="72" t="s">
        <v>109</v>
      </c>
      <c r="H1098" s="72" t="s">
        <v>23</v>
      </c>
      <c r="I1098" s="72" t="s">
        <v>72</v>
      </c>
      <c r="J1098" s="74">
        <v>45491</v>
      </c>
      <c r="K1098" s="72"/>
      <c r="L1098" s="72">
        <v>0.69427256861811837</v>
      </c>
      <c r="M1098" s="72">
        <v>4579.8161372926834</v>
      </c>
      <c r="N1098" s="72">
        <f>M1098/1000</f>
        <v>4.5798161372926831</v>
      </c>
      <c r="O1098" s="72">
        <f>N1098*0.446089</f>
        <v>2.0430056008687556</v>
      </c>
    </row>
    <row r="1099" spans="1:15" ht="13" x14ac:dyDescent="0.15">
      <c r="A1099" s="72">
        <v>2024</v>
      </c>
      <c r="B1099" s="72" t="s">
        <v>21</v>
      </c>
      <c r="C1099" s="72">
        <v>1406</v>
      </c>
      <c r="D1099" s="72" t="s">
        <v>107</v>
      </c>
      <c r="E1099" s="72" t="s">
        <v>30</v>
      </c>
      <c r="F1099" s="72" t="s">
        <v>108</v>
      </c>
      <c r="G1099" s="72" t="s">
        <v>110</v>
      </c>
      <c r="H1099" s="72" t="s">
        <v>23</v>
      </c>
      <c r="I1099" s="72" t="s">
        <v>72</v>
      </c>
      <c r="J1099" s="74">
        <v>45491</v>
      </c>
      <c r="K1099" s="72"/>
      <c r="L1099" s="72">
        <v>0.70876970273987094</v>
      </c>
      <c r="M1099" s="72">
        <v>4644.109328412299</v>
      </c>
      <c r="N1099" s="72">
        <f>M1099/1000</f>
        <v>4.6441093284122994</v>
      </c>
      <c r="O1099" s="72">
        <f>N1099*0.446089</f>
        <v>2.0716860862021145</v>
      </c>
    </row>
    <row r="1100" spans="1:15" ht="13" x14ac:dyDescent="0.15">
      <c r="A1100" s="72">
        <v>2024</v>
      </c>
      <c r="B1100" s="72" t="s">
        <v>21</v>
      </c>
      <c r="C1100" s="72">
        <v>1407</v>
      </c>
      <c r="D1100" s="72" t="s">
        <v>107</v>
      </c>
      <c r="E1100" s="72" t="s">
        <v>27</v>
      </c>
      <c r="F1100" s="72" t="s">
        <v>108</v>
      </c>
      <c r="G1100" s="72" t="s">
        <v>109</v>
      </c>
      <c r="H1100" s="72" t="s">
        <v>32</v>
      </c>
      <c r="I1100" s="72" t="s">
        <v>72</v>
      </c>
      <c r="J1100" s="74">
        <v>45482</v>
      </c>
      <c r="K1100" s="72"/>
      <c r="L1100" s="72">
        <v>0.6403133903133903</v>
      </c>
      <c r="M1100" s="72">
        <v>4432.1698226327853</v>
      </c>
      <c r="N1100" s="72">
        <f>M1100/1000</f>
        <v>4.432169822632785</v>
      </c>
      <c r="O1100" s="72">
        <f>N1100*0.446089</f>
        <v>1.9771422040084365</v>
      </c>
    </row>
    <row r="1101" spans="1:15" ht="13" x14ac:dyDescent="0.15">
      <c r="A1101" s="72">
        <v>2024</v>
      </c>
      <c r="B1101" s="72" t="s">
        <v>21</v>
      </c>
      <c r="C1101" s="72">
        <v>1408</v>
      </c>
      <c r="D1101" s="72" t="s">
        <v>107</v>
      </c>
      <c r="E1101" s="72" t="s">
        <v>22</v>
      </c>
      <c r="F1101" s="72" t="s">
        <v>106</v>
      </c>
      <c r="G1101" s="72" t="s">
        <v>107</v>
      </c>
      <c r="H1101" s="72" t="s">
        <v>32</v>
      </c>
      <c r="I1101" s="72" t="s">
        <v>72</v>
      </c>
      <c r="J1101" s="74">
        <v>45482</v>
      </c>
      <c r="K1101" s="72"/>
      <c r="L1101" s="72">
        <v>0.65168930686172066</v>
      </c>
      <c r="M1101" s="72">
        <v>4502.3840322807</v>
      </c>
      <c r="N1101" s="72">
        <f>M1101/1000</f>
        <v>4.5023840322807001</v>
      </c>
      <c r="O1101" s="72">
        <f>N1101*0.446089</f>
        <v>2.0084639905760651</v>
      </c>
    </row>
    <row r="1102" spans="1:15" ht="13" x14ac:dyDescent="0.15">
      <c r="A1102" s="72">
        <v>2024</v>
      </c>
      <c r="B1102" s="72" t="s">
        <v>21</v>
      </c>
      <c r="C1102" s="72">
        <v>1409</v>
      </c>
      <c r="D1102" s="72" t="s">
        <v>107</v>
      </c>
      <c r="E1102" s="72" t="s">
        <v>29</v>
      </c>
      <c r="F1102" s="72" t="s">
        <v>108</v>
      </c>
      <c r="G1102" s="72" t="s">
        <v>107</v>
      </c>
      <c r="H1102" s="72" t="s">
        <v>32</v>
      </c>
      <c r="I1102" s="72" t="s">
        <v>72</v>
      </c>
      <c r="J1102" s="74">
        <v>45482</v>
      </c>
      <c r="K1102" s="72"/>
      <c r="L1102" s="72">
        <v>0.70354864433811803</v>
      </c>
      <c r="M1102" s="72">
        <v>4190.1662337086982</v>
      </c>
      <c r="N1102" s="72">
        <f>M1102/1000</f>
        <v>4.1901662337086982</v>
      </c>
      <c r="O1102" s="72">
        <f>N1102*0.446089</f>
        <v>1.8691870650288795</v>
      </c>
    </row>
    <row r="1103" spans="1:15" ht="13" x14ac:dyDescent="0.15">
      <c r="A1103" s="72">
        <v>2024</v>
      </c>
      <c r="B1103" s="72" t="s">
        <v>21</v>
      </c>
      <c r="C1103" s="72">
        <v>1410</v>
      </c>
      <c r="D1103" s="72" t="s">
        <v>107</v>
      </c>
      <c r="E1103" s="72" t="s">
        <v>31</v>
      </c>
      <c r="F1103" s="72" t="s">
        <v>106</v>
      </c>
      <c r="G1103" s="72" t="s">
        <v>109</v>
      </c>
      <c r="H1103" s="72" t="s">
        <v>32</v>
      </c>
      <c r="I1103" s="72" t="s">
        <v>72</v>
      </c>
      <c r="J1103" s="74">
        <v>45482</v>
      </c>
      <c r="K1103" s="72"/>
      <c r="L1103" s="72">
        <v>0.66986827661909987</v>
      </c>
      <c r="M1103" s="72">
        <v>3748.9276833464546</v>
      </c>
      <c r="N1103" s="72">
        <f>M1103/1000</f>
        <v>3.7489276833464547</v>
      </c>
      <c r="O1103" s="72">
        <f>N1103*0.446089</f>
        <v>1.6723554013363366</v>
      </c>
    </row>
    <row r="1104" spans="1:15" ht="13" x14ac:dyDescent="0.15">
      <c r="A1104" s="72">
        <v>2024</v>
      </c>
      <c r="B1104" s="72" t="s">
        <v>21</v>
      </c>
      <c r="C1104" s="72">
        <v>1411</v>
      </c>
      <c r="D1104" s="72" t="s">
        <v>107</v>
      </c>
      <c r="E1104" s="72" t="s">
        <v>30</v>
      </c>
      <c r="F1104" s="72" t="s">
        <v>108</v>
      </c>
      <c r="G1104" s="72" t="s">
        <v>110</v>
      </c>
      <c r="H1104" s="72" t="s">
        <v>32</v>
      </c>
      <c r="I1104" s="72" t="s">
        <v>72</v>
      </c>
      <c r="J1104" s="74">
        <v>45482</v>
      </c>
      <c r="K1104" s="72"/>
      <c r="L1104" s="72">
        <v>0.64827586206896548</v>
      </c>
      <c r="M1104" s="72">
        <v>3611.7114826425172</v>
      </c>
      <c r="N1104" s="72">
        <f>M1104/1000</f>
        <v>3.6117114826425172</v>
      </c>
      <c r="O1104" s="72">
        <f>N1104*0.446089</f>
        <v>1.6111447635805178</v>
      </c>
    </row>
    <row r="1105" spans="1:15" ht="13" x14ac:dyDescent="0.15">
      <c r="A1105" s="72">
        <v>2024</v>
      </c>
      <c r="B1105" s="72" t="s">
        <v>21</v>
      </c>
      <c r="C1105" s="72">
        <v>1412</v>
      </c>
      <c r="D1105" s="72" t="s">
        <v>107</v>
      </c>
      <c r="E1105" s="72" t="s">
        <v>28</v>
      </c>
      <c r="F1105" s="72" t="s">
        <v>106</v>
      </c>
      <c r="G1105" s="72" t="s">
        <v>110</v>
      </c>
      <c r="H1105" s="72" t="s">
        <v>32</v>
      </c>
      <c r="I1105" s="72" t="s">
        <v>72</v>
      </c>
      <c r="J1105" s="74">
        <v>45482</v>
      </c>
      <c r="K1105" s="72"/>
      <c r="L1105" s="72">
        <v>0.65079834417504434</v>
      </c>
      <c r="M1105" s="72">
        <v>4260.7849833508217</v>
      </c>
      <c r="N1105" s="72">
        <f>M1105/1000</f>
        <v>4.2607849833508213</v>
      </c>
      <c r="O1105" s="72">
        <f>N1105*0.446089</f>
        <v>1.9006893124379847</v>
      </c>
    </row>
    <row r="1106" spans="1:15" ht="13" x14ac:dyDescent="0.15">
      <c r="A1106" s="72">
        <v>2024</v>
      </c>
      <c r="B1106" s="72" t="s">
        <v>21</v>
      </c>
      <c r="C1106" s="72">
        <v>1101</v>
      </c>
      <c r="D1106" s="72" t="s">
        <v>105</v>
      </c>
      <c r="E1106" s="72" t="s">
        <v>22</v>
      </c>
      <c r="F1106" s="72" t="s">
        <v>106</v>
      </c>
      <c r="G1106" s="72" t="s">
        <v>107</v>
      </c>
      <c r="H1106" s="72" t="s">
        <v>23</v>
      </c>
      <c r="I1106" s="72" t="s">
        <v>82</v>
      </c>
      <c r="J1106" s="74">
        <v>45532</v>
      </c>
      <c r="K1106" s="72"/>
      <c r="L1106" s="72">
        <v>0.56709511568123394</v>
      </c>
      <c r="M1106" s="72">
        <v>6275.7506859511996</v>
      </c>
      <c r="N1106" s="72">
        <f>M1106/1000</f>
        <v>6.2757506859511993</v>
      </c>
      <c r="O1106" s="72">
        <f>N1106*0.446089</f>
        <v>2.7995433477452845</v>
      </c>
    </row>
    <row r="1107" spans="1:15" ht="13" x14ac:dyDescent="0.15">
      <c r="A1107" s="72">
        <v>2024</v>
      </c>
      <c r="B1107" s="72" t="s">
        <v>21</v>
      </c>
      <c r="C1107" s="72">
        <v>1102</v>
      </c>
      <c r="D1107" s="72" t="s">
        <v>105</v>
      </c>
      <c r="E1107" s="72" t="s">
        <v>27</v>
      </c>
      <c r="F1107" s="72" t="s">
        <v>108</v>
      </c>
      <c r="G1107" s="72" t="s">
        <v>109</v>
      </c>
      <c r="H1107" s="72" t="s">
        <v>23</v>
      </c>
      <c r="I1107" s="72" t="s">
        <v>82</v>
      </c>
      <c r="J1107" s="74">
        <v>45532</v>
      </c>
      <c r="K1107" s="72"/>
      <c r="L1107" s="72">
        <v>0.6067644661776691</v>
      </c>
      <c r="M1107" s="72">
        <v>5985.704189408345</v>
      </c>
      <c r="N1107" s="72">
        <f>M1107/1000</f>
        <v>5.9857041894083451</v>
      </c>
      <c r="O1107" s="72">
        <f>N1107*0.446089</f>
        <v>2.6701567961489792</v>
      </c>
    </row>
    <row r="1108" spans="1:15" ht="13" x14ac:dyDescent="0.15">
      <c r="A1108" s="72">
        <v>2024</v>
      </c>
      <c r="B1108" s="72" t="s">
        <v>21</v>
      </c>
      <c r="C1108" s="72">
        <v>1103</v>
      </c>
      <c r="D1108" s="72" t="s">
        <v>105</v>
      </c>
      <c r="E1108" s="72" t="s">
        <v>28</v>
      </c>
      <c r="F1108" s="72" t="s">
        <v>106</v>
      </c>
      <c r="G1108" s="72" t="s">
        <v>110</v>
      </c>
      <c r="H1108" s="72" t="s">
        <v>23</v>
      </c>
      <c r="I1108" s="72" t="s">
        <v>82</v>
      </c>
      <c r="J1108" s="74">
        <v>45532</v>
      </c>
      <c r="K1108" s="72"/>
      <c r="L1108" s="72">
        <v>0.68669201520912537</v>
      </c>
      <c r="M1108" s="72">
        <v>4314.8754567218466</v>
      </c>
      <c r="N1108" s="72">
        <f>M1108/1000</f>
        <v>4.3148754567218468</v>
      </c>
      <c r="O1108" s="72">
        <f>N1108*0.446089</f>
        <v>1.9248184776135919</v>
      </c>
    </row>
    <row r="1109" spans="1:15" ht="13" x14ac:dyDescent="0.15">
      <c r="A1109" s="72">
        <v>2024</v>
      </c>
      <c r="B1109" s="72" t="s">
        <v>21</v>
      </c>
      <c r="C1109" s="72">
        <v>1104</v>
      </c>
      <c r="D1109" s="72" t="s">
        <v>105</v>
      </c>
      <c r="E1109" s="72" t="s">
        <v>29</v>
      </c>
      <c r="F1109" s="72" t="s">
        <v>108</v>
      </c>
      <c r="G1109" s="72" t="s">
        <v>107</v>
      </c>
      <c r="H1109" s="72" t="s">
        <v>23</v>
      </c>
      <c r="I1109" s="72" t="s">
        <v>82</v>
      </c>
      <c r="J1109" s="74">
        <v>45532</v>
      </c>
      <c r="K1109" s="72"/>
      <c r="L1109" s="72">
        <v>0.70737327188940091</v>
      </c>
      <c r="M1109" s="72">
        <v>4206.8100539444622</v>
      </c>
      <c r="N1109" s="72">
        <f>M1109/1000</f>
        <v>4.2068100539444622</v>
      </c>
      <c r="O1109" s="72">
        <f>N1109*0.446089</f>
        <v>1.8766116901540313</v>
      </c>
    </row>
    <row r="1110" spans="1:15" ht="13" x14ac:dyDescent="0.15">
      <c r="A1110" s="72">
        <v>2024</v>
      </c>
      <c r="B1110" s="72" t="s">
        <v>21</v>
      </c>
      <c r="C1110" s="72">
        <v>1105</v>
      </c>
      <c r="D1110" s="72" t="s">
        <v>105</v>
      </c>
      <c r="E1110" s="72" t="s">
        <v>30</v>
      </c>
      <c r="F1110" s="72" t="s">
        <v>108</v>
      </c>
      <c r="G1110" s="72" t="s">
        <v>110</v>
      </c>
      <c r="H1110" s="72" t="s">
        <v>23</v>
      </c>
      <c r="I1110" s="72" t="s">
        <v>82</v>
      </c>
      <c r="J1110" s="74">
        <v>45532</v>
      </c>
      <c r="K1110" s="72"/>
      <c r="L1110" s="72">
        <v>0.70468783754590625</v>
      </c>
      <c r="M1110" s="72">
        <v>4958.931216342392</v>
      </c>
      <c r="N1110" s="72">
        <f>M1110/1000</f>
        <v>4.9589312163423918</v>
      </c>
      <c r="O1110" s="72">
        <f>N1110*0.446089</f>
        <v>2.2121246673669615</v>
      </c>
    </row>
    <row r="1111" spans="1:15" ht="13" x14ac:dyDescent="0.15">
      <c r="A1111" s="72">
        <v>2024</v>
      </c>
      <c r="B1111" s="72" t="s">
        <v>21</v>
      </c>
      <c r="C1111" s="72">
        <v>1106</v>
      </c>
      <c r="D1111" s="72" t="s">
        <v>105</v>
      </c>
      <c r="E1111" s="72" t="s">
        <v>31</v>
      </c>
      <c r="F1111" s="72" t="s">
        <v>106</v>
      </c>
      <c r="G1111" s="72" t="s">
        <v>109</v>
      </c>
      <c r="H1111" s="72" t="s">
        <v>23</v>
      </c>
      <c r="I1111" s="72" t="s">
        <v>82</v>
      </c>
      <c r="J1111" s="74">
        <v>45532</v>
      </c>
      <c r="K1111" s="72"/>
      <c r="L1111" s="72">
        <v>0.6217066456940622</v>
      </c>
      <c r="M1111" s="72">
        <v>5758.259162605209</v>
      </c>
      <c r="N1111" s="72">
        <f>M1111/1000</f>
        <v>5.7582591626052091</v>
      </c>
      <c r="O1111" s="72">
        <f>N1111*0.446089</f>
        <v>2.5686960715873952</v>
      </c>
    </row>
    <row r="1112" spans="1:15" ht="13" x14ac:dyDescent="0.15">
      <c r="A1112" s="72">
        <v>2024</v>
      </c>
      <c r="B1112" s="72" t="s">
        <v>21</v>
      </c>
      <c r="C1112" s="72">
        <v>1107</v>
      </c>
      <c r="D1112" s="72" t="s">
        <v>105</v>
      </c>
      <c r="E1112" s="72" t="s">
        <v>29</v>
      </c>
      <c r="F1112" s="72" t="s">
        <v>108</v>
      </c>
      <c r="G1112" s="72" t="s">
        <v>107</v>
      </c>
      <c r="H1112" s="72" t="s">
        <v>32</v>
      </c>
      <c r="I1112" s="72" t="s">
        <v>82</v>
      </c>
      <c r="J1112" s="74">
        <v>45517</v>
      </c>
      <c r="K1112" s="72"/>
      <c r="L1112" s="72">
        <v>0.58052434456928836</v>
      </c>
      <c r="M1112" s="72">
        <v>6841.2030416524804</v>
      </c>
      <c r="N1112" s="72">
        <f>M1112/1000</f>
        <v>6.8412030416524807</v>
      </c>
      <c r="O1112" s="72">
        <f>N1112*0.446089</f>
        <v>3.0517854236477135</v>
      </c>
    </row>
    <row r="1113" spans="1:15" ht="13" x14ac:dyDescent="0.15">
      <c r="A1113" s="72">
        <v>2024</v>
      </c>
      <c r="B1113" s="72" t="s">
        <v>21</v>
      </c>
      <c r="C1113" s="72">
        <v>1108</v>
      </c>
      <c r="D1113" s="72" t="s">
        <v>105</v>
      </c>
      <c r="E1113" s="72" t="s">
        <v>28</v>
      </c>
      <c r="F1113" s="72" t="s">
        <v>106</v>
      </c>
      <c r="G1113" s="72" t="s">
        <v>110</v>
      </c>
      <c r="H1113" s="72" t="s">
        <v>32</v>
      </c>
      <c r="I1113" s="72" t="s">
        <v>82</v>
      </c>
      <c r="J1113" s="74">
        <v>45517</v>
      </c>
      <c r="K1113" s="72"/>
      <c r="L1113" s="72">
        <v>0.65624999999999989</v>
      </c>
      <c r="M1113" s="72">
        <v>3862.0474537037044</v>
      </c>
      <c r="N1113" s="72">
        <f>M1113/1000</f>
        <v>3.8620474537037044</v>
      </c>
      <c r="O1113" s="72">
        <f>N1113*0.446089</f>
        <v>1.7228168865752318</v>
      </c>
    </row>
    <row r="1114" spans="1:15" ht="13" x14ac:dyDescent="0.15">
      <c r="A1114" s="72">
        <v>2024</v>
      </c>
      <c r="B1114" s="72" t="s">
        <v>21</v>
      </c>
      <c r="C1114" s="72">
        <v>1109</v>
      </c>
      <c r="D1114" s="72" t="s">
        <v>105</v>
      </c>
      <c r="E1114" s="72" t="s">
        <v>22</v>
      </c>
      <c r="F1114" s="72" t="s">
        <v>106</v>
      </c>
      <c r="G1114" s="72" t="s">
        <v>107</v>
      </c>
      <c r="H1114" s="72" t="s">
        <v>32</v>
      </c>
      <c r="I1114" s="72" t="s">
        <v>82</v>
      </c>
      <c r="J1114" s="74">
        <v>45517</v>
      </c>
      <c r="K1114" s="72"/>
      <c r="L1114" s="72">
        <v>0.61401050788091072</v>
      </c>
      <c r="M1114" s="72">
        <v>5455.7353358453165</v>
      </c>
      <c r="N1114" s="72">
        <f>M1114/1000</f>
        <v>5.4557353358453167</v>
      </c>
      <c r="O1114" s="72">
        <f>N1114*0.446089</f>
        <v>2.4337435202319013</v>
      </c>
    </row>
    <row r="1115" spans="1:15" ht="13" x14ac:dyDescent="0.15">
      <c r="A1115" s="72">
        <v>2024</v>
      </c>
      <c r="B1115" s="72" t="s">
        <v>21</v>
      </c>
      <c r="C1115" s="72">
        <v>1110</v>
      </c>
      <c r="D1115" s="72" t="s">
        <v>105</v>
      </c>
      <c r="E1115" s="72" t="s">
        <v>27</v>
      </c>
      <c r="F1115" s="72" t="s">
        <v>108</v>
      </c>
      <c r="G1115" s="72" t="s">
        <v>109</v>
      </c>
      <c r="H1115" s="72" t="s">
        <v>32</v>
      </c>
      <c r="I1115" s="72" t="s">
        <v>82</v>
      </c>
      <c r="J1115" s="74">
        <v>45517</v>
      </c>
      <c r="K1115" s="72"/>
      <c r="L1115" s="72">
        <v>0.59382716049382722</v>
      </c>
      <c r="M1115" s="72">
        <v>5937.2891479957307</v>
      </c>
      <c r="N1115" s="72">
        <f>M1115/1000</f>
        <v>5.937289147995731</v>
      </c>
      <c r="O1115" s="72">
        <f>N1115*0.446089</f>
        <v>2.6485593787402677</v>
      </c>
    </row>
    <row r="1116" spans="1:15" ht="13" x14ac:dyDescent="0.15">
      <c r="A1116" s="72">
        <v>2024</v>
      </c>
      <c r="B1116" s="72" t="s">
        <v>21</v>
      </c>
      <c r="C1116" s="72">
        <v>1111</v>
      </c>
      <c r="D1116" s="72" t="s">
        <v>105</v>
      </c>
      <c r="E1116" s="72" t="s">
        <v>30</v>
      </c>
      <c r="F1116" s="72" t="s">
        <v>108</v>
      </c>
      <c r="G1116" s="72" t="s">
        <v>110</v>
      </c>
      <c r="H1116" s="72" t="s">
        <v>32</v>
      </c>
      <c r="I1116" s="72" t="s">
        <v>82</v>
      </c>
      <c r="J1116" s="74">
        <v>45517</v>
      </c>
      <c r="K1116" s="72"/>
      <c r="L1116" s="72">
        <v>0.6759581881533101</v>
      </c>
      <c r="M1116" s="72">
        <v>4149.5296049930184</v>
      </c>
      <c r="N1116" s="72">
        <f>M1116/1000</f>
        <v>4.1495296049930186</v>
      </c>
      <c r="O1116" s="72">
        <f>N1116*0.446089</f>
        <v>1.8510595119617308</v>
      </c>
    </row>
    <row r="1117" spans="1:15" ht="13" x14ac:dyDescent="0.15">
      <c r="A1117" s="72">
        <v>2024</v>
      </c>
      <c r="B1117" s="72" t="s">
        <v>21</v>
      </c>
      <c r="C1117" s="72">
        <v>1112</v>
      </c>
      <c r="D1117" s="72" t="s">
        <v>105</v>
      </c>
      <c r="E1117" s="72" t="s">
        <v>31</v>
      </c>
      <c r="F1117" s="72" t="s">
        <v>106</v>
      </c>
      <c r="G1117" s="72" t="s">
        <v>109</v>
      </c>
      <c r="H1117" s="72" t="s">
        <v>32</v>
      </c>
      <c r="I1117" s="72" t="s">
        <v>82</v>
      </c>
      <c r="J1117" s="74">
        <v>45517</v>
      </c>
      <c r="K1117" s="72"/>
      <c r="L1117" s="72">
        <v>0.58883025505716802</v>
      </c>
      <c r="M1117" s="72">
        <v>5712.2991248357703</v>
      </c>
      <c r="N1117" s="72">
        <f>M1117/1000</f>
        <v>5.71229912483577</v>
      </c>
      <c r="O1117" s="72">
        <f>N1117*0.446089</f>
        <v>2.5481938042988639</v>
      </c>
    </row>
    <row r="1118" spans="1:15" ht="13" x14ac:dyDescent="0.15">
      <c r="A1118" s="72">
        <v>2024</v>
      </c>
      <c r="B1118" s="72" t="s">
        <v>21</v>
      </c>
      <c r="C1118" s="72">
        <v>1201</v>
      </c>
      <c r="D1118" s="72" t="s">
        <v>111</v>
      </c>
      <c r="E1118" s="72" t="s">
        <v>30</v>
      </c>
      <c r="F1118" s="72" t="s">
        <v>108</v>
      </c>
      <c r="G1118" s="72" t="s">
        <v>110</v>
      </c>
      <c r="H1118" s="72" t="s">
        <v>23</v>
      </c>
      <c r="I1118" s="72" t="s">
        <v>82</v>
      </c>
      <c r="J1118" s="74">
        <v>45532</v>
      </c>
      <c r="K1118" s="72"/>
      <c r="L1118" s="72">
        <v>0.64629099013053171</v>
      </c>
      <c r="M1118" s="72">
        <v>4956.7391213775581</v>
      </c>
      <c r="N1118" s="72">
        <f>M1118/1000</f>
        <v>4.9567391213775585</v>
      </c>
      <c r="O1118" s="72">
        <f>N1118*0.446089</f>
        <v>2.2111467979161938</v>
      </c>
    </row>
    <row r="1119" spans="1:15" ht="13" x14ac:dyDescent="0.15">
      <c r="A1119" s="72">
        <v>2024</v>
      </c>
      <c r="B1119" s="72" t="s">
        <v>21</v>
      </c>
      <c r="C1119" s="72">
        <v>1202</v>
      </c>
      <c r="D1119" s="72" t="s">
        <v>111</v>
      </c>
      <c r="E1119" s="72" t="s">
        <v>29</v>
      </c>
      <c r="F1119" s="72" t="s">
        <v>108</v>
      </c>
      <c r="G1119" s="72" t="s">
        <v>107</v>
      </c>
      <c r="H1119" s="72" t="s">
        <v>23</v>
      </c>
      <c r="I1119" s="72" t="s">
        <v>82</v>
      </c>
      <c r="J1119" s="74">
        <v>45532</v>
      </c>
      <c r="K1119" s="72"/>
      <c r="L1119" s="72">
        <v>0.70228384991843396</v>
      </c>
      <c r="M1119" s="72">
        <v>4387.8742747394181</v>
      </c>
      <c r="N1119" s="72">
        <f>M1119/1000</f>
        <v>4.3878742747394179</v>
      </c>
      <c r="O1119" s="72">
        <f>N1119*0.446089</f>
        <v>1.9573824473442323</v>
      </c>
    </row>
    <row r="1120" spans="1:15" ht="13" x14ac:dyDescent="0.15">
      <c r="A1120" s="72">
        <v>2024</v>
      </c>
      <c r="B1120" s="72" t="s">
        <v>21</v>
      </c>
      <c r="C1120" s="72">
        <v>1203</v>
      </c>
      <c r="D1120" s="72" t="s">
        <v>111</v>
      </c>
      <c r="E1120" s="72" t="s">
        <v>27</v>
      </c>
      <c r="F1120" s="72" t="s">
        <v>108</v>
      </c>
      <c r="G1120" s="72" t="s">
        <v>109</v>
      </c>
      <c r="H1120" s="72" t="s">
        <v>23</v>
      </c>
      <c r="I1120" s="72" t="s">
        <v>82</v>
      </c>
      <c r="J1120" s="74">
        <v>45532</v>
      </c>
      <c r="K1120" s="72"/>
      <c r="L1120" s="72">
        <v>0.70456092579986385</v>
      </c>
      <c r="M1120" s="72">
        <v>3961.7116524904131</v>
      </c>
      <c r="N1120" s="72">
        <f>M1120/1000</f>
        <v>3.961711652490413</v>
      </c>
      <c r="O1120" s="72">
        <f>N1120*0.446089</f>
        <v>1.7672759893477958</v>
      </c>
    </row>
    <row r="1121" spans="1:15" ht="13" x14ac:dyDescent="0.15">
      <c r="A1121" s="72">
        <v>2024</v>
      </c>
      <c r="B1121" s="72" t="s">
        <v>21</v>
      </c>
      <c r="C1121" s="72">
        <v>1204</v>
      </c>
      <c r="D1121" s="72" t="s">
        <v>111</v>
      </c>
      <c r="E1121" s="72" t="s">
        <v>22</v>
      </c>
      <c r="F1121" s="72" t="s">
        <v>106</v>
      </c>
      <c r="G1121" s="72" t="s">
        <v>107</v>
      </c>
      <c r="H1121" s="72" t="s">
        <v>23</v>
      </c>
      <c r="I1121" s="72" t="s">
        <v>82</v>
      </c>
      <c r="J1121" s="74">
        <v>45532</v>
      </c>
      <c r="K1121" s="72"/>
      <c r="L1121" s="72">
        <v>0.68585802124091666</v>
      </c>
      <c r="M1121" s="72">
        <v>4402.2622900014367</v>
      </c>
      <c r="N1121" s="72">
        <f>M1121/1000</f>
        <v>4.4022622900014365</v>
      </c>
      <c r="O1121" s="72">
        <f>N1121*0.446089</f>
        <v>1.9638007826844508</v>
      </c>
    </row>
    <row r="1122" spans="1:15" ht="13" x14ac:dyDescent="0.15">
      <c r="A1122" s="72">
        <v>2024</v>
      </c>
      <c r="B1122" s="72" t="s">
        <v>21</v>
      </c>
      <c r="C1122" s="72">
        <v>1205</v>
      </c>
      <c r="D1122" s="72" t="s">
        <v>111</v>
      </c>
      <c r="E1122" s="72" t="s">
        <v>28</v>
      </c>
      <c r="F1122" s="72" t="s">
        <v>106</v>
      </c>
      <c r="G1122" s="72" t="s">
        <v>110</v>
      </c>
      <c r="H1122" s="72" t="s">
        <v>23</v>
      </c>
      <c r="I1122" s="72" t="s">
        <v>82</v>
      </c>
      <c r="J1122" s="74">
        <v>45532</v>
      </c>
      <c r="K1122" s="72"/>
      <c r="L1122" s="72">
        <v>0.71842685200881495</v>
      </c>
      <c r="M1122" s="72">
        <v>3435.6155552625578</v>
      </c>
      <c r="N1122" s="72">
        <f>M1122/1000</f>
        <v>3.4356155552625576</v>
      </c>
      <c r="O1122" s="72">
        <f>N1122*0.446089</f>
        <v>1.532590307431519</v>
      </c>
    </row>
    <row r="1123" spans="1:15" ht="13" x14ac:dyDescent="0.15">
      <c r="A1123" s="72">
        <v>2024</v>
      </c>
      <c r="B1123" s="72" t="s">
        <v>21</v>
      </c>
      <c r="C1123" s="72">
        <v>1206</v>
      </c>
      <c r="D1123" s="72" t="s">
        <v>111</v>
      </c>
      <c r="E1123" s="72" t="s">
        <v>31</v>
      </c>
      <c r="F1123" s="72" t="s">
        <v>106</v>
      </c>
      <c r="G1123" s="72" t="s">
        <v>109</v>
      </c>
      <c r="H1123" s="72" t="s">
        <v>23</v>
      </c>
      <c r="I1123" s="72" t="s">
        <v>82</v>
      </c>
      <c r="J1123" s="74">
        <v>45532</v>
      </c>
      <c r="K1123" s="72"/>
      <c r="L1123" s="72">
        <v>0.64676450967311538</v>
      </c>
      <c r="M1123" s="72">
        <v>4480.6970471897084</v>
      </c>
      <c r="N1123" s="72">
        <f>M1123/1000</f>
        <v>4.4806970471897083</v>
      </c>
      <c r="O1123" s="72">
        <f>N1123*0.446089</f>
        <v>1.99878966508381</v>
      </c>
    </row>
    <row r="1124" spans="1:15" ht="13" x14ac:dyDescent="0.15">
      <c r="A1124" s="72">
        <v>2024</v>
      </c>
      <c r="B1124" s="72" t="s">
        <v>21</v>
      </c>
      <c r="C1124" s="72">
        <v>1207</v>
      </c>
      <c r="D1124" s="72" t="s">
        <v>111</v>
      </c>
      <c r="E1124" s="72" t="s">
        <v>28</v>
      </c>
      <c r="F1124" s="72" t="s">
        <v>106</v>
      </c>
      <c r="G1124" s="72" t="s">
        <v>110</v>
      </c>
      <c r="H1124" s="72" t="s">
        <v>32</v>
      </c>
      <c r="I1124" s="72" t="s">
        <v>82</v>
      </c>
      <c r="J1124" s="74">
        <v>45517</v>
      </c>
      <c r="K1124" s="72"/>
      <c r="L1124" s="72">
        <v>0.63602484472049692</v>
      </c>
      <c r="M1124" s="72">
        <v>5584.2828965988365</v>
      </c>
      <c r="N1124" s="72">
        <f>M1124/1000</f>
        <v>5.5842828965988369</v>
      </c>
      <c r="O1124" s="72">
        <f>N1124*0.446089</f>
        <v>2.4910871730608788</v>
      </c>
    </row>
    <row r="1125" spans="1:15" ht="13" x14ac:dyDescent="0.15">
      <c r="A1125" s="72">
        <v>2024</v>
      </c>
      <c r="B1125" s="72" t="s">
        <v>21</v>
      </c>
      <c r="C1125" s="72">
        <v>1208</v>
      </c>
      <c r="D1125" s="72" t="s">
        <v>111</v>
      </c>
      <c r="E1125" s="72" t="s">
        <v>30</v>
      </c>
      <c r="F1125" s="72" t="s">
        <v>108</v>
      </c>
      <c r="G1125" s="72" t="s">
        <v>110</v>
      </c>
      <c r="H1125" s="72" t="s">
        <v>32</v>
      </c>
      <c r="I1125" s="72" t="s">
        <v>82</v>
      </c>
      <c r="J1125" s="74">
        <v>45517</v>
      </c>
      <c r="K1125" s="72"/>
      <c r="L1125" s="72">
        <v>0.65653710247349817</v>
      </c>
      <c r="M1125" s="72">
        <v>4439.7197558625112</v>
      </c>
      <c r="N1125" s="72">
        <f>M1125/1000</f>
        <v>4.4397197558625114</v>
      </c>
      <c r="O1125" s="72">
        <f>N1125*0.446089</f>
        <v>1.980510146172952</v>
      </c>
    </row>
    <row r="1126" spans="1:15" ht="13" x14ac:dyDescent="0.15">
      <c r="A1126" s="72">
        <v>2024</v>
      </c>
      <c r="B1126" s="72" t="s">
        <v>21</v>
      </c>
      <c r="C1126" s="72">
        <v>1209</v>
      </c>
      <c r="D1126" s="72" t="s">
        <v>111</v>
      </c>
      <c r="E1126" s="72" t="s">
        <v>31</v>
      </c>
      <c r="F1126" s="72" t="s">
        <v>106</v>
      </c>
      <c r="G1126" s="72" t="s">
        <v>109</v>
      </c>
      <c r="H1126" s="72" t="s">
        <v>32</v>
      </c>
      <c r="I1126" s="72" t="s">
        <v>82</v>
      </c>
      <c r="J1126" s="74">
        <v>45517</v>
      </c>
      <c r="K1126" s="72"/>
      <c r="L1126" s="72">
        <v>0.64878765613519462</v>
      </c>
      <c r="M1126" s="72">
        <v>4964.180719761911</v>
      </c>
      <c r="N1126" s="72">
        <f>M1126/1000</f>
        <v>4.9641807197619112</v>
      </c>
      <c r="O1126" s="72">
        <f>N1126*0.446089</f>
        <v>2.2144664130978713</v>
      </c>
    </row>
    <row r="1127" spans="1:15" ht="13" x14ac:dyDescent="0.15">
      <c r="A1127" s="72">
        <v>2024</v>
      </c>
      <c r="B1127" s="72" t="s">
        <v>21</v>
      </c>
      <c r="C1127" s="72">
        <v>1210</v>
      </c>
      <c r="D1127" s="72" t="s">
        <v>111</v>
      </c>
      <c r="E1127" s="72" t="s">
        <v>22</v>
      </c>
      <c r="F1127" s="72" t="s">
        <v>106</v>
      </c>
      <c r="G1127" s="72" t="s">
        <v>107</v>
      </c>
      <c r="H1127" s="72" t="s">
        <v>32</v>
      </c>
      <c r="I1127" s="72" t="s">
        <v>82</v>
      </c>
      <c r="J1127" s="74">
        <v>45517</v>
      </c>
      <c r="K1127" s="72"/>
      <c r="L1127" s="72">
        <v>0.66985114419017988</v>
      </c>
      <c r="M1127" s="72">
        <v>4865.882051899679</v>
      </c>
      <c r="N1127" s="72">
        <f>M1127/1000</f>
        <v>4.8658820518996793</v>
      </c>
      <c r="O1127" s="72">
        <f>N1127*0.446089</f>
        <v>2.1706164586498762</v>
      </c>
    </row>
    <row r="1128" spans="1:15" ht="13" x14ac:dyDescent="0.15">
      <c r="A1128" s="72">
        <v>2024</v>
      </c>
      <c r="B1128" s="72" t="s">
        <v>21</v>
      </c>
      <c r="C1128" s="72">
        <v>1211</v>
      </c>
      <c r="D1128" s="72" t="s">
        <v>111</v>
      </c>
      <c r="E1128" s="72" t="s">
        <v>27</v>
      </c>
      <c r="F1128" s="72" t="s">
        <v>108</v>
      </c>
      <c r="G1128" s="72" t="s">
        <v>109</v>
      </c>
      <c r="H1128" s="72" t="s">
        <v>32</v>
      </c>
      <c r="I1128" s="72" t="s">
        <v>82</v>
      </c>
      <c r="J1128" s="74">
        <v>45517</v>
      </c>
      <c r="K1128" s="72"/>
      <c r="L1128" s="72">
        <v>0.67236517448008459</v>
      </c>
      <c r="M1128" s="72">
        <v>4353.8623437207607</v>
      </c>
      <c r="N1128" s="72">
        <f>M1128/1000</f>
        <v>4.3538623437207606</v>
      </c>
      <c r="O1128" s="72">
        <f>N1128*0.446089</f>
        <v>1.9422100990480504</v>
      </c>
    </row>
    <row r="1129" spans="1:15" ht="13" x14ac:dyDescent="0.15">
      <c r="A1129" s="72">
        <v>2024</v>
      </c>
      <c r="B1129" s="72" t="s">
        <v>21</v>
      </c>
      <c r="C1129" s="72">
        <v>1212</v>
      </c>
      <c r="D1129" s="72" t="s">
        <v>111</v>
      </c>
      <c r="E1129" s="72" t="s">
        <v>29</v>
      </c>
      <c r="F1129" s="72" t="s">
        <v>108</v>
      </c>
      <c r="G1129" s="72" t="s">
        <v>107</v>
      </c>
      <c r="H1129" s="72" t="s">
        <v>32</v>
      </c>
      <c r="I1129" s="72" t="s">
        <v>82</v>
      </c>
      <c r="J1129" s="74">
        <v>45517</v>
      </c>
      <c r="K1129" s="72"/>
      <c r="L1129" s="72">
        <v>0.66699107866991081</v>
      </c>
      <c r="M1129" s="72">
        <v>5149.41375110026</v>
      </c>
      <c r="N1129" s="72">
        <f>M1129/1000</f>
        <v>5.1494137511002602</v>
      </c>
      <c r="O1129" s="72">
        <f>N1129*0.446089</f>
        <v>2.2970968308145641</v>
      </c>
    </row>
    <row r="1130" spans="1:15" ht="13" x14ac:dyDescent="0.15">
      <c r="A1130" s="72">
        <v>2024</v>
      </c>
      <c r="B1130" s="72" t="s">
        <v>21</v>
      </c>
      <c r="C1130" s="72">
        <v>1301</v>
      </c>
      <c r="D1130" s="72" t="s">
        <v>109</v>
      </c>
      <c r="E1130" s="72" t="s">
        <v>22</v>
      </c>
      <c r="F1130" s="72" t="s">
        <v>106</v>
      </c>
      <c r="G1130" s="72" t="s">
        <v>107</v>
      </c>
      <c r="H1130" s="72" t="s">
        <v>32</v>
      </c>
      <c r="I1130" s="72" t="s">
        <v>82</v>
      </c>
      <c r="J1130" s="74">
        <v>45517</v>
      </c>
      <c r="K1130" s="72"/>
      <c r="L1130" s="72">
        <v>0.6820148331273177</v>
      </c>
      <c r="M1130" s="72">
        <v>4917.0970687509607</v>
      </c>
      <c r="N1130" s="72">
        <f>M1130/1000</f>
        <v>4.9170970687509605</v>
      </c>
      <c r="O1130" s="72">
        <f>N1130*0.446089</f>
        <v>2.1934629143020472</v>
      </c>
    </row>
    <row r="1131" spans="1:15" ht="13" x14ac:dyDescent="0.15">
      <c r="A1131" s="72">
        <v>2024</v>
      </c>
      <c r="B1131" s="72" t="s">
        <v>21</v>
      </c>
      <c r="C1131" s="72">
        <v>1302</v>
      </c>
      <c r="D1131" s="72" t="s">
        <v>109</v>
      </c>
      <c r="E1131" s="72" t="s">
        <v>27</v>
      </c>
      <c r="F1131" s="72" t="s">
        <v>108</v>
      </c>
      <c r="G1131" s="72" t="s">
        <v>109</v>
      </c>
      <c r="H1131" s="72" t="s">
        <v>32</v>
      </c>
      <c r="I1131" s="72" t="s">
        <v>82</v>
      </c>
      <c r="J1131" s="74">
        <v>45517</v>
      </c>
      <c r="K1131" s="72"/>
      <c r="L1131" s="72">
        <v>0.67690208120095541</v>
      </c>
      <c r="M1131" s="72">
        <v>4332.6049313790672</v>
      </c>
      <c r="N1131" s="72">
        <f>M1131/1000</f>
        <v>4.3326049313790671</v>
      </c>
      <c r="O1131" s="72">
        <f>N1131*0.446089</f>
        <v>1.9327274012339568</v>
      </c>
    </row>
    <row r="1132" spans="1:15" ht="13" x14ac:dyDescent="0.15">
      <c r="A1132" s="72">
        <v>2024</v>
      </c>
      <c r="B1132" s="72" t="s">
        <v>21</v>
      </c>
      <c r="C1132" s="72">
        <v>1303</v>
      </c>
      <c r="D1132" s="72" t="s">
        <v>109</v>
      </c>
      <c r="E1132" s="72" t="s">
        <v>30</v>
      </c>
      <c r="F1132" s="72" t="s">
        <v>108</v>
      </c>
      <c r="G1132" s="72" t="s">
        <v>110</v>
      </c>
      <c r="H1132" s="72" t="s">
        <v>32</v>
      </c>
      <c r="I1132" s="72" t="s">
        <v>82</v>
      </c>
      <c r="J1132" s="74">
        <v>45517</v>
      </c>
      <c r="K1132" s="72"/>
      <c r="L1132" s="72">
        <v>0.65104602510460252</v>
      </c>
      <c r="M1132" s="72">
        <v>5901.8495696152604</v>
      </c>
      <c r="N1132" s="72">
        <f>M1132/1000</f>
        <v>5.9018495696152602</v>
      </c>
      <c r="O1132" s="72">
        <f>N1132*0.446089</f>
        <v>2.6327501726601019</v>
      </c>
    </row>
    <row r="1133" spans="1:15" ht="13" x14ac:dyDescent="0.15">
      <c r="A1133" s="72">
        <v>2024</v>
      </c>
      <c r="B1133" s="72" t="s">
        <v>21</v>
      </c>
      <c r="C1133" s="72">
        <v>1304</v>
      </c>
      <c r="D1133" s="72" t="s">
        <v>109</v>
      </c>
      <c r="E1133" s="72" t="s">
        <v>31</v>
      </c>
      <c r="F1133" s="72" t="s">
        <v>106</v>
      </c>
      <c r="G1133" s="72" t="s">
        <v>109</v>
      </c>
      <c r="H1133" s="72" t="s">
        <v>32</v>
      </c>
      <c r="I1133" s="72" t="s">
        <v>82</v>
      </c>
      <c r="J1133" s="74">
        <v>45517</v>
      </c>
      <c r="K1133" s="72"/>
      <c r="L1133" s="72">
        <v>0.6643385373870172</v>
      </c>
      <c r="M1133" s="72">
        <v>4784.9283642597802</v>
      </c>
      <c r="N1133" s="72">
        <f>M1133/1000</f>
        <v>4.7849283642597804</v>
      </c>
      <c r="O1133" s="72">
        <f>N1133*0.446089</f>
        <v>2.1345039090842812</v>
      </c>
    </row>
    <row r="1134" spans="1:15" ht="13" x14ac:dyDescent="0.15">
      <c r="A1134" s="72">
        <v>2024</v>
      </c>
      <c r="B1134" s="72" t="s">
        <v>21</v>
      </c>
      <c r="C1134" s="72">
        <v>1305</v>
      </c>
      <c r="D1134" s="72" t="s">
        <v>109</v>
      </c>
      <c r="E1134" s="72" t="s">
        <v>28</v>
      </c>
      <c r="F1134" s="72" t="s">
        <v>106</v>
      </c>
      <c r="G1134" s="72" t="s">
        <v>110</v>
      </c>
      <c r="H1134" s="72" t="s">
        <v>32</v>
      </c>
      <c r="I1134" s="72" t="s">
        <v>82</v>
      </c>
      <c r="J1134" s="74">
        <v>45517</v>
      </c>
      <c r="K1134" s="72"/>
      <c r="L1134" s="72">
        <v>0.63754325259515576</v>
      </c>
      <c r="M1134" s="72">
        <v>4378.7297232222254</v>
      </c>
      <c r="N1134" s="72">
        <f>M1134/1000</f>
        <v>4.3787297232222251</v>
      </c>
      <c r="O1134" s="72">
        <f>N1134*0.446089</f>
        <v>1.9533031635024791</v>
      </c>
    </row>
    <row r="1135" spans="1:15" ht="13" x14ac:dyDescent="0.15">
      <c r="A1135" s="72">
        <v>2024</v>
      </c>
      <c r="B1135" s="72" t="s">
        <v>21</v>
      </c>
      <c r="C1135" s="72">
        <v>1306</v>
      </c>
      <c r="D1135" s="72" t="s">
        <v>109</v>
      </c>
      <c r="E1135" s="72" t="s">
        <v>29</v>
      </c>
      <c r="F1135" s="72" t="s">
        <v>108</v>
      </c>
      <c r="G1135" s="72" t="s">
        <v>107</v>
      </c>
      <c r="H1135" s="72" t="s">
        <v>32</v>
      </c>
      <c r="I1135" s="72" t="s">
        <v>82</v>
      </c>
      <c r="J1135" s="74">
        <v>45517</v>
      </c>
      <c r="K1135" s="72"/>
      <c r="L1135" s="72">
        <v>0.64239828693790146</v>
      </c>
      <c r="M1135" s="72">
        <v>4838.4868335988958</v>
      </c>
      <c r="N1135" s="72">
        <f>M1135/1000</f>
        <v>4.8384868335988962</v>
      </c>
      <c r="O1135" s="72">
        <f>N1135*0.446089</f>
        <v>2.158395753113298</v>
      </c>
    </row>
    <row r="1136" spans="1:15" ht="13" x14ac:dyDescent="0.15">
      <c r="A1136" s="72">
        <v>2024</v>
      </c>
      <c r="B1136" s="72" t="s">
        <v>21</v>
      </c>
      <c r="C1136" s="72">
        <v>1307</v>
      </c>
      <c r="D1136" s="72" t="s">
        <v>109</v>
      </c>
      <c r="E1136" s="72" t="s">
        <v>27</v>
      </c>
      <c r="F1136" s="72" t="s">
        <v>108</v>
      </c>
      <c r="G1136" s="72" t="s">
        <v>109</v>
      </c>
      <c r="H1136" s="72" t="s">
        <v>23</v>
      </c>
      <c r="I1136" s="72" t="s">
        <v>82</v>
      </c>
      <c r="J1136" s="74">
        <v>45532</v>
      </c>
      <c r="K1136" s="72"/>
      <c r="L1136" s="72">
        <v>0.70650887573964494</v>
      </c>
      <c r="M1136" s="72">
        <v>3935.5904767597076</v>
      </c>
      <c r="N1136" s="72">
        <f>M1136/1000</f>
        <v>3.9355904767597076</v>
      </c>
      <c r="O1136" s="72">
        <f>N1136*0.446089</f>
        <v>1.7556236201872613</v>
      </c>
    </row>
    <row r="1137" spans="1:15" ht="13" x14ac:dyDescent="0.15">
      <c r="A1137" s="72">
        <v>2024</v>
      </c>
      <c r="B1137" s="72" t="s">
        <v>21</v>
      </c>
      <c r="C1137" s="72">
        <v>1308</v>
      </c>
      <c r="D1137" s="72" t="s">
        <v>109</v>
      </c>
      <c r="E1137" s="72" t="s">
        <v>22</v>
      </c>
      <c r="F1137" s="72" t="s">
        <v>106</v>
      </c>
      <c r="G1137" s="72" t="s">
        <v>107</v>
      </c>
      <c r="H1137" s="72" t="s">
        <v>23</v>
      </c>
      <c r="I1137" s="72" t="s">
        <v>82</v>
      </c>
      <c r="J1137" s="74">
        <v>45532</v>
      </c>
      <c r="K1137" s="72"/>
      <c r="L1137" s="72">
        <v>0.7166729965818458</v>
      </c>
      <c r="M1137" s="72">
        <v>3491.2431007121468</v>
      </c>
      <c r="N1137" s="72">
        <f>M1137/1000</f>
        <v>3.4912431007121469</v>
      </c>
      <c r="O1137" s="72">
        <f>N1137*0.446089</f>
        <v>1.557405143553581</v>
      </c>
    </row>
    <row r="1138" spans="1:15" ht="13" x14ac:dyDescent="0.15">
      <c r="A1138" s="72">
        <v>2024</v>
      </c>
      <c r="B1138" s="72" t="s">
        <v>21</v>
      </c>
      <c r="C1138" s="72">
        <v>1309</v>
      </c>
      <c r="D1138" s="72" t="s">
        <v>109</v>
      </c>
      <c r="E1138" s="72" t="s">
        <v>31</v>
      </c>
      <c r="F1138" s="72" t="s">
        <v>106</v>
      </c>
      <c r="G1138" s="72" t="s">
        <v>109</v>
      </c>
      <c r="H1138" s="72" t="s">
        <v>23</v>
      </c>
      <c r="I1138" s="72" t="s">
        <v>82</v>
      </c>
      <c r="J1138" s="74">
        <v>45532</v>
      </c>
      <c r="K1138" s="72"/>
      <c r="L1138" s="72">
        <v>0.72201865423051304</v>
      </c>
      <c r="M1138" s="72">
        <v>3358.2080894816836</v>
      </c>
      <c r="N1138" s="72">
        <f>M1138/1000</f>
        <v>3.3582080894816837</v>
      </c>
      <c r="O1138" s="72">
        <f>N1138*0.446089</f>
        <v>1.4980596884287949</v>
      </c>
    </row>
    <row r="1139" spans="1:15" ht="13" x14ac:dyDescent="0.15">
      <c r="A1139" s="72">
        <v>2024</v>
      </c>
      <c r="B1139" s="72" t="s">
        <v>21</v>
      </c>
      <c r="C1139" s="72">
        <v>1310</v>
      </c>
      <c r="D1139" s="72" t="s">
        <v>109</v>
      </c>
      <c r="E1139" s="72" t="s">
        <v>29</v>
      </c>
      <c r="F1139" s="72" t="s">
        <v>108</v>
      </c>
      <c r="G1139" s="72" t="s">
        <v>107</v>
      </c>
      <c r="H1139" s="72" t="s">
        <v>23</v>
      </c>
      <c r="I1139" s="72" t="s">
        <v>82</v>
      </c>
      <c r="J1139" s="74">
        <v>45532</v>
      </c>
      <c r="K1139" s="72"/>
      <c r="L1139" s="72">
        <v>0.73016591251885377</v>
      </c>
      <c r="M1139" s="72">
        <v>3683.5554003246812</v>
      </c>
      <c r="N1139" s="72">
        <f>M1139/1000</f>
        <v>3.6835554003246811</v>
      </c>
      <c r="O1139" s="72">
        <f>N1139*0.446089</f>
        <v>1.6431935449754367</v>
      </c>
    </row>
    <row r="1140" spans="1:15" ht="13" x14ac:dyDescent="0.15">
      <c r="A1140" s="72">
        <v>2024</v>
      </c>
      <c r="B1140" s="72" t="s">
        <v>21</v>
      </c>
      <c r="C1140" s="72">
        <v>1311</v>
      </c>
      <c r="D1140" s="72" t="s">
        <v>109</v>
      </c>
      <c r="E1140" s="72" t="s">
        <v>30</v>
      </c>
      <c r="F1140" s="72" t="s">
        <v>108</v>
      </c>
      <c r="G1140" s="72" t="s">
        <v>110</v>
      </c>
      <c r="H1140" s="72" t="s">
        <v>23</v>
      </c>
      <c r="I1140" s="72" t="s">
        <v>82</v>
      </c>
      <c r="J1140" s="74">
        <v>45532</v>
      </c>
      <c r="K1140" s="72"/>
      <c r="L1140" s="72">
        <v>0.73147457879827049</v>
      </c>
      <c r="M1140" s="72">
        <v>3243.9739408230034</v>
      </c>
      <c r="N1140" s="72">
        <f>M1140/1000</f>
        <v>3.2439739408230035</v>
      </c>
      <c r="O1140" s="72">
        <f>N1140*0.446089</f>
        <v>1.4471010912877929</v>
      </c>
    </row>
    <row r="1141" spans="1:15" ht="13" x14ac:dyDescent="0.15">
      <c r="A1141" s="72">
        <v>2024</v>
      </c>
      <c r="B1141" s="72" t="s">
        <v>21</v>
      </c>
      <c r="C1141" s="72">
        <v>1312</v>
      </c>
      <c r="D1141" s="72" t="s">
        <v>109</v>
      </c>
      <c r="E1141" s="72" t="s">
        <v>28</v>
      </c>
      <c r="F1141" s="72" t="s">
        <v>106</v>
      </c>
      <c r="G1141" s="72" t="s">
        <v>110</v>
      </c>
      <c r="H1141" s="72" t="s">
        <v>23</v>
      </c>
      <c r="I1141" s="72" t="s">
        <v>82</v>
      </c>
      <c r="J1141" s="74">
        <v>45532</v>
      </c>
      <c r="K1141" s="72"/>
      <c r="L1141" s="72">
        <v>0.73291411550554364</v>
      </c>
      <c r="M1141" s="72">
        <v>3710.57083605652</v>
      </c>
      <c r="N1141" s="72">
        <f>M1141/1000</f>
        <v>3.7105708360565202</v>
      </c>
      <c r="O1141" s="72">
        <f>N1141*0.446089</f>
        <v>1.6552448336856171</v>
      </c>
    </row>
    <row r="1142" spans="1:15" ht="13" x14ac:dyDescent="0.15">
      <c r="A1142" s="72">
        <v>2024</v>
      </c>
      <c r="B1142" s="72" t="s">
        <v>21</v>
      </c>
      <c r="C1142" s="72">
        <v>1401</v>
      </c>
      <c r="D1142" s="72" t="s">
        <v>107</v>
      </c>
      <c r="E1142" s="72" t="s">
        <v>22</v>
      </c>
      <c r="F1142" s="72" t="s">
        <v>106</v>
      </c>
      <c r="G1142" s="72" t="s">
        <v>107</v>
      </c>
      <c r="H1142" s="72" t="s">
        <v>23</v>
      </c>
      <c r="I1142" s="72" t="s">
        <v>82</v>
      </c>
      <c r="J1142" s="74">
        <v>45532</v>
      </c>
      <c r="K1142" s="72"/>
      <c r="L1142" s="72">
        <v>0.72687299171317432</v>
      </c>
      <c r="M1142" s="72">
        <v>3860.4902483314449</v>
      </c>
      <c r="N1142" s="72">
        <f>M1142/1000</f>
        <v>3.8604902483314452</v>
      </c>
      <c r="O1142" s="72">
        <f>N1142*0.446089</f>
        <v>1.7221222343879261</v>
      </c>
    </row>
    <row r="1143" spans="1:15" ht="13" x14ac:dyDescent="0.15">
      <c r="A1143" s="72">
        <v>2024</v>
      </c>
      <c r="B1143" s="72" t="s">
        <v>21</v>
      </c>
      <c r="C1143" s="72">
        <v>1402</v>
      </c>
      <c r="D1143" s="72" t="s">
        <v>107</v>
      </c>
      <c r="E1143" s="72" t="s">
        <v>28</v>
      </c>
      <c r="F1143" s="72" t="s">
        <v>106</v>
      </c>
      <c r="G1143" s="72" t="s">
        <v>110</v>
      </c>
      <c r="H1143" s="72" t="s">
        <v>23</v>
      </c>
      <c r="I1143" s="72" t="s">
        <v>82</v>
      </c>
      <c r="J1143" s="74">
        <v>45532</v>
      </c>
      <c r="K1143" s="72"/>
      <c r="L1143" s="72">
        <v>0.73879173290937994</v>
      </c>
      <c r="M1143" s="72">
        <v>3329.1343970530252</v>
      </c>
      <c r="N1143" s="72">
        <f>M1143/1000</f>
        <v>3.3291343970530254</v>
      </c>
      <c r="O1143" s="72">
        <f>N1143*0.446089</f>
        <v>1.4850902340469871</v>
      </c>
    </row>
    <row r="1144" spans="1:15" ht="13" x14ac:dyDescent="0.15">
      <c r="A1144" s="72">
        <v>2024</v>
      </c>
      <c r="B1144" s="72" t="s">
        <v>21</v>
      </c>
      <c r="C1144" s="72">
        <v>1403</v>
      </c>
      <c r="D1144" s="72" t="s">
        <v>107</v>
      </c>
      <c r="E1144" s="72" t="s">
        <v>29</v>
      </c>
      <c r="F1144" s="72" t="s">
        <v>108</v>
      </c>
      <c r="G1144" s="72" t="s">
        <v>107</v>
      </c>
      <c r="H1144" s="72" t="s">
        <v>23</v>
      </c>
      <c r="I1144" s="72" t="s">
        <v>82</v>
      </c>
      <c r="J1144" s="74">
        <v>45532</v>
      </c>
      <c r="K1144" s="72"/>
      <c r="L1144" s="72">
        <v>0.72447859495060374</v>
      </c>
      <c r="M1144" s="72">
        <v>3661.3393232236986</v>
      </c>
      <c r="N1144" s="72">
        <f>M1144/1000</f>
        <v>3.6613393232236984</v>
      </c>
      <c r="O1144" s="72">
        <f>N1144*0.446089</f>
        <v>1.6332831973575364</v>
      </c>
    </row>
    <row r="1145" spans="1:15" ht="13" x14ac:dyDescent="0.15">
      <c r="A1145" s="72">
        <v>2024</v>
      </c>
      <c r="B1145" s="72" t="s">
        <v>21</v>
      </c>
      <c r="C1145" s="72">
        <v>1404</v>
      </c>
      <c r="D1145" s="72" t="s">
        <v>107</v>
      </c>
      <c r="E1145" s="72" t="s">
        <v>27</v>
      </c>
      <c r="F1145" s="72" t="s">
        <v>108</v>
      </c>
      <c r="G1145" s="72" t="s">
        <v>109</v>
      </c>
      <c r="H1145" s="72" t="s">
        <v>23</v>
      </c>
      <c r="I1145" s="72" t="s">
        <v>82</v>
      </c>
      <c r="J1145" s="74">
        <v>45532</v>
      </c>
      <c r="K1145" s="72"/>
      <c r="L1145" s="72">
        <v>0.72289606269826456</v>
      </c>
      <c r="M1145" s="72">
        <v>3347.6083846488768</v>
      </c>
      <c r="N1145" s="72">
        <f>M1145/1000</f>
        <v>3.3476083846488769</v>
      </c>
      <c r="O1145" s="72">
        <f>N1145*0.446089</f>
        <v>1.4933312766996329</v>
      </c>
    </row>
    <row r="1146" spans="1:15" ht="13" x14ac:dyDescent="0.15">
      <c r="A1146" s="72">
        <v>2024</v>
      </c>
      <c r="B1146" s="72" t="s">
        <v>21</v>
      </c>
      <c r="C1146" s="72">
        <v>1405</v>
      </c>
      <c r="D1146" s="72" t="s">
        <v>107</v>
      </c>
      <c r="E1146" s="72" t="s">
        <v>31</v>
      </c>
      <c r="F1146" s="72" t="s">
        <v>106</v>
      </c>
      <c r="G1146" s="72" t="s">
        <v>109</v>
      </c>
      <c r="H1146" s="72" t="s">
        <v>23</v>
      </c>
      <c r="I1146" s="72" t="s">
        <v>82</v>
      </c>
      <c r="J1146" s="74">
        <v>45532</v>
      </c>
      <c r="K1146" s="72"/>
      <c r="L1146" s="72">
        <v>0.70919585987261136</v>
      </c>
      <c r="M1146" s="72">
        <v>3232.067058590148</v>
      </c>
      <c r="N1146" s="72">
        <f>M1146/1000</f>
        <v>3.2320670585901481</v>
      </c>
      <c r="O1146" s="72">
        <f>N1146*0.446089</f>
        <v>1.4417895620994206</v>
      </c>
    </row>
    <row r="1147" spans="1:15" ht="13" x14ac:dyDescent="0.15">
      <c r="A1147" s="72">
        <v>2024</v>
      </c>
      <c r="B1147" s="72" t="s">
        <v>21</v>
      </c>
      <c r="C1147" s="72">
        <v>1406</v>
      </c>
      <c r="D1147" s="72" t="s">
        <v>107</v>
      </c>
      <c r="E1147" s="72" t="s">
        <v>30</v>
      </c>
      <c r="F1147" s="72" t="s">
        <v>108</v>
      </c>
      <c r="G1147" s="72" t="s">
        <v>110</v>
      </c>
      <c r="H1147" s="72" t="s">
        <v>23</v>
      </c>
      <c r="I1147" s="72" t="s">
        <v>82</v>
      </c>
      <c r="J1147" s="74">
        <v>45532</v>
      </c>
      <c r="K1147" s="72"/>
      <c r="L1147" s="72">
        <v>0.73103722874776034</v>
      </c>
      <c r="M1147" s="72">
        <v>3411.7203054501479</v>
      </c>
      <c r="N1147" s="72">
        <f>M1147/1000</f>
        <v>3.4117203054501477</v>
      </c>
      <c r="O1147" s="72">
        <f>N1147*0.446089</f>
        <v>1.521930899337951</v>
      </c>
    </row>
    <row r="1148" spans="1:15" ht="13" x14ac:dyDescent="0.15">
      <c r="A1148" s="72">
        <v>2024</v>
      </c>
      <c r="B1148" s="72" t="s">
        <v>21</v>
      </c>
      <c r="C1148" s="72">
        <v>1407</v>
      </c>
      <c r="D1148" s="72" t="s">
        <v>107</v>
      </c>
      <c r="E1148" s="72" t="s">
        <v>27</v>
      </c>
      <c r="F1148" s="72" t="s">
        <v>108</v>
      </c>
      <c r="G1148" s="72" t="s">
        <v>109</v>
      </c>
      <c r="H1148" s="72" t="s">
        <v>32</v>
      </c>
      <c r="I1148" s="72" t="s">
        <v>82</v>
      </c>
      <c r="J1148" s="74">
        <v>45517</v>
      </c>
      <c r="K1148" s="72"/>
      <c r="L1148" s="72">
        <v>0.66888126875267895</v>
      </c>
      <c r="M1148" s="72">
        <v>4440.1605965354347</v>
      </c>
      <c r="N1148" s="72">
        <f>M1148/1000</f>
        <v>4.4401605965354349</v>
      </c>
      <c r="O1148" s="72">
        <f>N1148*0.446089</f>
        <v>1.9807068003478956</v>
      </c>
    </row>
    <row r="1149" spans="1:15" ht="13" x14ac:dyDescent="0.15">
      <c r="A1149" s="72">
        <v>2024</v>
      </c>
      <c r="B1149" s="72" t="s">
        <v>21</v>
      </c>
      <c r="C1149" s="72">
        <v>1408</v>
      </c>
      <c r="D1149" s="72" t="s">
        <v>107</v>
      </c>
      <c r="E1149" s="72" t="s">
        <v>22</v>
      </c>
      <c r="F1149" s="72" t="s">
        <v>106</v>
      </c>
      <c r="G1149" s="72" t="s">
        <v>107</v>
      </c>
      <c r="H1149" s="72" t="s">
        <v>32</v>
      </c>
      <c r="I1149" s="72" t="s">
        <v>82</v>
      </c>
      <c r="J1149" s="74">
        <v>45517</v>
      </c>
      <c r="K1149" s="72"/>
      <c r="L1149" s="72">
        <v>0.6414662084765177</v>
      </c>
      <c r="M1149" s="72">
        <v>4547.9045707167124</v>
      </c>
      <c r="N1149" s="72">
        <f>M1149/1000</f>
        <v>4.5479045707167121</v>
      </c>
      <c r="O1149" s="72">
        <f>N1149*0.446089</f>
        <v>2.0287702020464473</v>
      </c>
    </row>
    <row r="1150" spans="1:15" ht="13" x14ac:dyDescent="0.15">
      <c r="A1150" s="72">
        <v>2024</v>
      </c>
      <c r="B1150" s="72" t="s">
        <v>21</v>
      </c>
      <c r="C1150" s="72">
        <v>1409</v>
      </c>
      <c r="D1150" s="72" t="s">
        <v>107</v>
      </c>
      <c r="E1150" s="72" t="s">
        <v>29</v>
      </c>
      <c r="F1150" s="72" t="s">
        <v>108</v>
      </c>
      <c r="G1150" s="72" t="s">
        <v>107</v>
      </c>
      <c r="H1150" s="72" t="s">
        <v>32</v>
      </c>
      <c r="I1150" s="72" t="s">
        <v>82</v>
      </c>
      <c r="J1150" s="74">
        <v>45517</v>
      </c>
      <c r="K1150" s="72"/>
      <c r="L1150" s="72">
        <v>0.65738636363636371</v>
      </c>
      <c r="M1150" s="72">
        <v>4718.4726928374639</v>
      </c>
      <c r="N1150" s="72">
        <f>M1150/1000</f>
        <v>4.7184726928374641</v>
      </c>
      <c r="O1150" s="72">
        <f>N1150*0.446089</f>
        <v>2.1048587650751718</v>
      </c>
    </row>
    <row r="1151" spans="1:15" ht="13" x14ac:dyDescent="0.15">
      <c r="A1151" s="72">
        <v>2024</v>
      </c>
      <c r="B1151" s="72" t="s">
        <v>21</v>
      </c>
      <c r="C1151" s="72">
        <v>1410</v>
      </c>
      <c r="D1151" s="72" t="s">
        <v>107</v>
      </c>
      <c r="E1151" s="72" t="s">
        <v>31</v>
      </c>
      <c r="F1151" s="72" t="s">
        <v>106</v>
      </c>
      <c r="G1151" s="72" t="s">
        <v>109</v>
      </c>
      <c r="H1151" s="72" t="s">
        <v>32</v>
      </c>
      <c r="I1151" s="72" t="s">
        <v>82</v>
      </c>
      <c r="J1151" s="74">
        <v>45517</v>
      </c>
      <c r="K1151" s="72"/>
      <c r="L1151" s="72">
        <v>0.64257347100873707</v>
      </c>
      <c r="M1151" s="72">
        <v>4058.8835134506303</v>
      </c>
      <c r="N1151" s="72">
        <f>M1151/1000</f>
        <v>4.0588835134506303</v>
      </c>
      <c r="O1151" s="72">
        <f>N1151*0.446089</f>
        <v>1.8106232876316783</v>
      </c>
    </row>
    <row r="1152" spans="1:15" ht="13" x14ac:dyDescent="0.15">
      <c r="A1152" s="72">
        <v>2024</v>
      </c>
      <c r="B1152" s="72" t="s">
        <v>21</v>
      </c>
      <c r="C1152" s="72">
        <v>1411</v>
      </c>
      <c r="D1152" s="72" t="s">
        <v>107</v>
      </c>
      <c r="E1152" s="72" t="s">
        <v>30</v>
      </c>
      <c r="F1152" s="72" t="s">
        <v>108</v>
      </c>
      <c r="G1152" s="72" t="s">
        <v>110</v>
      </c>
      <c r="H1152" s="72" t="s">
        <v>32</v>
      </c>
      <c r="I1152" s="72" t="s">
        <v>82</v>
      </c>
      <c r="J1152" s="74">
        <v>45517</v>
      </c>
      <c r="K1152" s="72"/>
      <c r="L1152" s="72">
        <v>0.64736451373422421</v>
      </c>
      <c r="M1152" s="72">
        <v>3834.0738491072557</v>
      </c>
      <c r="N1152" s="72">
        <f>M1152/1000</f>
        <v>3.8340738491072557</v>
      </c>
      <c r="O1152" s="72">
        <f>N1152*0.446089</f>
        <v>1.7103381692744066</v>
      </c>
    </row>
    <row r="1153" spans="1:15" ht="13" x14ac:dyDescent="0.15">
      <c r="A1153" s="72">
        <v>2024</v>
      </c>
      <c r="B1153" s="72" t="s">
        <v>21</v>
      </c>
      <c r="C1153" s="72">
        <v>1412</v>
      </c>
      <c r="D1153" s="72" t="s">
        <v>107</v>
      </c>
      <c r="E1153" s="72" t="s">
        <v>28</v>
      </c>
      <c r="F1153" s="72" t="s">
        <v>106</v>
      </c>
      <c r="G1153" s="72" t="s">
        <v>110</v>
      </c>
      <c r="H1153" s="72" t="s">
        <v>32</v>
      </c>
      <c r="I1153" s="72" t="s">
        <v>82</v>
      </c>
      <c r="J1153" s="74">
        <v>45517</v>
      </c>
      <c r="K1153" s="72"/>
      <c r="L1153" s="72">
        <v>0.64219409282700424</v>
      </c>
      <c r="M1153" s="72">
        <v>4408.9952236855179</v>
      </c>
      <c r="N1153" s="72">
        <f>M1153/1000</f>
        <v>4.4089952236855181</v>
      </c>
      <c r="O1153" s="72">
        <f>N1153*0.446089</f>
        <v>1.9668042703386492</v>
      </c>
    </row>
    <row r="1154" spans="1:15" ht="13" x14ac:dyDescent="0.15">
      <c r="A1154" s="72">
        <v>2024</v>
      </c>
      <c r="B1154" s="72" t="s">
        <v>21</v>
      </c>
      <c r="C1154" s="72">
        <v>1101</v>
      </c>
      <c r="D1154" s="72" t="s">
        <v>105</v>
      </c>
      <c r="E1154" s="72" t="s">
        <v>22</v>
      </c>
      <c r="F1154" s="72" t="s">
        <v>106</v>
      </c>
      <c r="G1154" s="72" t="s">
        <v>107</v>
      </c>
      <c r="H1154" s="72" t="s">
        <v>23</v>
      </c>
      <c r="I1154" s="72" t="s">
        <v>84</v>
      </c>
      <c r="J1154" s="74">
        <v>45587</v>
      </c>
      <c r="K1154" s="72"/>
      <c r="L1154" s="72">
        <v>0.57583333333333331</v>
      </c>
      <c r="M1154" s="72">
        <v>370.11943350704502</v>
      </c>
      <c r="N1154" s="72">
        <f>M1154/1000</f>
        <v>0.37011943350704501</v>
      </c>
      <c r="O1154" s="72">
        <f>N1154*0.446089</f>
        <v>0.16510620797372422</v>
      </c>
    </row>
    <row r="1155" spans="1:15" ht="13" x14ac:dyDescent="0.15">
      <c r="A1155" s="72">
        <v>2024</v>
      </c>
      <c r="B1155" s="72" t="s">
        <v>21</v>
      </c>
      <c r="C1155" s="72">
        <v>1102</v>
      </c>
      <c r="D1155" s="72" t="s">
        <v>105</v>
      </c>
      <c r="E1155" s="72" t="s">
        <v>27</v>
      </c>
      <c r="F1155" s="72" t="s">
        <v>108</v>
      </c>
      <c r="G1155" s="72" t="s">
        <v>109</v>
      </c>
      <c r="H1155" s="72" t="s">
        <v>23</v>
      </c>
      <c r="I1155" s="72" t="s">
        <v>84</v>
      </c>
      <c r="J1155" s="74">
        <v>45587</v>
      </c>
      <c r="K1155" s="72"/>
      <c r="L1155" s="72">
        <v>0.62260253762171724</v>
      </c>
      <c r="M1155" s="72">
        <v>1458.9516660987108</v>
      </c>
      <c r="N1155" s="72">
        <f>M1155/1000</f>
        <v>1.4589516660987107</v>
      </c>
      <c r="O1155" s="72">
        <f>N1155*0.446089</f>
        <v>0.65082228977830781</v>
      </c>
    </row>
    <row r="1156" spans="1:15" ht="13" x14ac:dyDescent="0.15">
      <c r="A1156" s="72">
        <v>2024</v>
      </c>
      <c r="B1156" s="72" t="s">
        <v>21</v>
      </c>
      <c r="C1156" s="72">
        <v>1103</v>
      </c>
      <c r="D1156" s="72" t="s">
        <v>105</v>
      </c>
      <c r="E1156" s="72" t="s">
        <v>28</v>
      </c>
      <c r="F1156" s="72" t="s">
        <v>106</v>
      </c>
      <c r="G1156" s="72" t="s">
        <v>110</v>
      </c>
      <c r="H1156" s="72" t="s">
        <v>23</v>
      </c>
      <c r="I1156" s="72" t="s">
        <v>84</v>
      </c>
      <c r="J1156" s="74">
        <v>45587</v>
      </c>
      <c r="K1156" s="72"/>
      <c r="L1156" s="72">
        <v>0.66298020954598369</v>
      </c>
      <c r="M1156" s="72">
        <v>1506.4304257162235</v>
      </c>
      <c r="N1156" s="72">
        <f>M1156/1000</f>
        <v>1.5064304257162235</v>
      </c>
      <c r="O1156" s="72">
        <f>N1156*0.446089</f>
        <v>0.67200204217732451</v>
      </c>
    </row>
    <row r="1157" spans="1:15" ht="13" x14ac:dyDescent="0.15">
      <c r="A1157" s="72">
        <v>2024</v>
      </c>
      <c r="B1157" s="72" t="s">
        <v>21</v>
      </c>
      <c r="C1157" s="72">
        <v>1104</v>
      </c>
      <c r="D1157" s="72" t="s">
        <v>105</v>
      </c>
      <c r="E1157" s="72" t="s">
        <v>29</v>
      </c>
      <c r="F1157" s="72" t="s">
        <v>108</v>
      </c>
      <c r="G1157" s="72" t="s">
        <v>107</v>
      </c>
      <c r="H1157" s="72" t="s">
        <v>23</v>
      </c>
      <c r="I1157" s="72" t="s">
        <v>84</v>
      </c>
      <c r="J1157" s="74">
        <v>45587</v>
      </c>
      <c r="K1157" s="72"/>
      <c r="L1157" s="72">
        <v>0.65912462908011871</v>
      </c>
      <c r="M1157" s="72">
        <v>1564.8444376171869</v>
      </c>
      <c r="N1157" s="72">
        <f>M1157/1000</f>
        <v>1.5648444376171868</v>
      </c>
      <c r="O1157" s="72">
        <f>N1157*0.446089</f>
        <v>0.69805989033221327</v>
      </c>
    </row>
    <row r="1158" spans="1:15" ht="13" x14ac:dyDescent="0.15">
      <c r="A1158" s="72">
        <v>2024</v>
      </c>
      <c r="B1158" s="72" t="s">
        <v>21</v>
      </c>
      <c r="C1158" s="72">
        <v>1105</v>
      </c>
      <c r="D1158" s="72" t="s">
        <v>105</v>
      </c>
      <c r="E1158" s="72" t="s">
        <v>30</v>
      </c>
      <c r="F1158" s="72" t="s">
        <v>108</v>
      </c>
      <c r="G1158" s="72" t="s">
        <v>110</v>
      </c>
      <c r="H1158" s="72" t="s">
        <v>23</v>
      </c>
      <c r="I1158" s="72" t="s">
        <v>84</v>
      </c>
      <c r="J1158" s="74">
        <v>45587</v>
      </c>
      <c r="K1158" s="72"/>
      <c r="L1158" s="72">
        <v>0.59312233718807061</v>
      </c>
      <c r="M1158" s="72">
        <v>862.22394986221843</v>
      </c>
      <c r="N1158" s="72">
        <f>M1158/1000</f>
        <v>0.8622239498622184</v>
      </c>
      <c r="O1158" s="72">
        <f>N1158*0.446089</f>
        <v>0.38462861957008715</v>
      </c>
    </row>
    <row r="1159" spans="1:15" ht="13" x14ac:dyDescent="0.15">
      <c r="A1159" s="72">
        <v>2024</v>
      </c>
      <c r="B1159" s="72" t="s">
        <v>21</v>
      </c>
      <c r="C1159" s="72">
        <v>1106</v>
      </c>
      <c r="D1159" s="72" t="s">
        <v>105</v>
      </c>
      <c r="E1159" s="72" t="s">
        <v>31</v>
      </c>
      <c r="F1159" s="72" t="s">
        <v>106</v>
      </c>
      <c r="G1159" s="72" t="s">
        <v>109</v>
      </c>
      <c r="H1159" s="72" t="s">
        <v>23</v>
      </c>
      <c r="I1159" s="72" t="s">
        <v>84</v>
      </c>
      <c r="J1159" s="74">
        <v>45587</v>
      </c>
      <c r="K1159" s="72"/>
      <c r="L1159" s="72">
        <v>0.56995884773662553</v>
      </c>
      <c r="M1159" s="72">
        <v>553.69855967078172</v>
      </c>
      <c r="N1159" s="72">
        <f>M1159/1000</f>
        <v>0.55369855967078174</v>
      </c>
      <c r="O1159" s="72">
        <f>N1159*0.446089</f>
        <v>0.24699883678497936</v>
      </c>
    </row>
    <row r="1160" spans="1:15" ht="13" x14ac:dyDescent="0.15">
      <c r="A1160" s="72">
        <v>2024</v>
      </c>
      <c r="B1160" s="72" t="s">
        <v>21</v>
      </c>
      <c r="C1160" s="72">
        <v>1107</v>
      </c>
      <c r="D1160" s="72" t="s">
        <v>105</v>
      </c>
      <c r="E1160" s="72" t="s">
        <v>29</v>
      </c>
      <c r="F1160" s="72" t="s">
        <v>108</v>
      </c>
      <c r="G1160" s="72" t="s">
        <v>107</v>
      </c>
      <c r="H1160" s="72" t="s">
        <v>32</v>
      </c>
      <c r="I1160" s="72" t="s">
        <v>84</v>
      </c>
      <c r="J1160" s="74">
        <v>45553</v>
      </c>
      <c r="K1160" s="72"/>
      <c r="L1160" s="72">
        <v>0.65244775264815347</v>
      </c>
      <c r="M1160" s="72">
        <v>3946.7526118454639</v>
      </c>
      <c r="N1160" s="72">
        <f>M1160/1000</f>
        <v>3.9467526118454641</v>
      </c>
      <c r="O1160" s="72">
        <f>N1160*0.446089</f>
        <v>1.7606029258655314</v>
      </c>
    </row>
    <row r="1161" spans="1:15" ht="13" x14ac:dyDescent="0.15">
      <c r="A1161" s="72">
        <v>2024</v>
      </c>
      <c r="B1161" s="72" t="s">
        <v>21</v>
      </c>
      <c r="C1161" s="72">
        <v>1108</v>
      </c>
      <c r="D1161" s="72" t="s">
        <v>105</v>
      </c>
      <c r="E1161" s="72" t="s">
        <v>28</v>
      </c>
      <c r="F1161" s="72" t="s">
        <v>106</v>
      </c>
      <c r="G1161" s="72" t="s">
        <v>110</v>
      </c>
      <c r="H1161" s="72" t="s">
        <v>32</v>
      </c>
      <c r="I1161" s="72" t="s">
        <v>84</v>
      </c>
      <c r="J1161" s="74">
        <v>45553</v>
      </c>
      <c r="K1161" s="72"/>
      <c r="L1161" s="72">
        <v>0.65115127506808623</v>
      </c>
      <c r="M1161" s="72">
        <v>4214.3353426426784</v>
      </c>
      <c r="N1161" s="72">
        <f>M1161/1000</f>
        <v>4.214335342642678</v>
      </c>
      <c r="O1161" s="72">
        <f>N1161*0.446089</f>
        <v>1.8799686386641297</v>
      </c>
    </row>
    <row r="1162" spans="1:15" ht="13" x14ac:dyDescent="0.15">
      <c r="A1162" s="72">
        <v>2024</v>
      </c>
      <c r="B1162" s="72" t="s">
        <v>21</v>
      </c>
      <c r="C1162" s="72">
        <v>1109</v>
      </c>
      <c r="D1162" s="72" t="s">
        <v>105</v>
      </c>
      <c r="E1162" s="72" t="s">
        <v>22</v>
      </c>
      <c r="F1162" s="72" t="s">
        <v>106</v>
      </c>
      <c r="G1162" s="72" t="s">
        <v>107</v>
      </c>
      <c r="H1162" s="72" t="s">
        <v>32</v>
      </c>
      <c r="I1162" s="72" t="s">
        <v>84</v>
      </c>
      <c r="J1162" s="74">
        <v>45553</v>
      </c>
      <c r="K1162" s="72"/>
      <c r="L1162" s="72">
        <v>0.67054714784633296</v>
      </c>
      <c r="M1162" s="72">
        <v>3701.4183237105235</v>
      </c>
      <c r="N1162" s="72">
        <f>M1162/1000</f>
        <v>3.7014183237105236</v>
      </c>
      <c r="O1162" s="72">
        <f>N1162*0.446089</f>
        <v>1.6511619986057038</v>
      </c>
    </row>
    <row r="1163" spans="1:15" ht="13" x14ac:dyDescent="0.15">
      <c r="A1163" s="72">
        <v>2024</v>
      </c>
      <c r="B1163" s="72" t="s">
        <v>21</v>
      </c>
      <c r="C1163" s="72">
        <v>1110</v>
      </c>
      <c r="D1163" s="72" t="s">
        <v>105</v>
      </c>
      <c r="E1163" s="72" t="s">
        <v>27</v>
      </c>
      <c r="F1163" s="72" t="s">
        <v>108</v>
      </c>
      <c r="G1163" s="72" t="s">
        <v>109</v>
      </c>
      <c r="H1163" s="72" t="s">
        <v>32</v>
      </c>
      <c r="I1163" s="72" t="s">
        <v>84</v>
      </c>
      <c r="J1163" s="74">
        <v>45553</v>
      </c>
      <c r="K1163" s="72"/>
      <c r="L1163" s="72">
        <v>0.63978663319736429</v>
      </c>
      <c r="M1163" s="72">
        <v>3002.6234059029789</v>
      </c>
      <c r="N1163" s="72">
        <f>M1163/1000</f>
        <v>3.002623405902979</v>
      </c>
      <c r="O1163" s="72">
        <f>N1163*0.446089</f>
        <v>1.3394372725158541</v>
      </c>
    </row>
    <row r="1164" spans="1:15" ht="13" x14ac:dyDescent="0.15">
      <c r="A1164" s="72">
        <v>2024</v>
      </c>
      <c r="B1164" s="72" t="s">
        <v>21</v>
      </c>
      <c r="C1164" s="72">
        <v>1111</v>
      </c>
      <c r="D1164" s="72" t="s">
        <v>105</v>
      </c>
      <c r="E1164" s="72" t="s">
        <v>30</v>
      </c>
      <c r="F1164" s="72" t="s">
        <v>108</v>
      </c>
      <c r="G1164" s="72" t="s">
        <v>110</v>
      </c>
      <c r="H1164" s="72" t="s">
        <v>32</v>
      </c>
      <c r="I1164" s="72" t="s">
        <v>84</v>
      </c>
      <c r="J1164" s="74">
        <v>45553</v>
      </c>
      <c r="K1164" s="72"/>
      <c r="L1164" s="72">
        <v>0.64053219291993346</v>
      </c>
      <c r="M1164" s="72">
        <v>2779.2775963217077</v>
      </c>
      <c r="N1164" s="72">
        <f>M1164/1000</f>
        <v>2.7792775963217076</v>
      </c>
      <c r="O1164" s="72">
        <f>N1164*0.446089</f>
        <v>1.2398051636655543</v>
      </c>
    </row>
    <row r="1165" spans="1:15" ht="13" x14ac:dyDescent="0.15">
      <c r="A1165" s="72">
        <v>2024</v>
      </c>
      <c r="B1165" s="72" t="s">
        <v>21</v>
      </c>
      <c r="C1165" s="72">
        <v>1112</v>
      </c>
      <c r="D1165" s="72" t="s">
        <v>105</v>
      </c>
      <c r="E1165" s="72" t="s">
        <v>31</v>
      </c>
      <c r="F1165" s="72" t="s">
        <v>106</v>
      </c>
      <c r="G1165" s="72" t="s">
        <v>109</v>
      </c>
      <c r="H1165" s="72" t="s">
        <v>32</v>
      </c>
      <c r="I1165" s="72" t="s">
        <v>84</v>
      </c>
      <c r="J1165" s="74">
        <v>45553</v>
      </c>
      <c r="K1165" s="72"/>
      <c r="L1165" s="72">
        <v>0.60411012020162858</v>
      </c>
      <c r="M1165" s="72">
        <v>2917.4013884047476</v>
      </c>
      <c r="N1165" s="72">
        <f>M1165/1000</f>
        <v>2.9174013884047478</v>
      </c>
      <c r="O1165" s="72">
        <f>N1165*0.446089</f>
        <v>1.3014206679520857</v>
      </c>
    </row>
    <row r="1166" spans="1:15" ht="13" x14ac:dyDescent="0.15">
      <c r="A1166" s="72">
        <v>2024</v>
      </c>
      <c r="B1166" s="72" t="s">
        <v>21</v>
      </c>
      <c r="C1166" s="72">
        <v>1201</v>
      </c>
      <c r="D1166" s="72" t="s">
        <v>111</v>
      </c>
      <c r="E1166" s="72" t="s">
        <v>30</v>
      </c>
      <c r="F1166" s="72" t="s">
        <v>108</v>
      </c>
      <c r="G1166" s="72" t="s">
        <v>110</v>
      </c>
      <c r="H1166" s="72" t="s">
        <v>23</v>
      </c>
      <c r="I1166" s="72" t="s">
        <v>84</v>
      </c>
      <c r="J1166" s="74">
        <v>45587</v>
      </c>
      <c r="K1166" s="72"/>
      <c r="L1166" s="72">
        <v>0.63088607594936708</v>
      </c>
      <c r="M1166" s="72">
        <v>1962.0273417721521</v>
      </c>
      <c r="N1166" s="72">
        <f>M1166/1000</f>
        <v>1.9620273417721521</v>
      </c>
      <c r="O1166" s="72">
        <f>N1166*0.446089</f>
        <v>0.87523881486379762</v>
      </c>
    </row>
    <row r="1167" spans="1:15" ht="13" x14ac:dyDescent="0.15">
      <c r="A1167" s="72">
        <v>2024</v>
      </c>
      <c r="B1167" s="72" t="s">
        <v>21</v>
      </c>
      <c r="C1167" s="72">
        <v>1202</v>
      </c>
      <c r="D1167" s="72" t="s">
        <v>111</v>
      </c>
      <c r="E1167" s="72" t="s">
        <v>29</v>
      </c>
      <c r="F1167" s="72" t="s">
        <v>108</v>
      </c>
      <c r="G1167" s="72" t="s">
        <v>107</v>
      </c>
      <c r="H1167" s="72" t="s">
        <v>23</v>
      </c>
      <c r="I1167" s="72" t="s">
        <v>84</v>
      </c>
      <c r="J1167" s="74">
        <v>45587</v>
      </c>
      <c r="K1167" s="72"/>
      <c r="L1167" s="72">
        <v>0.64586466165413536</v>
      </c>
      <c r="M1167" s="72">
        <v>2438.5747474747473</v>
      </c>
      <c r="N1167" s="72">
        <f>M1167/1000</f>
        <v>2.4385747474747475</v>
      </c>
      <c r="O1167" s="72">
        <f>N1167*0.446089</f>
        <v>1.0878213705262627</v>
      </c>
    </row>
    <row r="1168" spans="1:15" ht="13" x14ac:dyDescent="0.15">
      <c r="A1168" s="72">
        <v>2024</v>
      </c>
      <c r="B1168" s="72" t="s">
        <v>21</v>
      </c>
      <c r="C1168" s="72">
        <v>1203</v>
      </c>
      <c r="D1168" s="72" t="s">
        <v>111</v>
      </c>
      <c r="E1168" s="72" t="s">
        <v>27</v>
      </c>
      <c r="F1168" s="72" t="s">
        <v>108</v>
      </c>
      <c r="G1168" s="72" t="s">
        <v>109</v>
      </c>
      <c r="H1168" s="72" t="s">
        <v>23</v>
      </c>
      <c r="I1168" s="72" t="s">
        <v>84</v>
      </c>
      <c r="J1168" s="74">
        <v>45587</v>
      </c>
      <c r="K1168" s="72"/>
      <c r="L1168" s="72">
        <v>0.6608680372518011</v>
      </c>
      <c r="M1168" s="72">
        <v>2458.1700564480388</v>
      </c>
      <c r="N1168" s="72">
        <f>M1168/1000</f>
        <v>2.4581700564480387</v>
      </c>
      <c r="O1168" s="72">
        <f>N1168*0.446089</f>
        <v>1.0965626223108491</v>
      </c>
    </row>
    <row r="1169" spans="1:15" ht="13" x14ac:dyDescent="0.15">
      <c r="A1169" s="72">
        <v>2024</v>
      </c>
      <c r="B1169" s="72" t="s">
        <v>21</v>
      </c>
      <c r="C1169" s="72">
        <v>1204</v>
      </c>
      <c r="D1169" s="72" t="s">
        <v>111</v>
      </c>
      <c r="E1169" s="72" t="s">
        <v>22</v>
      </c>
      <c r="F1169" s="72" t="s">
        <v>106</v>
      </c>
      <c r="G1169" s="72" t="s">
        <v>107</v>
      </c>
      <c r="H1169" s="72" t="s">
        <v>23</v>
      </c>
      <c r="I1169" s="72" t="s">
        <v>84</v>
      </c>
      <c r="J1169" s="74">
        <v>45587</v>
      </c>
      <c r="K1169" s="72"/>
      <c r="L1169" s="72">
        <v>0.67777010700724893</v>
      </c>
      <c r="M1169" s="72">
        <v>1518.1769187677021</v>
      </c>
      <c r="N1169" s="72">
        <f>M1169/1000</f>
        <v>1.5181769187677021</v>
      </c>
      <c r="O1169" s="72">
        <f>N1169*0.446089</f>
        <v>0.67724202351616547</v>
      </c>
    </row>
    <row r="1170" spans="1:15" ht="13" x14ac:dyDescent="0.15">
      <c r="A1170" s="72">
        <v>2024</v>
      </c>
      <c r="B1170" s="72" t="s">
        <v>21</v>
      </c>
      <c r="C1170" s="72">
        <v>1205</v>
      </c>
      <c r="D1170" s="72" t="s">
        <v>111</v>
      </c>
      <c r="E1170" s="72" t="s">
        <v>28</v>
      </c>
      <c r="F1170" s="72" t="s">
        <v>106</v>
      </c>
      <c r="G1170" s="72" t="s">
        <v>110</v>
      </c>
      <c r="H1170" s="72" t="s">
        <v>23</v>
      </c>
      <c r="I1170" s="72" t="s">
        <v>84</v>
      </c>
      <c r="J1170" s="74">
        <v>45587</v>
      </c>
      <c r="K1170" s="72"/>
      <c r="L1170" s="72">
        <v>0.63066104078762308</v>
      </c>
      <c r="M1170" s="72">
        <v>2587.8855458791695</v>
      </c>
      <c r="N1170" s="72">
        <f>M1170/1000</f>
        <v>2.5878855458791694</v>
      </c>
      <c r="O1170" s="72">
        <f>N1170*0.446089</f>
        <v>1.1544272752756928</v>
      </c>
    </row>
    <row r="1171" spans="1:15" ht="13" x14ac:dyDescent="0.15">
      <c r="A1171" s="72">
        <v>2024</v>
      </c>
      <c r="B1171" s="72" t="s">
        <v>21</v>
      </c>
      <c r="C1171" s="72">
        <v>1206</v>
      </c>
      <c r="D1171" s="72" t="s">
        <v>111</v>
      </c>
      <c r="E1171" s="72" t="s">
        <v>31</v>
      </c>
      <c r="F1171" s="72" t="s">
        <v>106</v>
      </c>
      <c r="G1171" s="72" t="s">
        <v>109</v>
      </c>
      <c r="H1171" s="72" t="s">
        <v>23</v>
      </c>
      <c r="I1171" s="72" t="s">
        <v>84</v>
      </c>
      <c r="J1171" s="74">
        <v>45587</v>
      </c>
      <c r="K1171" s="72"/>
      <c r="L1171" s="72">
        <v>0.59928443649373886</v>
      </c>
      <c r="M1171" s="72">
        <v>1348.6749375642873</v>
      </c>
      <c r="N1171" s="72">
        <f>M1171/1000</f>
        <v>1.3486749375642872</v>
      </c>
      <c r="O1171" s="72">
        <f>N1171*0.446089</f>
        <v>0.6016290542231153</v>
      </c>
    </row>
    <row r="1172" spans="1:15" ht="13" x14ac:dyDescent="0.15">
      <c r="A1172" s="72">
        <v>2024</v>
      </c>
      <c r="B1172" s="72" t="s">
        <v>21</v>
      </c>
      <c r="C1172" s="72">
        <v>1207</v>
      </c>
      <c r="D1172" s="72" t="s">
        <v>111</v>
      </c>
      <c r="E1172" s="72" t="s">
        <v>28</v>
      </c>
      <c r="F1172" s="72" t="s">
        <v>106</v>
      </c>
      <c r="G1172" s="72" t="s">
        <v>110</v>
      </c>
      <c r="H1172" s="72" t="s">
        <v>32</v>
      </c>
      <c r="I1172" s="72" t="s">
        <v>84</v>
      </c>
      <c r="J1172" s="74">
        <v>45553</v>
      </c>
      <c r="K1172" s="72"/>
      <c r="L1172" s="72">
        <v>0.65881374722838137</v>
      </c>
      <c r="M1172" s="72">
        <v>2926.4548163950408</v>
      </c>
      <c r="N1172" s="72">
        <f>M1172/1000</f>
        <v>2.9264548163950406</v>
      </c>
      <c r="O1172" s="72">
        <f>N1172*0.446089</f>
        <v>1.3054593025908472</v>
      </c>
    </row>
    <row r="1173" spans="1:15" ht="13" x14ac:dyDescent="0.15">
      <c r="A1173" s="72">
        <v>2024</v>
      </c>
      <c r="B1173" s="72" t="s">
        <v>21</v>
      </c>
      <c r="C1173" s="72">
        <v>1208</v>
      </c>
      <c r="D1173" s="72" t="s">
        <v>111</v>
      </c>
      <c r="E1173" s="72" t="s">
        <v>30</v>
      </c>
      <c r="F1173" s="72" t="s">
        <v>108</v>
      </c>
      <c r="G1173" s="72" t="s">
        <v>110</v>
      </c>
      <c r="H1173" s="72" t="s">
        <v>32</v>
      </c>
      <c r="I1173" s="72" t="s">
        <v>84</v>
      </c>
      <c r="J1173" s="74">
        <v>45553</v>
      </c>
      <c r="K1173" s="72"/>
      <c r="L1173" s="72">
        <v>0.68623718887262075</v>
      </c>
      <c r="M1173" s="72">
        <v>2312.1885845604238</v>
      </c>
      <c r="N1173" s="72">
        <f>M1173/1000</f>
        <v>2.312188584560424</v>
      </c>
      <c r="O1173" s="72">
        <f>N1173*0.446089</f>
        <v>1.031441893497975</v>
      </c>
    </row>
    <row r="1174" spans="1:15" ht="13" x14ac:dyDescent="0.15">
      <c r="A1174" s="72">
        <v>2024</v>
      </c>
      <c r="B1174" s="72" t="s">
        <v>21</v>
      </c>
      <c r="C1174" s="72">
        <v>1209</v>
      </c>
      <c r="D1174" s="72" t="s">
        <v>111</v>
      </c>
      <c r="E1174" s="72" t="s">
        <v>31</v>
      </c>
      <c r="F1174" s="72" t="s">
        <v>106</v>
      </c>
      <c r="G1174" s="72" t="s">
        <v>109</v>
      </c>
      <c r="H1174" s="72" t="s">
        <v>32</v>
      </c>
      <c r="I1174" s="72" t="s">
        <v>84</v>
      </c>
      <c r="J1174" s="74">
        <v>45553</v>
      </c>
      <c r="K1174" s="72"/>
      <c r="L1174" s="72">
        <v>0.65915190552871716</v>
      </c>
      <c r="M1174" s="72">
        <v>2676.4934036494237</v>
      </c>
      <c r="N1174" s="72">
        <f>M1174/1000</f>
        <v>2.6764934036494239</v>
      </c>
      <c r="O1174" s="72">
        <f>N1174*0.446089</f>
        <v>1.193954265940568</v>
      </c>
    </row>
    <row r="1175" spans="1:15" ht="13" x14ac:dyDescent="0.15">
      <c r="A1175" s="72">
        <v>2024</v>
      </c>
      <c r="B1175" s="72" t="s">
        <v>21</v>
      </c>
      <c r="C1175" s="72">
        <v>1210</v>
      </c>
      <c r="D1175" s="72" t="s">
        <v>111</v>
      </c>
      <c r="E1175" s="72" t="s">
        <v>22</v>
      </c>
      <c r="F1175" s="72" t="s">
        <v>106</v>
      </c>
      <c r="G1175" s="72" t="s">
        <v>107</v>
      </c>
      <c r="H1175" s="72" t="s">
        <v>32</v>
      </c>
      <c r="I1175" s="72" t="s">
        <v>84</v>
      </c>
      <c r="J1175" s="74">
        <v>45553</v>
      </c>
      <c r="K1175" s="72"/>
      <c r="L1175" s="72">
        <v>0.67870212246889483</v>
      </c>
      <c r="M1175" s="72">
        <v>2445.3462189595393</v>
      </c>
      <c r="N1175" s="72">
        <f>M1175/1000</f>
        <v>2.4453462189595392</v>
      </c>
      <c r="O1175" s="72">
        <f>N1175*0.446089</f>
        <v>1.090842049469442</v>
      </c>
    </row>
    <row r="1176" spans="1:15" ht="13" x14ac:dyDescent="0.15">
      <c r="A1176" s="72">
        <v>2024</v>
      </c>
      <c r="B1176" s="72" t="s">
        <v>21</v>
      </c>
      <c r="C1176" s="72">
        <v>1211</v>
      </c>
      <c r="D1176" s="72" t="s">
        <v>111</v>
      </c>
      <c r="E1176" s="72" t="s">
        <v>27</v>
      </c>
      <c r="F1176" s="72" t="s">
        <v>108</v>
      </c>
      <c r="G1176" s="72" t="s">
        <v>109</v>
      </c>
      <c r="H1176" s="72" t="s">
        <v>32</v>
      </c>
      <c r="I1176" s="72" t="s">
        <v>84</v>
      </c>
      <c r="J1176" s="74">
        <v>45553</v>
      </c>
      <c r="K1176" s="72"/>
      <c r="L1176" s="72">
        <v>0.70672431787684509</v>
      </c>
      <c r="M1176" s="72">
        <v>2409.2225343071714</v>
      </c>
      <c r="N1176" s="72">
        <f>M1176/1000</f>
        <v>2.4092225343071716</v>
      </c>
      <c r="O1176" s="72">
        <f>N1176*0.446089</f>
        <v>1.0747276711065519</v>
      </c>
    </row>
    <row r="1177" spans="1:15" ht="13" x14ac:dyDescent="0.15">
      <c r="A1177" s="72">
        <v>2024</v>
      </c>
      <c r="B1177" s="72" t="s">
        <v>21</v>
      </c>
      <c r="C1177" s="72">
        <v>1212</v>
      </c>
      <c r="D1177" s="72" t="s">
        <v>111</v>
      </c>
      <c r="E1177" s="72" t="s">
        <v>29</v>
      </c>
      <c r="F1177" s="72" t="s">
        <v>108</v>
      </c>
      <c r="G1177" s="72" t="s">
        <v>107</v>
      </c>
      <c r="H1177" s="72" t="s">
        <v>32</v>
      </c>
      <c r="I1177" s="72" t="s">
        <v>84</v>
      </c>
      <c r="J1177" s="74">
        <v>45553</v>
      </c>
      <c r="K1177" s="72"/>
      <c r="L1177" s="72">
        <v>0.67656212592769938</v>
      </c>
      <c r="M1177" s="72">
        <v>2813.2952991732009</v>
      </c>
      <c r="N1177" s="72">
        <f>M1177/1000</f>
        <v>2.813295299173201</v>
      </c>
      <c r="O1177" s="72">
        <f>N1177*0.446089</f>
        <v>1.2549800867128742</v>
      </c>
    </row>
    <row r="1178" spans="1:15" ht="13" x14ac:dyDescent="0.15">
      <c r="A1178" s="72">
        <v>2024</v>
      </c>
      <c r="B1178" s="72" t="s">
        <v>21</v>
      </c>
      <c r="C1178" s="72">
        <v>1301</v>
      </c>
      <c r="D1178" s="72" t="s">
        <v>109</v>
      </c>
      <c r="E1178" s="72" t="s">
        <v>22</v>
      </c>
      <c r="F1178" s="72" t="s">
        <v>106</v>
      </c>
      <c r="G1178" s="72" t="s">
        <v>107</v>
      </c>
      <c r="H1178" s="72" t="s">
        <v>32</v>
      </c>
      <c r="I1178" s="72" t="s">
        <v>84</v>
      </c>
      <c r="J1178" s="74">
        <v>45553</v>
      </c>
      <c r="K1178" s="72"/>
      <c r="L1178" s="72">
        <v>0.63141788507310437</v>
      </c>
      <c r="M1178" s="72">
        <v>3072.382613394514</v>
      </c>
      <c r="N1178" s="72">
        <f>M1178/1000</f>
        <v>3.072382613394514</v>
      </c>
      <c r="O1178" s="72">
        <f>N1178*0.446089</f>
        <v>1.3705560876265455</v>
      </c>
    </row>
    <row r="1179" spans="1:15" ht="13" x14ac:dyDescent="0.15">
      <c r="A1179" s="72">
        <v>2024</v>
      </c>
      <c r="B1179" s="72" t="s">
        <v>21</v>
      </c>
      <c r="C1179" s="72">
        <v>1302</v>
      </c>
      <c r="D1179" s="72" t="s">
        <v>109</v>
      </c>
      <c r="E1179" s="72" t="s">
        <v>27</v>
      </c>
      <c r="F1179" s="72" t="s">
        <v>108</v>
      </c>
      <c r="G1179" s="72" t="s">
        <v>109</v>
      </c>
      <c r="H1179" s="72" t="s">
        <v>32</v>
      </c>
      <c r="I1179" s="72" t="s">
        <v>84</v>
      </c>
      <c r="J1179" s="74">
        <v>45553</v>
      </c>
      <c r="K1179" s="72"/>
      <c r="L1179" s="72">
        <v>0.6975572519083969</v>
      </c>
      <c r="M1179" s="72">
        <v>2046.0825565236762</v>
      </c>
      <c r="N1179" s="72">
        <f>M1179/1000</f>
        <v>2.0460825565236762</v>
      </c>
      <c r="O1179" s="72">
        <f>N1179*0.446089</f>
        <v>0.91273492155709024</v>
      </c>
    </row>
    <row r="1180" spans="1:15" ht="13" x14ac:dyDescent="0.15">
      <c r="A1180" s="72">
        <v>2024</v>
      </c>
      <c r="B1180" s="72" t="s">
        <v>21</v>
      </c>
      <c r="C1180" s="72">
        <v>1303</v>
      </c>
      <c r="D1180" s="72" t="s">
        <v>109</v>
      </c>
      <c r="E1180" s="72" t="s">
        <v>30</v>
      </c>
      <c r="F1180" s="72" t="s">
        <v>108</v>
      </c>
      <c r="G1180" s="72" t="s">
        <v>110</v>
      </c>
      <c r="H1180" s="72" t="s">
        <v>32</v>
      </c>
      <c r="I1180" s="72" t="s">
        <v>84</v>
      </c>
      <c r="J1180" s="74">
        <v>45553</v>
      </c>
      <c r="K1180" s="72"/>
      <c r="L1180" s="72">
        <v>0.67953321364452424</v>
      </c>
      <c r="M1180" s="72">
        <v>2555.1647715938557</v>
      </c>
      <c r="N1180" s="72">
        <f>M1180/1000</f>
        <v>2.5551647715938555</v>
      </c>
      <c r="O1180" s="72">
        <f>N1180*0.446089</f>
        <v>1.1398308977955314</v>
      </c>
    </row>
    <row r="1181" spans="1:15" ht="13" x14ac:dyDescent="0.15">
      <c r="A1181" s="72">
        <v>2024</v>
      </c>
      <c r="B1181" s="72" t="s">
        <v>21</v>
      </c>
      <c r="C1181" s="72">
        <v>1304</v>
      </c>
      <c r="D1181" s="72" t="s">
        <v>109</v>
      </c>
      <c r="E1181" s="72" t="s">
        <v>31</v>
      </c>
      <c r="F1181" s="72" t="s">
        <v>106</v>
      </c>
      <c r="G1181" s="72" t="s">
        <v>109</v>
      </c>
      <c r="H1181" s="72" t="s">
        <v>32</v>
      </c>
      <c r="I1181" s="72" t="s">
        <v>84</v>
      </c>
      <c r="J1181" s="74">
        <v>45553</v>
      </c>
      <c r="K1181" s="72"/>
      <c r="L1181" s="72">
        <v>0.67085010655931798</v>
      </c>
      <c r="M1181" s="72">
        <v>2226.7614604752503</v>
      </c>
      <c r="N1181" s="72">
        <f>M1181/1000</f>
        <v>2.2267614604752501</v>
      </c>
      <c r="O1181" s="72">
        <f>N1181*0.446089</f>
        <v>0.99333379314194392</v>
      </c>
    </row>
    <row r="1182" spans="1:15" ht="13" x14ac:dyDescent="0.15">
      <c r="A1182" s="72">
        <v>2024</v>
      </c>
      <c r="B1182" s="72" t="s">
        <v>21</v>
      </c>
      <c r="C1182" s="72">
        <v>1305</v>
      </c>
      <c r="D1182" s="72" t="s">
        <v>109</v>
      </c>
      <c r="E1182" s="72" t="s">
        <v>28</v>
      </c>
      <c r="F1182" s="72" t="s">
        <v>106</v>
      </c>
      <c r="G1182" s="72" t="s">
        <v>110</v>
      </c>
      <c r="H1182" s="72" t="s">
        <v>32</v>
      </c>
      <c r="I1182" s="72" t="s">
        <v>84</v>
      </c>
      <c r="J1182" s="74">
        <v>45553</v>
      </c>
      <c r="K1182" s="72"/>
      <c r="L1182" s="72">
        <v>0.69319511787326538</v>
      </c>
      <c r="M1182" s="72">
        <v>1853.2082327294943</v>
      </c>
      <c r="N1182" s="72">
        <f>M1182/1000</f>
        <v>1.8532082327294943</v>
      </c>
      <c r="O1182" s="72">
        <f>N1182*0.446089</f>
        <v>0.82669580733006742</v>
      </c>
    </row>
    <row r="1183" spans="1:15" ht="13" x14ac:dyDescent="0.15">
      <c r="A1183" s="72">
        <v>2024</v>
      </c>
      <c r="B1183" s="72" t="s">
        <v>21</v>
      </c>
      <c r="C1183" s="72">
        <v>1306</v>
      </c>
      <c r="D1183" s="72" t="s">
        <v>109</v>
      </c>
      <c r="E1183" s="72" t="s">
        <v>29</v>
      </c>
      <c r="F1183" s="72" t="s">
        <v>108</v>
      </c>
      <c r="G1183" s="72" t="s">
        <v>107</v>
      </c>
      <c r="H1183" s="72" t="s">
        <v>32</v>
      </c>
      <c r="I1183" s="72" t="s">
        <v>84</v>
      </c>
      <c r="J1183" s="74">
        <v>45553</v>
      </c>
      <c r="K1183" s="72"/>
      <c r="L1183" s="72">
        <v>0.6446469248291572</v>
      </c>
      <c r="M1183" s="72">
        <v>2661.6057001296176</v>
      </c>
      <c r="N1183" s="72">
        <f>M1183/1000</f>
        <v>2.6616057001296176</v>
      </c>
      <c r="O1183" s="72">
        <f>N1183*0.446089</f>
        <v>1.1873130251651209</v>
      </c>
    </row>
    <row r="1184" spans="1:15" ht="13" x14ac:dyDescent="0.15">
      <c r="A1184" s="72">
        <v>2024</v>
      </c>
      <c r="B1184" s="72" t="s">
        <v>21</v>
      </c>
      <c r="C1184" s="72">
        <v>1307</v>
      </c>
      <c r="D1184" s="72" t="s">
        <v>109</v>
      </c>
      <c r="E1184" s="72" t="s">
        <v>27</v>
      </c>
      <c r="F1184" s="72" t="s">
        <v>108</v>
      </c>
      <c r="G1184" s="72" t="s">
        <v>109</v>
      </c>
      <c r="H1184" s="72" t="s">
        <v>23</v>
      </c>
      <c r="I1184" s="72" t="s">
        <v>84</v>
      </c>
      <c r="J1184" s="74">
        <v>45587</v>
      </c>
      <c r="K1184" s="72"/>
      <c r="L1184" s="72">
        <v>0.64248130711714213</v>
      </c>
      <c r="M1184" s="72">
        <v>1338.9131224239686</v>
      </c>
      <c r="N1184" s="72">
        <f>M1184/1000</f>
        <v>1.3389131224239685</v>
      </c>
      <c r="O1184" s="72">
        <f>N1184*0.446089</f>
        <v>0.59727441586898566</v>
      </c>
    </row>
    <row r="1185" spans="1:15" ht="13" x14ac:dyDescent="0.15">
      <c r="A1185" s="72">
        <v>2024</v>
      </c>
      <c r="B1185" s="72" t="s">
        <v>21</v>
      </c>
      <c r="C1185" s="72">
        <v>1308</v>
      </c>
      <c r="D1185" s="72" t="s">
        <v>109</v>
      </c>
      <c r="E1185" s="72" t="s">
        <v>22</v>
      </c>
      <c r="F1185" s="72" t="s">
        <v>106</v>
      </c>
      <c r="G1185" s="72" t="s">
        <v>107</v>
      </c>
      <c r="H1185" s="72" t="s">
        <v>23</v>
      </c>
      <c r="I1185" s="72" t="s">
        <v>84</v>
      </c>
      <c r="J1185" s="74">
        <v>45587</v>
      </c>
      <c r="K1185" s="72"/>
      <c r="L1185" s="72">
        <v>0.63403016671076995</v>
      </c>
      <c r="M1185" s="72">
        <v>1503.1978833942317</v>
      </c>
      <c r="N1185" s="72">
        <f>M1185/1000</f>
        <v>1.5031978833942317</v>
      </c>
      <c r="O1185" s="72">
        <f>N1185*0.446089</f>
        <v>0.67056004060544938</v>
      </c>
    </row>
    <row r="1186" spans="1:15" ht="13" x14ac:dyDescent="0.15">
      <c r="A1186" s="72">
        <v>2024</v>
      </c>
      <c r="B1186" s="72" t="s">
        <v>21</v>
      </c>
      <c r="C1186" s="72">
        <v>1309</v>
      </c>
      <c r="D1186" s="72" t="s">
        <v>109</v>
      </c>
      <c r="E1186" s="72" t="s">
        <v>31</v>
      </c>
      <c r="F1186" s="72" t="s">
        <v>106</v>
      </c>
      <c r="G1186" s="72" t="s">
        <v>109</v>
      </c>
      <c r="H1186" s="72" t="s">
        <v>23</v>
      </c>
      <c r="I1186" s="72" t="s">
        <v>84</v>
      </c>
      <c r="J1186" s="74">
        <v>45587</v>
      </c>
      <c r="K1186" s="72"/>
      <c r="L1186" s="72">
        <v>0.67382396328470739</v>
      </c>
      <c r="M1186" s="72">
        <v>1497.3647270571271</v>
      </c>
      <c r="N1186" s="72">
        <f>M1186/1000</f>
        <v>1.4973647270571271</v>
      </c>
      <c r="O1186" s="72">
        <f>N1186*0.446089</f>
        <v>0.66795793372818679</v>
      </c>
    </row>
    <row r="1187" spans="1:15" ht="13" x14ac:dyDescent="0.15">
      <c r="A1187" s="72">
        <v>2024</v>
      </c>
      <c r="B1187" s="72" t="s">
        <v>21</v>
      </c>
      <c r="C1187" s="72">
        <v>1310</v>
      </c>
      <c r="D1187" s="72" t="s">
        <v>109</v>
      </c>
      <c r="E1187" s="72" t="s">
        <v>29</v>
      </c>
      <c r="F1187" s="72" t="s">
        <v>108</v>
      </c>
      <c r="G1187" s="72" t="s">
        <v>107</v>
      </c>
      <c r="H1187" s="72" t="s">
        <v>23</v>
      </c>
      <c r="I1187" s="72" t="s">
        <v>84</v>
      </c>
      <c r="J1187" s="74">
        <v>45587</v>
      </c>
      <c r="K1187" s="72"/>
      <c r="L1187" s="72">
        <v>0.67344423906346274</v>
      </c>
      <c r="M1187" s="72">
        <v>1499.1079135297657</v>
      </c>
      <c r="N1187" s="72">
        <f>M1187/1000</f>
        <v>1.4991079135297658</v>
      </c>
      <c r="O1187" s="72">
        <f>N1187*0.446089</f>
        <v>0.66873555003857976</v>
      </c>
    </row>
    <row r="1188" spans="1:15" ht="13" x14ac:dyDescent="0.15">
      <c r="A1188" s="72">
        <v>2024</v>
      </c>
      <c r="B1188" s="72" t="s">
        <v>21</v>
      </c>
      <c r="C1188" s="72">
        <v>1311</v>
      </c>
      <c r="D1188" s="72" t="s">
        <v>109</v>
      </c>
      <c r="E1188" s="72" t="s">
        <v>30</v>
      </c>
      <c r="F1188" s="72" t="s">
        <v>108</v>
      </c>
      <c r="G1188" s="72" t="s">
        <v>110</v>
      </c>
      <c r="H1188" s="72" t="s">
        <v>23</v>
      </c>
      <c r="I1188" s="72" t="s">
        <v>84</v>
      </c>
      <c r="J1188" s="74">
        <v>45587</v>
      </c>
      <c r="K1188" s="72"/>
      <c r="L1188" s="72">
        <v>0.65211754537597233</v>
      </c>
      <c r="M1188" s="72">
        <v>1849.1713349765782</v>
      </c>
      <c r="N1188" s="72">
        <f>M1188/1000</f>
        <v>1.8491713349765782</v>
      </c>
      <c r="O1188" s="72">
        <f>N1188*0.446089</f>
        <v>0.82489499164836677</v>
      </c>
    </row>
    <row r="1189" spans="1:15" ht="13" x14ac:dyDescent="0.15">
      <c r="A1189" s="72">
        <v>2024</v>
      </c>
      <c r="B1189" s="72" t="s">
        <v>21</v>
      </c>
      <c r="C1189" s="72">
        <v>1312</v>
      </c>
      <c r="D1189" s="72" t="s">
        <v>109</v>
      </c>
      <c r="E1189" s="72" t="s">
        <v>28</v>
      </c>
      <c r="F1189" s="72" t="s">
        <v>106</v>
      </c>
      <c r="G1189" s="72" t="s">
        <v>110</v>
      </c>
      <c r="H1189" s="72" t="s">
        <v>23</v>
      </c>
      <c r="I1189" s="72" t="s">
        <v>84</v>
      </c>
      <c r="J1189" s="74">
        <v>45587</v>
      </c>
      <c r="K1189" s="72"/>
      <c r="L1189" s="72">
        <v>0.62995824634655528</v>
      </c>
      <c r="M1189" s="72">
        <v>2056.3664632874788</v>
      </c>
      <c r="N1189" s="72">
        <f>M1189/1000</f>
        <v>2.0563664632874787</v>
      </c>
      <c r="O1189" s="72">
        <f>N1189*0.446089</f>
        <v>0.91732245924144817</v>
      </c>
    </row>
    <row r="1190" spans="1:15" ht="13" x14ac:dyDescent="0.15">
      <c r="A1190" s="72">
        <v>2024</v>
      </c>
      <c r="B1190" s="72" t="s">
        <v>21</v>
      </c>
      <c r="C1190" s="72">
        <v>1401</v>
      </c>
      <c r="D1190" s="72" t="s">
        <v>107</v>
      </c>
      <c r="E1190" s="72" t="s">
        <v>22</v>
      </c>
      <c r="F1190" s="72" t="s">
        <v>106</v>
      </c>
      <c r="G1190" s="72" t="s">
        <v>107</v>
      </c>
      <c r="H1190" s="72" t="s">
        <v>23</v>
      </c>
      <c r="I1190" s="72" t="s">
        <v>84</v>
      </c>
      <c r="J1190" s="74">
        <v>45587</v>
      </c>
      <c r="K1190" s="72"/>
      <c r="L1190" s="72">
        <v>0.60221586847748387</v>
      </c>
      <c r="M1190" s="72">
        <v>1441.6527317492294</v>
      </c>
      <c r="N1190" s="72">
        <f>M1190/1000</f>
        <v>1.4416527317492294</v>
      </c>
      <c r="O1190" s="72">
        <f>N1190*0.446089</f>
        <v>0.64310542545328198</v>
      </c>
    </row>
    <row r="1191" spans="1:15" ht="13" x14ac:dyDescent="0.15">
      <c r="A1191" s="72">
        <v>2024</v>
      </c>
      <c r="B1191" s="72" t="s">
        <v>21</v>
      </c>
      <c r="C1191" s="72">
        <v>1402</v>
      </c>
      <c r="D1191" s="72" t="s">
        <v>107</v>
      </c>
      <c r="E1191" s="72" t="s">
        <v>28</v>
      </c>
      <c r="F1191" s="72" t="s">
        <v>106</v>
      </c>
      <c r="G1191" s="72" t="s">
        <v>110</v>
      </c>
      <c r="H1191" s="72" t="s">
        <v>23</v>
      </c>
      <c r="I1191" s="72" t="s">
        <v>84</v>
      </c>
      <c r="J1191" s="74">
        <v>45587</v>
      </c>
      <c r="K1191" s="72"/>
      <c r="L1191" s="72">
        <v>0.6443493581676315</v>
      </c>
      <c r="M1191" s="72">
        <v>1589.7076758015594</v>
      </c>
      <c r="N1191" s="72">
        <f>M1191/1000</f>
        <v>1.5897076758015594</v>
      </c>
      <c r="O1191" s="72">
        <f>N1191*0.446089</f>
        <v>0.7091511073906418</v>
      </c>
    </row>
    <row r="1192" spans="1:15" ht="13" x14ac:dyDescent="0.15">
      <c r="A1192" s="72">
        <v>2024</v>
      </c>
      <c r="B1192" s="72" t="s">
        <v>21</v>
      </c>
      <c r="C1192" s="72">
        <v>1403</v>
      </c>
      <c r="D1192" s="72" t="s">
        <v>107</v>
      </c>
      <c r="E1192" s="72" t="s">
        <v>29</v>
      </c>
      <c r="F1192" s="72" t="s">
        <v>108</v>
      </c>
      <c r="G1192" s="72" t="s">
        <v>107</v>
      </c>
      <c r="H1192" s="72" t="s">
        <v>23</v>
      </c>
      <c r="I1192" s="72" t="s">
        <v>84</v>
      </c>
      <c r="J1192" s="74">
        <v>45587</v>
      </c>
      <c r="K1192" s="72"/>
      <c r="L1192" s="72">
        <v>0.68061993047508684</v>
      </c>
      <c r="M1192" s="72">
        <v>926.00003511359262</v>
      </c>
      <c r="N1192" s="72">
        <f>M1192/1000</f>
        <v>0.92600003511359263</v>
      </c>
      <c r="O1192" s="72">
        <f>N1192*0.446089</f>
        <v>0.41307842966378744</v>
      </c>
    </row>
    <row r="1193" spans="1:15" ht="13" x14ac:dyDescent="0.15">
      <c r="A1193" s="72">
        <v>2024</v>
      </c>
      <c r="B1193" s="72" t="s">
        <v>21</v>
      </c>
      <c r="C1193" s="72">
        <v>1404</v>
      </c>
      <c r="D1193" s="72" t="s">
        <v>107</v>
      </c>
      <c r="E1193" s="72" t="s">
        <v>27</v>
      </c>
      <c r="F1193" s="72" t="s">
        <v>108</v>
      </c>
      <c r="G1193" s="72" t="s">
        <v>109</v>
      </c>
      <c r="H1193" s="72" t="s">
        <v>23</v>
      </c>
      <c r="I1193" s="72" t="s">
        <v>84</v>
      </c>
      <c r="J1193" s="74">
        <v>45587</v>
      </c>
      <c r="K1193" s="72"/>
      <c r="L1193" s="72">
        <v>0.66808435229487861</v>
      </c>
      <c r="M1193" s="72">
        <v>1082.6384364645926</v>
      </c>
      <c r="N1193" s="72">
        <f>M1193/1000</f>
        <v>1.0826384364645927</v>
      </c>
      <c r="O1193" s="72">
        <f>N1193*0.446089</f>
        <v>0.48295309748405368</v>
      </c>
    </row>
    <row r="1194" spans="1:15" ht="13" x14ac:dyDescent="0.15">
      <c r="A1194" s="72">
        <v>2024</v>
      </c>
      <c r="B1194" s="72" t="s">
        <v>21</v>
      </c>
      <c r="C1194" s="72">
        <v>1405</v>
      </c>
      <c r="D1194" s="72" t="s">
        <v>107</v>
      </c>
      <c r="E1194" s="72" t="s">
        <v>31</v>
      </c>
      <c r="F1194" s="72" t="s">
        <v>106</v>
      </c>
      <c r="G1194" s="72" t="s">
        <v>109</v>
      </c>
      <c r="H1194" s="72" t="s">
        <v>23</v>
      </c>
      <c r="I1194" s="72" t="s">
        <v>84</v>
      </c>
      <c r="J1194" s="74">
        <v>45587</v>
      </c>
      <c r="K1194" s="72"/>
      <c r="L1194" s="72">
        <v>0.63993948562783665</v>
      </c>
      <c r="M1194" s="72">
        <v>1130.9432058015011</v>
      </c>
      <c r="N1194" s="72">
        <f>M1194/1000</f>
        <v>1.1309432058015012</v>
      </c>
      <c r="O1194" s="72">
        <f>N1194*0.446089</f>
        <v>0.50450132373278589</v>
      </c>
    </row>
    <row r="1195" spans="1:15" ht="13" x14ac:dyDescent="0.15">
      <c r="A1195" s="72">
        <v>2024</v>
      </c>
      <c r="B1195" s="72" t="s">
        <v>21</v>
      </c>
      <c r="C1195" s="72">
        <v>1406</v>
      </c>
      <c r="D1195" s="72" t="s">
        <v>107</v>
      </c>
      <c r="E1195" s="72" t="s">
        <v>30</v>
      </c>
      <c r="F1195" s="72" t="s">
        <v>108</v>
      </c>
      <c r="G1195" s="72" t="s">
        <v>110</v>
      </c>
      <c r="H1195" s="72" t="s">
        <v>23</v>
      </c>
      <c r="I1195" s="72" t="s">
        <v>84</v>
      </c>
      <c r="J1195" s="74">
        <v>45587</v>
      </c>
      <c r="K1195" s="72"/>
      <c r="L1195" s="72">
        <v>0.61135972461273669</v>
      </c>
      <c r="M1195" s="72">
        <v>1361.5630386867331</v>
      </c>
      <c r="N1195" s="72">
        <f>M1195/1000</f>
        <v>1.361563038686733</v>
      </c>
      <c r="O1195" s="72">
        <f>N1195*0.446089</f>
        <v>0.60737829436472601</v>
      </c>
    </row>
    <row r="1196" spans="1:15" ht="13" x14ac:dyDescent="0.15">
      <c r="A1196" s="72">
        <v>2024</v>
      </c>
      <c r="B1196" s="72" t="s">
        <v>21</v>
      </c>
      <c r="C1196" s="72">
        <v>1407</v>
      </c>
      <c r="D1196" s="72" t="s">
        <v>107</v>
      </c>
      <c r="E1196" s="72" t="s">
        <v>27</v>
      </c>
      <c r="F1196" s="72" t="s">
        <v>108</v>
      </c>
      <c r="G1196" s="72" t="s">
        <v>109</v>
      </c>
      <c r="H1196" s="72" t="s">
        <v>32</v>
      </c>
      <c r="I1196" s="72" t="s">
        <v>84</v>
      </c>
      <c r="J1196" s="74">
        <v>45553</v>
      </c>
      <c r="K1196" s="72"/>
      <c r="L1196" s="72">
        <v>0.66772908366533867</v>
      </c>
      <c r="M1196" s="72">
        <v>1966.8913007901056</v>
      </c>
      <c r="N1196" s="72">
        <f>M1196/1000</f>
        <v>1.9668913007901057</v>
      </c>
      <c r="O1196" s="72">
        <f>N1196*0.446089</f>
        <v>0.87740857347815748</v>
      </c>
    </row>
    <row r="1197" spans="1:15" ht="13" x14ac:dyDescent="0.15">
      <c r="A1197" s="72">
        <v>2024</v>
      </c>
      <c r="B1197" s="72" t="s">
        <v>21</v>
      </c>
      <c r="C1197" s="72">
        <v>1408</v>
      </c>
      <c r="D1197" s="72" t="s">
        <v>107</v>
      </c>
      <c r="E1197" s="72" t="s">
        <v>22</v>
      </c>
      <c r="F1197" s="72" t="s">
        <v>106</v>
      </c>
      <c r="G1197" s="72" t="s">
        <v>107</v>
      </c>
      <c r="H1197" s="72" t="s">
        <v>32</v>
      </c>
      <c r="I1197" s="72" t="s">
        <v>84</v>
      </c>
      <c r="J1197" s="74">
        <v>45553</v>
      </c>
      <c r="K1197" s="72"/>
      <c r="L1197" s="72">
        <v>0.69485294117647056</v>
      </c>
      <c r="M1197" s="72">
        <v>1806.3305151185054</v>
      </c>
      <c r="N1197" s="72">
        <f>M1197/1000</f>
        <v>1.8063305151185054</v>
      </c>
      <c r="O1197" s="72">
        <f>N1197*0.446089</f>
        <v>0.80578417315869899</v>
      </c>
    </row>
    <row r="1198" spans="1:15" ht="13" x14ac:dyDescent="0.15">
      <c r="A1198" s="72">
        <v>2024</v>
      </c>
      <c r="B1198" s="72" t="s">
        <v>21</v>
      </c>
      <c r="C1198" s="72">
        <v>1409</v>
      </c>
      <c r="D1198" s="72" t="s">
        <v>107</v>
      </c>
      <c r="E1198" s="72" t="s">
        <v>29</v>
      </c>
      <c r="F1198" s="72" t="s">
        <v>108</v>
      </c>
      <c r="G1198" s="72" t="s">
        <v>107</v>
      </c>
      <c r="H1198" s="72" t="s">
        <v>32</v>
      </c>
      <c r="I1198" s="72" t="s">
        <v>84</v>
      </c>
      <c r="J1198" s="74">
        <v>45553</v>
      </c>
      <c r="K1198" s="72"/>
      <c r="L1198" s="72">
        <v>0.65130984643179768</v>
      </c>
      <c r="M1198" s="72">
        <v>1600.7194822864797</v>
      </c>
      <c r="N1198" s="72">
        <f>M1198/1000</f>
        <v>1.6007194822864796</v>
      </c>
      <c r="O1198" s="72">
        <f>N1198*0.446089</f>
        <v>0.7140633531336934</v>
      </c>
    </row>
    <row r="1199" spans="1:15" ht="13" x14ac:dyDescent="0.15">
      <c r="A1199" s="72">
        <v>2024</v>
      </c>
      <c r="B1199" s="72" t="s">
        <v>21</v>
      </c>
      <c r="C1199" s="72">
        <v>1410</v>
      </c>
      <c r="D1199" s="72" t="s">
        <v>107</v>
      </c>
      <c r="E1199" s="72" t="s">
        <v>31</v>
      </c>
      <c r="F1199" s="72" t="s">
        <v>106</v>
      </c>
      <c r="G1199" s="72" t="s">
        <v>109</v>
      </c>
      <c r="H1199" s="72" t="s">
        <v>32</v>
      </c>
      <c r="I1199" s="72" t="s">
        <v>84</v>
      </c>
      <c r="J1199" s="74">
        <v>45553</v>
      </c>
      <c r="K1199" s="72"/>
      <c r="L1199" s="72">
        <v>0.61329960245753523</v>
      </c>
      <c r="M1199" s="72">
        <v>1775.2117569705808</v>
      </c>
      <c r="N1199" s="72">
        <f>M1199/1000</f>
        <v>1.7752117569705808</v>
      </c>
      <c r="O1199" s="72">
        <f>N1199*0.446089</f>
        <v>0.79190243745524946</v>
      </c>
    </row>
    <row r="1200" spans="1:15" ht="13" x14ac:dyDescent="0.15">
      <c r="A1200" s="72">
        <v>2024</v>
      </c>
      <c r="B1200" s="72" t="s">
        <v>21</v>
      </c>
      <c r="C1200" s="72">
        <v>1411</v>
      </c>
      <c r="D1200" s="72" t="s">
        <v>107</v>
      </c>
      <c r="E1200" s="72" t="s">
        <v>30</v>
      </c>
      <c r="F1200" s="72" t="s">
        <v>108</v>
      </c>
      <c r="G1200" s="72" t="s">
        <v>110</v>
      </c>
      <c r="H1200" s="72" t="s">
        <v>32</v>
      </c>
      <c r="I1200" s="72" t="s">
        <v>84</v>
      </c>
      <c r="J1200" s="74">
        <v>45553</v>
      </c>
      <c r="K1200" s="72"/>
      <c r="L1200" s="72">
        <v>0.69044222539229672</v>
      </c>
      <c r="M1200" s="72">
        <v>1458.4725956666041</v>
      </c>
      <c r="N1200" s="72">
        <f>M1200/1000</f>
        <v>1.458472595666604</v>
      </c>
      <c r="O1200" s="72">
        <f>N1200*0.446089</f>
        <v>0.6506085817283197</v>
      </c>
    </row>
    <row r="1201" spans="1:15" ht="13" x14ac:dyDescent="0.15">
      <c r="A1201" s="72">
        <v>2024</v>
      </c>
      <c r="B1201" s="72" t="s">
        <v>21</v>
      </c>
      <c r="C1201" s="72">
        <v>1412</v>
      </c>
      <c r="D1201" s="72" t="s">
        <v>107</v>
      </c>
      <c r="E1201" s="72" t="s">
        <v>28</v>
      </c>
      <c r="F1201" s="72" t="s">
        <v>106</v>
      </c>
      <c r="G1201" s="72" t="s">
        <v>110</v>
      </c>
      <c r="H1201" s="72" t="s">
        <v>32</v>
      </c>
      <c r="I1201" s="72" t="s">
        <v>84</v>
      </c>
      <c r="J1201" s="74">
        <v>45553</v>
      </c>
      <c r="K1201" s="72"/>
      <c r="L1201" s="72">
        <v>0.66540697674418603</v>
      </c>
      <c r="M1201" s="72">
        <v>1778.5312805053118</v>
      </c>
      <c r="N1201" s="72">
        <f>M1201/1000</f>
        <v>1.7785312805053117</v>
      </c>
      <c r="O1201" s="72">
        <f>N1201*0.446089</f>
        <v>0.79338324038933405</v>
      </c>
    </row>
    <row r="1202" spans="1:15" ht="13" x14ac:dyDescent="0.15">
      <c r="A1202" s="72">
        <v>2024</v>
      </c>
      <c r="B1202" s="72" t="s">
        <v>21</v>
      </c>
      <c r="C1202" s="72">
        <v>1107</v>
      </c>
      <c r="D1202" s="72" t="s">
        <v>105</v>
      </c>
      <c r="E1202" s="72" t="s">
        <v>29</v>
      </c>
      <c r="F1202" s="72" t="s">
        <v>108</v>
      </c>
      <c r="G1202" s="72" t="s">
        <v>107</v>
      </c>
      <c r="H1202" s="72" t="s">
        <v>32</v>
      </c>
      <c r="I1202" s="72" t="s">
        <v>85</v>
      </c>
      <c r="J1202" s="74">
        <v>45587</v>
      </c>
      <c r="K1202" s="72"/>
      <c r="L1202" s="72">
        <v>0.56074240719910018</v>
      </c>
      <c r="M1202" s="72">
        <v>424.5229901817828</v>
      </c>
      <c r="N1202" s="72">
        <f>M1202/1000</f>
        <v>0.4245229901817828</v>
      </c>
      <c r="O1202" s="72">
        <f>N1202*0.446089</f>
        <v>0.1893750361672013</v>
      </c>
    </row>
    <row r="1203" spans="1:15" ht="13" x14ac:dyDescent="0.15">
      <c r="A1203" s="72">
        <v>2024</v>
      </c>
      <c r="B1203" s="72" t="s">
        <v>21</v>
      </c>
      <c r="C1203" s="72">
        <v>1108</v>
      </c>
      <c r="D1203" s="72" t="s">
        <v>105</v>
      </c>
      <c r="E1203" s="72" t="s">
        <v>28</v>
      </c>
      <c r="F1203" s="72" t="s">
        <v>106</v>
      </c>
      <c r="G1203" s="72" t="s">
        <v>110</v>
      </c>
      <c r="H1203" s="72" t="s">
        <v>32</v>
      </c>
      <c r="I1203" s="72" t="s">
        <v>85</v>
      </c>
      <c r="J1203" s="74">
        <v>45587</v>
      </c>
      <c r="K1203" s="72"/>
      <c r="L1203" s="72">
        <v>0.56482525366403602</v>
      </c>
      <c r="M1203" s="72">
        <v>525.72137509379149</v>
      </c>
      <c r="N1203" s="72">
        <f>M1203/1000</f>
        <v>0.52572137509379147</v>
      </c>
      <c r="O1203" s="72">
        <f>N1203*0.446089</f>
        <v>0.23451852249421434</v>
      </c>
    </row>
    <row r="1204" spans="1:15" ht="13" x14ac:dyDescent="0.15">
      <c r="A1204" s="72">
        <v>2024</v>
      </c>
      <c r="B1204" s="72" t="s">
        <v>21</v>
      </c>
      <c r="C1204" s="72">
        <v>1109</v>
      </c>
      <c r="D1204" s="72" t="s">
        <v>105</v>
      </c>
      <c r="E1204" s="72" t="s">
        <v>22</v>
      </c>
      <c r="F1204" s="72" t="s">
        <v>106</v>
      </c>
      <c r="G1204" s="72" t="s">
        <v>107</v>
      </c>
      <c r="H1204" s="72" t="s">
        <v>32</v>
      </c>
      <c r="I1204" s="72" t="s">
        <v>85</v>
      </c>
      <c r="J1204" s="74">
        <v>45587</v>
      </c>
      <c r="K1204" s="72"/>
      <c r="L1204" s="72">
        <v>0.66882666049525574</v>
      </c>
      <c r="M1204" s="72">
        <v>440.08848260433535</v>
      </c>
      <c r="N1204" s="72">
        <f>M1204/1000</f>
        <v>0.44008848260433536</v>
      </c>
      <c r="O1204" s="72">
        <f>N1204*0.446089</f>
        <v>0.19631863111648537</v>
      </c>
    </row>
    <row r="1205" spans="1:15" ht="13" x14ac:dyDescent="0.15">
      <c r="A1205" s="72">
        <v>2024</v>
      </c>
      <c r="B1205" s="72" t="s">
        <v>21</v>
      </c>
      <c r="C1205" s="72">
        <v>1110</v>
      </c>
      <c r="D1205" s="72" t="s">
        <v>105</v>
      </c>
      <c r="E1205" s="72" t="s">
        <v>27</v>
      </c>
      <c r="F1205" s="72" t="s">
        <v>108</v>
      </c>
      <c r="G1205" s="72" t="s">
        <v>109</v>
      </c>
      <c r="H1205" s="72" t="s">
        <v>32</v>
      </c>
      <c r="I1205" s="72" t="s">
        <v>85</v>
      </c>
      <c r="J1205" s="74">
        <v>45587</v>
      </c>
      <c r="K1205" s="72"/>
      <c r="L1205" s="72">
        <v>0.52668213457076574</v>
      </c>
      <c r="M1205" s="72">
        <v>285.90045856867192</v>
      </c>
      <c r="N1205" s="72">
        <f>M1205/1000</f>
        <v>0.28590045856867191</v>
      </c>
      <c r="O1205" s="72">
        <f>N1205*0.446089</f>
        <v>0.12753704966244028</v>
      </c>
    </row>
    <row r="1206" spans="1:15" ht="13" x14ac:dyDescent="0.15">
      <c r="A1206" s="72">
        <v>2024</v>
      </c>
      <c r="B1206" s="72" t="s">
        <v>21</v>
      </c>
      <c r="C1206" s="72">
        <v>1111</v>
      </c>
      <c r="D1206" s="72" t="s">
        <v>105</v>
      </c>
      <c r="E1206" s="72" t="s">
        <v>30</v>
      </c>
      <c r="F1206" s="72" t="s">
        <v>108</v>
      </c>
      <c r="G1206" s="72" t="s">
        <v>110</v>
      </c>
      <c r="H1206" s="72" t="s">
        <v>32</v>
      </c>
      <c r="I1206" s="72" t="s">
        <v>85</v>
      </c>
      <c r="J1206" s="74">
        <v>45587</v>
      </c>
      <c r="K1206" s="72"/>
      <c r="L1206" s="72">
        <v>0.52877925363693867</v>
      </c>
      <c r="M1206" s="72">
        <v>113.85349027558597</v>
      </c>
      <c r="N1206" s="72">
        <f>M1206/1000</f>
        <v>0.11385349027558597</v>
      </c>
      <c r="O1206" s="72">
        <f>N1206*0.446089</f>
        <v>5.0788789623545876E-2</v>
      </c>
    </row>
    <row r="1207" spans="1:15" ht="13" x14ac:dyDescent="0.15">
      <c r="A1207" s="72">
        <v>2024</v>
      </c>
      <c r="B1207" s="72" t="s">
        <v>21</v>
      </c>
      <c r="C1207" s="72">
        <v>1112</v>
      </c>
      <c r="D1207" s="72" t="s">
        <v>105</v>
      </c>
      <c r="E1207" s="72" t="s">
        <v>31</v>
      </c>
      <c r="F1207" s="72" t="s">
        <v>106</v>
      </c>
      <c r="G1207" s="72" t="s">
        <v>109</v>
      </c>
      <c r="H1207" s="72" t="s">
        <v>32</v>
      </c>
      <c r="I1207" s="72" t="s">
        <v>85</v>
      </c>
      <c r="J1207" s="74">
        <v>45587</v>
      </c>
      <c r="K1207" s="72"/>
      <c r="L1207" s="72">
        <v>0.48561151079136688</v>
      </c>
      <c r="M1207" s="72">
        <v>434.99196198596678</v>
      </c>
      <c r="N1207" s="72">
        <f>M1207/1000</f>
        <v>0.43499196198596679</v>
      </c>
      <c r="O1207" s="72">
        <f>N1207*0.446089</f>
        <v>0.19404512933035795</v>
      </c>
    </row>
    <row r="1208" spans="1:15" ht="13" x14ac:dyDescent="0.15">
      <c r="A1208" s="72">
        <v>2024</v>
      </c>
      <c r="B1208" s="72" t="s">
        <v>21</v>
      </c>
      <c r="C1208" s="72">
        <v>1207</v>
      </c>
      <c r="D1208" s="72" t="s">
        <v>111</v>
      </c>
      <c r="E1208" s="72" t="s">
        <v>28</v>
      </c>
      <c r="F1208" s="72" t="s">
        <v>106</v>
      </c>
      <c r="G1208" s="72" t="s">
        <v>110</v>
      </c>
      <c r="H1208" s="72" t="s">
        <v>32</v>
      </c>
      <c r="I1208" s="72" t="s">
        <v>85</v>
      </c>
      <c r="J1208" s="74">
        <v>45587</v>
      </c>
      <c r="K1208" s="72"/>
      <c r="L1208" s="72">
        <v>0.55491329479768781</v>
      </c>
      <c r="M1208" s="72">
        <v>188.19349889388425</v>
      </c>
      <c r="N1208" s="72">
        <f>M1208/1000</f>
        <v>0.18819349889388426</v>
      </c>
      <c r="O1208" s="72">
        <f>N1208*0.446089</f>
        <v>8.3951049728073934E-2</v>
      </c>
    </row>
    <row r="1209" spans="1:15" ht="13" x14ac:dyDescent="0.15">
      <c r="A1209" s="72">
        <v>2024</v>
      </c>
      <c r="B1209" s="72" t="s">
        <v>21</v>
      </c>
      <c r="C1209" s="72">
        <v>1208</v>
      </c>
      <c r="D1209" s="72" t="s">
        <v>111</v>
      </c>
      <c r="E1209" s="72" t="s">
        <v>30</v>
      </c>
      <c r="F1209" s="72" t="s">
        <v>108</v>
      </c>
      <c r="G1209" s="72" t="s">
        <v>110</v>
      </c>
      <c r="H1209" s="72" t="s">
        <v>32</v>
      </c>
      <c r="I1209" s="72" t="s">
        <v>85</v>
      </c>
      <c r="J1209" s="74">
        <v>45587</v>
      </c>
      <c r="K1209" s="72"/>
      <c r="L1209" s="72">
        <v>0.6141826923076924</v>
      </c>
      <c r="M1209" s="72">
        <v>419.48473921911403</v>
      </c>
      <c r="N1209" s="72">
        <f>M1209/1000</f>
        <v>0.41948473921911406</v>
      </c>
      <c r="O1209" s="72">
        <f>N1209*0.446089</f>
        <v>0.18712752783351538</v>
      </c>
    </row>
    <row r="1210" spans="1:15" ht="13" x14ac:dyDescent="0.15">
      <c r="A1210" s="72">
        <v>2024</v>
      </c>
      <c r="B1210" s="72" t="s">
        <v>21</v>
      </c>
      <c r="C1210" s="72">
        <v>1209</v>
      </c>
      <c r="D1210" s="72" t="s">
        <v>111</v>
      </c>
      <c r="E1210" s="72" t="s">
        <v>31</v>
      </c>
      <c r="F1210" s="72" t="s">
        <v>106</v>
      </c>
      <c r="G1210" s="72" t="s">
        <v>109</v>
      </c>
      <c r="H1210" s="72" t="s">
        <v>32</v>
      </c>
      <c r="I1210" s="72" t="s">
        <v>85</v>
      </c>
      <c r="J1210" s="74">
        <v>45587</v>
      </c>
      <c r="K1210" s="72"/>
      <c r="L1210" s="72">
        <v>0.6832222895215021</v>
      </c>
      <c r="M1210" s="72">
        <v>229.61371029087564</v>
      </c>
      <c r="N1210" s="72">
        <f>M1210/1000</f>
        <v>0.22961371029087566</v>
      </c>
      <c r="O1210" s="72">
        <f>N1210*0.446089</f>
        <v>0.10242815040994643</v>
      </c>
    </row>
    <row r="1211" spans="1:15" ht="13" x14ac:dyDescent="0.15">
      <c r="A1211" s="72">
        <v>2024</v>
      </c>
      <c r="B1211" s="72" t="s">
        <v>21</v>
      </c>
      <c r="C1211" s="72">
        <v>1210</v>
      </c>
      <c r="D1211" s="72" t="s">
        <v>111</v>
      </c>
      <c r="E1211" s="72" t="s">
        <v>22</v>
      </c>
      <c r="F1211" s="72" t="s">
        <v>106</v>
      </c>
      <c r="G1211" s="72" t="s">
        <v>107</v>
      </c>
      <c r="H1211" s="72" t="s">
        <v>32</v>
      </c>
      <c r="I1211" s="72" t="s">
        <v>85</v>
      </c>
      <c r="J1211" s="74">
        <v>45587</v>
      </c>
      <c r="K1211" s="72"/>
      <c r="L1211" s="72">
        <v>0.69721115537848599</v>
      </c>
      <c r="M1211" s="72">
        <v>256.05299564927719</v>
      </c>
      <c r="N1211" s="72">
        <f>M1211/1000</f>
        <v>0.25605299564927719</v>
      </c>
      <c r="O1211" s="72">
        <f>N1211*0.446089</f>
        <v>0.11422242477619042</v>
      </c>
    </row>
    <row r="1212" spans="1:15" ht="13" x14ac:dyDescent="0.15">
      <c r="A1212" s="72">
        <v>2024</v>
      </c>
      <c r="B1212" s="72" t="s">
        <v>21</v>
      </c>
      <c r="C1212" s="72">
        <v>1211</v>
      </c>
      <c r="D1212" s="72" t="s">
        <v>111</v>
      </c>
      <c r="E1212" s="72" t="s">
        <v>27</v>
      </c>
      <c r="F1212" s="72" t="s">
        <v>108</v>
      </c>
      <c r="G1212" s="72" t="s">
        <v>109</v>
      </c>
      <c r="H1212" s="72" t="s">
        <v>32</v>
      </c>
      <c r="I1212" s="72" t="s">
        <v>85</v>
      </c>
      <c r="J1212" s="74">
        <v>45587</v>
      </c>
      <c r="K1212" s="72"/>
      <c r="L1212" s="72">
        <v>0.59765807962529272</v>
      </c>
      <c r="M1212" s="72">
        <v>388.84562933524683</v>
      </c>
      <c r="N1212" s="72">
        <f>M1212/1000</f>
        <v>0.3888456293352468</v>
      </c>
      <c r="O1212" s="72">
        <f>N1212*0.446089</f>
        <v>0.17345975794453092</v>
      </c>
    </row>
    <row r="1213" spans="1:15" ht="13" x14ac:dyDescent="0.15">
      <c r="A1213" s="72">
        <v>2024</v>
      </c>
      <c r="B1213" s="72" t="s">
        <v>21</v>
      </c>
      <c r="C1213" s="72">
        <v>1212</v>
      </c>
      <c r="D1213" s="72" t="s">
        <v>111</v>
      </c>
      <c r="E1213" s="72" t="s">
        <v>29</v>
      </c>
      <c r="F1213" s="72" t="s">
        <v>108</v>
      </c>
      <c r="G1213" s="72" t="s">
        <v>107</v>
      </c>
      <c r="H1213" s="72" t="s">
        <v>32</v>
      </c>
      <c r="I1213" s="72" t="s">
        <v>85</v>
      </c>
      <c r="J1213" s="74">
        <v>45587</v>
      </c>
      <c r="K1213" s="72"/>
      <c r="L1213" s="72">
        <v>0.55264723378941105</v>
      </c>
      <c r="M1213" s="72">
        <v>810.64990575995932</v>
      </c>
      <c r="N1213" s="72">
        <f>M1213/1000</f>
        <v>0.81064990575995932</v>
      </c>
      <c r="O1213" s="72">
        <f>N1213*0.446089</f>
        <v>0.36162200581055448</v>
      </c>
    </row>
    <row r="1214" spans="1:15" ht="13" x14ac:dyDescent="0.15">
      <c r="A1214" s="72">
        <v>2024</v>
      </c>
      <c r="B1214" s="72" t="s">
        <v>21</v>
      </c>
      <c r="C1214" s="72">
        <v>1301</v>
      </c>
      <c r="D1214" s="72" t="s">
        <v>109</v>
      </c>
      <c r="E1214" s="72" t="s">
        <v>22</v>
      </c>
      <c r="F1214" s="72" t="s">
        <v>106</v>
      </c>
      <c r="G1214" s="72" t="s">
        <v>107</v>
      </c>
      <c r="H1214" s="72" t="s">
        <v>32</v>
      </c>
      <c r="I1214" s="72" t="s">
        <v>85</v>
      </c>
      <c r="J1214" s="74">
        <v>45587</v>
      </c>
      <c r="K1214" s="72"/>
      <c r="L1214" s="72">
        <v>0.56468628539700161</v>
      </c>
      <c r="M1214" s="72">
        <v>420.71140674435139</v>
      </c>
      <c r="N1214" s="72">
        <f>M1214/1000</f>
        <v>0.42071140674435137</v>
      </c>
      <c r="O1214" s="72">
        <f>N1214*0.446089</f>
        <v>0.18767473072318097</v>
      </c>
    </row>
    <row r="1215" spans="1:15" ht="13" x14ac:dyDescent="0.15">
      <c r="A1215" s="72">
        <v>2024</v>
      </c>
      <c r="B1215" s="72" t="s">
        <v>21</v>
      </c>
      <c r="C1215" s="72">
        <v>1302</v>
      </c>
      <c r="D1215" s="72" t="s">
        <v>109</v>
      </c>
      <c r="E1215" s="72" t="s">
        <v>27</v>
      </c>
      <c r="F1215" s="72" t="s">
        <v>108</v>
      </c>
      <c r="G1215" s="72" t="s">
        <v>109</v>
      </c>
      <c r="H1215" s="72" t="s">
        <v>32</v>
      </c>
      <c r="I1215" s="72" t="s">
        <v>85</v>
      </c>
      <c r="J1215" s="74">
        <v>45587</v>
      </c>
      <c r="K1215" s="72"/>
      <c r="L1215" s="72">
        <v>0.6524618485459257</v>
      </c>
      <c r="M1215" s="72">
        <v>335.88021624570234</v>
      </c>
      <c r="N1215" s="72">
        <f>M1215/1000</f>
        <v>0.33588021624570236</v>
      </c>
      <c r="O1215" s="72">
        <f>N1215*0.446089</f>
        <v>0.14983246978482911</v>
      </c>
    </row>
    <row r="1216" spans="1:15" ht="13" x14ac:dyDescent="0.15">
      <c r="A1216" s="72">
        <v>2024</v>
      </c>
      <c r="B1216" s="72" t="s">
        <v>21</v>
      </c>
      <c r="C1216" s="72">
        <v>1303</v>
      </c>
      <c r="D1216" s="72" t="s">
        <v>109</v>
      </c>
      <c r="E1216" s="72" t="s">
        <v>30</v>
      </c>
      <c r="F1216" s="72" t="s">
        <v>108</v>
      </c>
      <c r="G1216" s="72" t="s">
        <v>110</v>
      </c>
      <c r="H1216" s="72" t="s">
        <v>32</v>
      </c>
      <c r="I1216" s="72" t="s">
        <v>85</v>
      </c>
      <c r="J1216" s="74">
        <v>45587</v>
      </c>
      <c r="K1216" s="72"/>
      <c r="L1216" s="72">
        <v>0.68813344594594594</v>
      </c>
      <c r="M1216" s="72">
        <v>376.75649844920673</v>
      </c>
      <c r="N1216" s="72">
        <f>M1216/1000</f>
        <v>0.37675649844920672</v>
      </c>
      <c r="O1216" s="72">
        <f>N1216*0.446089</f>
        <v>0.16806692963670819</v>
      </c>
    </row>
    <row r="1217" spans="1:15" ht="13" x14ac:dyDescent="0.15">
      <c r="A1217" s="72">
        <v>2024</v>
      </c>
      <c r="B1217" s="72" t="s">
        <v>21</v>
      </c>
      <c r="C1217" s="72">
        <v>1304</v>
      </c>
      <c r="D1217" s="72" t="s">
        <v>109</v>
      </c>
      <c r="E1217" s="72" t="s">
        <v>31</v>
      </c>
      <c r="F1217" s="72" t="s">
        <v>106</v>
      </c>
      <c r="G1217" s="72" t="s">
        <v>109</v>
      </c>
      <c r="H1217" s="72" t="s">
        <v>32</v>
      </c>
      <c r="I1217" s="72" t="s">
        <v>85</v>
      </c>
      <c r="J1217" s="74">
        <v>45587</v>
      </c>
      <c r="K1217" s="72"/>
      <c r="L1217" s="72">
        <v>0.67466666666666675</v>
      </c>
      <c r="M1217" s="72">
        <v>314.42024392068828</v>
      </c>
      <c r="N1217" s="72">
        <f>M1217/1000</f>
        <v>0.31442024392068829</v>
      </c>
      <c r="O1217" s="72">
        <f>N1217*0.446089</f>
        <v>0.14025941219033591</v>
      </c>
    </row>
    <row r="1218" spans="1:15" ht="13" x14ac:dyDescent="0.15">
      <c r="A1218" s="72">
        <v>2024</v>
      </c>
      <c r="B1218" s="72" t="s">
        <v>21</v>
      </c>
      <c r="C1218" s="72">
        <v>1305</v>
      </c>
      <c r="D1218" s="72" t="s">
        <v>109</v>
      </c>
      <c r="E1218" s="72" t="s">
        <v>28</v>
      </c>
      <c r="F1218" s="72" t="s">
        <v>106</v>
      </c>
      <c r="G1218" s="72" t="s">
        <v>110</v>
      </c>
      <c r="H1218" s="72" t="s">
        <v>32</v>
      </c>
      <c r="I1218" s="72" t="s">
        <v>85</v>
      </c>
      <c r="J1218" s="74">
        <v>45587</v>
      </c>
      <c r="K1218" s="72"/>
      <c r="L1218" s="72">
        <v>0.65714285714285714</v>
      </c>
      <c r="M1218" s="72">
        <v>289.93670033670031</v>
      </c>
      <c r="N1218" s="72">
        <f>M1218/1000</f>
        <v>0.28993670033670033</v>
      </c>
      <c r="O1218" s="72">
        <f>N1218*0.446089</f>
        <v>0.12933757271649832</v>
      </c>
    </row>
    <row r="1219" spans="1:15" ht="13" x14ac:dyDescent="0.15">
      <c r="A1219" s="72">
        <v>2024</v>
      </c>
      <c r="B1219" s="72" t="s">
        <v>21</v>
      </c>
      <c r="C1219" s="72">
        <v>1306</v>
      </c>
      <c r="D1219" s="72" t="s">
        <v>109</v>
      </c>
      <c r="E1219" s="72" t="s">
        <v>29</v>
      </c>
      <c r="F1219" s="72" t="s">
        <v>108</v>
      </c>
      <c r="G1219" s="72" t="s">
        <v>107</v>
      </c>
      <c r="H1219" s="72" t="s">
        <v>32</v>
      </c>
      <c r="I1219" s="72" t="s">
        <v>85</v>
      </c>
      <c r="J1219" s="74">
        <v>45587</v>
      </c>
      <c r="K1219" s="72"/>
      <c r="L1219" s="72">
        <v>0.56906666666666672</v>
      </c>
      <c r="M1219" s="72">
        <v>468.53770774410759</v>
      </c>
      <c r="N1219" s="72">
        <f>M1219/1000</f>
        <v>0.46853770774410758</v>
      </c>
      <c r="O1219" s="72">
        <f>N1219*0.446089</f>
        <v>0.20900951750986121</v>
      </c>
    </row>
    <row r="1220" spans="1:15" ht="13" x14ac:dyDescent="0.15">
      <c r="A1220" s="72">
        <v>2024</v>
      </c>
      <c r="B1220" s="72" t="s">
        <v>21</v>
      </c>
      <c r="C1220" s="72">
        <v>1407</v>
      </c>
      <c r="D1220" s="72" t="s">
        <v>107</v>
      </c>
      <c r="E1220" s="72" t="s">
        <v>27</v>
      </c>
      <c r="F1220" s="72" t="s">
        <v>108</v>
      </c>
      <c r="G1220" s="72" t="s">
        <v>109</v>
      </c>
      <c r="H1220" s="72" t="s">
        <v>32</v>
      </c>
      <c r="I1220" s="72" t="s">
        <v>85</v>
      </c>
      <c r="J1220" s="74">
        <v>45587</v>
      </c>
      <c r="K1220" s="72"/>
      <c r="L1220" s="72">
        <v>0.57627952755905509</v>
      </c>
      <c r="M1220" s="72">
        <v>102.37676303719611</v>
      </c>
      <c r="N1220" s="72">
        <f>M1220/1000</f>
        <v>0.10237676303719612</v>
      </c>
      <c r="O1220" s="72">
        <f>N1220*0.446089</f>
        <v>4.566914784649978E-2</v>
      </c>
    </row>
    <row r="1221" spans="1:15" ht="13" x14ac:dyDescent="0.15">
      <c r="A1221" s="72">
        <v>2024</v>
      </c>
      <c r="B1221" s="72" t="s">
        <v>21</v>
      </c>
      <c r="C1221" s="72">
        <v>1408</v>
      </c>
      <c r="D1221" s="72" t="s">
        <v>107</v>
      </c>
      <c r="E1221" s="72" t="s">
        <v>22</v>
      </c>
      <c r="F1221" s="72" t="s">
        <v>106</v>
      </c>
      <c r="G1221" s="72" t="s">
        <v>107</v>
      </c>
      <c r="H1221" s="72" t="s">
        <v>32</v>
      </c>
      <c r="I1221" s="72" t="s">
        <v>85</v>
      </c>
      <c r="J1221" s="74">
        <v>45587</v>
      </c>
      <c r="K1221" s="72"/>
      <c r="L1221" s="72">
        <v>0.55693470048569893</v>
      </c>
      <c r="M1221" s="72">
        <v>160.57611371858533</v>
      </c>
      <c r="N1221" s="72">
        <f>M1221/1000</f>
        <v>0.16057611371858532</v>
      </c>
      <c r="O1221" s="72">
        <f>N1221*0.446089</f>
        <v>7.1631237992610008E-2</v>
      </c>
    </row>
    <row r="1222" spans="1:15" ht="13" x14ac:dyDescent="0.15">
      <c r="A1222" s="72">
        <v>2024</v>
      </c>
      <c r="B1222" s="72" t="s">
        <v>21</v>
      </c>
      <c r="C1222" s="72">
        <v>1409</v>
      </c>
      <c r="D1222" s="72" t="s">
        <v>107</v>
      </c>
      <c r="E1222" s="72" t="s">
        <v>29</v>
      </c>
      <c r="F1222" s="72" t="s">
        <v>108</v>
      </c>
      <c r="G1222" s="72" t="s">
        <v>107</v>
      </c>
      <c r="H1222" s="72" t="s">
        <v>32</v>
      </c>
      <c r="I1222" s="72" t="s">
        <v>85</v>
      </c>
      <c r="J1222" s="74">
        <v>45587</v>
      </c>
      <c r="K1222" s="72"/>
      <c r="L1222" s="72">
        <v>0.68076178179470626</v>
      </c>
      <c r="M1222" s="72">
        <v>154.26479267968398</v>
      </c>
      <c r="N1222" s="72">
        <f>M1222/1000</f>
        <v>0.15426479267968399</v>
      </c>
      <c r="O1222" s="72">
        <f>N1222*0.446089</f>
        <v>6.8815827101687557E-2</v>
      </c>
    </row>
    <row r="1223" spans="1:15" ht="13" x14ac:dyDescent="0.15">
      <c r="A1223" s="72">
        <v>2024</v>
      </c>
      <c r="B1223" s="72" t="s">
        <v>21</v>
      </c>
      <c r="C1223" s="72">
        <v>1410</v>
      </c>
      <c r="D1223" s="72" t="s">
        <v>107</v>
      </c>
      <c r="E1223" s="72" t="s">
        <v>31</v>
      </c>
      <c r="F1223" s="72" t="s">
        <v>106</v>
      </c>
      <c r="G1223" s="72" t="s">
        <v>109</v>
      </c>
      <c r="H1223" s="72" t="s">
        <v>32</v>
      </c>
      <c r="I1223" s="72" t="s">
        <v>85</v>
      </c>
      <c r="J1223" s="74">
        <v>45587</v>
      </c>
      <c r="K1223" s="72"/>
      <c r="L1223" s="72">
        <v>0.63414634146341464</v>
      </c>
      <c r="M1223" s="72">
        <v>220.98833867126547</v>
      </c>
      <c r="N1223" s="72">
        <f>M1223/1000</f>
        <v>0.22098833867126547</v>
      </c>
      <c r="O1223" s="72">
        <f>N1223*0.446089</f>
        <v>9.8580467009526149E-2</v>
      </c>
    </row>
    <row r="1224" spans="1:15" ht="13" x14ac:dyDescent="0.15">
      <c r="A1224" s="72">
        <v>2024</v>
      </c>
      <c r="B1224" s="72" t="s">
        <v>21</v>
      </c>
      <c r="C1224" s="72">
        <v>1411</v>
      </c>
      <c r="D1224" s="72" t="s">
        <v>107</v>
      </c>
      <c r="E1224" s="72" t="s">
        <v>30</v>
      </c>
      <c r="F1224" s="72" t="s">
        <v>108</v>
      </c>
      <c r="G1224" s="72" t="s">
        <v>110</v>
      </c>
      <c r="H1224" s="72" t="s">
        <v>32</v>
      </c>
      <c r="I1224" s="72" t="s">
        <v>85</v>
      </c>
      <c r="J1224" s="74">
        <v>45587</v>
      </c>
      <c r="K1224" s="72"/>
      <c r="L1224" s="72">
        <v>0.63642934586194433</v>
      </c>
      <c r="M1224" s="72">
        <v>131.76559475005442</v>
      </c>
      <c r="N1224" s="72">
        <f>M1224/1000</f>
        <v>0.13176559475005442</v>
      </c>
      <c r="O1224" s="72">
        <f>N1224*0.446089</f>
        <v>5.8779182396457026E-2</v>
      </c>
    </row>
    <row r="1225" spans="1:15" ht="13" x14ac:dyDescent="0.15">
      <c r="A1225" s="72">
        <v>2024</v>
      </c>
      <c r="B1225" s="72" t="s">
        <v>21</v>
      </c>
      <c r="C1225" s="72">
        <v>1412</v>
      </c>
      <c r="D1225" s="72" t="s">
        <v>107</v>
      </c>
      <c r="E1225" s="72" t="s">
        <v>28</v>
      </c>
      <c r="F1225" s="72" t="s">
        <v>106</v>
      </c>
      <c r="G1225" s="72" t="s">
        <v>110</v>
      </c>
      <c r="H1225" s="72" t="s">
        <v>32</v>
      </c>
      <c r="I1225" s="72" t="s">
        <v>85</v>
      </c>
      <c r="J1225" s="74">
        <v>45587</v>
      </c>
      <c r="K1225" s="72"/>
      <c r="L1225" s="72">
        <v>0.546875</v>
      </c>
      <c r="M1225" s="72">
        <v>109.48130611672278</v>
      </c>
      <c r="N1225" s="72">
        <f>M1225/1000</f>
        <v>0.10948130611672277</v>
      </c>
      <c r="O1225" s="72">
        <f>N1225*0.446089</f>
        <v>4.8838406364302749E-2</v>
      </c>
    </row>
    <row r="1226" spans="1:15" ht="13" x14ac:dyDescent="0.15">
      <c r="A1226" s="72">
        <v>2024</v>
      </c>
      <c r="B1226" s="72" t="s">
        <v>33</v>
      </c>
      <c r="C1226" s="72">
        <v>2101</v>
      </c>
      <c r="D1226" s="72" t="s">
        <v>105</v>
      </c>
      <c r="E1226" s="72" t="s">
        <v>31</v>
      </c>
      <c r="F1226" s="72" t="s">
        <v>106</v>
      </c>
      <c r="G1226" s="72" t="s">
        <v>109</v>
      </c>
      <c r="H1226" s="72" t="s">
        <v>23</v>
      </c>
      <c r="I1226" s="72" t="s">
        <v>24</v>
      </c>
      <c r="J1226" s="74">
        <v>45442</v>
      </c>
      <c r="K1226" s="72"/>
      <c r="L1226" s="72">
        <v>0.72387932503835006</v>
      </c>
      <c r="M1226" s="72">
        <v>5103.6667338116131</v>
      </c>
      <c r="N1226" s="72">
        <f>M1226/1000</f>
        <v>5.1036667338116128</v>
      </c>
      <c r="O1226" s="72">
        <f>N1226*0.446089</f>
        <v>2.2766895896192887</v>
      </c>
    </row>
    <row r="1227" spans="1:15" ht="13" x14ac:dyDescent="0.15">
      <c r="A1227" s="72">
        <v>2024</v>
      </c>
      <c r="B1227" s="72" t="s">
        <v>33</v>
      </c>
      <c r="C1227" s="72">
        <v>2102</v>
      </c>
      <c r="D1227" s="72" t="s">
        <v>105</v>
      </c>
      <c r="E1227" s="72" t="s">
        <v>30</v>
      </c>
      <c r="F1227" s="72" t="s">
        <v>108</v>
      </c>
      <c r="G1227" s="72" t="s">
        <v>110</v>
      </c>
      <c r="H1227" s="72" t="s">
        <v>23</v>
      </c>
      <c r="I1227" s="72" t="s">
        <v>24</v>
      </c>
      <c r="J1227" s="74">
        <v>45442</v>
      </c>
      <c r="K1227" s="72"/>
      <c r="L1227" s="72">
        <v>0.70438435284851664</v>
      </c>
      <c r="M1227" s="72">
        <v>6285.3871888866206</v>
      </c>
      <c r="N1227" s="72">
        <f>M1227/1000</f>
        <v>6.2853871888866202</v>
      </c>
      <c r="O1227" s="72">
        <f>N1227*0.446089</f>
        <v>2.8038420857032436</v>
      </c>
    </row>
    <row r="1228" spans="1:15" ht="13" x14ac:dyDescent="0.15">
      <c r="A1228" s="72">
        <v>2024</v>
      </c>
      <c r="B1228" s="72" t="s">
        <v>33</v>
      </c>
      <c r="C1228" s="72">
        <v>2103</v>
      </c>
      <c r="D1228" s="72" t="s">
        <v>105</v>
      </c>
      <c r="E1228" s="72" t="s">
        <v>27</v>
      </c>
      <c r="F1228" s="72" t="s">
        <v>108</v>
      </c>
      <c r="G1228" s="72" t="s">
        <v>109</v>
      </c>
      <c r="H1228" s="72" t="s">
        <v>23</v>
      </c>
      <c r="I1228" s="72" t="s">
        <v>24</v>
      </c>
      <c r="J1228" s="74">
        <v>45442</v>
      </c>
      <c r="K1228" s="72"/>
      <c r="L1228" s="72">
        <v>0.69911027231059575</v>
      </c>
      <c r="M1228" s="72">
        <v>5852.2812269363912</v>
      </c>
      <c r="N1228" s="72">
        <f>M1228/1000</f>
        <v>5.8522812269363911</v>
      </c>
      <c r="O1228" s="72">
        <f>N1228*0.446089</f>
        <v>2.6106382802428278</v>
      </c>
    </row>
    <row r="1229" spans="1:15" ht="13" x14ac:dyDescent="0.15">
      <c r="A1229" s="72">
        <v>2024</v>
      </c>
      <c r="B1229" s="72" t="s">
        <v>33</v>
      </c>
      <c r="C1229" s="72">
        <v>2104</v>
      </c>
      <c r="D1229" s="72" t="s">
        <v>105</v>
      </c>
      <c r="E1229" s="72" t="s">
        <v>28</v>
      </c>
      <c r="F1229" s="72" t="s">
        <v>106</v>
      </c>
      <c r="G1229" s="72" t="s">
        <v>110</v>
      </c>
      <c r="H1229" s="72" t="s">
        <v>23</v>
      </c>
      <c r="I1229" s="72" t="s">
        <v>24</v>
      </c>
      <c r="J1229" s="74">
        <v>45442</v>
      </c>
      <c r="K1229" s="72"/>
      <c r="L1229" s="72">
        <v>0.73051487954652805</v>
      </c>
      <c r="M1229" s="72">
        <v>5241.4641186970748</v>
      </c>
      <c r="N1229" s="72">
        <f>M1229/1000</f>
        <v>5.241464118697075</v>
      </c>
      <c r="O1229" s="72">
        <f>N1229*0.446089</f>
        <v>2.3381594872454596</v>
      </c>
    </row>
    <row r="1230" spans="1:15" ht="13" x14ac:dyDescent="0.15">
      <c r="A1230" s="72">
        <v>2024</v>
      </c>
      <c r="B1230" s="72" t="s">
        <v>33</v>
      </c>
      <c r="C1230" s="72">
        <v>2105</v>
      </c>
      <c r="D1230" s="72" t="s">
        <v>105</v>
      </c>
      <c r="E1230" s="72" t="s">
        <v>22</v>
      </c>
      <c r="F1230" s="72" t="s">
        <v>106</v>
      </c>
      <c r="G1230" s="72" t="s">
        <v>107</v>
      </c>
      <c r="H1230" s="72" t="s">
        <v>23</v>
      </c>
      <c r="I1230" s="72" t="s">
        <v>24</v>
      </c>
      <c r="J1230" s="74">
        <v>45442</v>
      </c>
      <c r="K1230" s="72"/>
      <c r="L1230" s="72">
        <v>0.71439811172305268</v>
      </c>
      <c r="M1230" s="72">
        <v>5658.4420549581828</v>
      </c>
      <c r="N1230" s="72">
        <f>M1230/1000</f>
        <v>5.6584420549581829</v>
      </c>
      <c r="O1230" s="72">
        <f>N1230*0.446089</f>
        <v>2.5241687578542411</v>
      </c>
    </row>
    <row r="1231" spans="1:15" ht="13" x14ac:dyDescent="0.15">
      <c r="A1231" s="72">
        <v>2024</v>
      </c>
      <c r="B1231" s="72" t="s">
        <v>33</v>
      </c>
      <c r="C1231" s="72">
        <v>2106</v>
      </c>
      <c r="D1231" s="72" t="s">
        <v>105</v>
      </c>
      <c r="E1231" s="72" t="s">
        <v>29</v>
      </c>
      <c r="F1231" s="72" t="s">
        <v>108</v>
      </c>
      <c r="G1231" s="72" t="s">
        <v>107</v>
      </c>
      <c r="H1231" s="72" t="s">
        <v>23</v>
      </c>
      <c r="I1231" s="72" t="s">
        <v>24</v>
      </c>
      <c r="J1231" s="74">
        <v>45442</v>
      </c>
      <c r="K1231" s="72"/>
      <c r="L1231" s="72">
        <v>0.69637638807714786</v>
      </c>
      <c r="M1231" s="72">
        <v>5868.7752123481714</v>
      </c>
      <c r="N1231" s="72">
        <f>M1231/1000</f>
        <v>5.8687752123481713</v>
      </c>
      <c r="O1231" s="72">
        <f>N1231*0.446089</f>
        <v>2.6179960657011834</v>
      </c>
    </row>
    <row r="1232" spans="1:15" ht="13" x14ac:dyDescent="0.15">
      <c r="A1232" s="72">
        <v>2024</v>
      </c>
      <c r="B1232" s="72" t="s">
        <v>33</v>
      </c>
      <c r="C1232" s="72">
        <v>2107</v>
      </c>
      <c r="D1232" s="72" t="s">
        <v>105</v>
      </c>
      <c r="E1232" s="72" t="s">
        <v>27</v>
      </c>
      <c r="F1232" s="72" t="s">
        <v>108</v>
      </c>
      <c r="G1232" s="72" t="s">
        <v>109</v>
      </c>
      <c r="H1232" s="72" t="s">
        <v>32</v>
      </c>
      <c r="I1232" s="72" t="s">
        <v>24</v>
      </c>
      <c r="J1232" s="74">
        <v>45442</v>
      </c>
      <c r="K1232" s="72"/>
      <c r="L1232" s="72">
        <v>0.70294580616145719</v>
      </c>
      <c r="M1232" s="72">
        <v>5418.8182625798227</v>
      </c>
      <c r="N1232" s="72">
        <f>M1232/1000</f>
        <v>5.4188182625798227</v>
      </c>
      <c r="O1232" s="72">
        <f>N1232*0.446089</f>
        <v>2.4172752199359704</v>
      </c>
    </row>
    <row r="1233" spans="1:15" ht="13" x14ac:dyDescent="0.15">
      <c r="A1233" s="72">
        <v>2024</v>
      </c>
      <c r="B1233" s="72" t="s">
        <v>33</v>
      </c>
      <c r="C1233" s="72">
        <v>2108</v>
      </c>
      <c r="D1233" s="72" t="s">
        <v>105</v>
      </c>
      <c r="E1233" s="72" t="s">
        <v>31</v>
      </c>
      <c r="F1233" s="72" t="s">
        <v>106</v>
      </c>
      <c r="G1233" s="72" t="s">
        <v>109</v>
      </c>
      <c r="H1233" s="72" t="s">
        <v>32</v>
      </c>
      <c r="I1233" s="72" t="s">
        <v>24</v>
      </c>
      <c r="J1233" s="74">
        <v>45442</v>
      </c>
      <c r="K1233" s="72"/>
      <c r="L1233" s="72">
        <v>0.68542128603104213</v>
      </c>
      <c r="M1233" s="72">
        <v>5548.4814547296055</v>
      </c>
      <c r="N1233" s="72">
        <f>M1233/1000</f>
        <v>5.5484814547296057</v>
      </c>
      <c r="O1233" s="72">
        <f>N1233*0.446089</f>
        <v>2.4751165436588751</v>
      </c>
    </row>
    <row r="1234" spans="1:15" ht="13" x14ac:dyDescent="0.15">
      <c r="A1234" s="72">
        <v>2024</v>
      </c>
      <c r="B1234" s="72" t="s">
        <v>33</v>
      </c>
      <c r="C1234" s="72">
        <v>2109</v>
      </c>
      <c r="D1234" s="72" t="s">
        <v>105</v>
      </c>
      <c r="E1234" s="72" t="s">
        <v>22</v>
      </c>
      <c r="F1234" s="72" t="s">
        <v>106</v>
      </c>
      <c r="G1234" s="72" t="s">
        <v>107</v>
      </c>
      <c r="H1234" s="72" t="s">
        <v>32</v>
      </c>
      <c r="I1234" s="72" t="s">
        <v>24</v>
      </c>
      <c r="J1234" s="74">
        <v>45442</v>
      </c>
      <c r="K1234" s="72"/>
      <c r="L1234" s="72">
        <v>0.65985732814526588</v>
      </c>
      <c r="M1234" s="72">
        <v>5876.0990336423765</v>
      </c>
      <c r="N1234" s="72">
        <f>M1234/1000</f>
        <v>5.8760990336423768</v>
      </c>
      <c r="O1234" s="72">
        <f>N1234*0.446089</f>
        <v>2.6212631418184942</v>
      </c>
    </row>
    <row r="1235" spans="1:15" ht="13" x14ac:dyDescent="0.15">
      <c r="A1235" s="72">
        <v>2024</v>
      </c>
      <c r="B1235" s="72" t="s">
        <v>33</v>
      </c>
      <c r="C1235" s="72">
        <v>2110</v>
      </c>
      <c r="D1235" s="72" t="s">
        <v>105</v>
      </c>
      <c r="E1235" s="72" t="s">
        <v>28</v>
      </c>
      <c r="F1235" s="72" t="s">
        <v>106</v>
      </c>
      <c r="G1235" s="72" t="s">
        <v>110</v>
      </c>
      <c r="H1235" s="72" t="s">
        <v>32</v>
      </c>
      <c r="I1235" s="72" t="s">
        <v>24</v>
      </c>
      <c r="J1235" s="74">
        <v>45442</v>
      </c>
      <c r="K1235" s="72"/>
      <c r="L1235" s="72">
        <v>0.66336019838809679</v>
      </c>
      <c r="M1235" s="72">
        <v>5937.5908579491943</v>
      </c>
      <c r="N1235" s="72">
        <f>M1235/1000</f>
        <v>5.9375908579491945</v>
      </c>
      <c r="O1235" s="72">
        <f>N1235*0.446089</f>
        <v>2.6486939682316981</v>
      </c>
    </row>
    <row r="1236" spans="1:15" ht="13" x14ac:dyDescent="0.15">
      <c r="A1236" s="72">
        <v>2024</v>
      </c>
      <c r="B1236" s="72" t="s">
        <v>33</v>
      </c>
      <c r="C1236" s="72">
        <v>2111</v>
      </c>
      <c r="D1236" s="72" t="s">
        <v>105</v>
      </c>
      <c r="E1236" s="72" t="s">
        <v>29</v>
      </c>
      <c r="F1236" s="72" t="s">
        <v>108</v>
      </c>
      <c r="G1236" s="72" t="s">
        <v>107</v>
      </c>
      <c r="H1236" s="72" t="s">
        <v>32</v>
      </c>
      <c r="I1236" s="72" t="s">
        <v>24</v>
      </c>
      <c r="J1236" s="74">
        <v>45442</v>
      </c>
      <c r="K1236" s="72"/>
      <c r="L1236" s="72">
        <v>0.70694380995888528</v>
      </c>
      <c r="M1236" s="72">
        <v>4921.0485503222671</v>
      </c>
      <c r="N1236" s="72">
        <f>M1236/1000</f>
        <v>4.9210485503222667</v>
      </c>
      <c r="O1236" s="72">
        <f>N1236*0.446089</f>
        <v>2.1952256267647097</v>
      </c>
    </row>
    <row r="1237" spans="1:15" ht="13" x14ac:dyDescent="0.15">
      <c r="A1237" s="72">
        <v>2024</v>
      </c>
      <c r="B1237" s="72" t="s">
        <v>33</v>
      </c>
      <c r="C1237" s="72">
        <v>2112</v>
      </c>
      <c r="D1237" s="72" t="s">
        <v>105</v>
      </c>
      <c r="E1237" s="72" t="s">
        <v>30</v>
      </c>
      <c r="F1237" s="72" t="s">
        <v>108</v>
      </c>
      <c r="G1237" s="72" t="s">
        <v>110</v>
      </c>
      <c r="H1237" s="72" t="s">
        <v>32</v>
      </c>
      <c r="I1237" s="72" t="s">
        <v>24</v>
      </c>
      <c r="J1237" s="74">
        <v>45442</v>
      </c>
      <c r="K1237" s="72"/>
      <c r="L1237" s="72">
        <v>0.71634168987929436</v>
      </c>
      <c r="M1237" s="72">
        <v>5174.4525514090665</v>
      </c>
      <c r="N1237" s="72">
        <f>M1237/1000</f>
        <v>5.1744525514090665</v>
      </c>
      <c r="O1237" s="72">
        <f>N1237*0.446089</f>
        <v>2.3082663642055192</v>
      </c>
    </row>
    <row r="1238" spans="1:15" ht="13" x14ac:dyDescent="0.15">
      <c r="A1238" s="72">
        <v>2024</v>
      </c>
      <c r="B1238" s="72" t="s">
        <v>33</v>
      </c>
      <c r="C1238" s="72">
        <v>2201</v>
      </c>
      <c r="D1238" s="72" t="s">
        <v>111</v>
      </c>
      <c r="E1238" s="72" t="s">
        <v>22</v>
      </c>
      <c r="F1238" s="72" t="s">
        <v>106</v>
      </c>
      <c r="G1238" s="72" t="s">
        <v>107</v>
      </c>
      <c r="H1238" s="72" t="s">
        <v>23</v>
      </c>
      <c r="I1238" s="72" t="s">
        <v>24</v>
      </c>
      <c r="J1238" s="74">
        <v>45442</v>
      </c>
      <c r="K1238" s="72"/>
      <c r="L1238" s="72">
        <v>0.71878918144366821</v>
      </c>
      <c r="M1238" s="72">
        <v>6047.0558149810659</v>
      </c>
      <c r="N1238" s="72">
        <f>M1238/1000</f>
        <v>6.047055814981066</v>
      </c>
      <c r="O1238" s="72">
        <f>N1238*0.446089</f>
        <v>2.697525081449089</v>
      </c>
    </row>
    <row r="1239" spans="1:15" ht="13" x14ac:dyDescent="0.15">
      <c r="A1239" s="72">
        <v>2024</v>
      </c>
      <c r="B1239" s="72" t="s">
        <v>33</v>
      </c>
      <c r="C1239" s="72">
        <v>2202</v>
      </c>
      <c r="D1239" s="72" t="s">
        <v>111</v>
      </c>
      <c r="E1239" s="72" t="s">
        <v>27</v>
      </c>
      <c r="F1239" s="72" t="s">
        <v>108</v>
      </c>
      <c r="G1239" s="72" t="s">
        <v>109</v>
      </c>
      <c r="H1239" s="72" t="s">
        <v>23</v>
      </c>
      <c r="I1239" s="72" t="s">
        <v>24</v>
      </c>
      <c r="J1239" s="74">
        <v>45442</v>
      </c>
      <c r="K1239" s="72"/>
      <c r="L1239" s="72">
        <v>0.68611617608752273</v>
      </c>
      <c r="M1239" s="72">
        <v>5649.9831620596569</v>
      </c>
      <c r="N1239" s="72">
        <f>M1239/1000</f>
        <v>5.649983162059657</v>
      </c>
      <c r="O1239" s="72">
        <f>N1239*0.446089</f>
        <v>2.5203953387800304</v>
      </c>
    </row>
    <row r="1240" spans="1:15" ht="13" x14ac:dyDescent="0.15">
      <c r="A1240" s="72">
        <v>2024</v>
      </c>
      <c r="B1240" s="72" t="s">
        <v>33</v>
      </c>
      <c r="C1240" s="72">
        <v>2203</v>
      </c>
      <c r="D1240" s="72" t="s">
        <v>111</v>
      </c>
      <c r="E1240" s="72" t="s">
        <v>29</v>
      </c>
      <c r="F1240" s="72" t="s">
        <v>108</v>
      </c>
      <c r="G1240" s="72" t="s">
        <v>107</v>
      </c>
      <c r="H1240" s="72" t="s">
        <v>23</v>
      </c>
      <c r="I1240" s="72" t="s">
        <v>24</v>
      </c>
      <c r="J1240" s="74">
        <v>45442</v>
      </c>
      <c r="K1240" s="72"/>
      <c r="L1240" s="72">
        <v>0.69786791471658871</v>
      </c>
      <c r="M1240" s="72">
        <v>5803.4456665808702</v>
      </c>
      <c r="N1240" s="72">
        <f>M1240/1000</f>
        <v>5.8034456665808705</v>
      </c>
      <c r="O1240" s="72">
        <f>N1240*0.446089</f>
        <v>2.5888532739593941</v>
      </c>
    </row>
    <row r="1241" spans="1:15" ht="13" x14ac:dyDescent="0.15">
      <c r="A1241" s="72">
        <v>2024</v>
      </c>
      <c r="B1241" s="72" t="s">
        <v>33</v>
      </c>
      <c r="C1241" s="72">
        <v>2204</v>
      </c>
      <c r="D1241" s="72" t="s">
        <v>111</v>
      </c>
      <c r="E1241" s="72" t="s">
        <v>28</v>
      </c>
      <c r="F1241" s="72" t="s">
        <v>106</v>
      </c>
      <c r="G1241" s="72" t="s">
        <v>110</v>
      </c>
      <c r="H1241" s="72" t="s">
        <v>23</v>
      </c>
      <c r="I1241" s="72" t="s">
        <v>24</v>
      </c>
      <c r="J1241" s="74">
        <v>45442</v>
      </c>
      <c r="K1241" s="72"/>
      <c r="L1241" s="72">
        <v>0.70088300220750555</v>
      </c>
      <c r="M1241" s="72">
        <v>5167.3643065434799</v>
      </c>
      <c r="N1241" s="72">
        <f>M1241/1000</f>
        <v>5.1673643065434796</v>
      </c>
      <c r="O1241" s="72">
        <f>N1241*0.446089</f>
        <v>2.3051043761416743</v>
      </c>
    </row>
    <row r="1242" spans="1:15" ht="13" x14ac:dyDescent="0.15">
      <c r="A1242" s="72">
        <v>2024</v>
      </c>
      <c r="B1242" s="72" t="s">
        <v>33</v>
      </c>
      <c r="C1242" s="72">
        <v>2205</v>
      </c>
      <c r="D1242" s="72" t="s">
        <v>111</v>
      </c>
      <c r="E1242" s="72" t="s">
        <v>31</v>
      </c>
      <c r="F1242" s="72" t="s">
        <v>106</v>
      </c>
      <c r="G1242" s="72" t="s">
        <v>109</v>
      </c>
      <c r="H1242" s="72" t="s">
        <v>23</v>
      </c>
      <c r="I1242" s="72" t="s">
        <v>24</v>
      </c>
      <c r="J1242" s="74">
        <v>45442</v>
      </c>
      <c r="K1242" s="72"/>
      <c r="L1242" s="72">
        <v>0.71261171797418077</v>
      </c>
      <c r="M1242" s="72">
        <v>5361.8258630133996</v>
      </c>
      <c r="N1242" s="72">
        <f>M1242/1000</f>
        <v>5.3618258630133999</v>
      </c>
      <c r="O1242" s="72">
        <f>N1242*0.446089</f>
        <v>2.3918515374057847</v>
      </c>
    </row>
    <row r="1243" spans="1:15" ht="13" x14ac:dyDescent="0.15">
      <c r="A1243" s="72">
        <v>2024</v>
      </c>
      <c r="B1243" s="72" t="s">
        <v>33</v>
      </c>
      <c r="C1243" s="72">
        <v>2206</v>
      </c>
      <c r="D1243" s="72" t="s">
        <v>111</v>
      </c>
      <c r="E1243" s="72" t="s">
        <v>30</v>
      </c>
      <c r="F1243" s="72" t="s">
        <v>108</v>
      </c>
      <c r="G1243" s="72" t="s">
        <v>110</v>
      </c>
      <c r="H1243" s="72" t="s">
        <v>23</v>
      </c>
      <c r="I1243" s="72" t="s">
        <v>24</v>
      </c>
      <c r="J1243" s="74">
        <v>45442</v>
      </c>
      <c r="K1243" s="72"/>
      <c r="L1243" s="72">
        <v>0.74494117647058822</v>
      </c>
      <c r="M1243" s="72">
        <v>6198.1057013651971</v>
      </c>
      <c r="N1243" s="72">
        <f>M1243/1000</f>
        <v>6.198105701365197</v>
      </c>
      <c r="O1243" s="72">
        <f>N1243*0.446089</f>
        <v>2.7649067742162994</v>
      </c>
    </row>
    <row r="1244" spans="1:15" ht="13" x14ac:dyDescent="0.15">
      <c r="A1244" s="72">
        <v>2024</v>
      </c>
      <c r="B1244" s="72" t="s">
        <v>33</v>
      </c>
      <c r="C1244" s="72">
        <v>2207</v>
      </c>
      <c r="D1244" s="72" t="s">
        <v>111</v>
      </c>
      <c r="E1244" s="72" t="s">
        <v>22</v>
      </c>
      <c r="F1244" s="72" t="s">
        <v>106</v>
      </c>
      <c r="G1244" s="72" t="s">
        <v>107</v>
      </c>
      <c r="H1244" s="72" t="s">
        <v>32</v>
      </c>
      <c r="I1244" s="72" t="s">
        <v>24</v>
      </c>
      <c r="J1244" s="74">
        <v>45442</v>
      </c>
      <c r="K1244" s="72"/>
      <c r="L1244" s="72">
        <v>0.70190954773869341</v>
      </c>
      <c r="M1244" s="72">
        <v>6733.316361789849</v>
      </c>
      <c r="N1244" s="72">
        <f>M1244/1000</f>
        <v>6.733316361789849</v>
      </c>
      <c r="O1244" s="72">
        <f>N1244*0.446089</f>
        <v>3.0036583625144719</v>
      </c>
    </row>
    <row r="1245" spans="1:15" ht="13" x14ac:dyDescent="0.15">
      <c r="A1245" s="72">
        <v>2024</v>
      </c>
      <c r="B1245" s="72" t="s">
        <v>33</v>
      </c>
      <c r="C1245" s="72">
        <v>2208</v>
      </c>
      <c r="D1245" s="72" t="s">
        <v>111</v>
      </c>
      <c r="E1245" s="72" t="s">
        <v>28</v>
      </c>
      <c r="F1245" s="72" t="s">
        <v>106</v>
      </c>
      <c r="G1245" s="72" t="s">
        <v>110</v>
      </c>
      <c r="H1245" s="72" t="s">
        <v>32</v>
      </c>
      <c r="I1245" s="72" t="s">
        <v>24</v>
      </c>
      <c r="J1245" s="74">
        <v>45442</v>
      </c>
      <c r="K1245" s="72"/>
      <c r="L1245" s="72">
        <v>0.65943962641761178</v>
      </c>
      <c r="M1245" s="72">
        <v>6637.7612938442226</v>
      </c>
      <c r="N1245" s="72">
        <f>M1245/1000</f>
        <v>6.637761293844223</v>
      </c>
      <c r="O1245" s="72">
        <f>N1245*0.446089</f>
        <v>2.9610322978096755</v>
      </c>
    </row>
    <row r="1246" spans="1:15" ht="13" x14ac:dyDescent="0.15">
      <c r="A1246" s="72">
        <v>2024</v>
      </c>
      <c r="B1246" s="72" t="s">
        <v>33</v>
      </c>
      <c r="C1246" s="72">
        <v>2209</v>
      </c>
      <c r="D1246" s="72" t="s">
        <v>111</v>
      </c>
      <c r="E1246" s="72" t="s">
        <v>27</v>
      </c>
      <c r="F1246" s="72" t="s">
        <v>108</v>
      </c>
      <c r="G1246" s="72" t="s">
        <v>109</v>
      </c>
      <c r="H1246" s="72" t="s">
        <v>32</v>
      </c>
      <c r="I1246" s="72" t="s">
        <v>24</v>
      </c>
      <c r="J1246" s="74">
        <v>45442</v>
      </c>
      <c r="K1246" s="72"/>
      <c r="L1246" s="72">
        <v>0.69156956819739546</v>
      </c>
      <c r="M1246" s="72">
        <v>6224.2827984287696</v>
      </c>
      <c r="N1246" s="72">
        <f>M1246/1000</f>
        <v>6.2242827984287699</v>
      </c>
      <c r="O1246" s="72">
        <f>N1246*0.446089</f>
        <v>2.7765840892682916</v>
      </c>
    </row>
    <row r="1247" spans="1:15" ht="13" x14ac:dyDescent="0.15">
      <c r="A1247" s="72">
        <v>2024</v>
      </c>
      <c r="B1247" s="72" t="s">
        <v>33</v>
      </c>
      <c r="C1247" s="72">
        <v>2210</v>
      </c>
      <c r="D1247" s="72" t="s">
        <v>111</v>
      </c>
      <c r="E1247" s="72" t="s">
        <v>29</v>
      </c>
      <c r="F1247" s="72" t="s">
        <v>108</v>
      </c>
      <c r="G1247" s="72" t="s">
        <v>107</v>
      </c>
      <c r="H1247" s="72" t="s">
        <v>32</v>
      </c>
      <c r="I1247" s="72" t="s">
        <v>24</v>
      </c>
      <c r="J1247" s="74">
        <v>45442</v>
      </c>
      <c r="K1247" s="72"/>
      <c r="L1247" s="72">
        <v>0.68493475682087779</v>
      </c>
      <c r="M1247" s="72">
        <v>5249.6924204098468</v>
      </c>
      <c r="N1247" s="72">
        <f>M1247/1000</f>
        <v>5.249692420409847</v>
      </c>
      <c r="O1247" s="72">
        <f>N1247*0.446089</f>
        <v>2.3418300421282083</v>
      </c>
    </row>
    <row r="1248" spans="1:15" ht="13" x14ac:dyDescent="0.15">
      <c r="A1248" s="72">
        <v>2024</v>
      </c>
      <c r="B1248" s="72" t="s">
        <v>33</v>
      </c>
      <c r="C1248" s="72">
        <v>2211</v>
      </c>
      <c r="D1248" s="72" t="s">
        <v>111</v>
      </c>
      <c r="E1248" s="72" t="s">
        <v>30</v>
      </c>
      <c r="F1248" s="72" t="s">
        <v>108</v>
      </c>
      <c r="G1248" s="72" t="s">
        <v>110</v>
      </c>
      <c r="H1248" s="72" t="s">
        <v>32</v>
      </c>
      <c r="I1248" s="72" t="s">
        <v>24</v>
      </c>
      <c r="J1248" s="74">
        <v>45442</v>
      </c>
      <c r="K1248" s="72"/>
      <c r="L1248" s="72">
        <v>0.70234632538297459</v>
      </c>
      <c r="M1248" s="72">
        <v>4753.3422192856342</v>
      </c>
      <c r="N1248" s="72">
        <f>M1248/1000</f>
        <v>4.7533422192856341</v>
      </c>
      <c r="O1248" s="72">
        <f>N1248*0.446089</f>
        <v>2.1204136772589091</v>
      </c>
    </row>
    <row r="1249" spans="1:15" ht="13" x14ac:dyDescent="0.15">
      <c r="A1249" s="72">
        <v>2024</v>
      </c>
      <c r="B1249" s="72" t="s">
        <v>33</v>
      </c>
      <c r="C1249" s="72">
        <v>2212</v>
      </c>
      <c r="D1249" s="72" t="s">
        <v>111</v>
      </c>
      <c r="E1249" s="72" t="s">
        <v>31</v>
      </c>
      <c r="F1249" s="72" t="s">
        <v>106</v>
      </c>
      <c r="G1249" s="72" t="s">
        <v>109</v>
      </c>
      <c r="H1249" s="72" t="s">
        <v>32</v>
      </c>
      <c r="I1249" s="72" t="s">
        <v>24</v>
      </c>
      <c r="J1249" s="74">
        <v>45442</v>
      </c>
      <c r="K1249" s="72"/>
      <c r="L1249" s="72">
        <v>0.66566347469220244</v>
      </c>
      <c r="M1249" s="72">
        <v>6961.6796202341393</v>
      </c>
      <c r="N1249" s="72">
        <f>M1249/1000</f>
        <v>6.9616796202341389</v>
      </c>
      <c r="O1249" s="72">
        <f>N1249*0.446089</f>
        <v>3.1055287001106269</v>
      </c>
    </row>
    <row r="1250" spans="1:15" ht="13" x14ac:dyDescent="0.15">
      <c r="A1250" s="72">
        <v>2024</v>
      </c>
      <c r="B1250" s="72" t="s">
        <v>33</v>
      </c>
      <c r="C1250" s="72">
        <v>2301</v>
      </c>
      <c r="D1250" s="72" t="s">
        <v>109</v>
      </c>
      <c r="E1250" s="72" t="s">
        <v>22</v>
      </c>
      <c r="F1250" s="72" t="s">
        <v>106</v>
      </c>
      <c r="G1250" s="72" t="s">
        <v>107</v>
      </c>
      <c r="H1250" s="72" t="s">
        <v>32</v>
      </c>
      <c r="I1250" s="72" t="s">
        <v>24</v>
      </c>
      <c r="J1250" s="74">
        <v>45442</v>
      </c>
      <c r="K1250" s="72"/>
      <c r="L1250" s="72">
        <v>0.70572207084468674</v>
      </c>
      <c r="M1250" s="72">
        <v>6449.6905739897575</v>
      </c>
      <c r="N1250" s="72">
        <f>M1250/1000</f>
        <v>6.4496905739897574</v>
      </c>
      <c r="O1250" s="72">
        <f>N1250*0.446089</f>
        <v>2.8771360184605168</v>
      </c>
    </row>
    <row r="1251" spans="1:15" ht="13" x14ac:dyDescent="0.15">
      <c r="A1251" s="72">
        <v>2024</v>
      </c>
      <c r="B1251" s="72" t="s">
        <v>33</v>
      </c>
      <c r="C1251" s="72">
        <v>2302</v>
      </c>
      <c r="D1251" s="72" t="s">
        <v>109</v>
      </c>
      <c r="E1251" s="72" t="s">
        <v>28</v>
      </c>
      <c r="F1251" s="72" t="s">
        <v>106</v>
      </c>
      <c r="G1251" s="72" t="s">
        <v>110</v>
      </c>
      <c r="H1251" s="72" t="s">
        <v>32</v>
      </c>
      <c r="I1251" s="72" t="s">
        <v>24</v>
      </c>
      <c r="J1251" s="74">
        <v>45442</v>
      </c>
      <c r="K1251" s="72"/>
      <c r="L1251" s="72">
        <v>0.69984888553078961</v>
      </c>
      <c r="M1251" s="72">
        <v>5751.8297446159968</v>
      </c>
      <c r="N1251" s="72">
        <f>M1251/1000</f>
        <v>5.7518297446159972</v>
      </c>
      <c r="O1251" s="72">
        <f>N1251*0.446089</f>
        <v>2.5658279789460057</v>
      </c>
    </row>
    <row r="1252" spans="1:15" ht="13" x14ac:dyDescent="0.15">
      <c r="A1252" s="72">
        <v>2024</v>
      </c>
      <c r="B1252" s="72" t="s">
        <v>33</v>
      </c>
      <c r="C1252" s="72">
        <v>2303</v>
      </c>
      <c r="D1252" s="72" t="s">
        <v>109</v>
      </c>
      <c r="E1252" s="72" t="s">
        <v>31</v>
      </c>
      <c r="F1252" s="72" t="s">
        <v>106</v>
      </c>
      <c r="G1252" s="72" t="s">
        <v>109</v>
      </c>
      <c r="H1252" s="72" t="s">
        <v>32</v>
      </c>
      <c r="I1252" s="72" t="s">
        <v>24</v>
      </c>
      <c r="J1252" s="74">
        <v>45442</v>
      </c>
      <c r="K1252" s="72"/>
      <c r="L1252" s="72">
        <v>0.69568181818181818</v>
      </c>
      <c r="M1252" s="72">
        <v>5320.1353700411701</v>
      </c>
      <c r="N1252" s="72">
        <f>M1252/1000</f>
        <v>5.3201353700411698</v>
      </c>
      <c r="O1252" s="72">
        <f>N1252*0.446089</f>
        <v>2.3732538670862953</v>
      </c>
    </row>
    <row r="1253" spans="1:15" ht="13" x14ac:dyDescent="0.15">
      <c r="A1253" s="72">
        <v>2024</v>
      </c>
      <c r="B1253" s="72" t="s">
        <v>33</v>
      </c>
      <c r="C1253" s="72">
        <v>2304</v>
      </c>
      <c r="D1253" s="72" t="s">
        <v>109</v>
      </c>
      <c r="E1253" s="72" t="s">
        <v>30</v>
      </c>
      <c r="F1253" s="72" t="s">
        <v>108</v>
      </c>
      <c r="G1253" s="72" t="s">
        <v>110</v>
      </c>
      <c r="H1253" s="72" t="s">
        <v>32</v>
      </c>
      <c r="I1253" s="72" t="s">
        <v>24</v>
      </c>
      <c r="J1253" s="74">
        <v>45442</v>
      </c>
      <c r="K1253" s="72"/>
      <c r="L1253" s="72">
        <v>0.71182600815586772</v>
      </c>
      <c r="M1253" s="72">
        <v>4732.5485459279244</v>
      </c>
      <c r="N1253" s="72">
        <f>M1253/1000</f>
        <v>4.7325485459279246</v>
      </c>
      <c r="O1253" s="72">
        <f>N1253*0.446089</f>
        <v>2.1111378483044421</v>
      </c>
    </row>
    <row r="1254" spans="1:15" ht="13" x14ac:dyDescent="0.15">
      <c r="A1254" s="72">
        <v>2024</v>
      </c>
      <c r="B1254" s="72" t="s">
        <v>33</v>
      </c>
      <c r="C1254" s="72">
        <v>2305</v>
      </c>
      <c r="D1254" s="72" t="s">
        <v>109</v>
      </c>
      <c r="E1254" s="72" t="s">
        <v>29</v>
      </c>
      <c r="F1254" s="72" t="s">
        <v>108</v>
      </c>
      <c r="G1254" s="72" t="s">
        <v>107</v>
      </c>
      <c r="H1254" s="72" t="s">
        <v>32</v>
      </c>
      <c r="I1254" s="72" t="s">
        <v>24</v>
      </c>
      <c r="J1254" s="74">
        <v>45442</v>
      </c>
      <c r="K1254" s="72"/>
      <c r="L1254" s="72">
        <v>0.71024605214836578</v>
      </c>
      <c r="M1254" s="72">
        <v>5221.5229745207516</v>
      </c>
      <c r="N1254" s="72">
        <f>M1254/1000</f>
        <v>5.2215229745207514</v>
      </c>
      <c r="O1254" s="72">
        <f>N1254*0.446089</f>
        <v>2.3292639621809874</v>
      </c>
    </row>
    <row r="1255" spans="1:15" ht="13" x14ac:dyDescent="0.15">
      <c r="A1255" s="72">
        <v>2024</v>
      </c>
      <c r="B1255" s="72" t="s">
        <v>33</v>
      </c>
      <c r="C1255" s="72">
        <v>2306</v>
      </c>
      <c r="D1255" s="72" t="s">
        <v>109</v>
      </c>
      <c r="E1255" s="72" t="s">
        <v>27</v>
      </c>
      <c r="F1255" s="72" t="s">
        <v>108</v>
      </c>
      <c r="G1255" s="72" t="s">
        <v>109</v>
      </c>
      <c r="H1255" s="72" t="s">
        <v>32</v>
      </c>
      <c r="I1255" s="72" t="s">
        <v>24</v>
      </c>
      <c r="J1255" s="74">
        <v>45442</v>
      </c>
      <c r="K1255" s="72"/>
      <c r="L1255" s="72">
        <v>0.70665553932818703</v>
      </c>
      <c r="M1255" s="72">
        <v>6058.9072423313728</v>
      </c>
      <c r="N1255" s="72">
        <f>M1255/1000</f>
        <v>6.0589072423313732</v>
      </c>
      <c r="O1255" s="72">
        <f>N1255*0.446089</f>
        <v>2.70281187282436</v>
      </c>
    </row>
    <row r="1256" spans="1:15" ht="13" x14ac:dyDescent="0.15">
      <c r="A1256" s="72">
        <v>2024</v>
      </c>
      <c r="B1256" s="72" t="s">
        <v>33</v>
      </c>
      <c r="C1256" s="72">
        <v>2307</v>
      </c>
      <c r="D1256" s="72" t="s">
        <v>109</v>
      </c>
      <c r="E1256" s="72" t="s">
        <v>22</v>
      </c>
      <c r="F1256" s="72" t="s">
        <v>106</v>
      </c>
      <c r="G1256" s="72" t="s">
        <v>107</v>
      </c>
      <c r="H1256" s="72" t="s">
        <v>23</v>
      </c>
      <c r="I1256" s="72" t="s">
        <v>24</v>
      </c>
      <c r="J1256" s="74">
        <v>45442</v>
      </c>
      <c r="K1256" s="72"/>
      <c r="L1256" s="72">
        <v>0.72622234747076242</v>
      </c>
      <c r="M1256" s="72">
        <v>7130.6604057558179</v>
      </c>
      <c r="N1256" s="72">
        <f>M1256/1000</f>
        <v>7.1306604057558181</v>
      </c>
      <c r="O1256" s="72">
        <f>N1256*0.446089</f>
        <v>3.1809091697432073</v>
      </c>
    </row>
    <row r="1257" spans="1:15" ht="13" x14ac:dyDescent="0.15">
      <c r="A1257" s="72">
        <v>2024</v>
      </c>
      <c r="B1257" s="72" t="s">
        <v>33</v>
      </c>
      <c r="C1257" s="72">
        <v>2308</v>
      </c>
      <c r="D1257" s="72" t="s">
        <v>109</v>
      </c>
      <c r="E1257" s="72" t="s">
        <v>29</v>
      </c>
      <c r="F1257" s="72" t="s">
        <v>108</v>
      </c>
      <c r="G1257" s="72" t="s">
        <v>107</v>
      </c>
      <c r="H1257" s="72" t="s">
        <v>23</v>
      </c>
      <c r="I1257" s="72" t="s">
        <v>24</v>
      </c>
      <c r="J1257" s="74">
        <v>45442</v>
      </c>
      <c r="K1257" s="72"/>
      <c r="L1257" s="72">
        <v>0.73532758900991713</v>
      </c>
      <c r="M1257" s="72">
        <v>5370.1603457485844</v>
      </c>
      <c r="N1257" s="72">
        <f>M1257/1000</f>
        <v>5.3701603457485847</v>
      </c>
      <c r="O1257" s="72">
        <f>N1257*0.446089</f>
        <v>2.3955694584746405</v>
      </c>
    </row>
    <row r="1258" spans="1:15" ht="13" x14ac:dyDescent="0.15">
      <c r="A1258" s="72">
        <v>2024</v>
      </c>
      <c r="B1258" s="72" t="s">
        <v>33</v>
      </c>
      <c r="C1258" s="72">
        <v>2309</v>
      </c>
      <c r="D1258" s="72" t="s">
        <v>109</v>
      </c>
      <c r="E1258" s="72" t="s">
        <v>31</v>
      </c>
      <c r="F1258" s="72" t="s">
        <v>106</v>
      </c>
      <c r="G1258" s="72" t="s">
        <v>109</v>
      </c>
      <c r="H1258" s="72" t="s">
        <v>23</v>
      </c>
      <c r="I1258" s="72" t="s">
        <v>24</v>
      </c>
      <c r="J1258" s="74">
        <v>45442</v>
      </c>
      <c r="K1258" s="72"/>
      <c r="L1258" s="72">
        <v>0.74160627126164769</v>
      </c>
      <c r="M1258" s="72">
        <v>5568.9688247417071</v>
      </c>
      <c r="N1258" s="72">
        <f>M1258/1000</f>
        <v>5.5689688247417068</v>
      </c>
      <c r="O1258" s="72">
        <f>N1258*0.446089</f>
        <v>2.4842557340602034</v>
      </c>
    </row>
    <row r="1259" spans="1:15" ht="13" x14ac:dyDescent="0.15">
      <c r="A1259" s="72">
        <v>2024</v>
      </c>
      <c r="B1259" s="72" t="s">
        <v>33</v>
      </c>
      <c r="C1259" s="72">
        <v>2310</v>
      </c>
      <c r="D1259" s="72" t="s">
        <v>109</v>
      </c>
      <c r="E1259" s="72" t="s">
        <v>27</v>
      </c>
      <c r="F1259" s="72" t="s">
        <v>108</v>
      </c>
      <c r="G1259" s="72" t="s">
        <v>109</v>
      </c>
      <c r="H1259" s="72" t="s">
        <v>23</v>
      </c>
      <c r="I1259" s="72" t="s">
        <v>24</v>
      </c>
      <c r="J1259" s="74">
        <v>45442</v>
      </c>
      <c r="K1259" s="72"/>
      <c r="L1259" s="72">
        <v>0.76201894257283298</v>
      </c>
      <c r="M1259" s="72">
        <v>4638.4499397143945</v>
      </c>
      <c r="N1259" s="72">
        <f>M1259/1000</f>
        <v>4.6384499397143948</v>
      </c>
      <c r="O1259" s="72">
        <f>N1259*0.446089</f>
        <v>2.0691614951572546</v>
      </c>
    </row>
    <row r="1260" spans="1:15" ht="13" x14ac:dyDescent="0.15">
      <c r="A1260" s="72">
        <v>2024</v>
      </c>
      <c r="B1260" s="72" t="s">
        <v>33</v>
      </c>
      <c r="C1260" s="72">
        <v>2311</v>
      </c>
      <c r="D1260" s="72" t="s">
        <v>109</v>
      </c>
      <c r="E1260" s="72" t="s">
        <v>30</v>
      </c>
      <c r="F1260" s="72" t="s">
        <v>108</v>
      </c>
      <c r="G1260" s="72" t="s">
        <v>110</v>
      </c>
      <c r="H1260" s="72" t="s">
        <v>23</v>
      </c>
      <c r="I1260" s="72" t="s">
        <v>24</v>
      </c>
      <c r="J1260" s="74">
        <v>45442</v>
      </c>
      <c r="K1260" s="72"/>
      <c r="L1260" s="72">
        <v>0.75413110586526244</v>
      </c>
      <c r="M1260" s="72">
        <v>5376.3004918947872</v>
      </c>
      <c r="N1260" s="72">
        <f>M1260/1000</f>
        <v>5.3763004918947876</v>
      </c>
      <c r="O1260" s="72">
        <f>N1260*0.446089</f>
        <v>2.3983085101288539</v>
      </c>
    </row>
    <row r="1261" spans="1:15" ht="13" x14ac:dyDescent="0.15">
      <c r="A1261" s="72">
        <v>2024</v>
      </c>
      <c r="B1261" s="72" t="s">
        <v>33</v>
      </c>
      <c r="C1261" s="72">
        <v>2312</v>
      </c>
      <c r="D1261" s="72" t="s">
        <v>109</v>
      </c>
      <c r="E1261" s="72" t="s">
        <v>28</v>
      </c>
      <c r="F1261" s="72" t="s">
        <v>106</v>
      </c>
      <c r="G1261" s="72" t="s">
        <v>110</v>
      </c>
      <c r="H1261" s="72" t="s">
        <v>23</v>
      </c>
      <c r="I1261" s="72" t="s">
        <v>24</v>
      </c>
      <c r="J1261" s="74">
        <v>45442</v>
      </c>
      <c r="K1261" s="72"/>
      <c r="L1261" s="72">
        <v>0.71965367965367966</v>
      </c>
      <c r="M1261" s="72">
        <v>7203.148231197616</v>
      </c>
      <c r="N1261" s="72">
        <f>M1261/1000</f>
        <v>7.2031482311976163</v>
      </c>
      <c r="O1261" s="72">
        <f>N1261*0.446089</f>
        <v>3.2132451913067137</v>
      </c>
    </row>
    <row r="1262" spans="1:15" ht="13" x14ac:dyDescent="0.15">
      <c r="A1262" s="72">
        <v>2024</v>
      </c>
      <c r="B1262" s="72" t="s">
        <v>33</v>
      </c>
      <c r="C1262" s="72">
        <v>2401</v>
      </c>
      <c r="D1262" s="72" t="s">
        <v>107</v>
      </c>
      <c r="E1262" s="72" t="s">
        <v>30</v>
      </c>
      <c r="F1262" s="72" t="s">
        <v>108</v>
      </c>
      <c r="G1262" s="72" t="s">
        <v>110</v>
      </c>
      <c r="H1262" s="72" t="s">
        <v>23</v>
      </c>
      <c r="I1262" s="72" t="s">
        <v>24</v>
      </c>
      <c r="J1262" s="74">
        <v>45442</v>
      </c>
      <c r="K1262" s="72"/>
      <c r="L1262" s="72">
        <v>0.72388627033601949</v>
      </c>
      <c r="M1262" s="72">
        <v>7925.3810937336493</v>
      </c>
      <c r="N1262" s="72">
        <f>M1262/1000</f>
        <v>7.9253810937336491</v>
      </c>
      <c r="O1262" s="72">
        <f>N1262*0.446089</f>
        <v>3.5354253267225499</v>
      </c>
    </row>
    <row r="1263" spans="1:15" ht="13" x14ac:dyDescent="0.15">
      <c r="A1263" s="72">
        <v>2024</v>
      </c>
      <c r="B1263" s="72" t="s">
        <v>33</v>
      </c>
      <c r="C1263" s="72">
        <v>2402</v>
      </c>
      <c r="D1263" s="72" t="s">
        <v>107</v>
      </c>
      <c r="E1263" s="72" t="s">
        <v>27</v>
      </c>
      <c r="F1263" s="72" t="s">
        <v>108</v>
      </c>
      <c r="G1263" s="72" t="s">
        <v>109</v>
      </c>
      <c r="H1263" s="72" t="s">
        <v>23</v>
      </c>
      <c r="I1263" s="72" t="s">
        <v>24</v>
      </c>
      <c r="J1263" s="74">
        <v>45442</v>
      </c>
      <c r="K1263" s="72"/>
      <c r="L1263" s="72">
        <v>0.6624365482233503</v>
      </c>
      <c r="M1263" s="72">
        <v>8087.9923320498128</v>
      </c>
      <c r="N1263" s="72">
        <f>M1263/1000</f>
        <v>8.0879923320498133</v>
      </c>
      <c r="O1263" s="72">
        <f>N1263*0.446089</f>
        <v>3.607964411411769</v>
      </c>
    </row>
    <row r="1264" spans="1:15" ht="13" x14ac:dyDescent="0.15">
      <c r="A1264" s="72">
        <v>2024</v>
      </c>
      <c r="B1264" s="72" t="s">
        <v>33</v>
      </c>
      <c r="C1264" s="72">
        <v>2403</v>
      </c>
      <c r="D1264" s="72" t="s">
        <v>107</v>
      </c>
      <c r="E1264" s="72" t="s">
        <v>22</v>
      </c>
      <c r="F1264" s="72" t="s">
        <v>106</v>
      </c>
      <c r="G1264" s="72" t="s">
        <v>107</v>
      </c>
      <c r="H1264" s="72" t="s">
        <v>23</v>
      </c>
      <c r="I1264" s="72" t="s">
        <v>24</v>
      </c>
      <c r="J1264" s="74">
        <v>45442</v>
      </c>
      <c r="K1264" s="72"/>
      <c r="L1264" s="72">
        <v>0.72987097827862157</v>
      </c>
      <c r="M1264" s="72">
        <v>5517.5657752884417</v>
      </c>
      <c r="N1264" s="72">
        <f>M1264/1000</f>
        <v>5.5175657752884417</v>
      </c>
      <c r="O1264" s="72">
        <f>N1264*0.446089</f>
        <v>2.4613253991326456</v>
      </c>
    </row>
    <row r="1265" spans="1:15" ht="13" x14ac:dyDescent="0.15">
      <c r="A1265" s="72">
        <v>2024</v>
      </c>
      <c r="B1265" s="72" t="s">
        <v>33</v>
      </c>
      <c r="C1265" s="72">
        <v>2404</v>
      </c>
      <c r="D1265" s="72" t="s">
        <v>107</v>
      </c>
      <c r="E1265" s="72" t="s">
        <v>28</v>
      </c>
      <c r="F1265" s="72" t="s">
        <v>106</v>
      </c>
      <c r="G1265" s="72" t="s">
        <v>110</v>
      </c>
      <c r="H1265" s="72" t="s">
        <v>23</v>
      </c>
      <c r="I1265" s="72" t="s">
        <v>24</v>
      </c>
      <c r="J1265" s="74">
        <v>45442</v>
      </c>
      <c r="K1265" s="72"/>
      <c r="L1265" s="72">
        <v>0.73469013568023467</v>
      </c>
      <c r="M1265" s="72">
        <v>5249.5449320133384</v>
      </c>
      <c r="N1265" s="72">
        <f>M1265/1000</f>
        <v>5.2495449320133387</v>
      </c>
      <c r="O1265" s="72">
        <f>N1265*0.446089</f>
        <v>2.3417642491768982</v>
      </c>
    </row>
    <row r="1266" spans="1:15" ht="13" x14ac:dyDescent="0.15">
      <c r="A1266" s="72">
        <v>2024</v>
      </c>
      <c r="B1266" s="72" t="s">
        <v>33</v>
      </c>
      <c r="C1266" s="72">
        <v>2405</v>
      </c>
      <c r="D1266" s="72" t="s">
        <v>107</v>
      </c>
      <c r="E1266" s="72" t="s">
        <v>29</v>
      </c>
      <c r="F1266" s="72" t="s">
        <v>108</v>
      </c>
      <c r="G1266" s="72" t="s">
        <v>107</v>
      </c>
      <c r="H1266" s="72" t="s">
        <v>23</v>
      </c>
      <c r="I1266" s="72" t="s">
        <v>24</v>
      </c>
      <c r="J1266" s="74">
        <v>45442</v>
      </c>
      <c r="K1266" s="72"/>
      <c r="L1266" s="72">
        <v>0.75818373812038009</v>
      </c>
      <c r="M1266" s="72">
        <v>5496.9959272087899</v>
      </c>
      <c r="N1266" s="72">
        <f>M1266/1000</f>
        <v>5.4969959272087898</v>
      </c>
      <c r="O1266" s="72">
        <f>N1266*0.446089</f>
        <v>2.452149416172642</v>
      </c>
    </row>
    <row r="1267" spans="1:15" ht="13" x14ac:dyDescent="0.15">
      <c r="A1267" s="72">
        <v>2024</v>
      </c>
      <c r="B1267" s="72" t="s">
        <v>33</v>
      </c>
      <c r="C1267" s="72">
        <v>2406</v>
      </c>
      <c r="D1267" s="72" t="s">
        <v>107</v>
      </c>
      <c r="E1267" s="72" t="s">
        <v>31</v>
      </c>
      <c r="F1267" s="72" t="s">
        <v>106</v>
      </c>
      <c r="G1267" s="72" t="s">
        <v>109</v>
      </c>
      <c r="H1267" s="72" t="s">
        <v>23</v>
      </c>
      <c r="I1267" s="72" t="s">
        <v>24</v>
      </c>
      <c r="J1267" s="74">
        <v>45442</v>
      </c>
      <c r="K1267" s="72"/>
      <c r="L1267" s="72">
        <v>0.7106243154435925</v>
      </c>
      <c r="M1267" s="72">
        <v>7204.705626427045</v>
      </c>
      <c r="N1267" s="72">
        <f>M1267/1000</f>
        <v>7.204705626427045</v>
      </c>
      <c r="O1267" s="72">
        <f>N1267*0.446089</f>
        <v>3.2139399281872141</v>
      </c>
    </row>
    <row r="1268" spans="1:15" ht="13" x14ac:dyDescent="0.15">
      <c r="A1268" s="72">
        <v>2024</v>
      </c>
      <c r="B1268" s="72" t="s">
        <v>33</v>
      </c>
      <c r="C1268" s="72">
        <v>2407</v>
      </c>
      <c r="D1268" s="72" t="s">
        <v>107</v>
      </c>
      <c r="E1268" s="72" t="s">
        <v>31</v>
      </c>
      <c r="F1268" s="72" t="s">
        <v>106</v>
      </c>
      <c r="G1268" s="72" t="s">
        <v>109</v>
      </c>
      <c r="H1268" s="72" t="s">
        <v>32</v>
      </c>
      <c r="I1268" s="72" t="s">
        <v>24</v>
      </c>
      <c r="J1268" s="74">
        <v>45442</v>
      </c>
      <c r="K1268" s="72"/>
      <c r="L1268" s="72">
        <v>0.69148689399211316</v>
      </c>
      <c r="M1268" s="72">
        <v>6565.343873108679</v>
      </c>
      <c r="N1268" s="72">
        <f>M1268/1000</f>
        <v>6.5653438731086791</v>
      </c>
      <c r="O1268" s="72">
        <f>N1268*0.446089</f>
        <v>2.9287276830111777</v>
      </c>
    </row>
    <row r="1269" spans="1:15" ht="13" x14ac:dyDescent="0.15">
      <c r="A1269" s="72">
        <v>2024</v>
      </c>
      <c r="B1269" s="72" t="s">
        <v>33</v>
      </c>
      <c r="C1269" s="72">
        <v>2408</v>
      </c>
      <c r="D1269" s="72" t="s">
        <v>107</v>
      </c>
      <c r="E1269" s="72" t="s">
        <v>27</v>
      </c>
      <c r="F1269" s="72" t="s">
        <v>108</v>
      </c>
      <c r="G1269" s="72" t="s">
        <v>109</v>
      </c>
      <c r="H1269" s="72" t="s">
        <v>32</v>
      </c>
      <c r="I1269" s="72" t="s">
        <v>24</v>
      </c>
      <c r="J1269" s="74">
        <v>45442</v>
      </c>
      <c r="K1269" s="72"/>
      <c r="L1269" s="72">
        <v>0.71078232671260644</v>
      </c>
      <c r="M1269" s="72">
        <v>4492.4520076944882</v>
      </c>
      <c r="N1269" s="72">
        <f>M1269/1000</f>
        <v>4.4924520076944878</v>
      </c>
      <c r="O1269" s="72">
        <f>N1269*0.446089</f>
        <v>2.0040334236604265</v>
      </c>
    </row>
    <row r="1270" spans="1:15" ht="13" x14ac:dyDescent="0.15">
      <c r="A1270" s="72">
        <v>2024</v>
      </c>
      <c r="B1270" s="72" t="s">
        <v>33</v>
      </c>
      <c r="C1270" s="72">
        <v>2409</v>
      </c>
      <c r="D1270" s="72" t="s">
        <v>107</v>
      </c>
      <c r="E1270" s="72" t="s">
        <v>22</v>
      </c>
      <c r="F1270" s="72" t="s">
        <v>106</v>
      </c>
      <c r="G1270" s="72" t="s">
        <v>107</v>
      </c>
      <c r="H1270" s="72" t="s">
        <v>32</v>
      </c>
      <c r="I1270" s="72" t="s">
        <v>24</v>
      </c>
      <c r="J1270" s="74">
        <v>45442</v>
      </c>
      <c r="K1270" s="72"/>
      <c r="L1270" s="72">
        <v>0.70980019029495722</v>
      </c>
      <c r="M1270" s="72">
        <v>5605.9986127719303</v>
      </c>
      <c r="N1270" s="72">
        <f>M1270/1000</f>
        <v>5.6059986127719306</v>
      </c>
      <c r="O1270" s="72">
        <f>N1270*0.446089</f>
        <v>2.5007743151728179</v>
      </c>
    </row>
    <row r="1271" spans="1:15" ht="13" x14ac:dyDescent="0.15">
      <c r="A1271" s="72">
        <v>2024</v>
      </c>
      <c r="B1271" s="72" t="s">
        <v>33</v>
      </c>
      <c r="C1271" s="72">
        <v>2410</v>
      </c>
      <c r="D1271" s="72" t="s">
        <v>107</v>
      </c>
      <c r="E1271" s="72" t="s">
        <v>30</v>
      </c>
      <c r="F1271" s="72" t="s">
        <v>108</v>
      </c>
      <c r="G1271" s="72" t="s">
        <v>110</v>
      </c>
      <c r="H1271" s="72" t="s">
        <v>32</v>
      </c>
      <c r="I1271" s="72" t="s">
        <v>24</v>
      </c>
      <c r="J1271" s="74">
        <v>45442</v>
      </c>
      <c r="K1271" s="72"/>
      <c r="L1271" s="72">
        <v>0.73052670623145399</v>
      </c>
      <c r="M1271" s="72">
        <v>5279.5325140775785</v>
      </c>
      <c r="N1271" s="72">
        <f>M1271/1000</f>
        <v>5.2795325140775784</v>
      </c>
      <c r="O1271" s="72">
        <f>N1271*0.446089</f>
        <v>2.3551413796723528</v>
      </c>
    </row>
    <row r="1272" spans="1:15" ht="13" x14ac:dyDescent="0.15">
      <c r="A1272" s="72">
        <v>2024</v>
      </c>
      <c r="B1272" s="72" t="s">
        <v>33</v>
      </c>
      <c r="C1272" s="72">
        <v>2411</v>
      </c>
      <c r="D1272" s="72" t="s">
        <v>107</v>
      </c>
      <c r="E1272" s="72" t="s">
        <v>29</v>
      </c>
      <c r="F1272" s="72" t="s">
        <v>108</v>
      </c>
      <c r="G1272" s="72" t="s">
        <v>107</v>
      </c>
      <c r="H1272" s="72" t="s">
        <v>32</v>
      </c>
      <c r="I1272" s="72" t="s">
        <v>24</v>
      </c>
      <c r="J1272" s="74">
        <v>45442</v>
      </c>
      <c r="K1272" s="72"/>
      <c r="L1272" s="72">
        <v>0.69148441135411831</v>
      </c>
      <c r="M1272" s="72">
        <v>5982.8247711721397</v>
      </c>
      <c r="N1272" s="72">
        <f>M1272/1000</f>
        <v>5.9828247711721394</v>
      </c>
      <c r="O1272" s="72">
        <f>N1272*0.446089</f>
        <v>2.6688723193474084</v>
      </c>
    </row>
    <row r="1273" spans="1:15" ht="13" x14ac:dyDescent="0.15">
      <c r="A1273" s="72">
        <v>2024</v>
      </c>
      <c r="B1273" s="72" t="s">
        <v>33</v>
      </c>
      <c r="C1273" s="72">
        <v>2412</v>
      </c>
      <c r="D1273" s="72" t="s">
        <v>107</v>
      </c>
      <c r="E1273" s="72" t="s">
        <v>28</v>
      </c>
      <c r="F1273" s="72" t="s">
        <v>106</v>
      </c>
      <c r="G1273" s="72" t="s">
        <v>110</v>
      </c>
      <c r="H1273" s="72" t="s">
        <v>32</v>
      </c>
      <c r="I1273" s="72" t="s">
        <v>24</v>
      </c>
      <c r="J1273" s="74">
        <v>45442</v>
      </c>
      <c r="K1273" s="72"/>
      <c r="L1273" s="72">
        <v>0.68960706812369221</v>
      </c>
      <c r="M1273" s="72">
        <v>5713.3587376072346</v>
      </c>
      <c r="N1273" s="72">
        <f>M1273/1000</f>
        <v>5.7133587376072343</v>
      </c>
      <c r="O1273" s="72">
        <f>N1273*0.446089</f>
        <v>2.5486664859004735</v>
      </c>
    </row>
    <row r="1274" spans="1:15" ht="13" x14ac:dyDescent="0.15">
      <c r="A1274" s="72">
        <v>2024</v>
      </c>
      <c r="B1274" s="72" t="s">
        <v>33</v>
      </c>
      <c r="C1274" s="72">
        <v>2101</v>
      </c>
      <c r="D1274" s="72" t="s">
        <v>105</v>
      </c>
      <c r="E1274" s="72" t="s">
        <v>31</v>
      </c>
      <c r="F1274" s="72" t="s">
        <v>106</v>
      </c>
      <c r="G1274" s="72" t="s">
        <v>109</v>
      </c>
      <c r="H1274" s="72" t="s">
        <v>23</v>
      </c>
      <c r="I1274" s="72" t="s">
        <v>72</v>
      </c>
      <c r="J1274" s="74">
        <v>45492</v>
      </c>
      <c r="K1274" s="72"/>
      <c r="L1274" s="72">
        <v>0.6129509166173861</v>
      </c>
      <c r="M1274" s="72">
        <v>6359.1182659103015</v>
      </c>
      <c r="N1274" s="72">
        <f>M1274/1000</f>
        <v>6.3591182659103014</v>
      </c>
      <c r="O1274" s="72">
        <f>N1274*0.446089</f>
        <v>2.8367327081216605</v>
      </c>
    </row>
    <row r="1275" spans="1:15" ht="13" x14ac:dyDescent="0.15">
      <c r="A1275" s="72">
        <v>2024</v>
      </c>
      <c r="B1275" s="72" t="s">
        <v>33</v>
      </c>
      <c r="C1275" s="72">
        <v>2102</v>
      </c>
      <c r="D1275" s="72" t="s">
        <v>105</v>
      </c>
      <c r="E1275" s="72" t="s">
        <v>30</v>
      </c>
      <c r="F1275" s="72" t="s">
        <v>108</v>
      </c>
      <c r="G1275" s="72" t="s">
        <v>110</v>
      </c>
      <c r="H1275" s="72" t="s">
        <v>23</v>
      </c>
      <c r="I1275" s="72" t="s">
        <v>72</v>
      </c>
      <c r="J1275" s="74">
        <v>45492</v>
      </c>
      <c r="K1275" s="72"/>
      <c r="L1275" s="72">
        <v>0.58437970868910094</v>
      </c>
      <c r="M1275" s="72">
        <v>7380.8440211591878</v>
      </c>
      <c r="N1275" s="72">
        <f>M1275/1000</f>
        <v>7.3808440211591879</v>
      </c>
      <c r="O1275" s="72">
        <f>N1275*0.446089</f>
        <v>3.2925133285548811</v>
      </c>
    </row>
    <row r="1276" spans="1:15" ht="13" x14ac:dyDescent="0.15">
      <c r="A1276" s="72">
        <v>2024</v>
      </c>
      <c r="B1276" s="72" t="s">
        <v>33</v>
      </c>
      <c r="C1276" s="72">
        <v>2103</v>
      </c>
      <c r="D1276" s="72" t="s">
        <v>105</v>
      </c>
      <c r="E1276" s="72" t="s">
        <v>27</v>
      </c>
      <c r="F1276" s="72" t="s">
        <v>108</v>
      </c>
      <c r="G1276" s="72" t="s">
        <v>109</v>
      </c>
      <c r="H1276" s="72" t="s">
        <v>23</v>
      </c>
      <c r="I1276" s="72" t="s">
        <v>72</v>
      </c>
      <c r="J1276" s="74">
        <v>45492</v>
      </c>
      <c r="K1276" s="72"/>
      <c r="L1276" s="72">
        <v>0.59644670050761428</v>
      </c>
      <c r="M1276" s="72">
        <v>7264.0549573569861</v>
      </c>
      <c r="N1276" s="72">
        <f>M1276/1000</f>
        <v>7.2640549573569864</v>
      </c>
      <c r="O1276" s="72">
        <f>N1276*0.446089</f>
        <v>3.2404150118724209</v>
      </c>
    </row>
    <row r="1277" spans="1:15" ht="13" x14ac:dyDescent="0.15">
      <c r="A1277" s="72">
        <v>2024</v>
      </c>
      <c r="B1277" s="72" t="s">
        <v>33</v>
      </c>
      <c r="C1277" s="72">
        <v>2104</v>
      </c>
      <c r="D1277" s="72" t="s">
        <v>105</v>
      </c>
      <c r="E1277" s="72" t="s">
        <v>28</v>
      </c>
      <c r="F1277" s="72" t="s">
        <v>106</v>
      </c>
      <c r="G1277" s="72" t="s">
        <v>110</v>
      </c>
      <c r="H1277" s="72" t="s">
        <v>23</v>
      </c>
      <c r="I1277" s="72" t="s">
        <v>72</v>
      </c>
      <c r="J1277" s="74">
        <v>45492</v>
      </c>
      <c r="K1277" s="72"/>
      <c r="L1277" s="72">
        <v>0.5886981402002861</v>
      </c>
      <c r="M1277" s="72">
        <v>6459.456470603347</v>
      </c>
      <c r="N1277" s="72">
        <f>M1277/1000</f>
        <v>6.4594564706033468</v>
      </c>
      <c r="O1277" s="72">
        <f>N1277*0.446089</f>
        <v>2.8814924775149766</v>
      </c>
    </row>
    <row r="1278" spans="1:15" ht="13" x14ac:dyDescent="0.15">
      <c r="A1278" s="72">
        <v>2024</v>
      </c>
      <c r="B1278" s="72" t="s">
        <v>33</v>
      </c>
      <c r="C1278" s="72">
        <v>2105</v>
      </c>
      <c r="D1278" s="72" t="s">
        <v>105</v>
      </c>
      <c r="E1278" s="72" t="s">
        <v>22</v>
      </c>
      <c r="F1278" s="72" t="s">
        <v>106</v>
      </c>
      <c r="G1278" s="72" t="s">
        <v>107</v>
      </c>
      <c r="H1278" s="72" t="s">
        <v>23</v>
      </c>
      <c r="I1278" s="72" t="s">
        <v>72</v>
      </c>
      <c r="J1278" s="74">
        <v>45492</v>
      </c>
      <c r="K1278" s="72"/>
      <c r="L1278" s="72">
        <v>0.47043100567991986</v>
      </c>
      <c r="M1278" s="72">
        <v>9788.2697843790356</v>
      </c>
      <c r="N1278" s="72">
        <f>M1278/1000</f>
        <v>9.7882697843790361</v>
      </c>
      <c r="O1278" s="72">
        <f>N1278*0.446089</f>
        <v>4.3664394798438604</v>
      </c>
    </row>
    <row r="1279" spans="1:15" ht="13" x14ac:dyDescent="0.15">
      <c r="A1279" s="72">
        <v>2024</v>
      </c>
      <c r="B1279" s="72" t="s">
        <v>33</v>
      </c>
      <c r="C1279" s="72">
        <v>2106</v>
      </c>
      <c r="D1279" s="72" t="s">
        <v>105</v>
      </c>
      <c r="E1279" s="72" t="s">
        <v>29</v>
      </c>
      <c r="F1279" s="72" t="s">
        <v>108</v>
      </c>
      <c r="G1279" s="72" t="s">
        <v>107</v>
      </c>
      <c r="H1279" s="72" t="s">
        <v>23</v>
      </c>
      <c r="I1279" s="72" t="s">
        <v>72</v>
      </c>
      <c r="J1279" s="74">
        <v>45492</v>
      </c>
      <c r="K1279" s="72"/>
      <c r="L1279" s="72">
        <v>0.58996111700247433</v>
      </c>
      <c r="M1279" s="72">
        <v>8074.2947006691556</v>
      </c>
      <c r="N1279" s="72">
        <f>M1279/1000</f>
        <v>8.0742947006691548</v>
      </c>
      <c r="O1279" s="72">
        <f>N1279*0.446089</f>
        <v>3.6018540487268025</v>
      </c>
    </row>
    <row r="1280" spans="1:15" ht="13" x14ac:dyDescent="0.15">
      <c r="A1280" s="72">
        <v>2024</v>
      </c>
      <c r="B1280" s="72" t="s">
        <v>33</v>
      </c>
      <c r="C1280" s="72">
        <v>2107</v>
      </c>
      <c r="D1280" s="72" t="s">
        <v>105</v>
      </c>
      <c r="E1280" s="72" t="s">
        <v>27</v>
      </c>
      <c r="F1280" s="72" t="s">
        <v>108</v>
      </c>
      <c r="G1280" s="72" t="s">
        <v>109</v>
      </c>
      <c r="H1280" s="72" t="s">
        <v>32</v>
      </c>
      <c r="I1280" s="72" t="s">
        <v>72</v>
      </c>
      <c r="J1280" s="74">
        <v>45482</v>
      </c>
      <c r="K1280" s="72"/>
      <c r="L1280" s="72">
        <v>0.7144093466032021</v>
      </c>
      <c r="M1280" s="72">
        <v>4278.1659374649407</v>
      </c>
      <c r="N1280" s="72">
        <f>M1280/1000</f>
        <v>4.2781659374649408</v>
      </c>
      <c r="O1280" s="72">
        <f>N1280*0.446089</f>
        <v>1.908442764877798</v>
      </c>
    </row>
    <row r="1281" spans="1:15" ht="13" x14ac:dyDescent="0.15">
      <c r="A1281" s="72">
        <v>2024</v>
      </c>
      <c r="B1281" s="72" t="s">
        <v>33</v>
      </c>
      <c r="C1281" s="72">
        <v>2108</v>
      </c>
      <c r="D1281" s="72" t="s">
        <v>105</v>
      </c>
      <c r="E1281" s="72" t="s">
        <v>31</v>
      </c>
      <c r="F1281" s="72" t="s">
        <v>106</v>
      </c>
      <c r="G1281" s="72" t="s">
        <v>109</v>
      </c>
      <c r="H1281" s="72" t="s">
        <v>32</v>
      </c>
      <c r="I1281" s="72" t="s">
        <v>72</v>
      </c>
      <c r="J1281" s="74">
        <v>45482</v>
      </c>
      <c r="K1281" s="72"/>
      <c r="L1281" s="72">
        <v>0.67028314368880659</v>
      </c>
      <c r="M1281" s="72">
        <v>5218.0038644657125</v>
      </c>
      <c r="N1281" s="72">
        <f>M1281/1000</f>
        <v>5.2180038644657127</v>
      </c>
      <c r="O1281" s="72">
        <f>N1281*0.446089</f>
        <v>2.3276941258956456</v>
      </c>
    </row>
    <row r="1282" spans="1:15" ht="13" x14ac:dyDescent="0.15">
      <c r="A1282" s="72">
        <v>2024</v>
      </c>
      <c r="B1282" s="72" t="s">
        <v>33</v>
      </c>
      <c r="C1282" s="72">
        <v>2109</v>
      </c>
      <c r="D1282" s="72" t="s">
        <v>105</v>
      </c>
      <c r="E1282" s="72" t="s">
        <v>22</v>
      </c>
      <c r="F1282" s="72" t="s">
        <v>106</v>
      </c>
      <c r="G1282" s="72" t="s">
        <v>107</v>
      </c>
      <c r="H1282" s="72" t="s">
        <v>32</v>
      </c>
      <c r="I1282" s="72" t="s">
        <v>72</v>
      </c>
      <c r="J1282" s="74">
        <v>45482</v>
      </c>
      <c r="K1282" s="72"/>
      <c r="L1282" s="72">
        <v>0.67690531177829105</v>
      </c>
      <c r="M1282" s="72">
        <v>5191.2675155454972</v>
      </c>
      <c r="N1282" s="72">
        <f>M1282/1000</f>
        <v>5.1912675155454968</v>
      </c>
      <c r="O1282" s="72">
        <f>N1282*0.446089</f>
        <v>2.315767334742175</v>
      </c>
    </row>
    <row r="1283" spans="1:15" ht="13" x14ac:dyDescent="0.15">
      <c r="A1283" s="72">
        <v>2024</v>
      </c>
      <c r="B1283" s="72" t="s">
        <v>33</v>
      </c>
      <c r="C1283" s="72">
        <v>2110</v>
      </c>
      <c r="D1283" s="72" t="s">
        <v>105</v>
      </c>
      <c r="E1283" s="72" t="s">
        <v>28</v>
      </c>
      <c r="F1283" s="72" t="s">
        <v>106</v>
      </c>
      <c r="G1283" s="72" t="s">
        <v>110</v>
      </c>
      <c r="H1283" s="72" t="s">
        <v>32</v>
      </c>
      <c r="I1283" s="72" t="s">
        <v>72</v>
      </c>
      <c r="J1283" s="74">
        <v>45482</v>
      </c>
      <c r="K1283" s="72"/>
      <c r="L1283" s="72">
        <v>0.68230625583566751</v>
      </c>
      <c r="M1283" s="72">
        <v>4835.8314847824659</v>
      </c>
      <c r="N1283" s="72">
        <f>M1283/1000</f>
        <v>4.8358314847824655</v>
      </c>
      <c r="O1283" s="72">
        <f>N1283*0.446089</f>
        <v>2.1572112312151255</v>
      </c>
    </row>
    <row r="1284" spans="1:15" ht="13" x14ac:dyDescent="0.15">
      <c r="A1284" s="72">
        <v>2024</v>
      </c>
      <c r="B1284" s="72" t="s">
        <v>33</v>
      </c>
      <c r="C1284" s="72">
        <v>2111</v>
      </c>
      <c r="D1284" s="72" t="s">
        <v>105</v>
      </c>
      <c r="E1284" s="72" t="s">
        <v>29</v>
      </c>
      <c r="F1284" s="72" t="s">
        <v>108</v>
      </c>
      <c r="G1284" s="72" t="s">
        <v>107</v>
      </c>
      <c r="H1284" s="72" t="s">
        <v>32</v>
      </c>
      <c r="I1284" s="72" t="s">
        <v>72</v>
      </c>
      <c r="J1284" s="74">
        <v>45482</v>
      </c>
      <c r="K1284" s="72"/>
      <c r="L1284" s="72">
        <v>0.71730769230769231</v>
      </c>
      <c r="M1284" s="72">
        <v>4712.865306915307</v>
      </c>
      <c r="N1284" s="72">
        <f>M1284/1000</f>
        <v>4.7128653069153073</v>
      </c>
      <c r="O1284" s="72">
        <f>N1284*0.446089</f>
        <v>2.1023573718965425</v>
      </c>
    </row>
    <row r="1285" spans="1:15" ht="13" x14ac:dyDescent="0.15">
      <c r="A1285" s="72">
        <v>2024</v>
      </c>
      <c r="B1285" s="72" t="s">
        <v>33</v>
      </c>
      <c r="C1285" s="72">
        <v>2112</v>
      </c>
      <c r="D1285" s="72" t="s">
        <v>105</v>
      </c>
      <c r="E1285" s="72" t="s">
        <v>30</v>
      </c>
      <c r="F1285" s="72" t="s">
        <v>108</v>
      </c>
      <c r="G1285" s="72" t="s">
        <v>110</v>
      </c>
      <c r="H1285" s="72" t="s">
        <v>32</v>
      </c>
      <c r="I1285" s="72" t="s">
        <v>72</v>
      </c>
      <c r="J1285" s="74">
        <v>45482</v>
      </c>
      <c r="K1285" s="72"/>
      <c r="L1285" s="72">
        <v>0.71859572133845306</v>
      </c>
      <c r="M1285" s="72">
        <v>4725.3877059126653</v>
      </c>
      <c r="N1285" s="72">
        <f>M1285/1000</f>
        <v>4.7253877059126657</v>
      </c>
      <c r="O1285" s="72">
        <f>N1285*0.446089</f>
        <v>2.107943476342875</v>
      </c>
    </row>
    <row r="1286" spans="1:15" ht="13" x14ac:dyDescent="0.15">
      <c r="A1286" s="72">
        <v>2024</v>
      </c>
      <c r="B1286" s="72" t="s">
        <v>33</v>
      </c>
      <c r="C1286" s="72">
        <v>2201</v>
      </c>
      <c r="D1286" s="72" t="s">
        <v>111</v>
      </c>
      <c r="E1286" s="72" t="s">
        <v>22</v>
      </c>
      <c r="F1286" s="72" t="s">
        <v>106</v>
      </c>
      <c r="G1286" s="72" t="s">
        <v>107</v>
      </c>
      <c r="H1286" s="72" t="s">
        <v>23</v>
      </c>
      <c r="I1286" s="72" t="s">
        <v>72</v>
      </c>
      <c r="J1286" s="74">
        <v>45492</v>
      </c>
      <c r="K1286" s="72"/>
      <c r="L1286" s="72">
        <v>0.60984393757502997</v>
      </c>
      <c r="M1286" s="72">
        <v>6504.4322779616905</v>
      </c>
      <c r="N1286" s="72">
        <f>M1286/1000</f>
        <v>6.5044322779616905</v>
      </c>
      <c r="O1286" s="72">
        <f>N1286*0.446089</f>
        <v>2.9015556904436526</v>
      </c>
    </row>
    <row r="1287" spans="1:15" ht="13" x14ac:dyDescent="0.15">
      <c r="A1287" s="72">
        <v>2024</v>
      </c>
      <c r="B1287" s="72" t="s">
        <v>33</v>
      </c>
      <c r="C1287" s="72">
        <v>2202</v>
      </c>
      <c r="D1287" s="72" t="s">
        <v>111</v>
      </c>
      <c r="E1287" s="72" t="s">
        <v>27</v>
      </c>
      <c r="F1287" s="72" t="s">
        <v>108</v>
      </c>
      <c r="G1287" s="72" t="s">
        <v>109</v>
      </c>
      <c r="H1287" s="72" t="s">
        <v>23</v>
      </c>
      <c r="I1287" s="72" t="s">
        <v>72</v>
      </c>
      <c r="J1287" s="74">
        <v>45492</v>
      </c>
      <c r="K1287" s="72"/>
      <c r="L1287" s="72">
        <v>0.62431515783981217</v>
      </c>
      <c r="M1287" s="72">
        <v>6626.2600963983678</v>
      </c>
      <c r="N1287" s="72">
        <f>M1287/1000</f>
        <v>6.6262600963983678</v>
      </c>
      <c r="O1287" s="72">
        <f>N1287*0.446089</f>
        <v>2.9559017401422514</v>
      </c>
    </row>
    <row r="1288" spans="1:15" ht="13" x14ac:dyDescent="0.15">
      <c r="A1288" s="72">
        <v>2024</v>
      </c>
      <c r="B1288" s="72" t="s">
        <v>33</v>
      </c>
      <c r="C1288" s="72">
        <v>2203</v>
      </c>
      <c r="D1288" s="72" t="s">
        <v>111</v>
      </c>
      <c r="E1288" s="72" t="s">
        <v>29</v>
      </c>
      <c r="F1288" s="72" t="s">
        <v>108</v>
      </c>
      <c r="G1288" s="72" t="s">
        <v>107</v>
      </c>
      <c r="H1288" s="72" t="s">
        <v>23</v>
      </c>
      <c r="I1288" s="72" t="s">
        <v>72</v>
      </c>
      <c r="J1288" s="74">
        <v>45492</v>
      </c>
      <c r="K1288" s="72"/>
      <c r="L1288" s="72">
        <v>0.61677282377919318</v>
      </c>
      <c r="M1288" s="72">
        <v>6435.2148293503551</v>
      </c>
      <c r="N1288" s="72">
        <f>M1288/1000</f>
        <v>6.4352148293503548</v>
      </c>
      <c r="O1288" s="72">
        <f>N1288*0.446089</f>
        <v>2.8706785480100705</v>
      </c>
    </row>
    <row r="1289" spans="1:15" ht="13" x14ac:dyDescent="0.15">
      <c r="A1289" s="72">
        <v>2024</v>
      </c>
      <c r="B1289" s="72" t="s">
        <v>33</v>
      </c>
      <c r="C1289" s="72">
        <v>2204</v>
      </c>
      <c r="D1289" s="72" t="s">
        <v>111</v>
      </c>
      <c r="E1289" s="72" t="s">
        <v>28</v>
      </c>
      <c r="F1289" s="72" t="s">
        <v>106</v>
      </c>
      <c r="G1289" s="72" t="s">
        <v>110</v>
      </c>
      <c r="H1289" s="72" t="s">
        <v>23</v>
      </c>
      <c r="I1289" s="72" t="s">
        <v>72</v>
      </c>
      <c r="J1289" s="74">
        <v>45492</v>
      </c>
      <c r="K1289" s="72"/>
      <c r="L1289" s="72">
        <v>0.53787416004886979</v>
      </c>
      <c r="M1289" s="72">
        <v>7034.33016172723</v>
      </c>
      <c r="N1289" s="72">
        <f>M1289/1000</f>
        <v>7.0343301617272296</v>
      </c>
      <c r="O1289" s="72">
        <f>N1289*0.446089</f>
        <v>3.1379373075147381</v>
      </c>
    </row>
    <row r="1290" spans="1:15" ht="13" x14ac:dyDescent="0.15">
      <c r="A1290" s="72">
        <v>2024</v>
      </c>
      <c r="B1290" s="72" t="s">
        <v>33</v>
      </c>
      <c r="C1290" s="72">
        <v>2205</v>
      </c>
      <c r="D1290" s="72" t="s">
        <v>111</v>
      </c>
      <c r="E1290" s="72" t="s">
        <v>31</v>
      </c>
      <c r="F1290" s="72" t="s">
        <v>106</v>
      </c>
      <c r="G1290" s="72" t="s">
        <v>109</v>
      </c>
      <c r="H1290" s="72" t="s">
        <v>23</v>
      </c>
      <c r="I1290" s="72" t="s">
        <v>72</v>
      </c>
      <c r="J1290" s="74">
        <v>45492</v>
      </c>
      <c r="K1290" s="72"/>
      <c r="L1290" s="72">
        <v>0.62306174231745137</v>
      </c>
      <c r="M1290" s="72">
        <v>6511.7573153456051</v>
      </c>
      <c r="N1290" s="72">
        <f>M1290/1000</f>
        <v>6.511757315345605</v>
      </c>
      <c r="O1290" s="72">
        <f>N1290*0.446089</f>
        <v>2.9048233090452058</v>
      </c>
    </row>
    <row r="1291" spans="1:15" ht="13" x14ac:dyDescent="0.15">
      <c r="A1291" s="72">
        <v>2024</v>
      </c>
      <c r="B1291" s="72" t="s">
        <v>33</v>
      </c>
      <c r="C1291" s="72">
        <v>2206</v>
      </c>
      <c r="D1291" s="72" t="s">
        <v>111</v>
      </c>
      <c r="E1291" s="72" t="s">
        <v>30</v>
      </c>
      <c r="F1291" s="72" t="s">
        <v>108</v>
      </c>
      <c r="G1291" s="72" t="s">
        <v>110</v>
      </c>
      <c r="H1291" s="72" t="s">
        <v>23</v>
      </c>
      <c r="I1291" s="72" t="s">
        <v>72</v>
      </c>
      <c r="J1291" s="74">
        <v>45492</v>
      </c>
      <c r="K1291" s="72"/>
      <c r="L1291" s="72">
        <v>0.61647727272727271</v>
      </c>
      <c r="M1291" s="72">
        <v>6903.4999139118454</v>
      </c>
      <c r="N1291" s="72">
        <f>M1291/1000</f>
        <v>6.9034999139118458</v>
      </c>
      <c r="O1291" s="72">
        <f>N1291*0.446089</f>
        <v>3.0795753730970215</v>
      </c>
    </row>
    <row r="1292" spans="1:15" ht="13" x14ac:dyDescent="0.15">
      <c r="A1292" s="72">
        <v>2024</v>
      </c>
      <c r="B1292" s="72" t="s">
        <v>33</v>
      </c>
      <c r="C1292" s="72">
        <v>2207</v>
      </c>
      <c r="D1292" s="72" t="s">
        <v>111</v>
      </c>
      <c r="E1292" s="72" t="s">
        <v>22</v>
      </c>
      <c r="F1292" s="72" t="s">
        <v>106</v>
      </c>
      <c r="G1292" s="72" t="s">
        <v>107</v>
      </c>
      <c r="H1292" s="72" t="s">
        <v>32</v>
      </c>
      <c r="I1292" s="72" t="s">
        <v>72</v>
      </c>
      <c r="J1292" s="74">
        <v>45482</v>
      </c>
      <c r="K1292" s="72"/>
      <c r="L1292" s="72">
        <v>0.70177017701770172</v>
      </c>
      <c r="M1292" s="72">
        <v>4935.8685841648139</v>
      </c>
      <c r="N1292" s="72">
        <f>M1292/1000</f>
        <v>4.9358685841648136</v>
      </c>
      <c r="O1292" s="72">
        <f>N1292*0.446089</f>
        <v>2.2018366808414975</v>
      </c>
    </row>
    <row r="1293" spans="1:15" ht="13" x14ac:dyDescent="0.15">
      <c r="A1293" s="72">
        <v>2024</v>
      </c>
      <c r="B1293" s="72" t="s">
        <v>33</v>
      </c>
      <c r="C1293" s="72">
        <v>2208</v>
      </c>
      <c r="D1293" s="72" t="s">
        <v>111</v>
      </c>
      <c r="E1293" s="72" t="s">
        <v>28</v>
      </c>
      <c r="F1293" s="72" t="s">
        <v>106</v>
      </c>
      <c r="G1293" s="72" t="s">
        <v>110</v>
      </c>
      <c r="H1293" s="72" t="s">
        <v>32</v>
      </c>
      <c r="I1293" s="72" t="s">
        <v>72</v>
      </c>
      <c r="J1293" s="74">
        <v>45482</v>
      </c>
      <c r="K1293" s="72"/>
      <c r="L1293" s="72">
        <v>0.67677405769635712</v>
      </c>
      <c r="M1293" s="72">
        <v>5310.520246568537</v>
      </c>
      <c r="N1293" s="72">
        <f>M1293/1000</f>
        <v>5.3105202465685366</v>
      </c>
      <c r="O1293" s="72">
        <f>N1293*0.446089</f>
        <v>2.3689646662715118</v>
      </c>
    </row>
    <row r="1294" spans="1:15" ht="13" x14ac:dyDescent="0.15">
      <c r="A1294" s="72">
        <v>2024</v>
      </c>
      <c r="B1294" s="72" t="s">
        <v>33</v>
      </c>
      <c r="C1294" s="72">
        <v>2209</v>
      </c>
      <c r="D1294" s="72" t="s">
        <v>111</v>
      </c>
      <c r="E1294" s="72" t="s">
        <v>27</v>
      </c>
      <c r="F1294" s="72" t="s">
        <v>108</v>
      </c>
      <c r="G1294" s="72" t="s">
        <v>109</v>
      </c>
      <c r="H1294" s="72" t="s">
        <v>32</v>
      </c>
      <c r="I1294" s="72" t="s">
        <v>72</v>
      </c>
      <c r="J1294" s="74">
        <v>45482</v>
      </c>
      <c r="K1294" s="72"/>
      <c r="L1294" s="72">
        <v>0.65909090909090906</v>
      </c>
      <c r="M1294" s="72">
        <v>5395.1289409243964</v>
      </c>
      <c r="N1294" s="72">
        <f>M1294/1000</f>
        <v>5.3951289409243968</v>
      </c>
      <c r="O1294" s="72">
        <f>N1294*0.446089</f>
        <v>2.4067076741280231</v>
      </c>
    </row>
    <row r="1295" spans="1:15" ht="13" x14ac:dyDescent="0.15">
      <c r="A1295" s="72">
        <v>2024</v>
      </c>
      <c r="B1295" s="72" t="s">
        <v>33</v>
      </c>
      <c r="C1295" s="72">
        <v>2210</v>
      </c>
      <c r="D1295" s="72" t="s">
        <v>111</v>
      </c>
      <c r="E1295" s="72" t="s">
        <v>29</v>
      </c>
      <c r="F1295" s="72" t="s">
        <v>108</v>
      </c>
      <c r="G1295" s="72" t="s">
        <v>107</v>
      </c>
      <c r="H1295" s="72" t="s">
        <v>32</v>
      </c>
      <c r="I1295" s="72" t="s">
        <v>72</v>
      </c>
      <c r="J1295" s="74">
        <v>45482</v>
      </c>
      <c r="K1295" s="72"/>
      <c r="L1295" s="72">
        <v>0.69128787878787878</v>
      </c>
      <c r="M1295" s="72">
        <v>4661.821550947182</v>
      </c>
      <c r="N1295" s="72">
        <f>M1295/1000</f>
        <v>4.6618215509471819</v>
      </c>
      <c r="O1295" s="72">
        <f>N1295*0.446089</f>
        <v>2.0795873138404777</v>
      </c>
    </row>
    <row r="1296" spans="1:15" ht="13" x14ac:dyDescent="0.15">
      <c r="A1296" s="72">
        <v>2024</v>
      </c>
      <c r="B1296" s="72" t="s">
        <v>33</v>
      </c>
      <c r="C1296" s="72">
        <v>2211</v>
      </c>
      <c r="D1296" s="72" t="s">
        <v>111</v>
      </c>
      <c r="E1296" s="72" t="s">
        <v>30</v>
      </c>
      <c r="F1296" s="72" t="s">
        <v>108</v>
      </c>
      <c r="G1296" s="72" t="s">
        <v>110</v>
      </c>
      <c r="H1296" s="72" t="s">
        <v>32</v>
      </c>
      <c r="I1296" s="72" t="s">
        <v>72</v>
      </c>
      <c r="J1296" s="74">
        <v>45482</v>
      </c>
      <c r="K1296" s="72"/>
      <c r="L1296" s="72">
        <v>0.68868739205526774</v>
      </c>
      <c r="M1296" s="72">
        <v>4776.3086211374912</v>
      </c>
      <c r="N1296" s="72">
        <f>M1296/1000</f>
        <v>4.776308621137491</v>
      </c>
      <c r="O1296" s="72">
        <f>N1296*0.446089</f>
        <v>2.1306587364946021</v>
      </c>
    </row>
    <row r="1297" spans="1:15" ht="13" x14ac:dyDescent="0.15">
      <c r="A1297" s="72">
        <v>2024</v>
      </c>
      <c r="B1297" s="72" t="s">
        <v>33</v>
      </c>
      <c r="C1297" s="72">
        <v>2212</v>
      </c>
      <c r="D1297" s="72" t="s">
        <v>111</v>
      </c>
      <c r="E1297" s="72" t="s">
        <v>31</v>
      </c>
      <c r="F1297" s="72" t="s">
        <v>106</v>
      </c>
      <c r="G1297" s="72" t="s">
        <v>109</v>
      </c>
      <c r="H1297" s="72" t="s">
        <v>32</v>
      </c>
      <c r="I1297" s="72" t="s">
        <v>72</v>
      </c>
      <c r="J1297" s="74">
        <v>45482</v>
      </c>
      <c r="K1297" s="72"/>
      <c r="L1297" s="72">
        <v>0.72243951904968851</v>
      </c>
      <c r="M1297" s="72">
        <v>4694.3732494517171</v>
      </c>
      <c r="N1297" s="72">
        <f>M1297/1000</f>
        <v>4.6943732494517167</v>
      </c>
      <c r="O1297" s="72">
        <f>N1297*0.446089</f>
        <v>2.0941082684746668</v>
      </c>
    </row>
    <row r="1298" spans="1:15" ht="13" x14ac:dyDescent="0.15">
      <c r="A1298" s="72">
        <v>2024</v>
      </c>
      <c r="B1298" s="72" t="s">
        <v>33</v>
      </c>
      <c r="C1298" s="72">
        <v>2301</v>
      </c>
      <c r="D1298" s="72" t="s">
        <v>109</v>
      </c>
      <c r="E1298" s="72" t="s">
        <v>22</v>
      </c>
      <c r="F1298" s="72" t="s">
        <v>106</v>
      </c>
      <c r="G1298" s="72" t="s">
        <v>107</v>
      </c>
      <c r="H1298" s="72" t="s">
        <v>32</v>
      </c>
      <c r="I1298" s="72" t="s">
        <v>72</v>
      </c>
      <c r="J1298" s="74">
        <v>45482</v>
      </c>
      <c r="K1298" s="72"/>
      <c r="L1298" s="72">
        <v>0.72626728110599081</v>
      </c>
      <c r="M1298" s="72">
        <v>4596.5655913978489</v>
      </c>
      <c r="N1298" s="72">
        <f>M1298/1000</f>
        <v>4.5965655913978489</v>
      </c>
      <c r="O1298" s="72">
        <f>N1298*0.446089</f>
        <v>2.050477348101075</v>
      </c>
    </row>
    <row r="1299" spans="1:15" ht="13" x14ac:dyDescent="0.15">
      <c r="A1299" s="72">
        <v>2024</v>
      </c>
      <c r="B1299" s="72" t="s">
        <v>33</v>
      </c>
      <c r="C1299" s="72">
        <v>2302</v>
      </c>
      <c r="D1299" s="72" t="s">
        <v>109</v>
      </c>
      <c r="E1299" s="72" t="s">
        <v>28</v>
      </c>
      <c r="F1299" s="72" t="s">
        <v>106</v>
      </c>
      <c r="G1299" s="72" t="s">
        <v>110</v>
      </c>
      <c r="H1299" s="72" t="s">
        <v>32</v>
      </c>
      <c r="I1299" s="72" t="s">
        <v>72</v>
      </c>
      <c r="J1299" s="74">
        <v>45482</v>
      </c>
      <c r="K1299" s="72"/>
      <c r="L1299" s="72">
        <v>0.69709543568464727</v>
      </c>
      <c r="M1299" s="72">
        <v>5488.9468684074491</v>
      </c>
      <c r="N1299" s="72">
        <f>M1299/1000</f>
        <v>5.4889468684074494</v>
      </c>
      <c r="O1299" s="72">
        <f>N1299*0.446089</f>
        <v>2.4485588195810108</v>
      </c>
    </row>
    <row r="1300" spans="1:15" ht="13" x14ac:dyDescent="0.15">
      <c r="A1300" s="72">
        <v>2024</v>
      </c>
      <c r="B1300" s="72" t="s">
        <v>33</v>
      </c>
      <c r="C1300" s="72">
        <v>2303</v>
      </c>
      <c r="D1300" s="72" t="s">
        <v>109</v>
      </c>
      <c r="E1300" s="72" t="s">
        <v>31</v>
      </c>
      <c r="F1300" s="72" t="s">
        <v>106</v>
      </c>
      <c r="G1300" s="72" t="s">
        <v>109</v>
      </c>
      <c r="H1300" s="72" t="s">
        <v>32</v>
      </c>
      <c r="I1300" s="72" t="s">
        <v>72</v>
      </c>
      <c r="J1300" s="74">
        <v>45482</v>
      </c>
      <c r="K1300" s="72"/>
      <c r="L1300" s="72">
        <v>0.68496064667092105</v>
      </c>
      <c r="M1300" s="72">
        <v>5290.1935044505417</v>
      </c>
      <c r="N1300" s="72">
        <f>M1300/1000</f>
        <v>5.2901935044505413</v>
      </c>
      <c r="O1300" s="72">
        <f>N1300*0.446089</f>
        <v>2.3598971302068374</v>
      </c>
    </row>
    <row r="1301" spans="1:15" ht="13" x14ac:dyDescent="0.15">
      <c r="A1301" s="72">
        <v>2024</v>
      </c>
      <c r="B1301" s="72" t="s">
        <v>33</v>
      </c>
      <c r="C1301" s="72">
        <v>2304</v>
      </c>
      <c r="D1301" s="72" t="s">
        <v>109</v>
      </c>
      <c r="E1301" s="72" t="s">
        <v>30</v>
      </c>
      <c r="F1301" s="72" t="s">
        <v>108</v>
      </c>
      <c r="G1301" s="72" t="s">
        <v>110</v>
      </c>
      <c r="H1301" s="72" t="s">
        <v>32</v>
      </c>
      <c r="I1301" s="72" t="s">
        <v>72</v>
      </c>
      <c r="J1301" s="74">
        <v>45482</v>
      </c>
      <c r="K1301" s="72"/>
      <c r="L1301" s="72">
        <v>0.71108387322710565</v>
      </c>
      <c r="M1301" s="72">
        <v>5060.9463867649811</v>
      </c>
      <c r="N1301" s="72">
        <f>M1301/1000</f>
        <v>5.0609463867649813</v>
      </c>
      <c r="O1301" s="72">
        <f>N1301*0.446089</f>
        <v>2.2576325127256038</v>
      </c>
    </row>
    <row r="1302" spans="1:15" ht="13" x14ac:dyDescent="0.15">
      <c r="A1302" s="72">
        <v>2024</v>
      </c>
      <c r="B1302" s="72" t="s">
        <v>33</v>
      </c>
      <c r="C1302" s="72">
        <v>2305</v>
      </c>
      <c r="D1302" s="72" t="s">
        <v>109</v>
      </c>
      <c r="E1302" s="72" t="s">
        <v>29</v>
      </c>
      <c r="F1302" s="72" t="s">
        <v>108</v>
      </c>
      <c r="G1302" s="72" t="s">
        <v>107</v>
      </c>
      <c r="H1302" s="72" t="s">
        <v>32</v>
      </c>
      <c r="I1302" s="72" t="s">
        <v>72</v>
      </c>
      <c r="J1302" s="74">
        <v>45482</v>
      </c>
      <c r="K1302" s="72"/>
      <c r="L1302" s="72">
        <v>0.66744294364229151</v>
      </c>
      <c r="M1302" s="72">
        <v>6468.2082461001883</v>
      </c>
      <c r="N1302" s="72">
        <f>M1302/1000</f>
        <v>6.468208246100188</v>
      </c>
      <c r="O1302" s="72">
        <f>N1302*0.446089</f>
        <v>2.8853965482945867</v>
      </c>
    </row>
    <row r="1303" spans="1:15" ht="13" x14ac:dyDescent="0.15">
      <c r="A1303" s="72">
        <v>2024</v>
      </c>
      <c r="B1303" s="72" t="s">
        <v>33</v>
      </c>
      <c r="C1303" s="72">
        <v>2306</v>
      </c>
      <c r="D1303" s="72" t="s">
        <v>109</v>
      </c>
      <c r="E1303" s="72" t="s">
        <v>27</v>
      </c>
      <c r="F1303" s="72" t="s">
        <v>108</v>
      </c>
      <c r="G1303" s="72" t="s">
        <v>109</v>
      </c>
      <c r="H1303" s="72" t="s">
        <v>32</v>
      </c>
      <c r="I1303" s="72" t="s">
        <v>72</v>
      </c>
      <c r="J1303" s="74">
        <v>45482</v>
      </c>
      <c r="K1303" s="72"/>
      <c r="L1303" s="72">
        <v>0.72058410558831787</v>
      </c>
      <c r="M1303" s="72">
        <v>4962.0414999002469</v>
      </c>
      <c r="N1303" s="72">
        <f>M1303/1000</f>
        <v>4.9620414999002467</v>
      </c>
      <c r="O1303" s="72">
        <f>N1303*0.446089</f>
        <v>2.2135121306490011</v>
      </c>
    </row>
    <row r="1304" spans="1:15" ht="13" x14ac:dyDescent="0.15">
      <c r="A1304" s="72">
        <v>2024</v>
      </c>
      <c r="B1304" s="72" t="s">
        <v>33</v>
      </c>
      <c r="C1304" s="72">
        <v>2307</v>
      </c>
      <c r="D1304" s="72" t="s">
        <v>109</v>
      </c>
      <c r="E1304" s="72" t="s">
        <v>22</v>
      </c>
      <c r="F1304" s="72" t="s">
        <v>106</v>
      </c>
      <c r="G1304" s="72" t="s">
        <v>107</v>
      </c>
      <c r="H1304" s="72" t="s">
        <v>23</v>
      </c>
      <c r="I1304" s="72" t="s">
        <v>72</v>
      </c>
      <c r="J1304" s="74">
        <v>45492</v>
      </c>
      <c r="K1304" s="72"/>
      <c r="L1304" s="72">
        <v>0.58119883813044626</v>
      </c>
      <c r="M1304" s="72">
        <v>7538.5200910314888</v>
      </c>
      <c r="N1304" s="72">
        <f>M1304/1000</f>
        <v>7.5385200910314891</v>
      </c>
      <c r="O1304" s="72">
        <f>N1304*0.446089</f>
        <v>3.3628508888881461</v>
      </c>
    </row>
    <row r="1305" spans="1:15" ht="13" x14ac:dyDescent="0.15">
      <c r="A1305" s="72">
        <v>2024</v>
      </c>
      <c r="B1305" s="72" t="s">
        <v>33</v>
      </c>
      <c r="C1305" s="72">
        <v>2308</v>
      </c>
      <c r="D1305" s="72" t="s">
        <v>109</v>
      </c>
      <c r="E1305" s="72" t="s">
        <v>29</v>
      </c>
      <c r="F1305" s="72" t="s">
        <v>108</v>
      </c>
      <c r="G1305" s="72" t="s">
        <v>107</v>
      </c>
      <c r="H1305" s="72" t="s">
        <v>23</v>
      </c>
      <c r="I1305" s="72" t="s">
        <v>72</v>
      </c>
      <c r="J1305" s="74">
        <v>45492</v>
      </c>
      <c r="K1305" s="72"/>
      <c r="L1305" s="72">
        <v>0.58553100498930866</v>
      </c>
      <c r="M1305" s="72">
        <v>8011.318187017876</v>
      </c>
      <c r="N1305" s="72">
        <f>M1305/1000</f>
        <v>8.011318187017876</v>
      </c>
      <c r="O1305" s="72">
        <f>N1305*0.446089</f>
        <v>3.5737609187286172</v>
      </c>
    </row>
    <row r="1306" spans="1:15" ht="13" x14ac:dyDescent="0.15">
      <c r="A1306" s="72">
        <v>2024</v>
      </c>
      <c r="B1306" s="72" t="s">
        <v>33</v>
      </c>
      <c r="C1306" s="72">
        <v>2309</v>
      </c>
      <c r="D1306" s="72" t="s">
        <v>109</v>
      </c>
      <c r="E1306" s="72" t="s">
        <v>31</v>
      </c>
      <c r="F1306" s="72" t="s">
        <v>106</v>
      </c>
      <c r="G1306" s="72" t="s">
        <v>109</v>
      </c>
      <c r="H1306" s="72" t="s">
        <v>23</v>
      </c>
      <c r="I1306" s="72" t="s">
        <v>72</v>
      </c>
      <c r="J1306" s="74">
        <v>45492</v>
      </c>
      <c r="K1306" s="72"/>
      <c r="L1306" s="72">
        <v>0.623372052094333</v>
      </c>
      <c r="M1306" s="72">
        <v>5641.9103309681732</v>
      </c>
      <c r="N1306" s="72">
        <f>M1306/1000</f>
        <v>5.6419103309681731</v>
      </c>
      <c r="O1306" s="72">
        <f>N1306*0.446089</f>
        <v>2.5167941376312615</v>
      </c>
    </row>
    <row r="1307" spans="1:15" ht="13" x14ac:dyDescent="0.15">
      <c r="A1307" s="72">
        <v>2024</v>
      </c>
      <c r="B1307" s="72" t="s">
        <v>33</v>
      </c>
      <c r="C1307" s="72">
        <v>2310</v>
      </c>
      <c r="D1307" s="72" t="s">
        <v>109</v>
      </c>
      <c r="E1307" s="72" t="s">
        <v>27</v>
      </c>
      <c r="F1307" s="72" t="s">
        <v>108</v>
      </c>
      <c r="G1307" s="72" t="s">
        <v>109</v>
      </c>
      <c r="H1307" s="72" t="s">
        <v>23</v>
      </c>
      <c r="I1307" s="72" t="s">
        <v>72</v>
      </c>
      <c r="J1307" s="74">
        <v>45492</v>
      </c>
      <c r="K1307" s="72"/>
      <c r="L1307" s="72">
        <v>0.62693050193050182</v>
      </c>
      <c r="M1307" s="72">
        <v>5273.1187892437902</v>
      </c>
      <c r="N1307" s="72">
        <f>M1307/1000</f>
        <v>5.2731187892437905</v>
      </c>
      <c r="O1307" s="72">
        <f>N1307*0.446089</f>
        <v>2.3522802875749735</v>
      </c>
    </row>
    <row r="1308" spans="1:15" ht="13" x14ac:dyDescent="0.15">
      <c r="A1308" s="72">
        <v>2024</v>
      </c>
      <c r="B1308" s="72" t="s">
        <v>33</v>
      </c>
      <c r="C1308" s="72">
        <v>2311</v>
      </c>
      <c r="D1308" s="72" t="s">
        <v>109</v>
      </c>
      <c r="E1308" s="72" t="s">
        <v>30</v>
      </c>
      <c r="F1308" s="72" t="s">
        <v>108</v>
      </c>
      <c r="G1308" s="72" t="s">
        <v>110</v>
      </c>
      <c r="H1308" s="72" t="s">
        <v>23</v>
      </c>
      <c r="I1308" s="72" t="s">
        <v>72</v>
      </c>
      <c r="J1308" s="74">
        <v>45492</v>
      </c>
      <c r="K1308" s="72"/>
      <c r="L1308" s="72">
        <v>0.54733373277411623</v>
      </c>
      <c r="M1308" s="72">
        <v>7601.247657656384</v>
      </c>
      <c r="N1308" s="72">
        <f>M1308/1000</f>
        <v>7.6012476576563843</v>
      </c>
      <c r="O1308" s="72">
        <f>N1308*0.446089</f>
        <v>3.3908329663562791</v>
      </c>
    </row>
    <row r="1309" spans="1:15" ht="13" x14ac:dyDescent="0.15">
      <c r="A1309" s="72">
        <v>2024</v>
      </c>
      <c r="B1309" s="72" t="s">
        <v>33</v>
      </c>
      <c r="C1309" s="72">
        <v>2312</v>
      </c>
      <c r="D1309" s="72" t="s">
        <v>109</v>
      </c>
      <c r="E1309" s="72" t="s">
        <v>28</v>
      </c>
      <c r="F1309" s="72" t="s">
        <v>106</v>
      </c>
      <c r="G1309" s="72" t="s">
        <v>110</v>
      </c>
      <c r="H1309" s="72" t="s">
        <v>23</v>
      </c>
      <c r="I1309" s="72" t="s">
        <v>72</v>
      </c>
      <c r="J1309" s="74">
        <v>45492</v>
      </c>
      <c r="K1309" s="72"/>
      <c r="L1309" s="72">
        <v>0.59938419432090317</v>
      </c>
      <c r="M1309" s="72">
        <v>6436.8245410734853</v>
      </c>
      <c r="N1309" s="72">
        <f>M1309/1000</f>
        <v>6.4368245410734852</v>
      </c>
      <c r="O1309" s="72">
        <f>N1309*0.446089</f>
        <v>2.8713966227029299</v>
      </c>
    </row>
    <row r="1310" spans="1:15" ht="13" x14ac:dyDescent="0.15">
      <c r="A1310" s="72">
        <v>2024</v>
      </c>
      <c r="B1310" s="72" t="s">
        <v>33</v>
      </c>
      <c r="C1310" s="72">
        <v>2401</v>
      </c>
      <c r="D1310" s="72" t="s">
        <v>107</v>
      </c>
      <c r="E1310" s="72" t="s">
        <v>30</v>
      </c>
      <c r="F1310" s="72" t="s">
        <v>108</v>
      </c>
      <c r="G1310" s="72" t="s">
        <v>110</v>
      </c>
      <c r="H1310" s="72" t="s">
        <v>23</v>
      </c>
      <c r="I1310" s="72" t="s">
        <v>72</v>
      </c>
      <c r="J1310" s="74">
        <v>45492</v>
      </c>
      <c r="K1310" s="72"/>
      <c r="L1310" s="72">
        <v>0.59279336734693888</v>
      </c>
      <c r="M1310" s="72">
        <v>7231.4290298821525</v>
      </c>
      <c r="N1310" s="72">
        <f>M1310/1000</f>
        <v>7.2314290298821522</v>
      </c>
      <c r="O1310" s="72">
        <f>N1310*0.446089</f>
        <v>3.2258609445110995</v>
      </c>
    </row>
    <row r="1311" spans="1:15" ht="13" x14ac:dyDescent="0.15">
      <c r="A1311" s="72">
        <v>2024</v>
      </c>
      <c r="B1311" s="72" t="s">
        <v>33</v>
      </c>
      <c r="C1311" s="72">
        <v>2402</v>
      </c>
      <c r="D1311" s="72" t="s">
        <v>107</v>
      </c>
      <c r="E1311" s="72" t="s">
        <v>27</v>
      </c>
      <c r="F1311" s="72" t="s">
        <v>108</v>
      </c>
      <c r="G1311" s="72" t="s">
        <v>109</v>
      </c>
      <c r="H1311" s="72" t="s">
        <v>23</v>
      </c>
      <c r="I1311" s="72" t="s">
        <v>72</v>
      </c>
      <c r="J1311" s="74">
        <v>45492</v>
      </c>
      <c r="K1311" s="72"/>
      <c r="L1311" s="72">
        <v>0.58240297713981926</v>
      </c>
      <c r="M1311" s="72">
        <v>7567.2939299069021</v>
      </c>
      <c r="N1311" s="72">
        <f>M1311/1000</f>
        <v>7.567293929906902</v>
      </c>
      <c r="O1311" s="72">
        <f>N1311*0.446089</f>
        <v>3.3756865818982402</v>
      </c>
    </row>
    <row r="1312" spans="1:15" ht="13" x14ac:dyDescent="0.15">
      <c r="A1312" s="72">
        <v>2024</v>
      </c>
      <c r="B1312" s="72" t="s">
        <v>33</v>
      </c>
      <c r="C1312" s="72">
        <v>2403</v>
      </c>
      <c r="D1312" s="72" t="s">
        <v>107</v>
      </c>
      <c r="E1312" s="72" t="s">
        <v>22</v>
      </c>
      <c r="F1312" s="72" t="s">
        <v>106</v>
      </c>
      <c r="G1312" s="72" t="s">
        <v>107</v>
      </c>
      <c r="H1312" s="72" t="s">
        <v>23</v>
      </c>
      <c r="I1312" s="72" t="s">
        <v>72</v>
      </c>
      <c r="J1312" s="74">
        <v>45492</v>
      </c>
      <c r="K1312" s="72"/>
      <c r="L1312" s="72">
        <v>0.57057949479940562</v>
      </c>
      <c r="M1312" s="72">
        <v>6692.1310829943823</v>
      </c>
      <c r="N1312" s="72">
        <f>M1312/1000</f>
        <v>6.6921310829943819</v>
      </c>
      <c r="O1312" s="72">
        <f>N1312*0.446089</f>
        <v>2.9852860626818809</v>
      </c>
    </row>
    <row r="1313" spans="1:15" ht="13" x14ac:dyDescent="0.15">
      <c r="A1313" s="72">
        <v>2024</v>
      </c>
      <c r="B1313" s="72" t="s">
        <v>33</v>
      </c>
      <c r="C1313" s="72">
        <v>2404</v>
      </c>
      <c r="D1313" s="72" t="s">
        <v>107</v>
      </c>
      <c r="E1313" s="72" t="s">
        <v>28</v>
      </c>
      <c r="F1313" s="72" t="s">
        <v>106</v>
      </c>
      <c r="G1313" s="72" t="s">
        <v>110</v>
      </c>
      <c r="H1313" s="72" t="s">
        <v>23</v>
      </c>
      <c r="I1313" s="72" t="s">
        <v>72</v>
      </c>
      <c r="J1313" s="74">
        <v>45492</v>
      </c>
      <c r="K1313" s="72"/>
      <c r="L1313" s="72">
        <v>0.62803931712364203</v>
      </c>
      <c r="M1313" s="72">
        <v>5796.6716013384394</v>
      </c>
      <c r="N1313" s="72">
        <f>M1313/1000</f>
        <v>5.7966716013384394</v>
      </c>
      <c r="O1313" s="72">
        <f>N1313*0.446089</f>
        <v>2.5858314379694631</v>
      </c>
    </row>
    <row r="1314" spans="1:15" ht="13" x14ac:dyDescent="0.15">
      <c r="A1314" s="72">
        <v>2024</v>
      </c>
      <c r="B1314" s="72" t="s">
        <v>33</v>
      </c>
      <c r="C1314" s="72">
        <v>2405</v>
      </c>
      <c r="D1314" s="72" t="s">
        <v>107</v>
      </c>
      <c r="E1314" s="72" t="s">
        <v>29</v>
      </c>
      <c r="F1314" s="72" t="s">
        <v>108</v>
      </c>
      <c r="G1314" s="72" t="s">
        <v>107</v>
      </c>
      <c r="H1314" s="72" t="s">
        <v>23</v>
      </c>
      <c r="I1314" s="72" t="s">
        <v>72</v>
      </c>
      <c r="J1314" s="74">
        <v>45492</v>
      </c>
      <c r="K1314" s="72"/>
      <c r="L1314" s="72">
        <v>0.6499889795018734</v>
      </c>
      <c r="M1314" s="72">
        <v>5792.8760541520805</v>
      </c>
      <c r="N1314" s="72">
        <f>M1314/1000</f>
        <v>5.7928760541520807</v>
      </c>
      <c r="O1314" s="72">
        <f>N1314*0.446089</f>
        <v>2.5841382861206474</v>
      </c>
    </row>
    <row r="1315" spans="1:15" ht="13" x14ac:dyDescent="0.15">
      <c r="A1315" s="72">
        <v>2024</v>
      </c>
      <c r="B1315" s="72" t="s">
        <v>33</v>
      </c>
      <c r="C1315" s="72">
        <v>2406</v>
      </c>
      <c r="D1315" s="72" t="s">
        <v>107</v>
      </c>
      <c r="E1315" s="72" t="s">
        <v>31</v>
      </c>
      <c r="F1315" s="72" t="s">
        <v>106</v>
      </c>
      <c r="G1315" s="72" t="s">
        <v>109</v>
      </c>
      <c r="H1315" s="72" t="s">
        <v>23</v>
      </c>
      <c r="I1315" s="72" t="s">
        <v>72</v>
      </c>
      <c r="J1315" s="74">
        <v>45492</v>
      </c>
      <c r="K1315" s="72"/>
      <c r="L1315" s="72">
        <v>0.59641119221411198</v>
      </c>
      <c r="M1315" s="72">
        <v>7118.4251060210081</v>
      </c>
      <c r="N1315" s="72">
        <f>M1315/1000</f>
        <v>7.1184251060210082</v>
      </c>
      <c r="O1315" s="72">
        <f>N1315*0.446089</f>
        <v>3.1754511371198055</v>
      </c>
    </row>
    <row r="1316" spans="1:15" ht="13" x14ac:dyDescent="0.15">
      <c r="A1316" s="72">
        <v>2024</v>
      </c>
      <c r="B1316" s="72" t="s">
        <v>33</v>
      </c>
      <c r="C1316" s="72">
        <v>2407</v>
      </c>
      <c r="D1316" s="72" t="s">
        <v>107</v>
      </c>
      <c r="E1316" s="72" t="s">
        <v>31</v>
      </c>
      <c r="F1316" s="72" t="s">
        <v>106</v>
      </c>
      <c r="G1316" s="72" t="s">
        <v>109</v>
      </c>
      <c r="H1316" s="72" t="s">
        <v>32</v>
      </c>
      <c r="I1316" s="72" t="s">
        <v>72</v>
      </c>
      <c r="J1316" s="74">
        <v>45482</v>
      </c>
      <c r="K1316" s="72"/>
      <c r="L1316" s="72">
        <v>0.65525982256020276</v>
      </c>
      <c r="M1316" s="72">
        <v>6955.0510541266767</v>
      </c>
      <c r="N1316" s="72">
        <f>M1316/1000</f>
        <v>6.9550510541266766</v>
      </c>
      <c r="O1316" s="72">
        <f>N1316*0.446089</f>
        <v>3.1025717696843151</v>
      </c>
    </row>
    <row r="1317" spans="1:15" ht="13" x14ac:dyDescent="0.15">
      <c r="A1317" s="72">
        <v>2024</v>
      </c>
      <c r="B1317" s="72" t="s">
        <v>33</v>
      </c>
      <c r="C1317" s="72">
        <v>2408</v>
      </c>
      <c r="D1317" s="72" t="s">
        <v>107</v>
      </c>
      <c r="E1317" s="72" t="s">
        <v>27</v>
      </c>
      <c r="F1317" s="72" t="s">
        <v>108</v>
      </c>
      <c r="G1317" s="72" t="s">
        <v>109</v>
      </c>
      <c r="H1317" s="72" t="s">
        <v>32</v>
      </c>
      <c r="I1317" s="72" t="s">
        <v>72</v>
      </c>
      <c r="J1317" s="74">
        <v>45482</v>
      </c>
      <c r="K1317" s="72"/>
      <c r="L1317" s="72">
        <v>0.66620344635908846</v>
      </c>
      <c r="M1317" s="72">
        <v>6532.641315882558</v>
      </c>
      <c r="N1317" s="72">
        <f>M1317/1000</f>
        <v>6.5326413158825583</v>
      </c>
      <c r="O1317" s="72">
        <f>N1317*0.446089</f>
        <v>2.9141394319607348</v>
      </c>
    </row>
    <row r="1318" spans="1:15" ht="13" x14ac:dyDescent="0.15">
      <c r="A1318" s="72">
        <v>2024</v>
      </c>
      <c r="B1318" s="72" t="s">
        <v>33</v>
      </c>
      <c r="C1318" s="72">
        <v>2409</v>
      </c>
      <c r="D1318" s="72" t="s">
        <v>107</v>
      </c>
      <c r="E1318" s="72" t="s">
        <v>22</v>
      </c>
      <c r="F1318" s="72" t="s">
        <v>106</v>
      </c>
      <c r="G1318" s="72" t="s">
        <v>107</v>
      </c>
      <c r="H1318" s="72" t="s">
        <v>32</v>
      </c>
      <c r="I1318" s="72" t="s">
        <v>72</v>
      </c>
      <c r="J1318" s="74">
        <v>45482</v>
      </c>
      <c r="K1318" s="72"/>
      <c r="L1318" s="72">
        <v>0.65752351097178685</v>
      </c>
      <c r="M1318" s="72">
        <v>5957.7901903042966</v>
      </c>
      <c r="N1318" s="72">
        <f>M1318/1000</f>
        <v>5.9577901903042969</v>
      </c>
      <c r="O1318" s="72">
        <f>N1318*0.446089</f>
        <v>2.6577046682026535</v>
      </c>
    </row>
    <row r="1319" spans="1:15" ht="13" x14ac:dyDescent="0.15">
      <c r="A1319" s="72">
        <v>2024</v>
      </c>
      <c r="B1319" s="72" t="s">
        <v>33</v>
      </c>
      <c r="C1319" s="72">
        <v>2410</v>
      </c>
      <c r="D1319" s="72" t="s">
        <v>107</v>
      </c>
      <c r="E1319" s="72" t="s">
        <v>30</v>
      </c>
      <c r="F1319" s="72" t="s">
        <v>108</v>
      </c>
      <c r="G1319" s="72" t="s">
        <v>110</v>
      </c>
      <c r="H1319" s="72" t="s">
        <v>32</v>
      </c>
      <c r="I1319" s="72" t="s">
        <v>72</v>
      </c>
      <c r="J1319" s="74">
        <v>45482</v>
      </c>
      <c r="K1319" s="72"/>
      <c r="L1319" s="72">
        <v>0.67629415685403249</v>
      </c>
      <c r="M1319" s="72">
        <v>5748.5699975388916</v>
      </c>
      <c r="N1319" s="72">
        <f>M1319/1000</f>
        <v>5.7485699975388913</v>
      </c>
      <c r="O1319" s="72">
        <f>N1319*0.446089</f>
        <v>2.5643738416321264</v>
      </c>
    </row>
    <row r="1320" spans="1:15" ht="13" x14ac:dyDescent="0.15">
      <c r="A1320" s="72">
        <v>2024</v>
      </c>
      <c r="B1320" s="72" t="s">
        <v>33</v>
      </c>
      <c r="C1320" s="72">
        <v>2411</v>
      </c>
      <c r="D1320" s="72" t="s">
        <v>107</v>
      </c>
      <c r="E1320" s="72" t="s">
        <v>29</v>
      </c>
      <c r="F1320" s="72" t="s">
        <v>108</v>
      </c>
      <c r="G1320" s="72" t="s">
        <v>107</v>
      </c>
      <c r="H1320" s="72" t="s">
        <v>32</v>
      </c>
      <c r="I1320" s="72" t="s">
        <v>72</v>
      </c>
      <c r="J1320" s="74">
        <v>45482</v>
      </c>
      <c r="K1320" s="72"/>
      <c r="L1320" s="72">
        <v>0.6617790811339197</v>
      </c>
      <c r="M1320" s="72">
        <v>5965.4783130534206</v>
      </c>
      <c r="N1320" s="72">
        <f>M1320/1000</f>
        <v>5.9654783130534206</v>
      </c>
      <c r="O1320" s="72">
        <f>N1320*0.446089</f>
        <v>2.6611342551916874</v>
      </c>
    </row>
    <row r="1321" spans="1:15" ht="13" x14ac:dyDescent="0.15">
      <c r="A1321" s="72">
        <v>2024</v>
      </c>
      <c r="B1321" s="72" t="s">
        <v>33</v>
      </c>
      <c r="C1321" s="72">
        <v>2412</v>
      </c>
      <c r="D1321" s="72" t="s">
        <v>107</v>
      </c>
      <c r="E1321" s="72" t="s">
        <v>28</v>
      </c>
      <c r="F1321" s="72" t="s">
        <v>106</v>
      </c>
      <c r="G1321" s="72" t="s">
        <v>110</v>
      </c>
      <c r="H1321" s="72" t="s">
        <v>32</v>
      </c>
      <c r="I1321" s="72" t="s">
        <v>72</v>
      </c>
      <c r="J1321" s="74">
        <v>45482</v>
      </c>
      <c r="K1321" s="72"/>
      <c r="L1321" s="72">
        <v>0.66754427955959783</v>
      </c>
      <c r="M1321" s="72">
        <v>5502.3261246581023</v>
      </c>
      <c r="N1321" s="72">
        <f>M1321/1000</f>
        <v>5.5023261246581026</v>
      </c>
      <c r="O1321" s="72">
        <f>N1321*0.446089</f>
        <v>2.4545271586226085</v>
      </c>
    </row>
    <row r="1322" spans="1:15" ht="13" x14ac:dyDescent="0.15">
      <c r="A1322" s="72">
        <v>2024</v>
      </c>
      <c r="B1322" s="72" t="s">
        <v>33</v>
      </c>
      <c r="C1322" s="72">
        <v>2101</v>
      </c>
      <c r="D1322" s="72" t="s">
        <v>105</v>
      </c>
      <c r="E1322" s="72" t="s">
        <v>31</v>
      </c>
      <c r="F1322" s="72" t="s">
        <v>106</v>
      </c>
      <c r="G1322" s="72" t="s">
        <v>109</v>
      </c>
      <c r="H1322" s="72" t="s">
        <v>23</v>
      </c>
      <c r="I1322" s="72" t="s">
        <v>82</v>
      </c>
      <c r="J1322" s="74">
        <v>45531</v>
      </c>
      <c r="K1322" s="72"/>
      <c r="L1322" s="72">
        <v>0.62290598290598287</v>
      </c>
      <c r="M1322" s="72">
        <v>5284.4474265926119</v>
      </c>
      <c r="N1322" s="72">
        <f>M1322/1000</f>
        <v>5.284447426592612</v>
      </c>
      <c r="O1322" s="72">
        <f>N1322*0.446089</f>
        <v>2.3573338680812719</v>
      </c>
    </row>
    <row r="1323" spans="1:15" ht="13" x14ac:dyDescent="0.15">
      <c r="A1323" s="72">
        <v>2024</v>
      </c>
      <c r="B1323" s="72" t="s">
        <v>33</v>
      </c>
      <c r="C1323" s="72">
        <v>2102</v>
      </c>
      <c r="D1323" s="72" t="s">
        <v>105</v>
      </c>
      <c r="E1323" s="72" t="s">
        <v>30</v>
      </c>
      <c r="F1323" s="72" t="s">
        <v>108</v>
      </c>
      <c r="G1323" s="72" t="s">
        <v>110</v>
      </c>
      <c r="H1323" s="72" t="s">
        <v>23</v>
      </c>
      <c r="I1323" s="72" t="s">
        <v>82</v>
      </c>
      <c r="J1323" s="74">
        <v>45531</v>
      </c>
      <c r="K1323" s="72"/>
      <c r="L1323" s="72">
        <v>0.63954905545399143</v>
      </c>
      <c r="M1323" s="72">
        <v>5486.6677684831238</v>
      </c>
      <c r="N1323" s="72">
        <f>M1323/1000</f>
        <v>5.486667768483124</v>
      </c>
      <c r="O1323" s="72">
        <f>N1323*0.446089</f>
        <v>2.4475421381748683</v>
      </c>
    </row>
    <row r="1324" spans="1:15" ht="13" x14ac:dyDescent="0.15">
      <c r="A1324" s="72">
        <v>2024</v>
      </c>
      <c r="B1324" s="72" t="s">
        <v>33</v>
      </c>
      <c r="C1324" s="72">
        <v>2103</v>
      </c>
      <c r="D1324" s="72" t="s">
        <v>105</v>
      </c>
      <c r="E1324" s="72" t="s">
        <v>27</v>
      </c>
      <c r="F1324" s="72" t="s">
        <v>108</v>
      </c>
      <c r="G1324" s="72" t="s">
        <v>109</v>
      </c>
      <c r="H1324" s="72" t="s">
        <v>23</v>
      </c>
      <c r="I1324" s="72" t="s">
        <v>82</v>
      </c>
      <c r="J1324" s="74">
        <v>45531</v>
      </c>
      <c r="K1324" s="72"/>
      <c r="L1324" s="72">
        <v>0.63371095090971508</v>
      </c>
      <c r="M1324" s="72">
        <v>5575.5335087920039</v>
      </c>
      <c r="N1324" s="72">
        <f>M1324/1000</f>
        <v>5.5755335087920042</v>
      </c>
      <c r="O1324" s="72">
        <f>N1324*0.446089</f>
        <v>2.4871841674035164</v>
      </c>
    </row>
    <row r="1325" spans="1:15" ht="13" x14ac:dyDescent="0.15">
      <c r="A1325" s="72">
        <v>2024</v>
      </c>
      <c r="B1325" s="72" t="s">
        <v>33</v>
      </c>
      <c r="C1325" s="72">
        <v>2104</v>
      </c>
      <c r="D1325" s="72" t="s">
        <v>105</v>
      </c>
      <c r="E1325" s="72" t="s">
        <v>28</v>
      </c>
      <c r="F1325" s="72" t="s">
        <v>106</v>
      </c>
      <c r="G1325" s="72" t="s">
        <v>110</v>
      </c>
      <c r="H1325" s="72" t="s">
        <v>23</v>
      </c>
      <c r="I1325" s="72" t="s">
        <v>82</v>
      </c>
      <c r="J1325" s="74">
        <v>45531</v>
      </c>
      <c r="K1325" s="72"/>
      <c r="L1325" s="72">
        <v>0.6458811946176567</v>
      </c>
      <c r="M1325" s="72">
        <v>5732.5221194183014</v>
      </c>
      <c r="N1325" s="72">
        <f>M1325/1000</f>
        <v>5.7325221194183014</v>
      </c>
      <c r="O1325" s="72">
        <f>N1325*0.446089</f>
        <v>2.5572150597291907</v>
      </c>
    </row>
    <row r="1326" spans="1:15" ht="13" x14ac:dyDescent="0.15">
      <c r="A1326" s="72">
        <v>2024</v>
      </c>
      <c r="B1326" s="72" t="s">
        <v>33</v>
      </c>
      <c r="C1326" s="72">
        <v>2105</v>
      </c>
      <c r="D1326" s="72" t="s">
        <v>105</v>
      </c>
      <c r="E1326" s="72" t="s">
        <v>22</v>
      </c>
      <c r="F1326" s="72" t="s">
        <v>106</v>
      </c>
      <c r="G1326" s="72" t="s">
        <v>107</v>
      </c>
      <c r="H1326" s="72" t="s">
        <v>23</v>
      </c>
      <c r="I1326" s="72" t="s">
        <v>82</v>
      </c>
      <c r="J1326" s="74">
        <v>45531</v>
      </c>
      <c r="K1326" s="72"/>
      <c r="L1326" s="72">
        <v>0.65071190548318691</v>
      </c>
      <c r="M1326" s="72">
        <v>6076.2862554658968</v>
      </c>
      <c r="N1326" s="72">
        <f>M1326/1000</f>
        <v>6.076286255465897</v>
      </c>
      <c r="O1326" s="72">
        <f>N1326*0.446089</f>
        <v>2.7105644594145266</v>
      </c>
    </row>
    <row r="1327" spans="1:15" ht="13" x14ac:dyDescent="0.15">
      <c r="A1327" s="72">
        <v>2024</v>
      </c>
      <c r="B1327" s="72" t="s">
        <v>33</v>
      </c>
      <c r="C1327" s="72">
        <v>2106</v>
      </c>
      <c r="D1327" s="72" t="s">
        <v>105</v>
      </c>
      <c r="E1327" s="72" t="s">
        <v>29</v>
      </c>
      <c r="F1327" s="72" t="s">
        <v>108</v>
      </c>
      <c r="G1327" s="72" t="s">
        <v>107</v>
      </c>
      <c r="H1327" s="72" t="s">
        <v>23</v>
      </c>
      <c r="I1327" s="72" t="s">
        <v>82</v>
      </c>
      <c r="J1327" s="74">
        <v>45531</v>
      </c>
      <c r="K1327" s="72"/>
      <c r="L1327" s="72">
        <v>0.65118819994537014</v>
      </c>
      <c r="M1327" s="72">
        <v>5983.7227554920346</v>
      </c>
      <c r="N1327" s="72">
        <f>M1327/1000</f>
        <v>5.9837227554920345</v>
      </c>
      <c r="O1327" s="72">
        <f>N1327*0.446089</f>
        <v>2.6692729002746862</v>
      </c>
    </row>
    <row r="1328" spans="1:15" ht="13" x14ac:dyDescent="0.15">
      <c r="A1328" s="72">
        <v>2024</v>
      </c>
      <c r="B1328" s="72" t="s">
        <v>33</v>
      </c>
      <c r="C1328" s="72">
        <v>2107</v>
      </c>
      <c r="D1328" s="72" t="s">
        <v>105</v>
      </c>
      <c r="E1328" s="72" t="s">
        <v>27</v>
      </c>
      <c r="F1328" s="72" t="s">
        <v>108</v>
      </c>
      <c r="G1328" s="72" t="s">
        <v>109</v>
      </c>
      <c r="H1328" s="72" t="s">
        <v>32</v>
      </c>
      <c r="I1328" s="72" t="s">
        <v>82</v>
      </c>
      <c r="J1328" s="74">
        <v>45517</v>
      </c>
      <c r="K1328" s="72"/>
      <c r="L1328" s="72">
        <v>0.78768194394322144</v>
      </c>
      <c r="M1328" s="72">
        <v>3616.579299956541</v>
      </c>
      <c r="N1328" s="72">
        <f>M1328/1000</f>
        <v>3.6165792999565411</v>
      </c>
      <c r="O1328" s="72">
        <f>N1328*0.446089</f>
        <v>1.6133162433383135</v>
      </c>
    </row>
    <row r="1329" spans="1:15" ht="13" x14ac:dyDescent="0.15">
      <c r="A1329" s="72">
        <v>2024</v>
      </c>
      <c r="B1329" s="72" t="s">
        <v>33</v>
      </c>
      <c r="C1329" s="72">
        <v>2108</v>
      </c>
      <c r="D1329" s="72" t="s">
        <v>105</v>
      </c>
      <c r="E1329" s="72" t="s">
        <v>31</v>
      </c>
      <c r="F1329" s="72" t="s">
        <v>106</v>
      </c>
      <c r="G1329" s="72" t="s">
        <v>109</v>
      </c>
      <c r="H1329" s="72" t="s">
        <v>32</v>
      </c>
      <c r="I1329" s="72" t="s">
        <v>82</v>
      </c>
      <c r="J1329" s="74">
        <v>45517</v>
      </c>
      <c r="K1329" s="72"/>
      <c r="L1329" s="72">
        <v>0.74794596852806017</v>
      </c>
      <c r="M1329" s="72">
        <v>4476.1324942316451</v>
      </c>
      <c r="N1329" s="72">
        <f>M1329/1000</f>
        <v>4.4761324942316447</v>
      </c>
      <c r="O1329" s="72">
        <f>N1329*0.446089</f>
        <v>1.9967534682193002</v>
      </c>
    </row>
    <row r="1330" spans="1:15" ht="13" x14ac:dyDescent="0.15">
      <c r="A1330" s="72">
        <v>2024</v>
      </c>
      <c r="B1330" s="72" t="s">
        <v>33</v>
      </c>
      <c r="C1330" s="72">
        <v>2109</v>
      </c>
      <c r="D1330" s="72" t="s">
        <v>105</v>
      </c>
      <c r="E1330" s="72" t="s">
        <v>22</v>
      </c>
      <c r="F1330" s="72" t="s">
        <v>106</v>
      </c>
      <c r="G1330" s="72" t="s">
        <v>107</v>
      </c>
      <c r="H1330" s="72" t="s">
        <v>32</v>
      </c>
      <c r="I1330" s="72" t="s">
        <v>82</v>
      </c>
      <c r="J1330" s="74">
        <v>45517</v>
      </c>
      <c r="K1330" s="72"/>
      <c r="L1330" s="72">
        <v>0.79505977893074675</v>
      </c>
      <c r="M1330" s="72">
        <v>3367.1158495752807</v>
      </c>
      <c r="N1330" s="72">
        <f>M1330/1000</f>
        <v>3.3671158495752809</v>
      </c>
      <c r="O1330" s="72">
        <f>N1330*0.446089</f>
        <v>1.5020333422211876</v>
      </c>
    </row>
    <row r="1331" spans="1:15" ht="13" x14ac:dyDescent="0.15">
      <c r="A1331" s="72">
        <v>2024</v>
      </c>
      <c r="B1331" s="72" t="s">
        <v>33</v>
      </c>
      <c r="C1331" s="72">
        <v>2110</v>
      </c>
      <c r="D1331" s="72" t="s">
        <v>105</v>
      </c>
      <c r="E1331" s="72" t="s">
        <v>28</v>
      </c>
      <c r="F1331" s="72" t="s">
        <v>106</v>
      </c>
      <c r="G1331" s="72" t="s">
        <v>110</v>
      </c>
      <c r="H1331" s="72" t="s">
        <v>32</v>
      </c>
      <c r="I1331" s="72" t="s">
        <v>82</v>
      </c>
      <c r="J1331" s="74">
        <v>45517</v>
      </c>
      <c r="K1331" s="72"/>
      <c r="L1331" s="72">
        <v>0.77624309392265189</v>
      </c>
      <c r="M1331" s="72">
        <v>3757.3633852335511</v>
      </c>
      <c r="N1331" s="72">
        <f>M1331/1000</f>
        <v>3.7573633852335511</v>
      </c>
      <c r="O1331" s="72">
        <f>N1331*0.446089</f>
        <v>1.6761184751554496</v>
      </c>
    </row>
    <row r="1332" spans="1:15" ht="13" x14ac:dyDescent="0.15">
      <c r="A1332" s="72">
        <v>2024</v>
      </c>
      <c r="B1332" s="72" t="s">
        <v>33</v>
      </c>
      <c r="C1332" s="72">
        <v>2111</v>
      </c>
      <c r="D1332" s="72" t="s">
        <v>105</v>
      </c>
      <c r="E1332" s="72" t="s">
        <v>29</v>
      </c>
      <c r="F1332" s="72" t="s">
        <v>108</v>
      </c>
      <c r="G1332" s="72" t="s">
        <v>107</v>
      </c>
      <c r="H1332" s="72" t="s">
        <v>32</v>
      </c>
      <c r="I1332" s="72" t="s">
        <v>82</v>
      </c>
      <c r="J1332" s="74">
        <v>45517</v>
      </c>
      <c r="K1332" s="72"/>
      <c r="L1332" s="72">
        <v>0.74682760755184152</v>
      </c>
      <c r="M1332" s="72">
        <v>5566.4675796098463</v>
      </c>
      <c r="N1332" s="72">
        <f>M1332/1000</f>
        <v>5.5664675796098466</v>
      </c>
      <c r="O1332" s="72">
        <f>N1332*0.446089</f>
        <v>2.4831399561205769</v>
      </c>
    </row>
    <row r="1333" spans="1:15" ht="13" x14ac:dyDescent="0.15">
      <c r="A1333" s="72">
        <v>2024</v>
      </c>
      <c r="B1333" s="72" t="s">
        <v>33</v>
      </c>
      <c r="C1333" s="72">
        <v>2112</v>
      </c>
      <c r="D1333" s="72" t="s">
        <v>105</v>
      </c>
      <c r="E1333" s="72" t="s">
        <v>30</v>
      </c>
      <c r="F1333" s="72" t="s">
        <v>108</v>
      </c>
      <c r="G1333" s="72" t="s">
        <v>110</v>
      </c>
      <c r="H1333" s="72" t="s">
        <v>32</v>
      </c>
      <c r="I1333" s="72" t="s">
        <v>82</v>
      </c>
      <c r="J1333" s="74">
        <v>45517</v>
      </c>
      <c r="K1333" s="72"/>
      <c r="L1333" s="72">
        <v>0.79011835948252129</v>
      </c>
      <c r="M1333" s="72">
        <v>4208.9569966416475</v>
      </c>
      <c r="N1333" s="72">
        <f>M1333/1000</f>
        <v>4.2089569966416471</v>
      </c>
      <c r="O1333" s="72">
        <f>N1333*0.446089</f>
        <v>1.8775694176748758</v>
      </c>
    </row>
    <row r="1334" spans="1:15" ht="13" x14ac:dyDescent="0.15">
      <c r="A1334" s="72">
        <v>2024</v>
      </c>
      <c r="B1334" s="72" t="s">
        <v>33</v>
      </c>
      <c r="C1334" s="72">
        <v>2201</v>
      </c>
      <c r="D1334" s="72" t="s">
        <v>111</v>
      </c>
      <c r="E1334" s="72" t="s">
        <v>22</v>
      </c>
      <c r="F1334" s="72" t="s">
        <v>106</v>
      </c>
      <c r="G1334" s="72" t="s">
        <v>107</v>
      </c>
      <c r="H1334" s="72" t="s">
        <v>23</v>
      </c>
      <c r="I1334" s="72" t="s">
        <v>82</v>
      </c>
      <c r="J1334" s="74">
        <v>45531</v>
      </c>
      <c r="K1334" s="72"/>
      <c r="L1334" s="72">
        <v>0.61781946072684635</v>
      </c>
      <c r="M1334" s="72">
        <v>6232.959252548937</v>
      </c>
      <c r="N1334" s="72">
        <f>M1334/1000</f>
        <v>6.2329592525489366</v>
      </c>
      <c r="O1334" s="72">
        <f>N1334*0.446089</f>
        <v>2.7804545600103028</v>
      </c>
    </row>
    <row r="1335" spans="1:15" ht="13" x14ac:dyDescent="0.15">
      <c r="A1335" s="72">
        <v>2024</v>
      </c>
      <c r="B1335" s="72" t="s">
        <v>33</v>
      </c>
      <c r="C1335" s="72">
        <v>2202</v>
      </c>
      <c r="D1335" s="72" t="s">
        <v>111</v>
      </c>
      <c r="E1335" s="72" t="s">
        <v>27</v>
      </c>
      <c r="F1335" s="72" t="s">
        <v>108</v>
      </c>
      <c r="G1335" s="72" t="s">
        <v>109</v>
      </c>
      <c r="H1335" s="72" t="s">
        <v>23</v>
      </c>
      <c r="I1335" s="72" t="s">
        <v>82</v>
      </c>
      <c r="J1335" s="74">
        <v>45531</v>
      </c>
      <c r="K1335" s="72"/>
      <c r="L1335" s="72">
        <v>0.67948405938184475</v>
      </c>
      <c r="M1335" s="72">
        <v>4956.2311588342254</v>
      </c>
      <c r="N1335" s="72">
        <f>M1335/1000</f>
        <v>4.9562311588342256</v>
      </c>
      <c r="O1335" s="72">
        <f>N1335*0.446089</f>
        <v>2.210920201413201</v>
      </c>
    </row>
    <row r="1336" spans="1:15" ht="13" x14ac:dyDescent="0.15">
      <c r="A1336" s="72">
        <v>2024</v>
      </c>
      <c r="B1336" s="72" t="s">
        <v>33</v>
      </c>
      <c r="C1336" s="72">
        <v>2203</v>
      </c>
      <c r="D1336" s="72" t="s">
        <v>111</v>
      </c>
      <c r="E1336" s="72" t="s">
        <v>29</v>
      </c>
      <c r="F1336" s="72" t="s">
        <v>108</v>
      </c>
      <c r="G1336" s="72" t="s">
        <v>107</v>
      </c>
      <c r="H1336" s="72" t="s">
        <v>23</v>
      </c>
      <c r="I1336" s="72" t="s">
        <v>82</v>
      </c>
      <c r="J1336" s="74">
        <v>45531</v>
      </c>
      <c r="K1336" s="72"/>
      <c r="L1336" s="72">
        <v>0.64142710472279263</v>
      </c>
      <c r="M1336" s="72">
        <v>5847.9436173853519</v>
      </c>
      <c r="N1336" s="72">
        <f>M1336/1000</f>
        <v>5.8479436173853516</v>
      </c>
      <c r="O1336" s="72">
        <f>N1336*0.446089</f>
        <v>2.6087033203358141</v>
      </c>
    </row>
    <row r="1337" spans="1:15" ht="13" x14ac:dyDescent="0.15">
      <c r="A1337" s="72">
        <v>2024</v>
      </c>
      <c r="B1337" s="72" t="s">
        <v>33</v>
      </c>
      <c r="C1337" s="72">
        <v>2204</v>
      </c>
      <c r="D1337" s="72" t="s">
        <v>111</v>
      </c>
      <c r="E1337" s="72" t="s">
        <v>28</v>
      </c>
      <c r="F1337" s="72" t="s">
        <v>106</v>
      </c>
      <c r="G1337" s="72" t="s">
        <v>110</v>
      </c>
      <c r="H1337" s="72" t="s">
        <v>23</v>
      </c>
      <c r="I1337" s="72" t="s">
        <v>82</v>
      </c>
      <c r="J1337" s="74">
        <v>45531</v>
      </c>
      <c r="K1337" s="72"/>
      <c r="L1337" s="72">
        <v>0.70241506344658211</v>
      </c>
      <c r="M1337" s="72">
        <v>4637.5927083634815</v>
      </c>
      <c r="N1337" s="72">
        <f>M1337/1000</f>
        <v>4.6375927083634814</v>
      </c>
      <c r="O1337" s="72">
        <f>N1337*0.446089</f>
        <v>2.0687790936811572</v>
      </c>
    </row>
    <row r="1338" spans="1:15" ht="13" x14ac:dyDescent="0.15">
      <c r="A1338" s="72">
        <v>2024</v>
      </c>
      <c r="B1338" s="72" t="s">
        <v>33</v>
      </c>
      <c r="C1338" s="72">
        <v>2205</v>
      </c>
      <c r="D1338" s="72" t="s">
        <v>111</v>
      </c>
      <c r="E1338" s="72" t="s">
        <v>31</v>
      </c>
      <c r="F1338" s="72" t="s">
        <v>106</v>
      </c>
      <c r="G1338" s="72" t="s">
        <v>109</v>
      </c>
      <c r="H1338" s="72" t="s">
        <v>23</v>
      </c>
      <c r="I1338" s="72" t="s">
        <v>82</v>
      </c>
      <c r="J1338" s="74">
        <v>45531</v>
      </c>
      <c r="K1338" s="72"/>
      <c r="L1338" s="72">
        <v>0.674011812812358</v>
      </c>
      <c r="M1338" s="72">
        <v>4647.0336843114374</v>
      </c>
      <c r="N1338" s="72">
        <f>M1338/1000</f>
        <v>4.6470336843114373</v>
      </c>
      <c r="O1338" s="72">
        <f>N1338*0.446089</f>
        <v>2.0729906092008048</v>
      </c>
    </row>
    <row r="1339" spans="1:15" ht="13" x14ac:dyDescent="0.15">
      <c r="A1339" s="72">
        <v>2024</v>
      </c>
      <c r="B1339" s="72" t="s">
        <v>33</v>
      </c>
      <c r="C1339" s="72">
        <v>2206</v>
      </c>
      <c r="D1339" s="72" t="s">
        <v>111</v>
      </c>
      <c r="E1339" s="72" t="s">
        <v>30</v>
      </c>
      <c r="F1339" s="72" t="s">
        <v>108</v>
      </c>
      <c r="G1339" s="72" t="s">
        <v>110</v>
      </c>
      <c r="H1339" s="72" t="s">
        <v>23</v>
      </c>
      <c r="I1339" s="72" t="s">
        <v>82</v>
      </c>
      <c r="J1339" s="74">
        <v>45531</v>
      </c>
      <c r="K1339" s="72"/>
      <c r="L1339" s="72">
        <v>0.70431389551268153</v>
      </c>
      <c r="M1339" s="72">
        <v>5215.2570861200102</v>
      </c>
      <c r="N1339" s="72">
        <f>M1339/1000</f>
        <v>5.21525708612001</v>
      </c>
      <c r="O1339" s="72">
        <f>N1339*0.446089</f>
        <v>2.3264688182901891</v>
      </c>
    </row>
    <row r="1340" spans="1:15" ht="13" x14ac:dyDescent="0.15">
      <c r="A1340" s="72">
        <v>2024</v>
      </c>
      <c r="B1340" s="72" t="s">
        <v>33</v>
      </c>
      <c r="C1340" s="72">
        <v>2207</v>
      </c>
      <c r="D1340" s="72" t="s">
        <v>111</v>
      </c>
      <c r="E1340" s="72" t="s">
        <v>22</v>
      </c>
      <c r="F1340" s="72" t="s">
        <v>106</v>
      </c>
      <c r="G1340" s="72" t="s">
        <v>107</v>
      </c>
      <c r="H1340" s="72" t="s">
        <v>32</v>
      </c>
      <c r="I1340" s="72" t="s">
        <v>82</v>
      </c>
      <c r="J1340" s="74">
        <v>45517</v>
      </c>
      <c r="K1340" s="72"/>
      <c r="L1340" s="72">
        <v>0.64028213166144199</v>
      </c>
      <c r="M1340" s="72">
        <v>5779.704070485418</v>
      </c>
      <c r="N1340" s="72">
        <f>M1340/1000</f>
        <v>5.7797040704854181</v>
      </c>
      <c r="O1340" s="72">
        <f>N1340*0.446089</f>
        <v>2.5782624090987696</v>
      </c>
    </row>
    <row r="1341" spans="1:15" ht="13" x14ac:dyDescent="0.15">
      <c r="A1341" s="72">
        <v>2024</v>
      </c>
      <c r="B1341" s="72" t="s">
        <v>33</v>
      </c>
      <c r="C1341" s="72">
        <v>2208</v>
      </c>
      <c r="D1341" s="72" t="s">
        <v>111</v>
      </c>
      <c r="E1341" s="72" t="s">
        <v>28</v>
      </c>
      <c r="F1341" s="72" t="s">
        <v>106</v>
      </c>
      <c r="G1341" s="72" t="s">
        <v>110</v>
      </c>
      <c r="H1341" s="72" t="s">
        <v>32</v>
      </c>
      <c r="I1341" s="72" t="s">
        <v>82</v>
      </c>
      <c r="J1341" s="74">
        <v>45517</v>
      </c>
      <c r="K1341" s="72"/>
      <c r="L1341" s="72">
        <v>0.73526370217166492</v>
      </c>
      <c r="M1341" s="72">
        <v>4285.586249719996</v>
      </c>
      <c r="N1341" s="72">
        <f>M1341/1000</f>
        <v>4.2855862497199961</v>
      </c>
      <c r="O1341" s="72">
        <f>N1341*0.446089</f>
        <v>1.9117528845513434</v>
      </c>
    </row>
    <row r="1342" spans="1:15" ht="13" x14ac:dyDescent="0.15">
      <c r="A1342" s="72">
        <v>2024</v>
      </c>
      <c r="B1342" s="72" t="s">
        <v>33</v>
      </c>
      <c r="C1342" s="72">
        <v>2209</v>
      </c>
      <c r="D1342" s="72" t="s">
        <v>111</v>
      </c>
      <c r="E1342" s="72" t="s">
        <v>27</v>
      </c>
      <c r="F1342" s="72" t="s">
        <v>108</v>
      </c>
      <c r="G1342" s="72" t="s">
        <v>109</v>
      </c>
      <c r="H1342" s="72" t="s">
        <v>32</v>
      </c>
      <c r="I1342" s="72" t="s">
        <v>82</v>
      </c>
      <c r="J1342" s="74">
        <v>45517</v>
      </c>
      <c r="K1342" s="72"/>
      <c r="L1342" s="72">
        <v>0.75382096069868998</v>
      </c>
      <c r="M1342" s="72">
        <v>4074.3993139791901</v>
      </c>
      <c r="N1342" s="72">
        <f>M1342/1000</f>
        <v>4.0743993139791899</v>
      </c>
      <c r="O1342" s="72">
        <f>N1342*0.446089</f>
        <v>1.8175447155736628</v>
      </c>
    </row>
    <row r="1343" spans="1:15" ht="13" x14ac:dyDescent="0.15">
      <c r="A1343" s="72">
        <v>2024</v>
      </c>
      <c r="B1343" s="72" t="s">
        <v>33</v>
      </c>
      <c r="C1343" s="72">
        <v>2210</v>
      </c>
      <c r="D1343" s="72" t="s">
        <v>111</v>
      </c>
      <c r="E1343" s="72" t="s">
        <v>29</v>
      </c>
      <c r="F1343" s="72" t="s">
        <v>108</v>
      </c>
      <c r="G1343" s="72" t="s">
        <v>107</v>
      </c>
      <c r="H1343" s="72" t="s">
        <v>32</v>
      </c>
      <c r="I1343" s="72" t="s">
        <v>82</v>
      </c>
      <c r="J1343" s="74">
        <v>45517</v>
      </c>
      <c r="K1343" s="72"/>
      <c r="L1343" s="72">
        <v>0.6865127582017011</v>
      </c>
      <c r="M1343" s="72">
        <v>5415.6159488771882</v>
      </c>
      <c r="N1343" s="72">
        <f>M1343/1000</f>
        <v>5.4156159488771882</v>
      </c>
      <c r="O1343" s="72">
        <f>N1343*0.446089</f>
        <v>2.4158467030186759</v>
      </c>
    </row>
    <row r="1344" spans="1:15" ht="13" x14ac:dyDescent="0.15">
      <c r="A1344" s="72">
        <v>2024</v>
      </c>
      <c r="B1344" s="72" t="s">
        <v>33</v>
      </c>
      <c r="C1344" s="72">
        <v>2211</v>
      </c>
      <c r="D1344" s="72" t="s">
        <v>111</v>
      </c>
      <c r="E1344" s="72" t="s">
        <v>30</v>
      </c>
      <c r="F1344" s="72" t="s">
        <v>108</v>
      </c>
      <c r="G1344" s="72" t="s">
        <v>110</v>
      </c>
      <c r="H1344" s="72" t="s">
        <v>32</v>
      </c>
      <c r="I1344" s="72" t="s">
        <v>82</v>
      </c>
      <c r="J1344" s="74">
        <v>45517</v>
      </c>
      <c r="K1344" s="72"/>
      <c r="L1344" s="72">
        <v>0.71002710027100269</v>
      </c>
      <c r="M1344" s="72">
        <v>4974.3656559573456</v>
      </c>
      <c r="N1344" s="72">
        <f>M1344/1000</f>
        <v>4.9743656559573459</v>
      </c>
      <c r="O1344" s="72">
        <f>N1344*0.446089</f>
        <v>2.2190098011003565</v>
      </c>
    </row>
    <row r="1345" spans="1:29" ht="13" x14ac:dyDescent="0.15">
      <c r="A1345" s="72">
        <v>2024</v>
      </c>
      <c r="B1345" s="72" t="s">
        <v>33</v>
      </c>
      <c r="C1345" s="72">
        <v>2212</v>
      </c>
      <c r="D1345" s="72" t="s">
        <v>111</v>
      </c>
      <c r="E1345" s="72" t="s">
        <v>31</v>
      </c>
      <c r="F1345" s="72" t="s">
        <v>106</v>
      </c>
      <c r="G1345" s="72" t="s">
        <v>109</v>
      </c>
      <c r="H1345" s="72" t="s">
        <v>32</v>
      </c>
      <c r="I1345" s="72" t="s">
        <v>82</v>
      </c>
      <c r="J1345" s="74">
        <v>45517</v>
      </c>
      <c r="K1345" s="72"/>
      <c r="L1345" s="72">
        <v>0.64662212323682255</v>
      </c>
      <c r="M1345" s="72">
        <v>6232.8139466095417</v>
      </c>
      <c r="N1345" s="72">
        <f>M1345/1000</f>
        <v>6.232813946609542</v>
      </c>
      <c r="O1345" s="72">
        <f>N1345*0.446089</f>
        <v>2.7803897406291043</v>
      </c>
    </row>
    <row r="1346" spans="1:29" ht="13" x14ac:dyDescent="0.15">
      <c r="A1346" s="72">
        <v>2024</v>
      </c>
      <c r="B1346" s="72" t="s">
        <v>33</v>
      </c>
      <c r="C1346" s="72">
        <v>2301</v>
      </c>
      <c r="D1346" s="72" t="s">
        <v>109</v>
      </c>
      <c r="E1346" s="72" t="s">
        <v>22</v>
      </c>
      <c r="F1346" s="72" t="s">
        <v>106</v>
      </c>
      <c r="G1346" s="72" t="s">
        <v>107</v>
      </c>
      <c r="H1346" s="72" t="s">
        <v>32</v>
      </c>
      <c r="I1346" s="72" t="s">
        <v>82</v>
      </c>
      <c r="J1346" s="74">
        <v>45517</v>
      </c>
      <c r="K1346" s="72"/>
      <c r="L1346" s="72">
        <v>0.70632494709616733</v>
      </c>
      <c r="M1346" s="72">
        <v>5428.1324578966251</v>
      </c>
      <c r="N1346" s="72">
        <f>M1346/1000</f>
        <v>5.4281324578966252</v>
      </c>
      <c r="O1346" s="72">
        <f>N1346*0.446089</f>
        <v>2.4214301800106477</v>
      </c>
      <c r="P1346" s="72"/>
      <c r="Q1346" s="72"/>
      <c r="R1346" s="72"/>
      <c r="S1346" s="72"/>
      <c r="T1346" s="72"/>
      <c r="U1346" s="72"/>
      <c r="V1346" s="72"/>
      <c r="W1346" s="72"/>
      <c r="X1346" s="72"/>
      <c r="Y1346" s="72"/>
      <c r="Z1346" s="72"/>
      <c r="AA1346" s="72"/>
      <c r="AB1346" s="72"/>
      <c r="AC1346" s="72"/>
    </row>
    <row r="1347" spans="1:29" ht="13" x14ac:dyDescent="0.15">
      <c r="A1347" s="72">
        <v>2024</v>
      </c>
      <c r="B1347" s="72" t="s">
        <v>33</v>
      </c>
      <c r="C1347" s="72">
        <v>2302</v>
      </c>
      <c r="D1347" s="72" t="s">
        <v>109</v>
      </c>
      <c r="E1347" s="72" t="s">
        <v>28</v>
      </c>
      <c r="F1347" s="72" t="s">
        <v>106</v>
      </c>
      <c r="G1347" s="72" t="s">
        <v>110</v>
      </c>
      <c r="H1347" s="72" t="s">
        <v>32</v>
      </c>
      <c r="I1347" s="72" t="s">
        <v>82</v>
      </c>
      <c r="J1347" s="74">
        <v>45517</v>
      </c>
      <c r="K1347" s="72"/>
      <c r="L1347" s="72">
        <v>0.69143780290791601</v>
      </c>
      <c r="M1347" s="72">
        <v>4622.2811057986064</v>
      </c>
      <c r="N1347" s="72">
        <f>M1347/1000</f>
        <v>4.6222811057986064</v>
      </c>
      <c r="O1347" s="72">
        <f>N1347*0.446089</f>
        <v>2.0619487562045946</v>
      </c>
    </row>
    <row r="1348" spans="1:29" ht="13" x14ac:dyDescent="0.15">
      <c r="A1348" s="72">
        <v>2024</v>
      </c>
      <c r="B1348" s="72" t="s">
        <v>33</v>
      </c>
      <c r="C1348" s="72">
        <v>2303</v>
      </c>
      <c r="D1348" s="72" t="s">
        <v>109</v>
      </c>
      <c r="E1348" s="72" t="s">
        <v>31</v>
      </c>
      <c r="F1348" s="72" t="s">
        <v>106</v>
      </c>
      <c r="G1348" s="72" t="s">
        <v>109</v>
      </c>
      <c r="H1348" s="72" t="s">
        <v>32</v>
      </c>
      <c r="I1348" s="72" t="s">
        <v>82</v>
      </c>
      <c r="J1348" s="74">
        <v>45517</v>
      </c>
      <c r="K1348" s="72"/>
      <c r="L1348" s="72">
        <v>0.72525210948754881</v>
      </c>
      <c r="M1348" s="72">
        <v>4182.1235819815774</v>
      </c>
      <c r="N1348" s="72">
        <f>M1348/1000</f>
        <v>4.1821235819815774</v>
      </c>
      <c r="O1348" s="72">
        <f>N1348*0.446089</f>
        <v>1.8655993265625799</v>
      </c>
    </row>
    <row r="1349" spans="1:29" ht="13" x14ac:dyDescent="0.15">
      <c r="A1349" s="72">
        <v>2024</v>
      </c>
      <c r="B1349" s="72" t="s">
        <v>33</v>
      </c>
      <c r="C1349" s="72">
        <v>2304</v>
      </c>
      <c r="D1349" s="72" t="s">
        <v>109</v>
      </c>
      <c r="E1349" s="72" t="s">
        <v>30</v>
      </c>
      <c r="F1349" s="72" t="s">
        <v>108</v>
      </c>
      <c r="G1349" s="72" t="s">
        <v>110</v>
      </c>
      <c r="H1349" s="72" t="s">
        <v>32</v>
      </c>
      <c r="I1349" s="72" t="s">
        <v>82</v>
      </c>
      <c r="J1349" s="74">
        <v>45517</v>
      </c>
      <c r="K1349" s="72"/>
      <c r="L1349" s="72">
        <v>0.7193702943189596</v>
      </c>
      <c r="M1349" s="72">
        <v>4169.9486076830372</v>
      </c>
      <c r="N1349" s="72">
        <f>M1349/1000</f>
        <v>4.169948607683037</v>
      </c>
      <c r="O1349" s="72">
        <f>N1349*0.446089</f>
        <v>1.8601682044527184</v>
      </c>
    </row>
    <row r="1350" spans="1:29" ht="13" x14ac:dyDescent="0.15">
      <c r="A1350" s="72">
        <v>2024</v>
      </c>
      <c r="B1350" s="72" t="s">
        <v>33</v>
      </c>
      <c r="C1350" s="72">
        <v>2305</v>
      </c>
      <c r="D1350" s="72" t="s">
        <v>109</v>
      </c>
      <c r="E1350" s="72" t="s">
        <v>29</v>
      </c>
      <c r="F1350" s="72" t="s">
        <v>108</v>
      </c>
      <c r="G1350" s="72" t="s">
        <v>107</v>
      </c>
      <c r="H1350" s="72" t="s">
        <v>32</v>
      </c>
      <c r="I1350" s="72" t="s">
        <v>82</v>
      </c>
      <c r="J1350" s="74">
        <v>45517</v>
      </c>
      <c r="K1350" s="72"/>
      <c r="L1350" s="72">
        <v>0.72522589246037628</v>
      </c>
      <c r="M1350" s="72">
        <v>3784.1871587050073</v>
      </c>
      <c r="N1350" s="72">
        <f>M1350/1000</f>
        <v>3.7841871587050071</v>
      </c>
      <c r="O1350" s="72">
        <f>N1350*0.446089</f>
        <v>1.688084265439558</v>
      </c>
      <c r="P1350" s="72"/>
      <c r="Q1350" s="72"/>
      <c r="R1350" s="72"/>
      <c r="S1350" s="72"/>
      <c r="T1350" s="72"/>
      <c r="U1350" s="72"/>
      <c r="V1350" s="72"/>
      <c r="W1350" s="72"/>
      <c r="X1350" s="72"/>
      <c r="Y1350" s="72"/>
      <c r="Z1350" s="72"/>
      <c r="AA1350" s="72"/>
      <c r="AB1350" s="72"/>
      <c r="AC1350" s="72"/>
    </row>
    <row r="1351" spans="1:29" ht="13" x14ac:dyDescent="0.15">
      <c r="A1351" s="72">
        <v>2024</v>
      </c>
      <c r="B1351" s="72" t="s">
        <v>33</v>
      </c>
      <c r="C1351" s="72">
        <v>2306</v>
      </c>
      <c r="D1351" s="72" t="s">
        <v>109</v>
      </c>
      <c r="E1351" s="72" t="s">
        <v>27</v>
      </c>
      <c r="F1351" s="72" t="s">
        <v>108</v>
      </c>
      <c r="G1351" s="72" t="s">
        <v>109</v>
      </c>
      <c r="H1351" s="72" t="s">
        <v>32</v>
      </c>
      <c r="I1351" s="72" t="s">
        <v>82</v>
      </c>
      <c r="J1351" s="74">
        <v>45517</v>
      </c>
      <c r="K1351" s="72"/>
      <c r="L1351" s="72">
        <v>0.65198555956678694</v>
      </c>
      <c r="M1351" s="72">
        <v>5339.4058888119062</v>
      </c>
      <c r="N1351" s="72">
        <f>M1351/1000</f>
        <v>5.339405888811906</v>
      </c>
      <c r="O1351" s="72">
        <f>N1351*0.446089</f>
        <v>2.3818502335342142</v>
      </c>
      <c r="P1351" s="72"/>
      <c r="Q1351" s="72"/>
      <c r="R1351" s="72"/>
      <c r="S1351" s="72"/>
      <c r="T1351" s="72"/>
      <c r="U1351" s="72"/>
      <c r="V1351" s="72"/>
      <c r="W1351" s="72"/>
      <c r="X1351" s="72"/>
      <c r="Y1351" s="72"/>
      <c r="Z1351" s="72"/>
      <c r="AA1351" s="72"/>
      <c r="AB1351" s="72"/>
      <c r="AC1351" s="72"/>
    </row>
    <row r="1352" spans="1:29" ht="13" x14ac:dyDescent="0.15">
      <c r="A1352" s="72">
        <v>2024</v>
      </c>
      <c r="B1352" s="72" t="s">
        <v>33</v>
      </c>
      <c r="C1352" s="72">
        <v>2307</v>
      </c>
      <c r="D1352" s="72" t="s">
        <v>109</v>
      </c>
      <c r="E1352" s="72" t="s">
        <v>22</v>
      </c>
      <c r="F1352" s="72" t="s">
        <v>106</v>
      </c>
      <c r="G1352" s="72" t="s">
        <v>107</v>
      </c>
      <c r="H1352" s="72" t="s">
        <v>23</v>
      </c>
      <c r="I1352" s="72" t="s">
        <v>82</v>
      </c>
      <c r="J1352" s="74">
        <v>45531</v>
      </c>
      <c r="K1352" s="72"/>
      <c r="L1352" s="72">
        <v>0.69844097995545651</v>
      </c>
      <c r="M1352" s="72">
        <v>5573.8554858158441</v>
      </c>
      <c r="N1352" s="72">
        <f>M1352/1000</f>
        <v>5.5738554858158444</v>
      </c>
      <c r="O1352" s="72">
        <f>N1352*0.446089</f>
        <v>2.4864356198121045</v>
      </c>
    </row>
    <row r="1353" spans="1:29" ht="13" x14ac:dyDescent="0.15">
      <c r="A1353" s="72">
        <v>2024</v>
      </c>
      <c r="B1353" s="72" t="s">
        <v>33</v>
      </c>
      <c r="C1353" s="72">
        <v>2308</v>
      </c>
      <c r="D1353" s="72" t="s">
        <v>109</v>
      </c>
      <c r="E1353" s="72" t="s">
        <v>29</v>
      </c>
      <c r="F1353" s="72" t="s">
        <v>108</v>
      </c>
      <c r="G1353" s="72" t="s">
        <v>107</v>
      </c>
      <c r="H1353" s="72" t="s">
        <v>23</v>
      </c>
      <c r="I1353" s="72" t="s">
        <v>82</v>
      </c>
      <c r="J1353" s="74">
        <v>45531</v>
      </c>
      <c r="K1353" s="72"/>
      <c r="L1353" s="72">
        <v>0.6977604273679886</v>
      </c>
      <c r="M1353" s="72">
        <v>4673.6183680053255</v>
      </c>
      <c r="N1353" s="72">
        <f>M1353/1000</f>
        <v>4.6736183680053252</v>
      </c>
      <c r="O1353" s="72">
        <f>N1353*0.446089</f>
        <v>2.0848497441651275</v>
      </c>
    </row>
    <row r="1354" spans="1:29" ht="13" x14ac:dyDescent="0.15">
      <c r="A1354" s="72">
        <v>2024</v>
      </c>
      <c r="B1354" s="72" t="s">
        <v>33</v>
      </c>
      <c r="C1354" s="72">
        <v>2309</v>
      </c>
      <c r="D1354" s="72" t="s">
        <v>109</v>
      </c>
      <c r="E1354" s="72" t="s">
        <v>31</v>
      </c>
      <c r="F1354" s="72" t="s">
        <v>106</v>
      </c>
      <c r="G1354" s="72" t="s">
        <v>109</v>
      </c>
      <c r="H1354" s="72" t="s">
        <v>23</v>
      </c>
      <c r="I1354" s="72" t="s">
        <v>82</v>
      </c>
      <c r="J1354" s="74">
        <v>45531</v>
      </c>
      <c r="K1354" s="72"/>
      <c r="L1354" s="72">
        <v>0.71801689083515796</v>
      </c>
      <c r="M1354" s="72">
        <v>4530.7143939657235</v>
      </c>
      <c r="N1354" s="72">
        <f>M1354/1000</f>
        <v>4.5307143939657237</v>
      </c>
      <c r="O1354" s="72">
        <f>N1354*0.446089</f>
        <v>2.021101853289776</v>
      </c>
    </row>
    <row r="1355" spans="1:29" ht="13" x14ac:dyDescent="0.15">
      <c r="A1355" s="72">
        <v>2024</v>
      </c>
      <c r="B1355" s="72" t="s">
        <v>33</v>
      </c>
      <c r="C1355" s="72">
        <v>2310</v>
      </c>
      <c r="D1355" s="72" t="s">
        <v>109</v>
      </c>
      <c r="E1355" s="72" t="s">
        <v>27</v>
      </c>
      <c r="F1355" s="72" t="s">
        <v>108</v>
      </c>
      <c r="G1355" s="72" t="s">
        <v>109</v>
      </c>
      <c r="H1355" s="72" t="s">
        <v>23</v>
      </c>
      <c r="I1355" s="72" t="s">
        <v>82</v>
      </c>
      <c r="J1355" s="74">
        <v>45531</v>
      </c>
      <c r="K1355" s="72"/>
      <c r="L1355" s="72">
        <v>0.72020216201038889</v>
      </c>
      <c r="M1355" s="72">
        <v>4427.9998791477556</v>
      </c>
      <c r="N1355" s="72">
        <f>M1355/1000</f>
        <v>4.4279998791477553</v>
      </c>
      <c r="O1355" s="72">
        <f>N1355*0.446089</f>
        <v>1.9752820380891432</v>
      </c>
    </row>
    <row r="1356" spans="1:29" ht="13" x14ac:dyDescent="0.15">
      <c r="A1356" s="72">
        <v>2024</v>
      </c>
      <c r="B1356" s="72" t="s">
        <v>33</v>
      </c>
      <c r="C1356" s="72">
        <v>2311</v>
      </c>
      <c r="D1356" s="72" t="s">
        <v>109</v>
      </c>
      <c r="E1356" s="72" t="s">
        <v>30</v>
      </c>
      <c r="F1356" s="72" t="s">
        <v>108</v>
      </c>
      <c r="G1356" s="72" t="s">
        <v>110</v>
      </c>
      <c r="H1356" s="72" t="s">
        <v>23</v>
      </c>
      <c r="I1356" s="72" t="s">
        <v>82</v>
      </c>
      <c r="J1356" s="74">
        <v>45531</v>
      </c>
      <c r="K1356" s="72"/>
      <c r="L1356" s="72">
        <v>0.68570971355416865</v>
      </c>
      <c r="M1356" s="72">
        <v>4859.9620586656374</v>
      </c>
      <c r="N1356" s="72">
        <f>M1356/1000</f>
        <v>4.8599620586656371</v>
      </c>
      <c r="O1356" s="72">
        <f>N1356*0.446089</f>
        <v>2.1679756147880953</v>
      </c>
    </row>
    <row r="1357" spans="1:29" ht="13" x14ac:dyDescent="0.15">
      <c r="A1357" s="72">
        <v>2024</v>
      </c>
      <c r="B1357" s="72" t="s">
        <v>33</v>
      </c>
      <c r="C1357" s="72">
        <v>2312</v>
      </c>
      <c r="D1357" s="72" t="s">
        <v>109</v>
      </c>
      <c r="E1357" s="72" t="s">
        <v>28</v>
      </c>
      <c r="F1357" s="72" t="s">
        <v>106</v>
      </c>
      <c r="G1357" s="72" t="s">
        <v>110</v>
      </c>
      <c r="H1357" s="72" t="s">
        <v>23</v>
      </c>
      <c r="I1357" s="72" t="s">
        <v>82</v>
      </c>
      <c r="J1357" s="74">
        <v>45531</v>
      </c>
      <c r="K1357" s="72"/>
      <c r="L1357" s="72">
        <v>0.72987012987012989</v>
      </c>
      <c r="M1357" s="72">
        <v>4438.1652484440356</v>
      </c>
      <c r="N1357" s="72">
        <f>M1357/1000</f>
        <v>4.4381652484440357</v>
      </c>
      <c r="O1357" s="72">
        <f>N1357*0.446089</f>
        <v>1.9798166975131515</v>
      </c>
    </row>
    <row r="1358" spans="1:29" ht="13" x14ac:dyDescent="0.15">
      <c r="A1358" s="72">
        <v>2024</v>
      </c>
      <c r="B1358" s="72" t="s">
        <v>33</v>
      </c>
      <c r="C1358" s="72">
        <v>2401</v>
      </c>
      <c r="D1358" s="72" t="s">
        <v>107</v>
      </c>
      <c r="E1358" s="72" t="s">
        <v>30</v>
      </c>
      <c r="F1358" s="72" t="s">
        <v>108</v>
      </c>
      <c r="G1358" s="72" t="s">
        <v>110</v>
      </c>
      <c r="H1358" s="72" t="s">
        <v>23</v>
      </c>
      <c r="I1358" s="72" t="s">
        <v>82</v>
      </c>
      <c r="J1358" s="74">
        <v>45531</v>
      </c>
      <c r="K1358" s="72"/>
      <c r="L1358" s="72">
        <v>0.72203817636851242</v>
      </c>
      <c r="M1358" s="72">
        <v>4902.6394827665272</v>
      </c>
      <c r="N1358" s="72">
        <f>M1358/1000</f>
        <v>4.9026394827665269</v>
      </c>
      <c r="O1358" s="72">
        <f>N1358*0.446089</f>
        <v>2.1870135442278373</v>
      </c>
    </row>
    <row r="1359" spans="1:29" ht="13" x14ac:dyDescent="0.15">
      <c r="A1359" s="72">
        <v>2024</v>
      </c>
      <c r="B1359" s="72" t="s">
        <v>33</v>
      </c>
      <c r="C1359" s="72">
        <v>2402</v>
      </c>
      <c r="D1359" s="72" t="s">
        <v>107</v>
      </c>
      <c r="E1359" s="72" t="s">
        <v>27</v>
      </c>
      <c r="F1359" s="72" t="s">
        <v>108</v>
      </c>
      <c r="G1359" s="72" t="s">
        <v>109</v>
      </c>
      <c r="H1359" s="72" t="s">
        <v>23</v>
      </c>
      <c r="I1359" s="72" t="s">
        <v>82</v>
      </c>
      <c r="J1359" s="74">
        <v>45531</v>
      </c>
      <c r="K1359" s="72"/>
      <c r="L1359" s="72">
        <v>0.70992761116856262</v>
      </c>
      <c r="M1359" s="72">
        <v>4240.1743268604678</v>
      </c>
      <c r="N1359" s="72">
        <f>M1359/1000</f>
        <v>4.2401743268604681</v>
      </c>
      <c r="O1359" s="72">
        <f>N1359*0.446089</f>
        <v>1.8914951252948595</v>
      </c>
    </row>
    <row r="1360" spans="1:29" ht="13" x14ac:dyDescent="0.15">
      <c r="A1360" s="72">
        <v>2024</v>
      </c>
      <c r="B1360" s="72" t="s">
        <v>33</v>
      </c>
      <c r="C1360" s="72">
        <v>2403</v>
      </c>
      <c r="D1360" s="72" t="s">
        <v>107</v>
      </c>
      <c r="E1360" s="72" t="s">
        <v>22</v>
      </c>
      <c r="F1360" s="72" t="s">
        <v>106</v>
      </c>
      <c r="G1360" s="72" t="s">
        <v>107</v>
      </c>
      <c r="H1360" s="72" t="s">
        <v>23</v>
      </c>
      <c r="I1360" s="72" t="s">
        <v>82</v>
      </c>
      <c r="J1360" s="74">
        <v>45531</v>
      </c>
      <c r="K1360" s="72"/>
      <c r="L1360" s="72">
        <v>0.73247371056584865</v>
      </c>
      <c r="M1360" s="72">
        <v>4492.346190020161</v>
      </c>
      <c r="N1360" s="72">
        <f>M1360/1000</f>
        <v>4.4923461900201609</v>
      </c>
      <c r="O1360" s="72">
        <f>N1360*0.446089</f>
        <v>2.0039862195599034</v>
      </c>
    </row>
    <row r="1361" spans="1:29" ht="13" x14ac:dyDescent="0.15">
      <c r="A1361" s="72">
        <v>2024</v>
      </c>
      <c r="B1361" s="72" t="s">
        <v>33</v>
      </c>
      <c r="C1361" s="72">
        <v>2404</v>
      </c>
      <c r="D1361" s="72" t="s">
        <v>107</v>
      </c>
      <c r="E1361" s="72" t="s">
        <v>28</v>
      </c>
      <c r="F1361" s="72" t="s">
        <v>106</v>
      </c>
      <c r="G1361" s="72" t="s">
        <v>110</v>
      </c>
      <c r="H1361" s="72" t="s">
        <v>23</v>
      </c>
      <c r="I1361" s="72" t="s">
        <v>82</v>
      </c>
      <c r="J1361" s="74">
        <v>45531</v>
      </c>
      <c r="K1361" s="72"/>
      <c r="L1361" s="72">
        <v>0.71804384485666106</v>
      </c>
      <c r="M1361" s="72">
        <v>4496.219049403534</v>
      </c>
      <c r="N1361" s="72">
        <f>M1361/1000</f>
        <v>4.4962190494035337</v>
      </c>
      <c r="O1361" s="72">
        <f>N1361*0.446089</f>
        <v>2.0057138595293731</v>
      </c>
    </row>
    <row r="1362" spans="1:29" ht="13" x14ac:dyDescent="0.15">
      <c r="A1362" s="72">
        <v>2024</v>
      </c>
      <c r="B1362" s="72" t="s">
        <v>33</v>
      </c>
      <c r="C1362" s="72">
        <v>2405</v>
      </c>
      <c r="D1362" s="72" t="s">
        <v>107</v>
      </c>
      <c r="E1362" s="72" t="s">
        <v>29</v>
      </c>
      <c r="F1362" s="72" t="s">
        <v>108</v>
      </c>
      <c r="G1362" s="72" t="s">
        <v>107</v>
      </c>
      <c r="H1362" s="72" t="s">
        <v>23</v>
      </c>
      <c r="I1362" s="72" t="s">
        <v>82</v>
      </c>
      <c r="J1362" s="74">
        <v>45531</v>
      </c>
      <c r="K1362" s="72"/>
      <c r="L1362" s="72">
        <v>0.73343871245868664</v>
      </c>
      <c r="M1362" s="72">
        <v>4282.9269664923713</v>
      </c>
      <c r="N1362" s="72">
        <f>M1362/1000</f>
        <v>4.2829269664923713</v>
      </c>
      <c r="O1362" s="72">
        <f>N1362*0.446089</f>
        <v>1.9105666075556154</v>
      </c>
    </row>
    <row r="1363" spans="1:29" ht="13" x14ac:dyDescent="0.15">
      <c r="A1363" s="72">
        <v>2024</v>
      </c>
      <c r="B1363" s="72" t="s">
        <v>33</v>
      </c>
      <c r="C1363" s="72">
        <v>2406</v>
      </c>
      <c r="D1363" s="72" t="s">
        <v>107</v>
      </c>
      <c r="E1363" s="72" t="s">
        <v>31</v>
      </c>
      <c r="F1363" s="72" t="s">
        <v>106</v>
      </c>
      <c r="G1363" s="72" t="s">
        <v>109</v>
      </c>
      <c r="H1363" s="72" t="s">
        <v>23</v>
      </c>
      <c r="I1363" s="72" t="s">
        <v>82</v>
      </c>
      <c r="J1363" s="74">
        <v>45531</v>
      </c>
      <c r="K1363" s="72"/>
      <c r="L1363" s="72">
        <v>0.72445333714449045</v>
      </c>
      <c r="M1363" s="72">
        <v>4593.737687484152</v>
      </c>
      <c r="N1363" s="72">
        <f>M1363/1000</f>
        <v>4.5937376874841522</v>
      </c>
      <c r="O1363" s="72">
        <f>N1363*0.446089</f>
        <v>2.0492158512721179</v>
      </c>
      <c r="P1363" s="72"/>
      <c r="Q1363" s="72"/>
      <c r="R1363" s="72"/>
      <c r="S1363" s="72"/>
      <c r="T1363" s="72"/>
      <c r="U1363" s="72"/>
      <c r="V1363" s="72"/>
      <c r="W1363" s="72"/>
      <c r="X1363" s="72"/>
      <c r="Y1363" s="72"/>
      <c r="Z1363" s="72"/>
      <c r="AA1363" s="72"/>
      <c r="AB1363" s="72"/>
      <c r="AC1363" s="72"/>
    </row>
    <row r="1364" spans="1:29" ht="13" x14ac:dyDescent="0.15">
      <c r="A1364" s="72">
        <v>2024</v>
      </c>
      <c r="B1364" s="72" t="s">
        <v>33</v>
      </c>
      <c r="C1364" s="72">
        <v>2407</v>
      </c>
      <c r="D1364" s="72" t="s">
        <v>107</v>
      </c>
      <c r="E1364" s="72" t="s">
        <v>31</v>
      </c>
      <c r="F1364" s="72" t="s">
        <v>106</v>
      </c>
      <c r="G1364" s="72" t="s">
        <v>109</v>
      </c>
      <c r="H1364" s="72" t="s">
        <v>32</v>
      </c>
      <c r="I1364" s="72" t="s">
        <v>82</v>
      </c>
      <c r="J1364" s="74">
        <v>45517</v>
      </c>
      <c r="K1364" s="72"/>
      <c r="L1364" s="72">
        <v>0.6602329450915142</v>
      </c>
      <c r="M1364" s="72">
        <v>4925.5469391642418</v>
      </c>
      <c r="N1364" s="72">
        <f>M1364/1000</f>
        <v>4.9255469391642421</v>
      </c>
      <c r="O1364" s="72">
        <f>N1364*0.446089</f>
        <v>2.1972323085448378</v>
      </c>
    </row>
    <row r="1365" spans="1:29" ht="13" x14ac:dyDescent="0.15">
      <c r="A1365" s="72">
        <v>2024</v>
      </c>
      <c r="B1365" s="72" t="s">
        <v>33</v>
      </c>
      <c r="C1365" s="72">
        <v>2408</v>
      </c>
      <c r="D1365" s="72" t="s">
        <v>107</v>
      </c>
      <c r="E1365" s="72" t="s">
        <v>27</v>
      </c>
      <c r="F1365" s="72" t="s">
        <v>108</v>
      </c>
      <c r="G1365" s="72" t="s">
        <v>109</v>
      </c>
      <c r="H1365" s="72" t="s">
        <v>32</v>
      </c>
      <c r="I1365" s="72" t="s">
        <v>82</v>
      </c>
      <c r="J1365" s="74">
        <v>45517</v>
      </c>
      <c r="K1365" s="72"/>
      <c r="L1365" s="72">
        <v>0.69957285239677258</v>
      </c>
      <c r="M1365" s="72">
        <v>3956.0122039889493</v>
      </c>
      <c r="N1365" s="72">
        <f>M1365/1000</f>
        <v>3.9560122039889491</v>
      </c>
      <c r="O1365" s="72">
        <f>N1365*0.446089</f>
        <v>1.7647335280652263</v>
      </c>
    </row>
    <row r="1366" spans="1:29" ht="13" x14ac:dyDescent="0.15">
      <c r="A1366" s="72">
        <v>2024</v>
      </c>
      <c r="B1366" s="72" t="s">
        <v>33</v>
      </c>
      <c r="C1366" s="72">
        <v>2409</v>
      </c>
      <c r="D1366" s="72" t="s">
        <v>107</v>
      </c>
      <c r="E1366" s="72" t="s">
        <v>22</v>
      </c>
      <c r="F1366" s="72" t="s">
        <v>106</v>
      </c>
      <c r="G1366" s="72" t="s">
        <v>107</v>
      </c>
      <c r="H1366" s="72" t="s">
        <v>32</v>
      </c>
      <c r="I1366" s="72" t="s">
        <v>82</v>
      </c>
      <c r="J1366" s="74">
        <v>45517</v>
      </c>
      <c r="K1366" s="72"/>
      <c r="L1366" s="72">
        <v>0.70390707497360083</v>
      </c>
      <c r="M1366" s="72">
        <v>3290.8478842158524</v>
      </c>
      <c r="N1366" s="72">
        <f>M1366/1000</f>
        <v>3.2908478842158524</v>
      </c>
      <c r="O1366" s="72">
        <f>N1366*0.446089</f>
        <v>1.4680110418219654</v>
      </c>
    </row>
    <row r="1367" spans="1:29" ht="13" x14ac:dyDescent="0.15">
      <c r="A1367" s="72">
        <v>2024</v>
      </c>
      <c r="B1367" s="72" t="s">
        <v>33</v>
      </c>
      <c r="C1367" s="72">
        <v>2410</v>
      </c>
      <c r="D1367" s="72" t="s">
        <v>107</v>
      </c>
      <c r="E1367" s="72" t="s">
        <v>30</v>
      </c>
      <c r="F1367" s="72" t="s">
        <v>108</v>
      </c>
      <c r="G1367" s="72" t="s">
        <v>110</v>
      </c>
      <c r="H1367" s="72" t="s">
        <v>32</v>
      </c>
      <c r="I1367" s="72" t="s">
        <v>82</v>
      </c>
      <c r="J1367" s="74">
        <v>45517</v>
      </c>
      <c r="K1367" s="72"/>
      <c r="L1367" s="72">
        <v>0.72857142857142854</v>
      </c>
      <c r="M1367" s="72">
        <v>4262.7598204264859</v>
      </c>
      <c r="N1367" s="72">
        <f>M1367/1000</f>
        <v>4.2627598204264858</v>
      </c>
      <c r="O1367" s="72">
        <f>N1367*0.446089</f>
        <v>1.9015702655342306</v>
      </c>
    </row>
    <row r="1368" spans="1:29" ht="13" x14ac:dyDescent="0.15">
      <c r="A1368" s="72">
        <v>2024</v>
      </c>
      <c r="B1368" s="72" t="s">
        <v>33</v>
      </c>
      <c r="C1368" s="72">
        <v>2411</v>
      </c>
      <c r="D1368" s="72" t="s">
        <v>107</v>
      </c>
      <c r="E1368" s="72" t="s">
        <v>29</v>
      </c>
      <c r="F1368" s="72" t="s">
        <v>108</v>
      </c>
      <c r="G1368" s="72" t="s">
        <v>107</v>
      </c>
      <c r="H1368" s="72" t="s">
        <v>32</v>
      </c>
      <c r="I1368" s="72" t="s">
        <v>82</v>
      </c>
      <c r="J1368" s="74">
        <v>45517</v>
      </c>
      <c r="K1368" s="72"/>
      <c r="L1368" s="72">
        <v>0.73650366382533272</v>
      </c>
      <c r="M1368" s="72">
        <v>3979.0238677756734</v>
      </c>
      <c r="N1368" s="72">
        <f>M1368/1000</f>
        <v>3.9790238677756733</v>
      </c>
      <c r="O1368" s="72">
        <f>N1368*0.446089</f>
        <v>1.7749987781521823</v>
      </c>
    </row>
    <row r="1369" spans="1:29" ht="13" x14ac:dyDescent="0.15">
      <c r="A1369" s="72">
        <v>2024</v>
      </c>
      <c r="B1369" s="72" t="s">
        <v>33</v>
      </c>
      <c r="C1369" s="72">
        <v>2412</v>
      </c>
      <c r="D1369" s="72" t="s">
        <v>107</v>
      </c>
      <c r="E1369" s="72" t="s">
        <v>28</v>
      </c>
      <c r="F1369" s="72" t="s">
        <v>106</v>
      </c>
      <c r="G1369" s="72" t="s">
        <v>110</v>
      </c>
      <c r="H1369" s="72" t="s">
        <v>32</v>
      </c>
      <c r="I1369" s="72" t="s">
        <v>82</v>
      </c>
      <c r="J1369" s="74">
        <v>45517</v>
      </c>
      <c r="K1369" s="72"/>
      <c r="L1369" s="72">
        <v>0.61384111384111373</v>
      </c>
      <c r="M1369" s="72">
        <v>5644.732343454566</v>
      </c>
      <c r="N1369" s="72">
        <f>M1369/1000</f>
        <v>5.6447323434545664</v>
      </c>
      <c r="O1369" s="72">
        <f>N1369*0.446089</f>
        <v>2.5180530063593043</v>
      </c>
    </row>
    <row r="1370" spans="1:29" ht="13" x14ac:dyDescent="0.15">
      <c r="A1370" s="72">
        <v>2024</v>
      </c>
      <c r="B1370" s="72" t="s">
        <v>33</v>
      </c>
      <c r="C1370" s="72">
        <v>2101</v>
      </c>
      <c r="D1370" s="72" t="s">
        <v>105</v>
      </c>
      <c r="E1370" s="72" t="s">
        <v>31</v>
      </c>
      <c r="F1370" s="72" t="s">
        <v>106</v>
      </c>
      <c r="G1370" s="72" t="s">
        <v>109</v>
      </c>
      <c r="H1370" s="72" t="s">
        <v>23</v>
      </c>
      <c r="I1370" s="72" t="s">
        <v>84</v>
      </c>
      <c r="J1370" s="74">
        <v>45586</v>
      </c>
      <c r="K1370" s="72"/>
      <c r="L1370" s="72">
        <v>0.67556599743699264</v>
      </c>
      <c r="M1370" s="72">
        <v>4036.9701627313052</v>
      </c>
      <c r="N1370" s="72">
        <f>M1370/1000</f>
        <v>4.036970162731305</v>
      </c>
      <c r="O1370" s="72">
        <f>N1370*0.446089</f>
        <v>1.8008479829226451</v>
      </c>
    </row>
    <row r="1371" spans="1:29" ht="13" x14ac:dyDescent="0.15">
      <c r="A1371" s="72">
        <v>2024</v>
      </c>
      <c r="B1371" s="72" t="s">
        <v>33</v>
      </c>
      <c r="C1371" s="72">
        <v>2102</v>
      </c>
      <c r="D1371" s="72" t="s">
        <v>105</v>
      </c>
      <c r="E1371" s="72" t="s">
        <v>30</v>
      </c>
      <c r="F1371" s="72" t="s">
        <v>108</v>
      </c>
      <c r="G1371" s="72" t="s">
        <v>110</v>
      </c>
      <c r="H1371" s="72" t="s">
        <v>23</v>
      </c>
      <c r="I1371" s="72" t="s">
        <v>84</v>
      </c>
      <c r="J1371" s="74">
        <v>45586</v>
      </c>
      <c r="K1371" s="72"/>
      <c r="L1371" s="72">
        <v>0.67798466593647322</v>
      </c>
      <c r="M1371" s="72">
        <v>3267.7422195669724</v>
      </c>
      <c r="N1371" s="72">
        <f>M1371/1000</f>
        <v>3.2677422195669723</v>
      </c>
      <c r="O1371" s="72">
        <f>N1371*0.446089</f>
        <v>1.4577038589844111</v>
      </c>
    </row>
    <row r="1372" spans="1:29" ht="13" x14ac:dyDescent="0.15">
      <c r="A1372" s="72">
        <v>2024</v>
      </c>
      <c r="B1372" s="72" t="s">
        <v>33</v>
      </c>
      <c r="C1372" s="72">
        <v>2103</v>
      </c>
      <c r="D1372" s="72" t="s">
        <v>105</v>
      </c>
      <c r="E1372" s="72" t="s">
        <v>27</v>
      </c>
      <c r="F1372" s="72" t="s">
        <v>108</v>
      </c>
      <c r="G1372" s="72" t="s">
        <v>109</v>
      </c>
      <c r="H1372" s="72" t="s">
        <v>23</v>
      </c>
      <c r="I1372" s="72" t="s">
        <v>84</v>
      </c>
      <c r="J1372" s="74">
        <v>45586</v>
      </c>
      <c r="K1372" s="72"/>
      <c r="L1372" s="72">
        <v>0.70676486633933444</v>
      </c>
      <c r="M1372" s="72">
        <v>2869.4124138273073</v>
      </c>
      <c r="N1372" s="72">
        <f>M1372/1000</f>
        <v>2.8694124138273072</v>
      </c>
      <c r="O1372" s="72">
        <f>N1372*0.446089</f>
        <v>1.2800133142718098</v>
      </c>
    </row>
    <row r="1373" spans="1:29" ht="13" x14ac:dyDescent="0.15">
      <c r="A1373" s="72">
        <v>2024</v>
      </c>
      <c r="B1373" s="72" t="s">
        <v>33</v>
      </c>
      <c r="C1373" s="72">
        <v>2104</v>
      </c>
      <c r="D1373" s="72" t="s">
        <v>105</v>
      </c>
      <c r="E1373" s="72" t="s">
        <v>28</v>
      </c>
      <c r="F1373" s="72" t="s">
        <v>106</v>
      </c>
      <c r="G1373" s="72" t="s">
        <v>110</v>
      </c>
      <c r="H1373" s="72" t="s">
        <v>23</v>
      </c>
      <c r="I1373" s="72" t="s">
        <v>84</v>
      </c>
      <c r="J1373" s="74">
        <v>45586</v>
      </c>
      <c r="K1373" s="72"/>
      <c r="L1373" s="72">
        <v>0.70342792919359365</v>
      </c>
      <c r="M1373" s="72">
        <v>2902.0655572300702</v>
      </c>
      <c r="N1373" s="72">
        <f>M1373/1000</f>
        <v>2.9020655572300704</v>
      </c>
      <c r="O1373" s="72">
        <f>N1373*0.446089</f>
        <v>1.2945795223592049</v>
      </c>
    </row>
    <row r="1374" spans="1:29" ht="13" x14ac:dyDescent="0.15">
      <c r="A1374" s="72">
        <v>2024</v>
      </c>
      <c r="B1374" s="72" t="s">
        <v>33</v>
      </c>
      <c r="C1374" s="72">
        <v>2105</v>
      </c>
      <c r="D1374" s="72" t="s">
        <v>105</v>
      </c>
      <c r="E1374" s="72" t="s">
        <v>22</v>
      </c>
      <c r="F1374" s="72" t="s">
        <v>106</v>
      </c>
      <c r="G1374" s="72" t="s">
        <v>107</v>
      </c>
      <c r="H1374" s="72" t="s">
        <v>23</v>
      </c>
      <c r="I1374" s="72" t="s">
        <v>84</v>
      </c>
      <c r="J1374" s="74">
        <v>45586</v>
      </c>
      <c r="K1374" s="72"/>
      <c r="L1374" s="72">
        <v>0.68616352201257858</v>
      </c>
      <c r="M1374" s="72">
        <v>3260.5722112812259</v>
      </c>
      <c r="N1374" s="72">
        <f>M1374/1000</f>
        <v>3.2605722112812261</v>
      </c>
      <c r="O1374" s="72">
        <f>N1374*0.446089</f>
        <v>1.4545053971582309</v>
      </c>
    </row>
    <row r="1375" spans="1:29" ht="13" x14ac:dyDescent="0.15">
      <c r="A1375" s="72">
        <v>2024</v>
      </c>
      <c r="B1375" s="72" t="s">
        <v>33</v>
      </c>
      <c r="C1375" s="72">
        <v>2106</v>
      </c>
      <c r="D1375" s="72" t="s">
        <v>105</v>
      </c>
      <c r="E1375" s="72" t="s">
        <v>29</v>
      </c>
      <c r="F1375" s="72" t="s">
        <v>108</v>
      </c>
      <c r="G1375" s="72" t="s">
        <v>107</v>
      </c>
      <c r="H1375" s="72" t="s">
        <v>23</v>
      </c>
      <c r="I1375" s="72" t="s">
        <v>84</v>
      </c>
      <c r="J1375" s="74">
        <v>45586</v>
      </c>
      <c r="K1375" s="72"/>
      <c r="L1375" s="72">
        <v>0.68396846254927723</v>
      </c>
      <c r="M1375" s="72">
        <v>3245.1987497990567</v>
      </c>
      <c r="N1375" s="72">
        <f>M1375/1000</f>
        <v>3.2451987497990569</v>
      </c>
      <c r="O1375" s="72">
        <f>N1375*0.446089</f>
        <v>1.4476474650991116</v>
      </c>
    </row>
    <row r="1376" spans="1:29" ht="13" x14ac:dyDescent="0.15">
      <c r="A1376" s="72">
        <v>2024</v>
      </c>
      <c r="B1376" s="72" t="s">
        <v>33</v>
      </c>
      <c r="C1376" s="72">
        <v>2107</v>
      </c>
      <c r="D1376" s="72" t="s">
        <v>105</v>
      </c>
      <c r="E1376" s="72" t="s">
        <v>27</v>
      </c>
      <c r="F1376" s="72" t="s">
        <v>108</v>
      </c>
      <c r="G1376" s="72" t="s">
        <v>109</v>
      </c>
      <c r="H1376" s="72" t="s">
        <v>32</v>
      </c>
      <c r="I1376" s="72" t="s">
        <v>84</v>
      </c>
      <c r="J1376" s="74">
        <v>45551</v>
      </c>
      <c r="K1376" s="72"/>
      <c r="L1376" s="72">
        <v>0.69534050179211471</v>
      </c>
      <c r="M1376" s="72">
        <v>2981.203975236233</v>
      </c>
      <c r="N1376" s="72">
        <f>M1376/1000</f>
        <v>2.9812039752362329</v>
      </c>
      <c r="O1376" s="72">
        <f>N1376*0.446089</f>
        <v>1.329882300109156</v>
      </c>
    </row>
    <row r="1377" spans="1:29" ht="13" x14ac:dyDescent="0.15">
      <c r="A1377" s="72">
        <v>2024</v>
      </c>
      <c r="B1377" s="72" t="s">
        <v>33</v>
      </c>
      <c r="C1377" s="72">
        <v>2108</v>
      </c>
      <c r="D1377" s="72" t="s">
        <v>105</v>
      </c>
      <c r="E1377" s="72" t="s">
        <v>31</v>
      </c>
      <c r="F1377" s="72" t="s">
        <v>106</v>
      </c>
      <c r="G1377" s="72" t="s">
        <v>109</v>
      </c>
      <c r="H1377" s="72" t="s">
        <v>32</v>
      </c>
      <c r="I1377" s="72" t="s">
        <v>84</v>
      </c>
      <c r="J1377" s="74">
        <v>45551</v>
      </c>
      <c r="K1377" s="72"/>
      <c r="L1377" s="72">
        <v>0.67644683714670262</v>
      </c>
      <c r="M1377" s="72">
        <v>3048.8229336886125</v>
      </c>
      <c r="N1377" s="72">
        <f>M1377/1000</f>
        <v>3.0488229336886126</v>
      </c>
      <c r="O1377" s="72">
        <f>N1377*0.446089</f>
        <v>1.3600463736662196</v>
      </c>
    </row>
    <row r="1378" spans="1:29" ht="13" x14ac:dyDescent="0.15">
      <c r="A1378" s="72">
        <v>2024</v>
      </c>
      <c r="B1378" s="72" t="s">
        <v>33</v>
      </c>
      <c r="C1378" s="72">
        <v>2109</v>
      </c>
      <c r="D1378" s="72" t="s">
        <v>105</v>
      </c>
      <c r="E1378" s="72" t="s">
        <v>22</v>
      </c>
      <c r="F1378" s="72" t="s">
        <v>106</v>
      </c>
      <c r="G1378" s="72" t="s">
        <v>107</v>
      </c>
      <c r="H1378" s="72" t="s">
        <v>32</v>
      </c>
      <c r="I1378" s="72" t="s">
        <v>84</v>
      </c>
      <c r="J1378" s="74">
        <v>45551</v>
      </c>
      <c r="K1378" s="72"/>
      <c r="L1378" s="72">
        <v>0.70827414772727271</v>
      </c>
      <c r="M1378" s="72">
        <v>3101.3411370650952</v>
      </c>
      <c r="N1378" s="72">
        <f>M1378/1000</f>
        <v>3.101341137065095</v>
      </c>
      <c r="O1378" s="72">
        <f>N1378*0.446089</f>
        <v>1.3834741664922312</v>
      </c>
    </row>
    <row r="1379" spans="1:29" ht="13" x14ac:dyDescent="0.15">
      <c r="A1379" s="72">
        <v>2024</v>
      </c>
      <c r="B1379" s="72" t="s">
        <v>33</v>
      </c>
      <c r="C1379" s="72">
        <v>2110</v>
      </c>
      <c r="D1379" s="72" t="s">
        <v>105</v>
      </c>
      <c r="E1379" s="72" t="s">
        <v>28</v>
      </c>
      <c r="F1379" s="72" t="s">
        <v>106</v>
      </c>
      <c r="G1379" s="72" t="s">
        <v>110</v>
      </c>
      <c r="H1379" s="72" t="s">
        <v>32</v>
      </c>
      <c r="I1379" s="72" t="s">
        <v>84</v>
      </c>
      <c r="J1379" s="74">
        <v>45551</v>
      </c>
      <c r="K1379" s="72"/>
      <c r="L1379" s="72">
        <v>0.70388669301712781</v>
      </c>
      <c r="M1379" s="72">
        <v>2933.3489343737469</v>
      </c>
      <c r="N1379" s="72">
        <f>M1379/1000</f>
        <v>2.9333489343737469</v>
      </c>
      <c r="O1379" s="72">
        <f>N1379*0.446089</f>
        <v>1.3085346927858503</v>
      </c>
    </row>
    <row r="1380" spans="1:29" ht="13" x14ac:dyDescent="0.15">
      <c r="A1380" s="72">
        <v>2024</v>
      </c>
      <c r="B1380" s="72" t="s">
        <v>33</v>
      </c>
      <c r="C1380" s="72">
        <v>2111</v>
      </c>
      <c r="D1380" s="72" t="s">
        <v>105</v>
      </c>
      <c r="E1380" s="72" t="s">
        <v>29</v>
      </c>
      <c r="F1380" s="72" t="s">
        <v>108</v>
      </c>
      <c r="G1380" s="72" t="s">
        <v>107</v>
      </c>
      <c r="H1380" s="72" t="s">
        <v>32</v>
      </c>
      <c r="I1380" s="72" t="s">
        <v>84</v>
      </c>
      <c r="J1380" s="74">
        <v>45551</v>
      </c>
      <c r="K1380" s="72"/>
      <c r="L1380" s="72">
        <v>0.67120675565241084</v>
      </c>
      <c r="M1380" s="72">
        <v>2820.1563389578459</v>
      </c>
      <c r="N1380" s="72">
        <f>M1380/1000</f>
        <v>2.8201563389578461</v>
      </c>
      <c r="O1380" s="72">
        <f>N1380*0.446089</f>
        <v>1.2580407210893667</v>
      </c>
    </row>
    <row r="1381" spans="1:29" ht="13" x14ac:dyDescent="0.15">
      <c r="A1381" s="72">
        <v>2024</v>
      </c>
      <c r="B1381" s="72" t="s">
        <v>33</v>
      </c>
      <c r="C1381" s="72">
        <v>2112</v>
      </c>
      <c r="D1381" s="72" t="s">
        <v>105</v>
      </c>
      <c r="E1381" s="72" t="s">
        <v>30</v>
      </c>
      <c r="F1381" s="72" t="s">
        <v>108</v>
      </c>
      <c r="G1381" s="72" t="s">
        <v>110</v>
      </c>
      <c r="H1381" s="72" t="s">
        <v>32</v>
      </c>
      <c r="I1381" s="72" t="s">
        <v>84</v>
      </c>
      <c r="J1381" s="74">
        <v>45551</v>
      </c>
      <c r="K1381" s="72"/>
      <c r="L1381" s="72">
        <v>0.69247666117517848</v>
      </c>
      <c r="M1381" s="72">
        <v>2414.8123495002496</v>
      </c>
      <c r="N1381" s="72">
        <f>M1381/1000</f>
        <v>2.4148123495002496</v>
      </c>
      <c r="O1381" s="72">
        <f>N1381*0.446089</f>
        <v>1.0772212261762169</v>
      </c>
    </row>
    <row r="1382" spans="1:29" ht="13" x14ac:dyDescent="0.15">
      <c r="A1382" s="72">
        <v>2024</v>
      </c>
      <c r="B1382" s="72" t="s">
        <v>33</v>
      </c>
      <c r="C1382" s="72">
        <v>2201</v>
      </c>
      <c r="D1382" s="72" t="s">
        <v>111</v>
      </c>
      <c r="E1382" s="72" t="s">
        <v>22</v>
      </c>
      <c r="F1382" s="72" t="s">
        <v>106</v>
      </c>
      <c r="G1382" s="72" t="s">
        <v>107</v>
      </c>
      <c r="H1382" s="72" t="s">
        <v>23</v>
      </c>
      <c r="I1382" s="72" t="s">
        <v>84</v>
      </c>
      <c r="J1382" s="74">
        <v>45586</v>
      </c>
      <c r="K1382" s="72"/>
      <c r="L1382" s="72">
        <v>0.69990091652216979</v>
      </c>
      <c r="M1382" s="72">
        <v>3081.5948888327316</v>
      </c>
      <c r="N1382" s="72">
        <f>M1382/1000</f>
        <v>3.0815948888327318</v>
      </c>
      <c r="O1382" s="72">
        <f>N1382*0.446089</f>
        <v>1.3746655823645046</v>
      </c>
    </row>
    <row r="1383" spans="1:29" ht="13" x14ac:dyDescent="0.15">
      <c r="A1383" s="72">
        <v>2024</v>
      </c>
      <c r="B1383" s="72" t="s">
        <v>33</v>
      </c>
      <c r="C1383" s="72">
        <v>2202</v>
      </c>
      <c r="D1383" s="72" t="s">
        <v>111</v>
      </c>
      <c r="E1383" s="72" t="s">
        <v>27</v>
      </c>
      <c r="F1383" s="72" t="s">
        <v>108</v>
      </c>
      <c r="G1383" s="72" t="s">
        <v>109</v>
      </c>
      <c r="H1383" s="72" t="s">
        <v>23</v>
      </c>
      <c r="I1383" s="72" t="s">
        <v>84</v>
      </c>
      <c r="J1383" s="74">
        <v>45586</v>
      </c>
      <c r="K1383" s="72"/>
      <c r="L1383" s="72">
        <v>0.70647042488197731</v>
      </c>
      <c r="M1383" s="72">
        <v>2588.6103090206566</v>
      </c>
      <c r="N1383" s="72">
        <f>M1383/1000</f>
        <v>2.5886103090206567</v>
      </c>
      <c r="O1383" s="72">
        <f>N1383*0.446089</f>
        <v>1.1547505841407157</v>
      </c>
    </row>
    <row r="1384" spans="1:29" ht="13" x14ac:dyDescent="0.15">
      <c r="A1384" s="72">
        <v>2024</v>
      </c>
      <c r="B1384" s="72" t="s">
        <v>33</v>
      </c>
      <c r="C1384" s="72">
        <v>2203</v>
      </c>
      <c r="D1384" s="72" t="s">
        <v>111</v>
      </c>
      <c r="E1384" s="72" t="s">
        <v>29</v>
      </c>
      <c r="F1384" s="72" t="s">
        <v>108</v>
      </c>
      <c r="G1384" s="72" t="s">
        <v>107</v>
      </c>
      <c r="H1384" s="72" t="s">
        <v>23</v>
      </c>
      <c r="I1384" s="72" t="s">
        <v>84</v>
      </c>
      <c r="J1384" s="74">
        <v>45586</v>
      </c>
      <c r="K1384" s="72"/>
      <c r="L1384" s="72">
        <v>0.69598206587342637</v>
      </c>
      <c r="M1384" s="72">
        <v>2791.2886276882368</v>
      </c>
      <c r="N1384" s="72">
        <f>M1384/1000</f>
        <v>2.7912886276882367</v>
      </c>
      <c r="O1384" s="72">
        <f>N1384*0.446089</f>
        <v>1.2451631526368179</v>
      </c>
      <c r="P1384" s="72"/>
      <c r="Q1384" s="72"/>
      <c r="R1384" s="72"/>
      <c r="S1384" s="72"/>
      <c r="T1384" s="72"/>
      <c r="U1384" s="72"/>
      <c r="V1384" s="72"/>
      <c r="W1384" s="72"/>
      <c r="X1384" s="72"/>
      <c r="Y1384" s="72"/>
      <c r="Z1384" s="72"/>
      <c r="AA1384" s="72"/>
      <c r="AB1384" s="72"/>
      <c r="AC1384" s="72"/>
    </row>
    <row r="1385" spans="1:29" ht="13" x14ac:dyDescent="0.15">
      <c r="A1385" s="72">
        <v>2024</v>
      </c>
      <c r="B1385" s="72" t="s">
        <v>33</v>
      </c>
      <c r="C1385" s="72">
        <v>2204</v>
      </c>
      <c r="D1385" s="72" t="s">
        <v>111</v>
      </c>
      <c r="E1385" s="72" t="s">
        <v>28</v>
      </c>
      <c r="F1385" s="72" t="s">
        <v>106</v>
      </c>
      <c r="G1385" s="72" t="s">
        <v>110</v>
      </c>
      <c r="H1385" s="72" t="s">
        <v>23</v>
      </c>
      <c r="I1385" s="72" t="s">
        <v>84</v>
      </c>
      <c r="J1385" s="74">
        <v>45586</v>
      </c>
      <c r="K1385" s="72"/>
      <c r="L1385" s="72">
        <v>0.69342053111375346</v>
      </c>
      <c r="M1385" s="72">
        <v>3222.2131854947938</v>
      </c>
      <c r="N1385" s="72">
        <f>M1385/1000</f>
        <v>3.2222131854947937</v>
      </c>
      <c r="O1385" s="72">
        <f>N1385*0.446089</f>
        <v>1.4373938577041872</v>
      </c>
    </row>
    <row r="1386" spans="1:29" ht="13" x14ac:dyDescent="0.15">
      <c r="A1386" s="72">
        <v>2024</v>
      </c>
      <c r="B1386" s="72" t="s">
        <v>33</v>
      </c>
      <c r="C1386" s="72">
        <v>2205</v>
      </c>
      <c r="D1386" s="72" t="s">
        <v>111</v>
      </c>
      <c r="E1386" s="72" t="s">
        <v>31</v>
      </c>
      <c r="F1386" s="72" t="s">
        <v>106</v>
      </c>
      <c r="G1386" s="72" t="s">
        <v>109</v>
      </c>
      <c r="H1386" s="72" t="s">
        <v>23</v>
      </c>
      <c r="I1386" s="72" t="s">
        <v>84</v>
      </c>
      <c r="J1386" s="74">
        <v>45586</v>
      </c>
      <c r="K1386" s="72"/>
      <c r="L1386" s="72">
        <v>0.71132224861441007</v>
      </c>
      <c r="M1386" s="72">
        <v>2301.7025541772969</v>
      </c>
      <c r="N1386" s="72">
        <f>M1386/1000</f>
        <v>2.3017025541772971</v>
      </c>
      <c r="O1386" s="72">
        <f>N1386*0.446089</f>
        <v>1.0267641906903964</v>
      </c>
    </row>
    <row r="1387" spans="1:29" ht="13" x14ac:dyDescent="0.15">
      <c r="A1387" s="72">
        <v>2024</v>
      </c>
      <c r="B1387" s="72" t="s">
        <v>33</v>
      </c>
      <c r="C1387" s="72">
        <v>2206</v>
      </c>
      <c r="D1387" s="72" t="s">
        <v>111</v>
      </c>
      <c r="E1387" s="72" t="s">
        <v>30</v>
      </c>
      <c r="F1387" s="72" t="s">
        <v>108</v>
      </c>
      <c r="G1387" s="72" t="s">
        <v>110</v>
      </c>
      <c r="H1387" s="72" t="s">
        <v>23</v>
      </c>
      <c r="I1387" s="72" t="s">
        <v>84</v>
      </c>
      <c r="J1387" s="74">
        <v>45586</v>
      </c>
      <c r="K1387" s="72"/>
      <c r="L1387" s="72">
        <v>0.68331143232588709</v>
      </c>
      <c r="M1387" s="72">
        <v>2792.8473330177221</v>
      </c>
      <c r="N1387" s="72">
        <f>M1387/1000</f>
        <v>2.7928473330177219</v>
      </c>
      <c r="O1387" s="72">
        <f>N1387*0.446089</f>
        <v>1.2458584739385425</v>
      </c>
    </row>
    <row r="1388" spans="1:29" ht="13" x14ac:dyDescent="0.15">
      <c r="A1388" s="72">
        <v>2024</v>
      </c>
      <c r="B1388" s="72" t="s">
        <v>33</v>
      </c>
      <c r="C1388" s="72">
        <v>2207</v>
      </c>
      <c r="D1388" s="72" t="s">
        <v>111</v>
      </c>
      <c r="E1388" s="72" t="s">
        <v>22</v>
      </c>
      <c r="F1388" s="72" t="s">
        <v>106</v>
      </c>
      <c r="G1388" s="72" t="s">
        <v>107</v>
      </c>
      <c r="H1388" s="72" t="s">
        <v>32</v>
      </c>
      <c r="I1388" s="72" t="s">
        <v>84</v>
      </c>
      <c r="J1388" s="74">
        <v>45551</v>
      </c>
      <c r="K1388" s="72"/>
      <c r="L1388" s="72">
        <v>0.67872791519434628</v>
      </c>
      <c r="M1388" s="72">
        <v>3493.0713067066422</v>
      </c>
      <c r="N1388" s="72">
        <f>M1388/1000</f>
        <v>3.4930713067066423</v>
      </c>
      <c r="O1388" s="72">
        <f>N1388*0.446089</f>
        <v>1.5582206861374595</v>
      </c>
    </row>
    <row r="1389" spans="1:29" ht="13" x14ac:dyDescent="0.15">
      <c r="A1389" s="72">
        <v>2024</v>
      </c>
      <c r="B1389" s="72" t="s">
        <v>33</v>
      </c>
      <c r="C1389" s="72">
        <v>2208</v>
      </c>
      <c r="D1389" s="72" t="s">
        <v>111</v>
      </c>
      <c r="E1389" s="72" t="s">
        <v>28</v>
      </c>
      <c r="F1389" s="72" t="s">
        <v>106</v>
      </c>
      <c r="G1389" s="72" t="s">
        <v>110</v>
      </c>
      <c r="H1389" s="72" t="s">
        <v>32</v>
      </c>
      <c r="I1389" s="72" t="s">
        <v>84</v>
      </c>
      <c r="J1389" s="74">
        <v>45551</v>
      </c>
      <c r="K1389" s="72"/>
      <c r="L1389" s="72">
        <v>0.68014440433212997</v>
      </c>
      <c r="M1389" s="72">
        <v>2975.3401880821853</v>
      </c>
      <c r="N1389" s="72">
        <f>M1389/1000</f>
        <v>2.975340188082185</v>
      </c>
      <c r="O1389" s="72">
        <f>N1389*0.446089</f>
        <v>1.3272665291613939</v>
      </c>
    </row>
    <row r="1390" spans="1:29" ht="13" x14ac:dyDescent="0.15">
      <c r="A1390" s="72">
        <v>2024</v>
      </c>
      <c r="B1390" s="72" t="s">
        <v>33</v>
      </c>
      <c r="C1390" s="72">
        <v>2209</v>
      </c>
      <c r="D1390" s="72" t="s">
        <v>111</v>
      </c>
      <c r="E1390" s="72" t="s">
        <v>27</v>
      </c>
      <c r="F1390" s="72" t="s">
        <v>108</v>
      </c>
      <c r="G1390" s="72" t="s">
        <v>109</v>
      </c>
      <c r="H1390" s="72" t="s">
        <v>32</v>
      </c>
      <c r="I1390" s="72" t="s">
        <v>84</v>
      </c>
      <c r="J1390" s="74">
        <v>45551</v>
      </c>
      <c r="K1390" s="72"/>
      <c r="L1390" s="72">
        <v>0.71599999999999997</v>
      </c>
      <c r="M1390" s="72">
        <v>3053.5166823793493</v>
      </c>
      <c r="N1390" s="72">
        <f>M1390/1000</f>
        <v>3.0535166823793491</v>
      </c>
      <c r="O1390" s="72">
        <f>N1390*0.446089</f>
        <v>1.3621402033259216</v>
      </c>
    </row>
    <row r="1391" spans="1:29" ht="13" x14ac:dyDescent="0.15">
      <c r="A1391" s="72">
        <v>2024</v>
      </c>
      <c r="B1391" s="72" t="s">
        <v>33</v>
      </c>
      <c r="C1391" s="72">
        <v>2210</v>
      </c>
      <c r="D1391" s="72" t="s">
        <v>111</v>
      </c>
      <c r="E1391" s="72" t="s">
        <v>29</v>
      </c>
      <c r="F1391" s="72" t="s">
        <v>108</v>
      </c>
      <c r="G1391" s="72" t="s">
        <v>107</v>
      </c>
      <c r="H1391" s="72" t="s">
        <v>32</v>
      </c>
      <c r="I1391" s="72" t="s">
        <v>84</v>
      </c>
      <c r="J1391" s="74">
        <v>45551</v>
      </c>
      <c r="K1391" s="72"/>
      <c r="L1391" s="72">
        <v>0.7238827626233314</v>
      </c>
      <c r="M1391" s="72">
        <v>3068.8332939246066</v>
      </c>
      <c r="N1391" s="72">
        <f>M1391/1000</f>
        <v>3.0688332939246066</v>
      </c>
      <c r="O1391" s="72">
        <f>N1391*0.446089</f>
        <v>1.3689727752535339</v>
      </c>
    </row>
    <row r="1392" spans="1:29" ht="13" x14ac:dyDescent="0.15">
      <c r="A1392" s="72">
        <v>2024</v>
      </c>
      <c r="B1392" s="72" t="s">
        <v>33</v>
      </c>
      <c r="C1392" s="72">
        <v>2211</v>
      </c>
      <c r="D1392" s="72" t="s">
        <v>111</v>
      </c>
      <c r="E1392" s="72" t="s">
        <v>30</v>
      </c>
      <c r="F1392" s="72" t="s">
        <v>108</v>
      </c>
      <c r="G1392" s="72" t="s">
        <v>110</v>
      </c>
      <c r="H1392" s="72" t="s">
        <v>32</v>
      </c>
      <c r="I1392" s="72" t="s">
        <v>84</v>
      </c>
      <c r="J1392" s="74">
        <v>45551</v>
      </c>
      <c r="K1392" s="72"/>
      <c r="L1392" s="72">
        <v>0.63017751479289941</v>
      </c>
      <c r="M1392" s="72">
        <v>3574.1703690421637</v>
      </c>
      <c r="N1392" s="72">
        <f>M1392/1000</f>
        <v>3.5741703690421636</v>
      </c>
      <c r="O1392" s="72">
        <f>N1392*0.446089</f>
        <v>1.5943980857556497</v>
      </c>
    </row>
    <row r="1393" spans="1:15" ht="13" x14ac:dyDescent="0.15">
      <c r="A1393" s="72">
        <v>2024</v>
      </c>
      <c r="B1393" s="72" t="s">
        <v>33</v>
      </c>
      <c r="C1393" s="72">
        <v>2212</v>
      </c>
      <c r="D1393" s="72" t="s">
        <v>111</v>
      </c>
      <c r="E1393" s="72" t="s">
        <v>31</v>
      </c>
      <c r="F1393" s="72" t="s">
        <v>106</v>
      </c>
      <c r="G1393" s="72" t="s">
        <v>109</v>
      </c>
      <c r="H1393" s="72" t="s">
        <v>32</v>
      </c>
      <c r="I1393" s="72" t="s">
        <v>84</v>
      </c>
      <c r="J1393" s="74">
        <v>45551</v>
      </c>
      <c r="K1393" s="72"/>
      <c r="L1393" s="72">
        <v>0.6894497020679986</v>
      </c>
      <c r="M1393" s="72">
        <v>2888.7810448607265</v>
      </c>
      <c r="N1393" s="72">
        <f>M1393/1000</f>
        <v>2.8887810448607265</v>
      </c>
      <c r="O1393" s="72">
        <f>N1393*0.446089</f>
        <v>1.2886534475208766</v>
      </c>
    </row>
    <row r="1394" spans="1:15" ht="13" x14ac:dyDescent="0.15">
      <c r="A1394" s="72">
        <v>2024</v>
      </c>
      <c r="B1394" s="72" t="s">
        <v>33</v>
      </c>
      <c r="C1394" s="72">
        <v>2301</v>
      </c>
      <c r="D1394" s="72" t="s">
        <v>109</v>
      </c>
      <c r="E1394" s="72" t="s">
        <v>22</v>
      </c>
      <c r="F1394" s="72" t="s">
        <v>106</v>
      </c>
      <c r="G1394" s="72" t="s">
        <v>107</v>
      </c>
      <c r="H1394" s="72" t="s">
        <v>32</v>
      </c>
      <c r="I1394" s="72" t="s">
        <v>84</v>
      </c>
      <c r="J1394" s="74">
        <v>45551</v>
      </c>
      <c r="K1394" s="72"/>
      <c r="L1394" s="72">
        <v>0.7159073477527228</v>
      </c>
      <c r="M1394" s="72">
        <v>3226.1147088136913</v>
      </c>
      <c r="N1394" s="72">
        <f>M1394/1000</f>
        <v>3.2261147088136912</v>
      </c>
      <c r="O1394" s="72">
        <f>N1394*0.446089</f>
        <v>1.4391342843399908</v>
      </c>
    </row>
    <row r="1395" spans="1:15" ht="13" x14ac:dyDescent="0.15">
      <c r="A1395" s="72">
        <v>2024</v>
      </c>
      <c r="B1395" s="72" t="s">
        <v>33</v>
      </c>
      <c r="C1395" s="72">
        <v>2302</v>
      </c>
      <c r="D1395" s="72" t="s">
        <v>109</v>
      </c>
      <c r="E1395" s="72" t="s">
        <v>28</v>
      </c>
      <c r="F1395" s="72" t="s">
        <v>106</v>
      </c>
      <c r="G1395" s="72" t="s">
        <v>110</v>
      </c>
      <c r="H1395" s="72" t="s">
        <v>32</v>
      </c>
      <c r="I1395" s="72" t="s">
        <v>84</v>
      </c>
      <c r="J1395" s="74">
        <v>45551</v>
      </c>
      <c r="K1395" s="72"/>
      <c r="L1395" s="72">
        <v>0.68551587301587302</v>
      </c>
      <c r="M1395" s="72">
        <v>3115.333411273225</v>
      </c>
      <c r="N1395" s="72">
        <f>M1395/1000</f>
        <v>3.1153334112732249</v>
      </c>
      <c r="O1395" s="72">
        <f>N1395*0.446089</f>
        <v>1.3897159661014618</v>
      </c>
    </row>
    <row r="1396" spans="1:15" ht="13" x14ac:dyDescent="0.15">
      <c r="A1396" s="72">
        <v>2024</v>
      </c>
      <c r="B1396" s="72" t="s">
        <v>33</v>
      </c>
      <c r="C1396" s="72">
        <v>2303</v>
      </c>
      <c r="D1396" s="72" t="s">
        <v>109</v>
      </c>
      <c r="E1396" s="72" t="s">
        <v>31</v>
      </c>
      <c r="F1396" s="72" t="s">
        <v>106</v>
      </c>
      <c r="G1396" s="72" t="s">
        <v>109</v>
      </c>
      <c r="H1396" s="72" t="s">
        <v>32</v>
      </c>
      <c r="I1396" s="72" t="s">
        <v>84</v>
      </c>
      <c r="J1396" s="74">
        <v>45551</v>
      </c>
      <c r="K1396" s="72"/>
      <c r="L1396" s="72">
        <v>0.71368568428421419</v>
      </c>
      <c r="M1396" s="72">
        <v>2905.4559785228316</v>
      </c>
      <c r="N1396" s="72">
        <f>M1396/1000</f>
        <v>2.9054559785228316</v>
      </c>
      <c r="O1396" s="72">
        <f>N1396*0.446089</f>
        <v>1.2960919520032714</v>
      </c>
    </row>
    <row r="1397" spans="1:15" ht="13" x14ac:dyDescent="0.15">
      <c r="A1397" s="72">
        <v>2024</v>
      </c>
      <c r="B1397" s="72" t="s">
        <v>33</v>
      </c>
      <c r="C1397" s="72">
        <v>2304</v>
      </c>
      <c r="D1397" s="72" t="s">
        <v>109</v>
      </c>
      <c r="E1397" s="72" t="s">
        <v>30</v>
      </c>
      <c r="F1397" s="72" t="s">
        <v>108</v>
      </c>
      <c r="G1397" s="72" t="s">
        <v>110</v>
      </c>
      <c r="H1397" s="72" t="s">
        <v>32</v>
      </c>
      <c r="I1397" s="72" t="s">
        <v>84</v>
      </c>
      <c r="J1397" s="74">
        <v>45551</v>
      </c>
      <c r="K1397" s="72"/>
      <c r="L1397" s="72">
        <v>0.72260814651089356</v>
      </c>
      <c r="M1397" s="72">
        <v>2915.4453529080934</v>
      </c>
      <c r="N1397" s="72">
        <f>M1397/1000</f>
        <v>2.9154453529080935</v>
      </c>
      <c r="O1397" s="72">
        <f>N1397*0.446089</f>
        <v>1.3005481020334186</v>
      </c>
    </row>
    <row r="1398" spans="1:15" ht="13" x14ac:dyDescent="0.15">
      <c r="A1398" s="72">
        <v>2024</v>
      </c>
      <c r="B1398" s="72" t="s">
        <v>33</v>
      </c>
      <c r="C1398" s="72">
        <v>2305</v>
      </c>
      <c r="D1398" s="72" t="s">
        <v>109</v>
      </c>
      <c r="E1398" s="72" t="s">
        <v>29</v>
      </c>
      <c r="F1398" s="72" t="s">
        <v>108</v>
      </c>
      <c r="G1398" s="72" t="s">
        <v>107</v>
      </c>
      <c r="H1398" s="72" t="s">
        <v>32</v>
      </c>
      <c r="I1398" s="72" t="s">
        <v>84</v>
      </c>
      <c r="J1398" s="74">
        <v>45551</v>
      </c>
      <c r="K1398" s="72"/>
      <c r="L1398" s="72">
        <v>0.68116697056525144</v>
      </c>
      <c r="M1398" s="72">
        <v>3042.8626352085585</v>
      </c>
      <c r="N1398" s="72">
        <f>M1398/1000</f>
        <v>3.0428626352085586</v>
      </c>
      <c r="O1398" s="72">
        <f>N1398*0.446089</f>
        <v>1.3573875500775507</v>
      </c>
    </row>
    <row r="1399" spans="1:15" ht="13" x14ac:dyDescent="0.15">
      <c r="A1399" s="72">
        <v>2024</v>
      </c>
      <c r="B1399" s="72" t="s">
        <v>33</v>
      </c>
      <c r="C1399" s="72">
        <v>2306</v>
      </c>
      <c r="D1399" s="72" t="s">
        <v>109</v>
      </c>
      <c r="E1399" s="72" t="s">
        <v>27</v>
      </c>
      <c r="F1399" s="72" t="s">
        <v>108</v>
      </c>
      <c r="G1399" s="72" t="s">
        <v>109</v>
      </c>
      <c r="H1399" s="72" t="s">
        <v>32</v>
      </c>
      <c r="I1399" s="72" t="s">
        <v>84</v>
      </c>
      <c r="J1399" s="74">
        <v>45551</v>
      </c>
      <c r="K1399" s="72"/>
      <c r="L1399" s="72">
        <v>0.67325032202662083</v>
      </c>
      <c r="M1399" s="72">
        <v>3592.1007648162358</v>
      </c>
      <c r="N1399" s="72">
        <f>M1399/1000</f>
        <v>3.592100764816236</v>
      </c>
      <c r="O1399" s="72">
        <f>N1399*0.446089</f>
        <v>1.6023966380761099</v>
      </c>
    </row>
    <row r="1400" spans="1:15" ht="13" x14ac:dyDescent="0.15">
      <c r="A1400" s="72">
        <v>2024</v>
      </c>
      <c r="B1400" s="72" t="s">
        <v>33</v>
      </c>
      <c r="C1400" s="72">
        <v>2307</v>
      </c>
      <c r="D1400" s="72" t="s">
        <v>109</v>
      </c>
      <c r="E1400" s="72" t="s">
        <v>22</v>
      </c>
      <c r="F1400" s="72" t="s">
        <v>106</v>
      </c>
      <c r="G1400" s="72" t="s">
        <v>107</v>
      </c>
      <c r="H1400" s="72" t="s">
        <v>23</v>
      </c>
      <c r="I1400" s="72" t="s">
        <v>84</v>
      </c>
      <c r="J1400" s="74">
        <v>45586</v>
      </c>
      <c r="K1400" s="72"/>
      <c r="L1400" s="72">
        <v>0.70217575586323822</v>
      </c>
      <c r="M1400" s="72">
        <v>7879.4537995572164</v>
      </c>
      <c r="N1400" s="72">
        <f>M1400/1000</f>
        <v>7.8794537995572167</v>
      </c>
      <c r="O1400" s="72">
        <f>N1400*0.446089</f>
        <v>3.5149376659906792</v>
      </c>
    </row>
    <row r="1401" spans="1:15" ht="13" x14ac:dyDescent="0.15">
      <c r="A1401" s="72">
        <v>2024</v>
      </c>
      <c r="B1401" s="72" t="s">
        <v>33</v>
      </c>
      <c r="C1401" s="72">
        <v>2308</v>
      </c>
      <c r="D1401" s="72" t="s">
        <v>109</v>
      </c>
      <c r="E1401" s="72" t="s">
        <v>29</v>
      </c>
      <c r="F1401" s="72" t="s">
        <v>108</v>
      </c>
      <c r="G1401" s="72" t="s">
        <v>107</v>
      </c>
      <c r="H1401" s="72" t="s">
        <v>23</v>
      </c>
      <c r="I1401" s="72" t="s">
        <v>84</v>
      </c>
      <c r="J1401" s="74">
        <v>45586</v>
      </c>
      <c r="K1401" s="72"/>
      <c r="L1401" s="72">
        <v>0.70784186649384317</v>
      </c>
      <c r="M1401" s="72">
        <v>6211.8734483889803</v>
      </c>
      <c r="N1401" s="72">
        <f>M1401/1000</f>
        <v>6.2118734483889799</v>
      </c>
      <c r="O1401" s="72">
        <f>N1401*0.446089</f>
        <v>2.7710484147183916</v>
      </c>
    </row>
    <row r="1402" spans="1:15" ht="13" x14ac:dyDescent="0.15">
      <c r="A1402" s="72">
        <v>2024</v>
      </c>
      <c r="B1402" s="72" t="s">
        <v>33</v>
      </c>
      <c r="C1402" s="72">
        <v>2309</v>
      </c>
      <c r="D1402" s="72" t="s">
        <v>109</v>
      </c>
      <c r="E1402" s="72" t="s">
        <v>31</v>
      </c>
      <c r="F1402" s="72" t="s">
        <v>106</v>
      </c>
      <c r="G1402" s="72" t="s">
        <v>109</v>
      </c>
      <c r="H1402" s="72" t="s">
        <v>23</v>
      </c>
      <c r="I1402" s="72" t="s">
        <v>84</v>
      </c>
      <c r="J1402" s="74">
        <v>45586</v>
      </c>
      <c r="K1402" s="72"/>
      <c r="L1402" s="72">
        <v>0.714382265477156</v>
      </c>
      <c r="M1402" s="72">
        <v>6969.9311783540843</v>
      </c>
      <c r="N1402" s="72">
        <f>M1402/1000</f>
        <v>6.9699311783540843</v>
      </c>
      <c r="O1402" s="72">
        <f>N1402*0.446089</f>
        <v>3.1092096294207954</v>
      </c>
    </row>
    <row r="1403" spans="1:15" ht="13" x14ac:dyDescent="0.15">
      <c r="A1403" s="72">
        <v>2024</v>
      </c>
      <c r="B1403" s="72" t="s">
        <v>33</v>
      </c>
      <c r="C1403" s="72">
        <v>2310</v>
      </c>
      <c r="D1403" s="72" t="s">
        <v>109</v>
      </c>
      <c r="E1403" s="72" t="s">
        <v>27</v>
      </c>
      <c r="F1403" s="72" t="s">
        <v>108</v>
      </c>
      <c r="G1403" s="72" t="s">
        <v>109</v>
      </c>
      <c r="H1403" s="72" t="s">
        <v>23</v>
      </c>
      <c r="I1403" s="72" t="s">
        <v>84</v>
      </c>
      <c r="J1403" s="74">
        <v>45586</v>
      </c>
      <c r="K1403" s="72"/>
      <c r="L1403" s="72">
        <v>0.69105691056910568</v>
      </c>
      <c r="M1403" s="72">
        <v>8658.8141943372302</v>
      </c>
      <c r="N1403" s="72">
        <f>M1403/1000</f>
        <v>8.6588141943372303</v>
      </c>
      <c r="O1403" s="72">
        <f>N1403*0.446089</f>
        <v>3.8626017651377009</v>
      </c>
    </row>
    <row r="1404" spans="1:15" ht="13" x14ac:dyDescent="0.15">
      <c r="A1404" s="72">
        <v>2024</v>
      </c>
      <c r="B1404" s="72" t="s">
        <v>33</v>
      </c>
      <c r="C1404" s="72">
        <v>2311</v>
      </c>
      <c r="D1404" s="72" t="s">
        <v>109</v>
      </c>
      <c r="E1404" s="72" t="s">
        <v>30</v>
      </c>
      <c r="F1404" s="72" t="s">
        <v>108</v>
      </c>
      <c r="G1404" s="72" t="s">
        <v>110</v>
      </c>
      <c r="H1404" s="72" t="s">
        <v>23</v>
      </c>
      <c r="I1404" s="72" t="s">
        <v>84</v>
      </c>
      <c r="J1404" s="74">
        <v>45586</v>
      </c>
      <c r="K1404" s="72"/>
      <c r="L1404" s="72">
        <v>0.69598794499905825</v>
      </c>
      <c r="M1404" s="72">
        <v>7969.709459763706</v>
      </c>
      <c r="N1404" s="72">
        <f>M1404/1000</f>
        <v>7.9697094597637061</v>
      </c>
      <c r="O1404" s="72">
        <f>N1404*0.446089</f>
        <v>3.555199723196532</v>
      </c>
    </row>
    <row r="1405" spans="1:15" ht="13" x14ac:dyDescent="0.15">
      <c r="A1405" s="72">
        <v>2024</v>
      </c>
      <c r="B1405" s="72" t="s">
        <v>33</v>
      </c>
      <c r="C1405" s="72">
        <v>2312</v>
      </c>
      <c r="D1405" s="72" t="s">
        <v>109</v>
      </c>
      <c r="E1405" s="72" t="s">
        <v>28</v>
      </c>
      <c r="F1405" s="72" t="s">
        <v>106</v>
      </c>
      <c r="G1405" s="72" t="s">
        <v>110</v>
      </c>
      <c r="H1405" s="72" t="s">
        <v>23</v>
      </c>
      <c r="I1405" s="72" t="s">
        <v>84</v>
      </c>
      <c r="J1405" s="74">
        <v>45586</v>
      </c>
      <c r="K1405" s="72"/>
      <c r="L1405" s="72">
        <v>0.67512583892617439</v>
      </c>
      <c r="M1405" s="72">
        <v>8320.3765686318857</v>
      </c>
      <c r="N1405" s="72">
        <f>M1405/1000</f>
        <v>8.320376568631886</v>
      </c>
      <c r="O1405" s="72">
        <f>N1405*0.446089</f>
        <v>3.7116284631244296</v>
      </c>
    </row>
    <row r="1406" spans="1:15" ht="13" x14ac:dyDescent="0.15">
      <c r="A1406" s="72">
        <v>2024</v>
      </c>
      <c r="B1406" s="72" t="s">
        <v>33</v>
      </c>
      <c r="C1406" s="72">
        <v>2401</v>
      </c>
      <c r="D1406" s="72" t="s">
        <v>107</v>
      </c>
      <c r="E1406" s="72" t="s">
        <v>30</v>
      </c>
      <c r="F1406" s="72" t="s">
        <v>108</v>
      </c>
      <c r="G1406" s="72" t="s">
        <v>110</v>
      </c>
      <c r="H1406" s="72" t="s">
        <v>23</v>
      </c>
      <c r="I1406" s="72" t="s">
        <v>84</v>
      </c>
      <c r="J1406" s="74">
        <v>45586</v>
      </c>
      <c r="K1406" s="72"/>
      <c r="L1406" s="72">
        <v>0.68105263157894735</v>
      </c>
      <c r="M1406" s="72">
        <v>7108.9808452950556</v>
      </c>
      <c r="N1406" s="72">
        <f>M1406/1000</f>
        <v>7.108980845295056</v>
      </c>
      <c r="O1406" s="72">
        <f>N1406*0.446089</f>
        <v>3.1712381562968264</v>
      </c>
    </row>
    <row r="1407" spans="1:15" ht="13" x14ac:dyDescent="0.15">
      <c r="A1407" s="72">
        <v>2024</v>
      </c>
      <c r="B1407" s="72" t="s">
        <v>33</v>
      </c>
      <c r="C1407" s="72">
        <v>2402</v>
      </c>
      <c r="D1407" s="72" t="s">
        <v>107</v>
      </c>
      <c r="E1407" s="72" t="s">
        <v>27</v>
      </c>
      <c r="F1407" s="72" t="s">
        <v>108</v>
      </c>
      <c r="G1407" s="72" t="s">
        <v>109</v>
      </c>
      <c r="H1407" s="72" t="s">
        <v>23</v>
      </c>
      <c r="I1407" s="72" t="s">
        <v>84</v>
      </c>
      <c r="J1407" s="74">
        <v>45586</v>
      </c>
      <c r="K1407" s="72"/>
      <c r="L1407" s="72">
        <v>0.6971240755957272</v>
      </c>
      <c r="M1407" s="72">
        <v>7464.2619213222315</v>
      </c>
      <c r="N1407" s="72">
        <f>M1407/1000</f>
        <v>7.4642619213222314</v>
      </c>
      <c r="O1407" s="72">
        <f>N1407*0.446089</f>
        <v>3.3297251362207132</v>
      </c>
    </row>
    <row r="1408" spans="1:15" ht="13" x14ac:dyDescent="0.15">
      <c r="A1408" s="72">
        <v>2024</v>
      </c>
      <c r="B1408" s="72" t="s">
        <v>33</v>
      </c>
      <c r="C1408" s="72">
        <v>2403</v>
      </c>
      <c r="D1408" s="72" t="s">
        <v>107</v>
      </c>
      <c r="E1408" s="72" t="s">
        <v>22</v>
      </c>
      <c r="F1408" s="72" t="s">
        <v>106</v>
      </c>
      <c r="G1408" s="72" t="s">
        <v>107</v>
      </c>
      <c r="H1408" s="72" t="s">
        <v>23</v>
      </c>
      <c r="I1408" s="72" t="s">
        <v>84</v>
      </c>
      <c r="J1408" s="74">
        <v>45586</v>
      </c>
      <c r="K1408" s="72"/>
      <c r="L1408" s="72">
        <v>0.68981766031550917</v>
      </c>
      <c r="M1408" s="72">
        <v>4571.6065736009723</v>
      </c>
      <c r="N1408" s="72">
        <f>M1408/1000</f>
        <v>4.5716065736009721</v>
      </c>
      <c r="O1408" s="72">
        <f>N1408*0.446089</f>
        <v>2.0393434048110839</v>
      </c>
    </row>
    <row r="1409" spans="1:15" ht="13" x14ac:dyDescent="0.15">
      <c r="A1409" s="72">
        <v>2024</v>
      </c>
      <c r="B1409" s="72" t="s">
        <v>33</v>
      </c>
      <c r="C1409" s="72">
        <v>2404</v>
      </c>
      <c r="D1409" s="72" t="s">
        <v>107</v>
      </c>
      <c r="E1409" s="72" t="s">
        <v>28</v>
      </c>
      <c r="F1409" s="72" t="s">
        <v>106</v>
      </c>
      <c r="G1409" s="72" t="s">
        <v>110</v>
      </c>
      <c r="H1409" s="72" t="s">
        <v>23</v>
      </c>
      <c r="I1409" s="72" t="s">
        <v>84</v>
      </c>
      <c r="J1409" s="74">
        <v>45586</v>
      </c>
      <c r="K1409" s="72"/>
      <c r="L1409" s="72">
        <v>0.69539316918189042</v>
      </c>
      <c r="M1409" s="72">
        <v>8316.4891960822588</v>
      </c>
      <c r="N1409" s="72">
        <f>M1409/1000</f>
        <v>8.3164891960822587</v>
      </c>
      <c r="O1409" s="72">
        <f>N1409*0.446089</f>
        <v>3.7098943489911389</v>
      </c>
    </row>
    <row r="1410" spans="1:15" ht="13" x14ac:dyDescent="0.15">
      <c r="A1410" s="72">
        <v>2024</v>
      </c>
      <c r="B1410" s="72" t="s">
        <v>33</v>
      </c>
      <c r="C1410" s="72">
        <v>2405</v>
      </c>
      <c r="D1410" s="72" t="s">
        <v>107</v>
      </c>
      <c r="E1410" s="72" t="s">
        <v>29</v>
      </c>
      <c r="F1410" s="72" t="s">
        <v>108</v>
      </c>
      <c r="G1410" s="72" t="s">
        <v>107</v>
      </c>
      <c r="H1410" s="72" t="s">
        <v>23</v>
      </c>
      <c r="I1410" s="72" t="s">
        <v>84</v>
      </c>
      <c r="J1410" s="74">
        <v>45586</v>
      </c>
      <c r="K1410" s="72"/>
      <c r="L1410" s="72">
        <v>0.70218760357971499</v>
      </c>
      <c r="M1410" s="72">
        <v>6943.7172928042983</v>
      </c>
      <c r="N1410" s="72">
        <f>M1410/1000</f>
        <v>6.9437172928042985</v>
      </c>
      <c r="O1410" s="72">
        <f>N1410*0.446089</f>
        <v>3.0975159034297768</v>
      </c>
    </row>
    <row r="1411" spans="1:15" ht="13" x14ac:dyDescent="0.15">
      <c r="A1411" s="72">
        <v>2024</v>
      </c>
      <c r="B1411" s="72" t="s">
        <v>33</v>
      </c>
      <c r="C1411" s="72">
        <v>2406</v>
      </c>
      <c r="D1411" s="72" t="s">
        <v>107</v>
      </c>
      <c r="E1411" s="72" t="s">
        <v>31</v>
      </c>
      <c r="F1411" s="72" t="s">
        <v>106</v>
      </c>
      <c r="G1411" s="72" t="s">
        <v>109</v>
      </c>
      <c r="H1411" s="72" t="s">
        <v>23</v>
      </c>
      <c r="I1411" s="72" t="s">
        <v>84</v>
      </c>
      <c r="J1411" s="74">
        <v>45586</v>
      </c>
      <c r="K1411" s="72"/>
      <c r="L1411" s="72">
        <v>0.6728262983855281</v>
      </c>
      <c r="M1411" s="72">
        <v>7391.1487797205227</v>
      </c>
      <c r="N1411" s="72">
        <f>M1411/1000</f>
        <v>7.3911487797205231</v>
      </c>
      <c r="O1411" s="72">
        <f>N1411*0.446089</f>
        <v>3.2971101679967485</v>
      </c>
    </row>
    <row r="1412" spans="1:15" ht="13" x14ac:dyDescent="0.15">
      <c r="A1412" s="72">
        <v>2024</v>
      </c>
      <c r="B1412" s="72" t="s">
        <v>33</v>
      </c>
      <c r="C1412" s="72">
        <v>2407</v>
      </c>
      <c r="D1412" s="72" t="s">
        <v>107</v>
      </c>
      <c r="E1412" s="72" t="s">
        <v>31</v>
      </c>
      <c r="F1412" s="72" t="s">
        <v>106</v>
      </c>
      <c r="G1412" s="72" t="s">
        <v>109</v>
      </c>
      <c r="H1412" s="72" t="s">
        <v>32</v>
      </c>
      <c r="I1412" s="72" t="s">
        <v>84</v>
      </c>
      <c r="J1412" s="74">
        <v>45551</v>
      </c>
      <c r="K1412" s="72"/>
      <c r="L1412" s="72">
        <v>0.70149056852657954</v>
      </c>
      <c r="M1412" s="72">
        <v>2848.8993028676009</v>
      </c>
      <c r="N1412" s="72">
        <f>M1412/1000</f>
        <v>2.8488993028676011</v>
      </c>
      <c r="O1412" s="72">
        <f>N1412*0.446089</f>
        <v>1.2708626411169053</v>
      </c>
    </row>
    <row r="1413" spans="1:15" ht="13" x14ac:dyDescent="0.15">
      <c r="A1413" s="72">
        <v>2024</v>
      </c>
      <c r="B1413" s="72" t="s">
        <v>33</v>
      </c>
      <c r="C1413" s="72">
        <v>2408</v>
      </c>
      <c r="D1413" s="72" t="s">
        <v>107</v>
      </c>
      <c r="E1413" s="72" t="s">
        <v>27</v>
      </c>
      <c r="F1413" s="72" t="s">
        <v>108</v>
      </c>
      <c r="G1413" s="72" t="s">
        <v>109</v>
      </c>
      <c r="H1413" s="72" t="s">
        <v>32</v>
      </c>
      <c r="I1413" s="72" t="s">
        <v>84</v>
      </c>
      <c r="J1413" s="74">
        <v>45551</v>
      </c>
      <c r="K1413" s="72"/>
      <c r="L1413" s="72">
        <v>0.69991823385118557</v>
      </c>
      <c r="M1413" s="72">
        <v>3190.1729606412082</v>
      </c>
      <c r="N1413" s="72">
        <f>M1413/1000</f>
        <v>3.1901729606412084</v>
      </c>
      <c r="O1413" s="72">
        <f>N1413*0.446089</f>
        <v>1.423101065839476</v>
      </c>
    </row>
    <row r="1414" spans="1:15" ht="13" x14ac:dyDescent="0.15">
      <c r="A1414" s="72">
        <v>2024</v>
      </c>
      <c r="B1414" s="72" t="s">
        <v>33</v>
      </c>
      <c r="C1414" s="72">
        <v>2409</v>
      </c>
      <c r="D1414" s="72" t="s">
        <v>107</v>
      </c>
      <c r="E1414" s="72" t="s">
        <v>22</v>
      </c>
      <c r="F1414" s="72" t="s">
        <v>106</v>
      </c>
      <c r="G1414" s="72" t="s">
        <v>107</v>
      </c>
      <c r="H1414" s="72" t="s">
        <v>32</v>
      </c>
      <c r="I1414" s="72" t="s">
        <v>84</v>
      </c>
      <c r="J1414" s="74">
        <v>45551</v>
      </c>
      <c r="K1414" s="72"/>
      <c r="L1414" s="72">
        <v>0.70248336309040738</v>
      </c>
      <c r="M1414" s="72">
        <v>3126.9609600304293</v>
      </c>
      <c r="N1414" s="72">
        <f>M1414/1000</f>
        <v>3.1269609600304293</v>
      </c>
      <c r="O1414" s="72">
        <f>N1414*0.446089</f>
        <v>1.3949028876990142</v>
      </c>
    </row>
    <row r="1415" spans="1:15" ht="13" x14ac:dyDescent="0.15">
      <c r="A1415" s="72">
        <v>2024</v>
      </c>
      <c r="B1415" s="72" t="s">
        <v>33</v>
      </c>
      <c r="C1415" s="72">
        <v>2410</v>
      </c>
      <c r="D1415" s="72" t="s">
        <v>107</v>
      </c>
      <c r="E1415" s="72" t="s">
        <v>30</v>
      </c>
      <c r="F1415" s="72" t="s">
        <v>108</v>
      </c>
      <c r="G1415" s="72" t="s">
        <v>110</v>
      </c>
      <c r="H1415" s="72" t="s">
        <v>32</v>
      </c>
      <c r="I1415" s="72" t="s">
        <v>84</v>
      </c>
      <c r="J1415" s="74">
        <v>45551</v>
      </c>
      <c r="K1415" s="72"/>
      <c r="L1415" s="72">
        <v>0.67849794238683125</v>
      </c>
      <c r="M1415" s="72">
        <v>3223.6939150305066</v>
      </c>
      <c r="N1415" s="72">
        <f>M1415/1000</f>
        <v>3.2236939150305064</v>
      </c>
      <c r="O1415" s="72">
        <f>N1415*0.446089</f>
        <v>1.4380543948620437</v>
      </c>
    </row>
    <row r="1416" spans="1:15" ht="13" x14ac:dyDescent="0.15">
      <c r="A1416" s="72">
        <v>2024</v>
      </c>
      <c r="B1416" s="72" t="s">
        <v>33</v>
      </c>
      <c r="C1416" s="72">
        <v>2411</v>
      </c>
      <c r="D1416" s="72" t="s">
        <v>107</v>
      </c>
      <c r="E1416" s="72" t="s">
        <v>29</v>
      </c>
      <c r="F1416" s="72" t="s">
        <v>108</v>
      </c>
      <c r="G1416" s="72" t="s">
        <v>107</v>
      </c>
      <c r="H1416" s="72" t="s">
        <v>32</v>
      </c>
      <c r="I1416" s="72" t="s">
        <v>84</v>
      </c>
      <c r="J1416" s="74">
        <v>45551</v>
      </c>
      <c r="K1416" s="72"/>
      <c r="L1416" s="72">
        <v>0.69351055512118842</v>
      </c>
      <c r="M1416" s="72">
        <v>2962.0846112063205</v>
      </c>
      <c r="N1416" s="72">
        <f>M1416/1000</f>
        <v>2.9620846112063206</v>
      </c>
      <c r="O1416" s="72">
        <f>N1416*0.446089</f>
        <v>1.3213533621284164</v>
      </c>
    </row>
    <row r="1417" spans="1:15" ht="13" x14ac:dyDescent="0.15">
      <c r="A1417" s="72">
        <v>2024</v>
      </c>
      <c r="B1417" s="72" t="s">
        <v>33</v>
      </c>
      <c r="C1417" s="72">
        <v>2412</v>
      </c>
      <c r="D1417" s="72" t="s">
        <v>107</v>
      </c>
      <c r="E1417" s="72" t="s">
        <v>28</v>
      </c>
      <c r="F1417" s="72" t="s">
        <v>106</v>
      </c>
      <c r="G1417" s="72" t="s">
        <v>110</v>
      </c>
      <c r="H1417" s="72" t="s">
        <v>32</v>
      </c>
      <c r="I1417" s="72" t="s">
        <v>84</v>
      </c>
      <c r="J1417" s="74">
        <v>45551</v>
      </c>
      <c r="K1417" s="72"/>
      <c r="L1417" s="72">
        <v>0.68530582699963816</v>
      </c>
      <c r="M1417" s="72">
        <v>3231.4659006114534</v>
      </c>
      <c r="N1417" s="72">
        <f>M1417/1000</f>
        <v>3.2314659006114534</v>
      </c>
      <c r="O1417" s="72">
        <f>N1417*0.446089</f>
        <v>1.4415213921378627</v>
      </c>
    </row>
    <row r="1418" spans="1:15" ht="13" x14ac:dyDescent="0.15">
      <c r="A1418" s="72">
        <v>2024</v>
      </c>
      <c r="B1418" s="72" t="s">
        <v>33</v>
      </c>
      <c r="C1418" s="72">
        <v>2107</v>
      </c>
      <c r="D1418" s="72" t="s">
        <v>105</v>
      </c>
      <c r="E1418" s="72" t="s">
        <v>27</v>
      </c>
      <c r="F1418" s="72" t="s">
        <v>108</v>
      </c>
      <c r="G1418" s="72" t="s">
        <v>109</v>
      </c>
      <c r="H1418" s="72" t="s">
        <v>32</v>
      </c>
      <c r="I1418" s="72" t="s">
        <v>85</v>
      </c>
      <c r="J1418" s="74">
        <v>45586</v>
      </c>
      <c r="K1418" s="72"/>
      <c r="L1418" s="72">
        <v>0.58336798336798346</v>
      </c>
      <c r="M1418" s="72">
        <v>1811.9536823536814</v>
      </c>
      <c r="N1418" s="72">
        <f>M1418/1000</f>
        <v>1.8119536823536815</v>
      </c>
      <c r="O1418" s="72">
        <f>N1418*0.446089</f>
        <v>0.80829260620747145</v>
      </c>
    </row>
    <row r="1419" spans="1:15" ht="13" x14ac:dyDescent="0.15">
      <c r="A1419" s="72">
        <v>2024</v>
      </c>
      <c r="B1419" s="72" t="s">
        <v>33</v>
      </c>
      <c r="C1419" s="72">
        <v>2108</v>
      </c>
      <c r="D1419" s="72" t="s">
        <v>105</v>
      </c>
      <c r="E1419" s="72" t="s">
        <v>31</v>
      </c>
      <c r="F1419" s="72" t="s">
        <v>106</v>
      </c>
      <c r="G1419" s="72" t="s">
        <v>109</v>
      </c>
      <c r="H1419" s="72" t="s">
        <v>32</v>
      </c>
      <c r="I1419" s="72" t="s">
        <v>85</v>
      </c>
      <c r="J1419" s="74">
        <v>45586</v>
      </c>
      <c r="K1419" s="72"/>
      <c r="L1419" s="72">
        <v>0.69457877322473915</v>
      </c>
      <c r="M1419" s="72">
        <v>1180.7043027200825</v>
      </c>
      <c r="N1419" s="72">
        <f>M1419/1000</f>
        <v>1.1807043027200825</v>
      </c>
      <c r="O1419" s="72">
        <f>N1419*0.446089</f>
        <v>0.52669920169609896</v>
      </c>
    </row>
    <row r="1420" spans="1:15" ht="13" x14ac:dyDescent="0.15">
      <c r="A1420" s="72">
        <v>2024</v>
      </c>
      <c r="B1420" s="72" t="s">
        <v>33</v>
      </c>
      <c r="C1420" s="72">
        <v>2109</v>
      </c>
      <c r="D1420" s="72" t="s">
        <v>105</v>
      </c>
      <c r="E1420" s="72" t="s">
        <v>22</v>
      </c>
      <c r="F1420" s="72" t="s">
        <v>106</v>
      </c>
      <c r="G1420" s="72" t="s">
        <v>107</v>
      </c>
      <c r="H1420" s="72" t="s">
        <v>32</v>
      </c>
      <c r="I1420" s="72" t="s">
        <v>85</v>
      </c>
      <c r="J1420" s="74">
        <v>45586</v>
      </c>
      <c r="K1420" s="72"/>
      <c r="L1420" s="72">
        <v>0.717439293598234</v>
      </c>
      <c r="M1420" s="72">
        <v>1536.0884786050344</v>
      </c>
      <c r="N1420" s="72">
        <f>M1420/1000</f>
        <v>1.5360884786050344</v>
      </c>
      <c r="O1420" s="72">
        <f>N1420*0.446089</f>
        <v>0.68523217333244124</v>
      </c>
    </row>
    <row r="1421" spans="1:15" ht="13" x14ac:dyDescent="0.15">
      <c r="A1421" s="72">
        <v>2024</v>
      </c>
      <c r="B1421" s="72" t="s">
        <v>33</v>
      </c>
      <c r="C1421" s="72">
        <v>2110</v>
      </c>
      <c r="D1421" s="72" t="s">
        <v>105</v>
      </c>
      <c r="E1421" s="72" t="s">
        <v>28</v>
      </c>
      <c r="F1421" s="72" t="s">
        <v>106</v>
      </c>
      <c r="G1421" s="72" t="s">
        <v>110</v>
      </c>
      <c r="H1421" s="72" t="s">
        <v>32</v>
      </c>
      <c r="I1421" s="72" t="s">
        <v>85</v>
      </c>
      <c r="J1421" s="74">
        <v>45586</v>
      </c>
      <c r="K1421" s="72"/>
      <c r="L1421" s="72">
        <v>0.70804420457465944</v>
      </c>
      <c r="M1421" s="72">
        <v>1622.433416087832</v>
      </c>
      <c r="N1421" s="72">
        <f>M1421/1000</f>
        <v>1.622433416087832</v>
      </c>
      <c r="O1421" s="72">
        <f>N1421*0.446089</f>
        <v>0.72374970014920492</v>
      </c>
    </row>
    <row r="1422" spans="1:15" ht="13" x14ac:dyDescent="0.15">
      <c r="A1422" s="72">
        <v>2024</v>
      </c>
      <c r="B1422" s="72" t="s">
        <v>33</v>
      </c>
      <c r="C1422" s="72">
        <v>2111</v>
      </c>
      <c r="D1422" s="72" t="s">
        <v>105</v>
      </c>
      <c r="E1422" s="72" t="s">
        <v>29</v>
      </c>
      <c r="F1422" s="72" t="s">
        <v>108</v>
      </c>
      <c r="G1422" s="72" t="s">
        <v>107</v>
      </c>
      <c r="H1422" s="72" t="s">
        <v>32</v>
      </c>
      <c r="I1422" s="72" t="s">
        <v>85</v>
      </c>
      <c r="J1422" s="74">
        <v>45586</v>
      </c>
      <c r="K1422" s="72"/>
      <c r="L1422" s="72">
        <v>0.71036521004855391</v>
      </c>
      <c r="M1422" s="72">
        <v>1364.606023645078</v>
      </c>
      <c r="N1422" s="72">
        <f>M1422/1000</f>
        <v>1.3646060236450781</v>
      </c>
      <c r="O1422" s="72">
        <f>N1422*0.446089</f>
        <v>0.60873573648180923</v>
      </c>
    </row>
    <row r="1423" spans="1:15" ht="13" x14ac:dyDescent="0.15">
      <c r="A1423" s="72">
        <v>2024</v>
      </c>
      <c r="B1423" s="72" t="s">
        <v>33</v>
      </c>
      <c r="C1423" s="72">
        <v>2112</v>
      </c>
      <c r="D1423" s="72" t="s">
        <v>105</v>
      </c>
      <c r="E1423" s="72" t="s">
        <v>30</v>
      </c>
      <c r="F1423" s="72" t="s">
        <v>108</v>
      </c>
      <c r="G1423" s="72" t="s">
        <v>110</v>
      </c>
      <c r="H1423" s="72" t="s">
        <v>32</v>
      </c>
      <c r="I1423" s="72" t="s">
        <v>85</v>
      </c>
      <c r="J1423" s="74">
        <v>45586</v>
      </c>
      <c r="K1423" s="72"/>
      <c r="L1423" s="72">
        <v>0.68241730912708287</v>
      </c>
      <c r="M1423" s="72">
        <v>920.78877475743889</v>
      </c>
      <c r="N1423" s="72">
        <f>M1423/1000</f>
        <v>0.92078877475743892</v>
      </c>
      <c r="O1423" s="72">
        <f>N1423*0.446089</f>
        <v>0.41075374374277118</v>
      </c>
    </row>
    <row r="1424" spans="1:15" ht="13" x14ac:dyDescent="0.15">
      <c r="A1424" s="72">
        <v>2024</v>
      </c>
      <c r="B1424" s="72" t="s">
        <v>33</v>
      </c>
      <c r="C1424" s="72">
        <v>2207</v>
      </c>
      <c r="D1424" s="72" t="s">
        <v>111</v>
      </c>
      <c r="E1424" s="72" t="s">
        <v>22</v>
      </c>
      <c r="F1424" s="72" t="s">
        <v>106</v>
      </c>
      <c r="G1424" s="72" t="s">
        <v>107</v>
      </c>
      <c r="H1424" s="72" t="s">
        <v>32</v>
      </c>
      <c r="I1424" s="72" t="s">
        <v>85</v>
      </c>
      <c r="J1424" s="74">
        <v>45586</v>
      </c>
      <c r="K1424" s="72"/>
      <c r="L1424" s="72">
        <v>0.66397366846199879</v>
      </c>
      <c r="M1424" s="72">
        <v>4505.969417897305</v>
      </c>
      <c r="N1424" s="72">
        <f>M1424/1000</f>
        <v>4.5059694178973047</v>
      </c>
      <c r="O1424" s="72">
        <f>N1424*0.446089</f>
        <v>2.0100633916603909</v>
      </c>
    </row>
    <row r="1425" spans="1:15" ht="13" x14ac:dyDescent="0.15">
      <c r="A1425" s="72">
        <v>2024</v>
      </c>
      <c r="B1425" s="72" t="s">
        <v>33</v>
      </c>
      <c r="C1425" s="72">
        <v>2208</v>
      </c>
      <c r="D1425" s="72" t="s">
        <v>111</v>
      </c>
      <c r="E1425" s="72" t="s">
        <v>28</v>
      </c>
      <c r="F1425" s="72" t="s">
        <v>106</v>
      </c>
      <c r="G1425" s="72" t="s">
        <v>110</v>
      </c>
      <c r="H1425" s="72" t="s">
        <v>32</v>
      </c>
      <c r="I1425" s="72" t="s">
        <v>85</v>
      </c>
      <c r="J1425" s="74">
        <v>45586</v>
      </c>
      <c r="K1425" s="72"/>
      <c r="L1425" s="72">
        <v>0.67570558937465408</v>
      </c>
      <c r="M1425" s="72">
        <v>4113.5872467527151</v>
      </c>
      <c r="N1425" s="72">
        <f>M1425/1000</f>
        <v>4.113587246752715</v>
      </c>
      <c r="O1425" s="72">
        <f>N1425*0.446089</f>
        <v>1.835026021316672</v>
      </c>
    </row>
    <row r="1426" spans="1:15" ht="13" x14ac:dyDescent="0.15">
      <c r="A1426" s="72">
        <v>2024</v>
      </c>
      <c r="B1426" s="72" t="s">
        <v>33</v>
      </c>
      <c r="C1426" s="72">
        <v>2209</v>
      </c>
      <c r="D1426" s="72" t="s">
        <v>111</v>
      </c>
      <c r="E1426" s="72" t="s">
        <v>27</v>
      </c>
      <c r="F1426" s="72" t="s">
        <v>108</v>
      </c>
      <c r="G1426" s="72" t="s">
        <v>109</v>
      </c>
      <c r="H1426" s="72" t="s">
        <v>32</v>
      </c>
      <c r="I1426" s="72" t="s">
        <v>85</v>
      </c>
      <c r="J1426" s="74">
        <v>45586</v>
      </c>
      <c r="K1426" s="72"/>
      <c r="L1426" s="72">
        <v>0.70219216417910446</v>
      </c>
      <c r="M1426" s="72">
        <v>3345.8850735275646</v>
      </c>
      <c r="N1426" s="72">
        <f>M1426/1000</f>
        <v>3.3458850735275645</v>
      </c>
      <c r="O1426" s="72">
        <f>N1426*0.446089</f>
        <v>1.4925625265648377</v>
      </c>
    </row>
    <row r="1427" spans="1:15" ht="13" x14ac:dyDescent="0.15">
      <c r="A1427" s="72">
        <v>2024</v>
      </c>
      <c r="B1427" s="72" t="s">
        <v>33</v>
      </c>
      <c r="C1427" s="72">
        <v>2210</v>
      </c>
      <c r="D1427" s="72" t="s">
        <v>111</v>
      </c>
      <c r="E1427" s="72" t="s">
        <v>29</v>
      </c>
      <c r="F1427" s="72" t="s">
        <v>108</v>
      </c>
      <c r="G1427" s="72" t="s">
        <v>107</v>
      </c>
      <c r="H1427" s="72" t="s">
        <v>32</v>
      </c>
      <c r="I1427" s="72" t="s">
        <v>85</v>
      </c>
      <c r="J1427" s="74">
        <v>45586</v>
      </c>
      <c r="K1427" s="72"/>
      <c r="L1427" s="72">
        <v>0.72352833971204666</v>
      </c>
      <c r="M1427" s="72">
        <v>4642.5583533121944</v>
      </c>
      <c r="N1427" s="72">
        <f>M1427/1000</f>
        <v>4.6425583533121948</v>
      </c>
      <c r="O1427" s="72">
        <f>N1427*0.446089</f>
        <v>2.0709942132706836</v>
      </c>
    </row>
    <row r="1428" spans="1:15" ht="13" x14ac:dyDescent="0.15">
      <c r="A1428" s="72">
        <v>2024</v>
      </c>
      <c r="B1428" s="72" t="s">
        <v>33</v>
      </c>
      <c r="C1428" s="72">
        <v>2211</v>
      </c>
      <c r="D1428" s="72" t="s">
        <v>111</v>
      </c>
      <c r="E1428" s="72" t="s">
        <v>30</v>
      </c>
      <c r="F1428" s="72" t="s">
        <v>108</v>
      </c>
      <c r="G1428" s="72" t="s">
        <v>110</v>
      </c>
      <c r="H1428" s="72" t="s">
        <v>32</v>
      </c>
      <c r="I1428" s="72" t="s">
        <v>85</v>
      </c>
      <c r="J1428" s="74">
        <v>45586</v>
      </c>
      <c r="K1428" s="72"/>
      <c r="L1428" s="72">
        <v>0.69259962049335855</v>
      </c>
      <c r="M1428" s="72">
        <v>4084.9715370018985</v>
      </c>
      <c r="N1428" s="72">
        <f>M1428/1000</f>
        <v>4.0849715370018984</v>
      </c>
      <c r="O1428" s="72">
        <f>N1428*0.446089</f>
        <v>1.8222608679696399</v>
      </c>
    </row>
    <row r="1429" spans="1:15" ht="13" x14ac:dyDescent="0.15">
      <c r="A1429" s="72">
        <v>2024</v>
      </c>
      <c r="B1429" s="72" t="s">
        <v>33</v>
      </c>
      <c r="C1429" s="72">
        <v>2212</v>
      </c>
      <c r="D1429" s="72" t="s">
        <v>111</v>
      </c>
      <c r="E1429" s="72" t="s">
        <v>31</v>
      </c>
      <c r="F1429" s="72" t="s">
        <v>106</v>
      </c>
      <c r="G1429" s="72" t="s">
        <v>109</v>
      </c>
      <c r="H1429" s="72" t="s">
        <v>32</v>
      </c>
      <c r="I1429" s="72" t="s">
        <v>85</v>
      </c>
      <c r="J1429" s="74">
        <v>45586</v>
      </c>
      <c r="K1429" s="72"/>
      <c r="L1429" s="72">
        <v>0.66267523364485981</v>
      </c>
      <c r="M1429" s="72">
        <v>4075.1179041190712</v>
      </c>
      <c r="N1429" s="72">
        <f>M1429/1000</f>
        <v>4.0751179041190708</v>
      </c>
      <c r="O1429" s="72">
        <f>N1429*0.446089</f>
        <v>1.8178652707305722</v>
      </c>
    </row>
    <row r="1430" spans="1:15" ht="13" x14ac:dyDescent="0.15">
      <c r="A1430" s="72">
        <v>2024</v>
      </c>
      <c r="B1430" s="72" t="s">
        <v>33</v>
      </c>
      <c r="C1430" s="72">
        <v>2301</v>
      </c>
      <c r="D1430" s="72" t="s">
        <v>109</v>
      </c>
      <c r="E1430" s="72" t="s">
        <v>22</v>
      </c>
      <c r="F1430" s="72" t="s">
        <v>106</v>
      </c>
      <c r="G1430" s="72" t="s">
        <v>107</v>
      </c>
      <c r="H1430" s="72" t="s">
        <v>32</v>
      </c>
      <c r="I1430" s="72" t="s">
        <v>85</v>
      </c>
      <c r="J1430" s="74">
        <v>45586</v>
      </c>
      <c r="K1430" s="72"/>
      <c r="L1430" s="72">
        <v>0.70391727977729179</v>
      </c>
      <c r="M1430" s="72">
        <v>3433.8098771234563</v>
      </c>
      <c r="N1430" s="72">
        <f>M1430/1000</f>
        <v>3.4338098771234562</v>
      </c>
      <c r="O1430" s="72">
        <f>N1430*0.446089</f>
        <v>1.5317848142761255</v>
      </c>
    </row>
    <row r="1431" spans="1:15" ht="13" x14ac:dyDescent="0.15">
      <c r="A1431" s="72">
        <v>2024</v>
      </c>
      <c r="B1431" s="72" t="s">
        <v>33</v>
      </c>
      <c r="C1431" s="72">
        <v>2302</v>
      </c>
      <c r="D1431" s="72" t="s">
        <v>109</v>
      </c>
      <c r="E1431" s="72" t="s">
        <v>28</v>
      </c>
      <c r="F1431" s="72" t="s">
        <v>106</v>
      </c>
      <c r="G1431" s="72" t="s">
        <v>110</v>
      </c>
      <c r="H1431" s="72" t="s">
        <v>32</v>
      </c>
      <c r="I1431" s="72" t="s">
        <v>85</v>
      </c>
      <c r="J1431" s="74">
        <v>45586</v>
      </c>
      <c r="K1431" s="72"/>
      <c r="L1431" s="72">
        <v>0.72841029256256606</v>
      </c>
      <c r="M1431" s="72">
        <v>3445.0422833670982</v>
      </c>
      <c r="N1431" s="72">
        <f>M1431/1000</f>
        <v>3.4450422833670982</v>
      </c>
      <c r="O1431" s="72">
        <f>N1431*0.446089</f>
        <v>1.5367954671449455</v>
      </c>
    </row>
    <row r="1432" spans="1:15" ht="13" x14ac:dyDescent="0.15">
      <c r="A1432" s="72">
        <v>2024</v>
      </c>
      <c r="B1432" s="72" t="s">
        <v>33</v>
      </c>
      <c r="C1432" s="72">
        <v>2303</v>
      </c>
      <c r="D1432" s="72" t="s">
        <v>109</v>
      </c>
      <c r="E1432" s="72" t="s">
        <v>31</v>
      </c>
      <c r="F1432" s="72" t="s">
        <v>106</v>
      </c>
      <c r="G1432" s="72" t="s">
        <v>109</v>
      </c>
      <c r="H1432" s="72" t="s">
        <v>32</v>
      </c>
      <c r="I1432" s="72" t="s">
        <v>85</v>
      </c>
      <c r="J1432" s="74">
        <v>45586</v>
      </c>
      <c r="K1432" s="72"/>
      <c r="L1432" s="72">
        <v>0.71675977653631295</v>
      </c>
      <c r="M1432" s="72">
        <v>3353.3042115757189</v>
      </c>
      <c r="N1432" s="72">
        <f>M1432/1000</f>
        <v>3.3533042115757188</v>
      </c>
      <c r="O1432" s="72">
        <f>N1432*0.446089</f>
        <v>1.4958721224376008</v>
      </c>
    </row>
    <row r="1433" spans="1:15" ht="13" x14ac:dyDescent="0.15">
      <c r="A1433" s="72">
        <v>2024</v>
      </c>
      <c r="B1433" s="72" t="s">
        <v>33</v>
      </c>
      <c r="C1433" s="72">
        <v>2304</v>
      </c>
      <c r="D1433" s="72" t="s">
        <v>109</v>
      </c>
      <c r="E1433" s="72" t="s">
        <v>30</v>
      </c>
      <c r="F1433" s="72" t="s">
        <v>108</v>
      </c>
      <c r="G1433" s="72" t="s">
        <v>110</v>
      </c>
      <c r="H1433" s="72" t="s">
        <v>32</v>
      </c>
      <c r="I1433" s="72" t="s">
        <v>85</v>
      </c>
      <c r="J1433" s="74">
        <v>45586</v>
      </c>
      <c r="K1433" s="72"/>
      <c r="L1433" s="72">
        <v>0.70618353682552193</v>
      </c>
      <c r="M1433" s="72">
        <v>4330.3989384015622</v>
      </c>
      <c r="N1433" s="72">
        <f>M1433/1000</f>
        <v>4.3303989384015624</v>
      </c>
      <c r="O1433" s="72">
        <f>N1433*0.446089</f>
        <v>1.9317433320326147</v>
      </c>
    </row>
    <row r="1434" spans="1:15" ht="13" x14ac:dyDescent="0.15">
      <c r="A1434" s="72">
        <v>2024</v>
      </c>
      <c r="B1434" s="72" t="s">
        <v>33</v>
      </c>
      <c r="C1434" s="72">
        <v>2305</v>
      </c>
      <c r="D1434" s="72" t="s">
        <v>109</v>
      </c>
      <c r="E1434" s="72" t="s">
        <v>29</v>
      </c>
      <c r="F1434" s="72" t="s">
        <v>108</v>
      </c>
      <c r="G1434" s="72" t="s">
        <v>107</v>
      </c>
      <c r="H1434" s="72" t="s">
        <v>32</v>
      </c>
      <c r="I1434" s="72" t="s">
        <v>85</v>
      </c>
      <c r="J1434" s="74">
        <v>45586</v>
      </c>
      <c r="K1434" s="72"/>
      <c r="L1434" s="72">
        <v>0.682765737874097</v>
      </c>
      <c r="M1434" s="72">
        <v>4713.8650787197739</v>
      </c>
      <c r="N1434" s="72">
        <f>M1434/1000</f>
        <v>4.713865078719774</v>
      </c>
      <c r="O1434" s="72">
        <f>N1434*0.446089</f>
        <v>2.1028033591010251</v>
      </c>
    </row>
    <row r="1435" spans="1:15" ht="13" x14ac:dyDescent="0.15">
      <c r="A1435" s="72">
        <v>2024</v>
      </c>
      <c r="B1435" s="72" t="s">
        <v>33</v>
      </c>
      <c r="C1435" s="72">
        <v>2306</v>
      </c>
      <c r="D1435" s="72" t="s">
        <v>109</v>
      </c>
      <c r="E1435" s="72" t="s">
        <v>27</v>
      </c>
      <c r="F1435" s="72" t="s">
        <v>108</v>
      </c>
      <c r="G1435" s="72" t="s">
        <v>109</v>
      </c>
      <c r="H1435" s="72" t="s">
        <v>32</v>
      </c>
      <c r="I1435" s="72" t="s">
        <v>85</v>
      </c>
      <c r="J1435" s="74">
        <v>45586</v>
      </c>
      <c r="K1435" s="72"/>
      <c r="L1435" s="72">
        <v>0.69122257053291536</v>
      </c>
      <c r="M1435" s="72">
        <v>4923.9249970974097</v>
      </c>
      <c r="N1435" s="72">
        <f>M1435/1000</f>
        <v>4.9239249970974095</v>
      </c>
      <c r="O1435" s="72">
        <f>N1435*0.446089</f>
        <v>2.1965087780301862</v>
      </c>
    </row>
    <row r="1436" spans="1:15" ht="13" x14ac:dyDescent="0.15">
      <c r="A1436" s="72">
        <v>2024</v>
      </c>
      <c r="B1436" s="72" t="s">
        <v>33</v>
      </c>
      <c r="C1436" s="72">
        <v>2407</v>
      </c>
      <c r="D1436" s="72" t="s">
        <v>107</v>
      </c>
      <c r="E1436" s="72" t="s">
        <v>31</v>
      </c>
      <c r="F1436" s="72" t="s">
        <v>106</v>
      </c>
      <c r="G1436" s="72" t="s">
        <v>109</v>
      </c>
      <c r="H1436" s="72" t="s">
        <v>32</v>
      </c>
      <c r="I1436" s="72" t="s">
        <v>85</v>
      </c>
      <c r="J1436" s="74">
        <v>45586</v>
      </c>
      <c r="K1436" s="72"/>
      <c r="L1436" s="72">
        <v>0.69921491658488721</v>
      </c>
      <c r="M1436" s="72">
        <v>3379.3345905902329</v>
      </c>
      <c r="N1436" s="72">
        <f>M1436/1000</f>
        <v>3.3793345905902328</v>
      </c>
      <c r="O1436" s="72">
        <f>N1436*0.446089</f>
        <v>1.5074839881818063</v>
      </c>
    </row>
    <row r="1437" spans="1:15" ht="13" x14ac:dyDescent="0.15">
      <c r="A1437" s="72">
        <v>2024</v>
      </c>
      <c r="B1437" s="72" t="s">
        <v>33</v>
      </c>
      <c r="C1437" s="72">
        <v>2408</v>
      </c>
      <c r="D1437" s="72" t="s">
        <v>107</v>
      </c>
      <c r="E1437" s="72" t="s">
        <v>27</v>
      </c>
      <c r="F1437" s="72" t="s">
        <v>108</v>
      </c>
      <c r="G1437" s="72" t="s">
        <v>109</v>
      </c>
      <c r="H1437" s="72" t="s">
        <v>32</v>
      </c>
      <c r="I1437" s="72" t="s">
        <v>85</v>
      </c>
      <c r="J1437" s="74">
        <v>45586</v>
      </c>
      <c r="K1437" s="72"/>
      <c r="L1437" s="72">
        <v>0.74027279253409906</v>
      </c>
      <c r="M1437" s="72">
        <v>4863.4123648545765</v>
      </c>
      <c r="N1437" s="72">
        <f>M1437/1000</f>
        <v>4.8634123648545762</v>
      </c>
      <c r="O1437" s="72">
        <f>N1437*0.446089</f>
        <v>2.1695147584256129</v>
      </c>
    </row>
    <row r="1438" spans="1:15" ht="13" x14ac:dyDescent="0.15">
      <c r="A1438" s="72">
        <v>2024</v>
      </c>
      <c r="B1438" s="72" t="s">
        <v>33</v>
      </c>
      <c r="C1438" s="72">
        <v>2409</v>
      </c>
      <c r="D1438" s="72" t="s">
        <v>107</v>
      </c>
      <c r="E1438" s="72" t="s">
        <v>22</v>
      </c>
      <c r="F1438" s="72" t="s">
        <v>106</v>
      </c>
      <c r="G1438" s="72" t="s">
        <v>107</v>
      </c>
      <c r="H1438" s="72" t="s">
        <v>32</v>
      </c>
      <c r="I1438" s="72" t="s">
        <v>85</v>
      </c>
      <c r="J1438" s="74">
        <v>45586</v>
      </c>
      <c r="K1438" s="72"/>
      <c r="L1438" s="72">
        <v>0.73572355613238161</v>
      </c>
      <c r="M1438" s="72">
        <v>6385.2866759745393</v>
      </c>
      <c r="N1438" s="72">
        <f>M1438/1000</f>
        <v>6.3852866759745392</v>
      </c>
      <c r="O1438" s="72">
        <f>N1438*0.446089</f>
        <v>2.8484061479988063</v>
      </c>
    </row>
    <row r="1439" spans="1:15" ht="13" x14ac:dyDescent="0.15">
      <c r="A1439" s="72">
        <v>2024</v>
      </c>
      <c r="B1439" s="72" t="s">
        <v>33</v>
      </c>
      <c r="C1439" s="72">
        <v>2410</v>
      </c>
      <c r="D1439" s="72" t="s">
        <v>107</v>
      </c>
      <c r="E1439" s="72" t="s">
        <v>30</v>
      </c>
      <c r="F1439" s="72" t="s">
        <v>108</v>
      </c>
      <c r="G1439" s="72" t="s">
        <v>110</v>
      </c>
      <c r="H1439" s="72" t="s">
        <v>32</v>
      </c>
      <c r="I1439" s="72" t="s">
        <v>85</v>
      </c>
      <c r="J1439" s="74">
        <v>45586</v>
      </c>
      <c r="K1439" s="72"/>
      <c r="L1439" s="72">
        <v>0.74104859335038364</v>
      </c>
      <c r="M1439" s="72">
        <v>2189.819228086491</v>
      </c>
      <c r="N1439" s="72">
        <f>M1439/1000</f>
        <v>2.189819228086491</v>
      </c>
      <c r="O1439" s="72">
        <f>N1439*0.446089</f>
        <v>0.97685426963787469</v>
      </c>
    </row>
    <row r="1440" spans="1:15" ht="13" x14ac:dyDescent="0.15">
      <c r="A1440" s="72">
        <v>2024</v>
      </c>
      <c r="B1440" s="72" t="s">
        <v>33</v>
      </c>
      <c r="C1440" s="72">
        <v>2411</v>
      </c>
      <c r="D1440" s="72" t="s">
        <v>107</v>
      </c>
      <c r="E1440" s="72" t="s">
        <v>29</v>
      </c>
      <c r="F1440" s="72" t="s">
        <v>108</v>
      </c>
      <c r="G1440" s="72" t="s">
        <v>107</v>
      </c>
      <c r="H1440" s="72" t="s">
        <v>32</v>
      </c>
      <c r="I1440" s="72" t="s">
        <v>85</v>
      </c>
      <c r="J1440" s="74">
        <v>45586</v>
      </c>
      <c r="K1440" s="72"/>
      <c r="L1440" s="72">
        <v>0.73343712160525854</v>
      </c>
      <c r="M1440" s="72">
        <v>4057.5339731862832</v>
      </c>
      <c r="N1440" s="72">
        <f>M1440/1000</f>
        <v>4.0575339731862829</v>
      </c>
      <c r="O1440" s="72">
        <f>N1440*0.446089</f>
        <v>1.8100212725646958</v>
      </c>
    </row>
    <row r="1441" spans="1:15" ht="13" x14ac:dyDescent="0.15">
      <c r="A1441" s="72">
        <v>2024</v>
      </c>
      <c r="B1441" s="72" t="s">
        <v>33</v>
      </c>
      <c r="C1441" s="72">
        <v>2412</v>
      </c>
      <c r="D1441" s="72" t="s">
        <v>107</v>
      </c>
      <c r="E1441" s="72" t="s">
        <v>28</v>
      </c>
      <c r="F1441" s="72" t="s">
        <v>106</v>
      </c>
      <c r="G1441" s="72" t="s">
        <v>110</v>
      </c>
      <c r="H1441" s="72" t="s">
        <v>32</v>
      </c>
      <c r="I1441" s="72" t="s">
        <v>85</v>
      </c>
      <c r="J1441" s="74">
        <v>45586</v>
      </c>
      <c r="K1441" s="72"/>
      <c r="L1441" s="72">
        <v>0.68135593220338986</v>
      </c>
      <c r="M1441" s="72">
        <v>4272.8806939450997</v>
      </c>
      <c r="N1441" s="72">
        <f>M1441/1000</f>
        <v>4.2728806939450994</v>
      </c>
      <c r="O1441" s="72">
        <f>N1441*0.446089</f>
        <v>1.9060850758812755</v>
      </c>
    </row>
    <row r="1442" spans="1:15" ht="13" x14ac:dyDescent="0.15">
      <c r="A1442" s="72"/>
      <c r="B1442" s="72"/>
      <c r="C1442" s="72"/>
      <c r="D1442" s="72"/>
      <c r="E1442" s="72"/>
      <c r="F1442" s="72"/>
      <c r="G1442" s="72"/>
      <c r="H1442" s="72"/>
      <c r="I1442" s="72"/>
      <c r="J1442" s="74"/>
      <c r="K1442" s="72"/>
      <c r="L1442" s="72"/>
      <c r="M1442" s="72"/>
    </row>
    <row r="1443" spans="1:15" ht="13" x14ac:dyDescent="0.15">
      <c r="A1443" s="72"/>
      <c r="B1443" s="72"/>
      <c r="C1443" s="72"/>
      <c r="D1443" s="72"/>
      <c r="E1443" s="72"/>
      <c r="F1443" s="72"/>
      <c r="G1443" s="72"/>
      <c r="H1443" s="72"/>
      <c r="I1443" s="72"/>
      <c r="J1443" s="74"/>
      <c r="K1443" s="72"/>
      <c r="L1443" s="72"/>
      <c r="M1443" s="72"/>
    </row>
    <row r="1444" spans="1:15" ht="13" x14ac:dyDescent="0.15">
      <c r="A1444" s="72"/>
      <c r="B1444" s="72"/>
      <c r="C1444" s="72"/>
      <c r="D1444" s="72"/>
      <c r="E1444" s="72"/>
      <c r="F1444" s="72"/>
      <c r="G1444" s="72"/>
      <c r="H1444" s="72"/>
      <c r="I1444" s="72"/>
      <c r="J1444" s="74"/>
      <c r="K1444" s="72"/>
      <c r="L1444" s="72"/>
      <c r="M1444" s="72"/>
    </row>
    <row r="1445" spans="1:15" ht="13" x14ac:dyDescent="0.15">
      <c r="A1445" s="72"/>
      <c r="B1445" s="72"/>
      <c r="C1445" s="72"/>
      <c r="D1445" s="72"/>
      <c r="E1445" s="72"/>
      <c r="F1445" s="72"/>
      <c r="G1445" s="72"/>
      <c r="H1445" s="72"/>
      <c r="I1445" s="72"/>
      <c r="J1445" s="74"/>
      <c r="K1445" s="72"/>
      <c r="L1445" s="72"/>
      <c r="M1445" s="72"/>
    </row>
    <row r="1446" spans="1:15" ht="13" x14ac:dyDescent="0.15">
      <c r="A1446" s="72"/>
      <c r="B1446" s="72"/>
      <c r="C1446" s="72"/>
      <c r="D1446" s="72"/>
      <c r="E1446" s="72"/>
      <c r="F1446" s="72"/>
      <c r="G1446" s="72"/>
      <c r="H1446" s="72"/>
      <c r="I1446" s="72"/>
      <c r="J1446" s="74"/>
      <c r="K1446" s="72"/>
      <c r="L1446" s="72"/>
      <c r="M1446" s="72"/>
    </row>
    <row r="1447" spans="1:15" ht="13" x14ac:dyDescent="0.15">
      <c r="A1447" s="72"/>
      <c r="B1447" s="72"/>
      <c r="C1447" s="72"/>
      <c r="D1447" s="72"/>
      <c r="E1447" s="72"/>
      <c r="F1447" s="72"/>
      <c r="G1447" s="72"/>
      <c r="H1447" s="72"/>
      <c r="I1447" s="72"/>
      <c r="J1447" s="74"/>
      <c r="K1447" s="72"/>
      <c r="L1447" s="72"/>
      <c r="M1447" s="72"/>
    </row>
    <row r="1448" spans="1:15" ht="13" x14ac:dyDescent="0.15">
      <c r="A1448" s="72"/>
      <c r="B1448" s="72"/>
      <c r="C1448" s="72"/>
      <c r="D1448" s="72"/>
      <c r="E1448" s="72"/>
      <c r="F1448" s="72"/>
      <c r="G1448" s="72"/>
      <c r="H1448" s="72"/>
      <c r="I1448" s="72"/>
      <c r="J1448" s="74"/>
      <c r="K1448" s="72"/>
      <c r="L1448" s="72"/>
      <c r="M1448" s="72"/>
    </row>
    <row r="1449" spans="1:15" ht="13" x14ac:dyDescent="0.15">
      <c r="A1449" s="72"/>
      <c r="B1449" s="72"/>
      <c r="C1449" s="72"/>
      <c r="D1449" s="72"/>
      <c r="E1449" s="72"/>
      <c r="F1449" s="72"/>
      <c r="G1449" s="72"/>
      <c r="H1449" s="72"/>
      <c r="I1449" s="72"/>
      <c r="J1449" s="74"/>
      <c r="K1449" s="72"/>
      <c r="L1449" s="72"/>
      <c r="M1449" s="72"/>
    </row>
    <row r="1450" spans="1:15" ht="13" x14ac:dyDescent="0.15">
      <c r="A1450" s="72"/>
      <c r="B1450" s="72"/>
      <c r="C1450" s="72"/>
      <c r="D1450" s="72"/>
      <c r="E1450" s="72"/>
      <c r="F1450" s="72"/>
      <c r="G1450" s="72"/>
      <c r="H1450" s="72"/>
      <c r="I1450" s="72"/>
      <c r="J1450" s="74"/>
      <c r="K1450" s="72"/>
      <c r="L1450" s="72"/>
      <c r="M1450" s="72"/>
    </row>
    <row r="1451" spans="1:15" ht="13" x14ac:dyDescent="0.15">
      <c r="A1451" s="72"/>
      <c r="B1451" s="72"/>
      <c r="C1451" s="72"/>
      <c r="D1451" s="72"/>
      <c r="E1451" s="72"/>
      <c r="F1451" s="72"/>
      <c r="G1451" s="72"/>
      <c r="H1451" s="72"/>
      <c r="I1451" s="72"/>
      <c r="J1451" s="74"/>
      <c r="K1451" s="72"/>
      <c r="L1451" s="72"/>
      <c r="M1451" s="72"/>
    </row>
    <row r="1452" spans="1:15" ht="13" x14ac:dyDescent="0.15">
      <c r="A1452" s="72"/>
      <c r="B1452" s="72"/>
      <c r="C1452" s="72"/>
      <c r="D1452" s="72"/>
      <c r="E1452" s="72"/>
      <c r="F1452" s="72"/>
      <c r="G1452" s="72"/>
      <c r="H1452" s="72"/>
      <c r="I1452" s="72"/>
      <c r="J1452" s="74"/>
      <c r="K1452" s="72"/>
      <c r="L1452" s="72"/>
      <c r="M1452" s="72"/>
    </row>
    <row r="1453" spans="1:15" ht="13" x14ac:dyDescent="0.15">
      <c r="A1453" s="72"/>
      <c r="B1453" s="72"/>
      <c r="C1453" s="72"/>
      <c r="D1453" s="72"/>
      <c r="E1453" s="72"/>
      <c r="F1453" s="72"/>
      <c r="G1453" s="72"/>
      <c r="H1453" s="72"/>
      <c r="I1453" s="72"/>
      <c r="J1453" s="74"/>
      <c r="K1453" s="72"/>
      <c r="L1453" s="72"/>
      <c r="M1453" s="72"/>
    </row>
    <row r="1454" spans="1:15" ht="13" x14ac:dyDescent="0.15">
      <c r="A1454" s="72"/>
      <c r="B1454" s="72"/>
      <c r="C1454" s="72"/>
      <c r="D1454" s="72"/>
      <c r="E1454" s="72"/>
      <c r="F1454" s="72"/>
      <c r="G1454" s="72"/>
      <c r="H1454" s="72"/>
      <c r="I1454" s="72"/>
      <c r="J1454" s="74"/>
      <c r="K1454" s="72"/>
      <c r="L1454" s="72"/>
      <c r="M1454" s="72"/>
    </row>
    <row r="1455" spans="1:15" ht="13" x14ac:dyDescent="0.15">
      <c r="A1455" s="72"/>
      <c r="B1455" s="72"/>
      <c r="C1455" s="72"/>
      <c r="D1455" s="72"/>
      <c r="E1455" s="72"/>
      <c r="F1455" s="72"/>
      <c r="G1455" s="72"/>
      <c r="H1455" s="72"/>
      <c r="I1455" s="72"/>
      <c r="J1455" s="74"/>
      <c r="K1455" s="72"/>
      <c r="L1455" s="72"/>
      <c r="M1455" s="72"/>
    </row>
    <row r="1456" spans="1:15" ht="13" x14ac:dyDescent="0.15">
      <c r="A1456" s="72"/>
      <c r="B1456" s="72"/>
      <c r="C1456" s="72"/>
      <c r="D1456" s="72"/>
      <c r="E1456" s="72"/>
      <c r="F1456" s="72"/>
      <c r="G1456" s="72"/>
      <c r="H1456" s="72"/>
      <c r="I1456" s="72"/>
      <c r="J1456" s="74"/>
      <c r="K1456" s="72"/>
      <c r="L1456" s="72"/>
      <c r="M1456" s="72"/>
    </row>
    <row r="1457" spans="1:13" ht="13" x14ac:dyDescent="0.15">
      <c r="A1457" s="72"/>
      <c r="B1457" s="72"/>
      <c r="C1457" s="72"/>
      <c r="D1457" s="72"/>
      <c r="E1457" s="72"/>
      <c r="F1457" s="72"/>
      <c r="G1457" s="72"/>
      <c r="H1457" s="72"/>
      <c r="I1457" s="72"/>
      <c r="J1457" s="74"/>
      <c r="K1457" s="72"/>
      <c r="L1457" s="72"/>
      <c r="M1457" s="72"/>
    </row>
    <row r="1458" spans="1:13" ht="13" x14ac:dyDescent="0.15">
      <c r="A1458" s="72"/>
      <c r="B1458" s="72"/>
      <c r="C1458" s="72"/>
      <c r="D1458" s="72"/>
      <c r="E1458" s="72"/>
      <c r="F1458" s="72"/>
      <c r="G1458" s="72"/>
      <c r="H1458" s="72"/>
      <c r="I1458" s="72"/>
      <c r="J1458" s="74"/>
      <c r="K1458" s="72"/>
      <c r="L1458" s="72"/>
      <c r="M1458" s="72"/>
    </row>
    <row r="1459" spans="1:13" ht="13" x14ac:dyDescent="0.15">
      <c r="A1459" s="72"/>
      <c r="B1459" s="72"/>
      <c r="C1459" s="72"/>
      <c r="D1459" s="72"/>
      <c r="E1459" s="72"/>
      <c r="F1459" s="72"/>
      <c r="G1459" s="72"/>
      <c r="H1459" s="72"/>
      <c r="I1459" s="72"/>
      <c r="J1459" s="74"/>
      <c r="K1459" s="72"/>
      <c r="L1459" s="72"/>
      <c r="M1459" s="72"/>
    </row>
    <row r="1460" spans="1:13" ht="13" x14ac:dyDescent="0.15">
      <c r="A1460" s="72"/>
      <c r="B1460" s="72"/>
      <c r="C1460" s="72"/>
      <c r="D1460" s="72"/>
      <c r="E1460" s="72"/>
      <c r="F1460" s="72"/>
      <c r="G1460" s="72"/>
      <c r="H1460" s="72"/>
      <c r="I1460" s="72"/>
      <c r="J1460" s="74"/>
      <c r="K1460" s="72"/>
      <c r="L1460" s="72"/>
      <c r="M1460" s="72"/>
    </row>
    <row r="1461" spans="1:13" ht="13" x14ac:dyDescent="0.15">
      <c r="A1461" s="72"/>
      <c r="B1461" s="72"/>
      <c r="C1461" s="72"/>
      <c r="D1461" s="72"/>
      <c r="E1461" s="72"/>
      <c r="F1461" s="72"/>
      <c r="G1461" s="72"/>
      <c r="H1461" s="72"/>
      <c r="I1461" s="72"/>
      <c r="J1461" s="74"/>
      <c r="K1461" s="72"/>
      <c r="L1461" s="72"/>
      <c r="M1461" s="72"/>
    </row>
    <row r="1462" spans="1:13" ht="13" x14ac:dyDescent="0.15">
      <c r="A1462" s="72"/>
      <c r="B1462" s="72"/>
      <c r="C1462" s="72"/>
      <c r="D1462" s="72"/>
      <c r="E1462" s="72"/>
      <c r="F1462" s="72"/>
      <c r="G1462" s="72"/>
      <c r="H1462" s="72"/>
      <c r="I1462" s="72"/>
      <c r="J1462" s="74"/>
      <c r="K1462" s="72"/>
      <c r="L1462" s="72"/>
      <c r="M1462" s="72"/>
    </row>
    <row r="1463" spans="1:13" ht="13" x14ac:dyDescent="0.15">
      <c r="A1463" s="72"/>
      <c r="B1463" s="72"/>
      <c r="C1463" s="72"/>
      <c r="D1463" s="72"/>
      <c r="E1463" s="72"/>
      <c r="F1463" s="72"/>
      <c r="G1463" s="72"/>
      <c r="H1463" s="72"/>
      <c r="I1463" s="72"/>
      <c r="J1463" s="74"/>
      <c r="K1463" s="72"/>
      <c r="L1463" s="72"/>
      <c r="M1463" s="72"/>
    </row>
    <row r="1464" spans="1:13" ht="13" x14ac:dyDescent="0.15">
      <c r="A1464" s="72"/>
      <c r="B1464" s="72"/>
      <c r="C1464" s="72"/>
      <c r="D1464" s="72"/>
      <c r="E1464" s="72"/>
      <c r="F1464" s="72"/>
      <c r="G1464" s="72"/>
      <c r="H1464" s="72"/>
      <c r="I1464" s="72"/>
      <c r="J1464" s="74"/>
      <c r="K1464" s="72"/>
      <c r="L1464" s="72"/>
      <c r="M1464" s="72"/>
    </row>
    <row r="1465" spans="1:13" ht="13" x14ac:dyDescent="0.15">
      <c r="A1465" s="72"/>
      <c r="B1465" s="72"/>
      <c r="C1465" s="72"/>
      <c r="D1465" s="72"/>
      <c r="E1465" s="72"/>
      <c r="F1465" s="72"/>
      <c r="G1465" s="72"/>
      <c r="H1465" s="72"/>
      <c r="I1465" s="72"/>
      <c r="J1465" s="74"/>
      <c r="K1465" s="72"/>
      <c r="L1465" s="72"/>
      <c r="M1465" s="72"/>
    </row>
    <row r="1466" spans="1:13" ht="13" x14ac:dyDescent="0.15">
      <c r="A1466" s="72"/>
      <c r="B1466" s="72"/>
      <c r="C1466" s="72"/>
      <c r="D1466" s="72"/>
      <c r="E1466" s="72"/>
      <c r="F1466" s="72"/>
      <c r="G1466" s="72"/>
      <c r="H1466" s="72"/>
      <c r="I1466" s="72"/>
      <c r="J1466" s="74"/>
      <c r="K1466" s="72"/>
      <c r="L1466" s="72"/>
      <c r="M1466" s="72"/>
    </row>
    <row r="1467" spans="1:13" ht="13" x14ac:dyDescent="0.15">
      <c r="A1467" s="72"/>
      <c r="B1467" s="72"/>
      <c r="C1467" s="72"/>
      <c r="D1467" s="72"/>
      <c r="E1467" s="72"/>
      <c r="F1467" s="72"/>
      <c r="G1467" s="72"/>
      <c r="H1467" s="72"/>
      <c r="I1467" s="72"/>
      <c r="J1467" s="74"/>
      <c r="K1467" s="72"/>
      <c r="L1467" s="72"/>
      <c r="M1467" s="72"/>
    </row>
    <row r="1468" spans="1:13" ht="13" x14ac:dyDescent="0.15">
      <c r="A1468" s="72"/>
      <c r="B1468" s="72"/>
      <c r="C1468" s="72"/>
      <c r="D1468" s="72"/>
      <c r="E1468" s="72"/>
      <c r="F1468" s="72"/>
      <c r="G1468" s="72"/>
      <c r="H1468" s="72"/>
      <c r="I1468" s="72"/>
      <c r="J1468" s="74"/>
      <c r="K1468" s="72"/>
      <c r="L1468" s="72"/>
      <c r="M1468" s="72"/>
    </row>
    <row r="1469" spans="1:13" ht="13" x14ac:dyDescent="0.15">
      <c r="A1469" s="72"/>
      <c r="B1469" s="72"/>
      <c r="C1469" s="72"/>
      <c r="D1469" s="72"/>
      <c r="E1469" s="72"/>
      <c r="F1469" s="72"/>
      <c r="G1469" s="72"/>
      <c r="H1469" s="72"/>
      <c r="I1469" s="72"/>
      <c r="J1469" s="74"/>
      <c r="K1469" s="72"/>
      <c r="L1469" s="72"/>
      <c r="M1469" s="72"/>
    </row>
    <row r="1470" spans="1:13" ht="13" x14ac:dyDescent="0.15">
      <c r="A1470" s="72"/>
      <c r="B1470" s="72"/>
      <c r="C1470" s="72"/>
      <c r="D1470" s="72"/>
      <c r="E1470" s="72"/>
      <c r="F1470" s="72"/>
      <c r="G1470" s="72"/>
      <c r="H1470" s="72"/>
      <c r="I1470" s="72"/>
      <c r="J1470" s="74"/>
      <c r="K1470" s="72"/>
      <c r="L1470" s="72"/>
      <c r="M1470" s="72"/>
    </row>
    <row r="1471" spans="1:13" ht="13" x14ac:dyDescent="0.15">
      <c r="A1471" s="72"/>
      <c r="B1471" s="72"/>
      <c r="C1471" s="72"/>
      <c r="D1471" s="72"/>
      <c r="E1471" s="72"/>
      <c r="F1471" s="72"/>
      <c r="G1471" s="72"/>
      <c r="H1471" s="72"/>
      <c r="I1471" s="72"/>
      <c r="J1471" s="74"/>
      <c r="K1471" s="72"/>
      <c r="L1471" s="72"/>
      <c r="M1471" s="72"/>
    </row>
    <row r="1472" spans="1:13" ht="13" x14ac:dyDescent="0.15">
      <c r="A1472" s="72"/>
      <c r="B1472" s="72"/>
      <c r="C1472" s="72"/>
      <c r="D1472" s="72"/>
      <c r="E1472" s="72"/>
      <c r="F1472" s="72"/>
      <c r="G1472" s="72"/>
      <c r="H1472" s="72"/>
      <c r="I1472" s="72"/>
      <c r="J1472" s="74"/>
      <c r="K1472" s="72"/>
      <c r="L1472" s="72"/>
      <c r="M1472" s="72"/>
    </row>
    <row r="1473" spans="1:13" ht="13" x14ac:dyDescent="0.15">
      <c r="A1473" s="72"/>
      <c r="B1473" s="72"/>
      <c r="C1473" s="72"/>
      <c r="D1473" s="72"/>
      <c r="E1473" s="72"/>
      <c r="F1473" s="72"/>
      <c r="G1473" s="72"/>
      <c r="H1473" s="72"/>
      <c r="I1473" s="72"/>
      <c r="J1473" s="74"/>
      <c r="K1473" s="72"/>
      <c r="L1473" s="72"/>
      <c r="M1473" s="72"/>
    </row>
    <row r="1474" spans="1:13" ht="13" x14ac:dyDescent="0.15">
      <c r="A1474" s="72"/>
      <c r="B1474" s="72"/>
      <c r="C1474" s="72"/>
      <c r="D1474" s="72"/>
      <c r="E1474" s="72"/>
      <c r="F1474" s="72"/>
      <c r="G1474" s="72"/>
      <c r="H1474" s="72"/>
      <c r="I1474" s="72"/>
      <c r="J1474" s="74"/>
      <c r="K1474" s="72"/>
      <c r="L1474" s="72"/>
      <c r="M1474" s="72"/>
    </row>
    <row r="1475" spans="1:13" ht="13" x14ac:dyDescent="0.15">
      <c r="A1475" s="72"/>
      <c r="B1475" s="72"/>
      <c r="C1475" s="72"/>
      <c r="D1475" s="72"/>
      <c r="E1475" s="72"/>
      <c r="F1475" s="72"/>
      <c r="G1475" s="72"/>
      <c r="H1475" s="72"/>
      <c r="I1475" s="72"/>
      <c r="J1475" s="74"/>
      <c r="K1475" s="72"/>
      <c r="L1475" s="72"/>
      <c r="M1475" s="72"/>
    </row>
    <row r="1476" spans="1:13" ht="13" x14ac:dyDescent="0.15">
      <c r="A1476" s="72"/>
      <c r="B1476" s="72"/>
      <c r="C1476" s="72"/>
      <c r="D1476" s="72"/>
      <c r="E1476" s="72"/>
      <c r="F1476" s="72"/>
      <c r="G1476" s="72"/>
      <c r="H1476" s="72"/>
      <c r="I1476" s="72"/>
      <c r="J1476" s="74"/>
      <c r="K1476" s="72"/>
      <c r="L1476" s="72"/>
      <c r="M1476" s="72"/>
    </row>
    <row r="1477" spans="1:13" ht="13" x14ac:dyDescent="0.15">
      <c r="A1477" s="72"/>
      <c r="B1477" s="72"/>
      <c r="C1477" s="72"/>
      <c r="D1477" s="72"/>
      <c r="E1477" s="72"/>
      <c r="F1477" s="72"/>
      <c r="G1477" s="72"/>
      <c r="H1477" s="72"/>
      <c r="I1477" s="72"/>
      <c r="J1477" s="74"/>
      <c r="K1477" s="72"/>
      <c r="L1477" s="72"/>
      <c r="M1477" s="72"/>
    </row>
    <row r="1478" spans="1:13" ht="13" x14ac:dyDescent="0.15">
      <c r="A1478" s="72"/>
      <c r="B1478" s="72"/>
      <c r="C1478" s="72"/>
      <c r="D1478" s="72"/>
      <c r="E1478" s="72"/>
      <c r="F1478" s="72"/>
      <c r="G1478" s="72"/>
      <c r="H1478" s="72"/>
      <c r="I1478" s="72"/>
      <c r="J1478" s="74"/>
      <c r="K1478" s="72"/>
      <c r="L1478" s="72"/>
      <c r="M1478" s="72"/>
    </row>
    <row r="1479" spans="1:13" ht="13" x14ac:dyDescent="0.15">
      <c r="A1479" s="72"/>
      <c r="B1479" s="72"/>
      <c r="C1479" s="72"/>
      <c r="D1479" s="72"/>
      <c r="E1479" s="72"/>
      <c r="F1479" s="72"/>
      <c r="G1479" s="72"/>
      <c r="H1479" s="72"/>
      <c r="I1479" s="72"/>
      <c r="J1479" s="74"/>
      <c r="K1479" s="72"/>
      <c r="L1479" s="72"/>
      <c r="M1479" s="72"/>
    </row>
    <row r="1480" spans="1:13" ht="13" x14ac:dyDescent="0.15">
      <c r="A1480" s="72"/>
      <c r="B1480" s="72"/>
      <c r="C1480" s="72"/>
      <c r="D1480" s="72"/>
      <c r="E1480" s="72"/>
      <c r="F1480" s="72"/>
      <c r="G1480" s="72"/>
      <c r="H1480" s="72"/>
      <c r="I1480" s="72"/>
      <c r="J1480" s="74"/>
      <c r="K1480" s="72"/>
      <c r="L1480" s="72"/>
      <c r="M1480" s="72"/>
    </row>
    <row r="1481" spans="1:13" ht="13" x14ac:dyDescent="0.15">
      <c r="A1481" s="72"/>
      <c r="B1481" s="72"/>
      <c r="C1481" s="72"/>
      <c r="D1481" s="72"/>
      <c r="E1481" s="72"/>
      <c r="F1481" s="72"/>
      <c r="G1481" s="72"/>
      <c r="H1481" s="72"/>
      <c r="I1481" s="72"/>
      <c r="J1481" s="74"/>
      <c r="K1481" s="72"/>
      <c r="L1481" s="72"/>
      <c r="M1481" s="72"/>
    </row>
    <row r="1482" spans="1:13" ht="13" x14ac:dyDescent="0.15">
      <c r="A1482" s="72"/>
      <c r="B1482" s="72"/>
      <c r="C1482" s="72"/>
      <c r="D1482" s="72"/>
      <c r="E1482" s="72"/>
      <c r="F1482" s="72"/>
      <c r="G1482" s="72"/>
      <c r="H1482" s="72"/>
      <c r="I1482" s="72"/>
      <c r="J1482" s="74"/>
      <c r="K1482" s="72"/>
      <c r="L1482" s="72"/>
      <c r="M1482" s="72"/>
    </row>
    <row r="1483" spans="1:13" ht="13" x14ac:dyDescent="0.15">
      <c r="A1483" s="72"/>
      <c r="B1483" s="72"/>
      <c r="C1483" s="72"/>
      <c r="D1483" s="72"/>
      <c r="E1483" s="72"/>
      <c r="F1483" s="72"/>
      <c r="G1483" s="72"/>
      <c r="H1483" s="72"/>
      <c r="I1483" s="72"/>
      <c r="J1483" s="74"/>
      <c r="K1483" s="72"/>
      <c r="L1483" s="72"/>
      <c r="M1483" s="72"/>
    </row>
    <row r="1484" spans="1:13" ht="13" x14ac:dyDescent="0.15">
      <c r="A1484" s="72"/>
      <c r="B1484" s="72"/>
      <c r="C1484" s="72"/>
      <c r="D1484" s="72"/>
      <c r="E1484" s="72"/>
      <c r="F1484" s="72"/>
      <c r="G1484" s="72"/>
      <c r="H1484" s="72"/>
      <c r="I1484" s="72"/>
      <c r="J1484" s="74"/>
      <c r="K1484" s="72"/>
      <c r="L1484" s="72"/>
      <c r="M1484" s="72"/>
    </row>
    <row r="1485" spans="1:13" ht="13" x14ac:dyDescent="0.15">
      <c r="A1485" s="72"/>
      <c r="B1485" s="72"/>
      <c r="C1485" s="72"/>
      <c r="D1485" s="72"/>
      <c r="E1485" s="72"/>
      <c r="F1485" s="72"/>
      <c r="G1485" s="72"/>
      <c r="H1485" s="72"/>
      <c r="I1485" s="72"/>
      <c r="J1485" s="74"/>
      <c r="K1485" s="72"/>
      <c r="L1485" s="72"/>
      <c r="M1485" s="72"/>
    </row>
    <row r="1486" spans="1:13" ht="13" x14ac:dyDescent="0.15">
      <c r="A1486" s="72"/>
      <c r="B1486" s="72"/>
      <c r="C1486" s="72"/>
      <c r="D1486" s="72"/>
      <c r="E1486" s="72"/>
      <c r="F1486" s="72"/>
      <c r="G1486" s="72"/>
      <c r="H1486" s="72"/>
      <c r="I1486" s="72"/>
      <c r="J1486" s="74"/>
      <c r="K1486" s="72"/>
      <c r="L1486" s="72"/>
      <c r="M1486" s="72"/>
    </row>
    <row r="1487" spans="1:13" ht="13" x14ac:dyDescent="0.15">
      <c r="A1487" s="72"/>
      <c r="B1487" s="72"/>
      <c r="C1487" s="72"/>
      <c r="D1487" s="72"/>
      <c r="E1487" s="72"/>
      <c r="F1487" s="72"/>
      <c r="G1487" s="72"/>
      <c r="H1487" s="72"/>
      <c r="I1487" s="72"/>
      <c r="J1487" s="74"/>
      <c r="K1487" s="72"/>
      <c r="L1487" s="72"/>
      <c r="M1487" s="72"/>
    </row>
    <row r="1488" spans="1:13" ht="13" x14ac:dyDescent="0.15">
      <c r="A1488" s="72"/>
      <c r="B1488" s="72"/>
      <c r="C1488" s="72"/>
      <c r="D1488" s="72"/>
      <c r="E1488" s="72"/>
      <c r="F1488" s="72"/>
      <c r="G1488" s="72"/>
      <c r="H1488" s="72"/>
      <c r="I1488" s="72"/>
      <c r="J1488" s="74"/>
      <c r="K1488" s="72"/>
      <c r="L1488" s="72"/>
      <c r="M1488" s="72"/>
    </row>
    <row r="1489" spans="1:13" ht="13" x14ac:dyDescent="0.15">
      <c r="A1489" s="72"/>
      <c r="B1489" s="72"/>
      <c r="C1489" s="72"/>
      <c r="D1489" s="72"/>
      <c r="E1489" s="72"/>
      <c r="F1489" s="72"/>
      <c r="G1489" s="72"/>
      <c r="H1489" s="72"/>
      <c r="I1489" s="72"/>
      <c r="J1489" s="74"/>
      <c r="K1489" s="72"/>
      <c r="L1489" s="72"/>
      <c r="M1489" s="72"/>
    </row>
    <row r="1490" spans="1:13" ht="13" x14ac:dyDescent="0.15">
      <c r="A1490" s="72"/>
      <c r="B1490" s="72"/>
      <c r="C1490" s="72"/>
      <c r="D1490" s="72"/>
      <c r="E1490" s="72"/>
      <c r="F1490" s="72"/>
      <c r="G1490" s="72"/>
      <c r="H1490" s="72"/>
      <c r="I1490" s="72"/>
      <c r="J1490" s="74"/>
      <c r="K1490" s="72"/>
      <c r="L1490" s="72"/>
      <c r="M1490" s="72"/>
    </row>
    <row r="1491" spans="1:13" ht="13" x14ac:dyDescent="0.15">
      <c r="A1491" s="72"/>
      <c r="B1491" s="72"/>
      <c r="C1491" s="72"/>
      <c r="D1491" s="72"/>
      <c r="E1491" s="72"/>
      <c r="F1491" s="72"/>
      <c r="G1491" s="72"/>
      <c r="H1491" s="72"/>
      <c r="I1491" s="72"/>
      <c r="J1491" s="74"/>
      <c r="K1491" s="72"/>
      <c r="L1491" s="72"/>
      <c r="M1491" s="72"/>
    </row>
    <row r="1492" spans="1:13" ht="13" x14ac:dyDescent="0.15">
      <c r="A1492" s="72"/>
      <c r="B1492" s="72"/>
      <c r="C1492" s="72"/>
      <c r="D1492" s="72"/>
      <c r="E1492" s="72"/>
      <c r="F1492" s="72"/>
      <c r="G1492" s="72"/>
      <c r="H1492" s="72"/>
      <c r="I1492" s="72"/>
      <c r="J1492" s="74"/>
      <c r="K1492" s="72"/>
      <c r="L1492" s="72"/>
      <c r="M1492" s="72"/>
    </row>
    <row r="1493" spans="1:13" ht="13" x14ac:dyDescent="0.15">
      <c r="A1493" s="72"/>
      <c r="B1493" s="72"/>
      <c r="C1493" s="72"/>
      <c r="D1493" s="72"/>
      <c r="E1493" s="72"/>
      <c r="F1493" s="72"/>
      <c r="G1493" s="72"/>
      <c r="H1493" s="72"/>
      <c r="I1493" s="72"/>
      <c r="J1493" s="74"/>
      <c r="K1493" s="72"/>
      <c r="L1493" s="72"/>
      <c r="M1493" s="72"/>
    </row>
    <row r="1494" spans="1:13" ht="13" x14ac:dyDescent="0.15">
      <c r="A1494" s="72"/>
      <c r="B1494" s="72"/>
      <c r="C1494" s="72"/>
      <c r="D1494" s="72"/>
      <c r="E1494" s="72"/>
      <c r="F1494" s="72"/>
      <c r="G1494" s="72"/>
      <c r="H1494" s="72"/>
      <c r="I1494" s="72"/>
      <c r="J1494" s="74"/>
      <c r="K1494" s="72"/>
      <c r="L1494" s="72"/>
      <c r="M1494" s="72"/>
    </row>
    <row r="1495" spans="1:13" ht="13" x14ac:dyDescent="0.15">
      <c r="A1495" s="72"/>
      <c r="B1495" s="72"/>
      <c r="C1495" s="72"/>
      <c r="D1495" s="72"/>
      <c r="E1495" s="72"/>
      <c r="F1495" s="72"/>
      <c r="G1495" s="72"/>
      <c r="H1495" s="72"/>
      <c r="I1495" s="72"/>
      <c r="J1495" s="74"/>
      <c r="K1495" s="72"/>
      <c r="L1495" s="72"/>
      <c r="M1495" s="72"/>
    </row>
    <row r="1496" spans="1:13" ht="13" x14ac:dyDescent="0.15">
      <c r="A1496" s="72"/>
      <c r="B1496" s="72"/>
      <c r="C1496" s="72"/>
      <c r="D1496" s="72"/>
      <c r="E1496" s="72"/>
      <c r="F1496" s="72"/>
      <c r="G1496" s="72"/>
      <c r="H1496" s="72"/>
      <c r="I1496" s="72"/>
      <c r="J1496" s="74"/>
      <c r="K1496" s="72"/>
      <c r="L1496" s="72"/>
      <c r="M1496" s="72"/>
    </row>
    <row r="1497" spans="1:13" ht="13" x14ac:dyDescent="0.15">
      <c r="A1497" s="72"/>
      <c r="B1497" s="72"/>
      <c r="C1497" s="72"/>
      <c r="D1497" s="72"/>
      <c r="E1497" s="72"/>
      <c r="F1497" s="72"/>
      <c r="G1497" s="72"/>
      <c r="H1497" s="72"/>
      <c r="I1497" s="72"/>
      <c r="J1497" s="74"/>
      <c r="K1497" s="72"/>
      <c r="L1497" s="72"/>
      <c r="M1497" s="72"/>
    </row>
    <row r="1498" spans="1:13" ht="13" x14ac:dyDescent="0.15">
      <c r="A1498" s="72"/>
      <c r="B1498" s="72"/>
      <c r="C1498" s="72"/>
      <c r="D1498" s="72"/>
      <c r="E1498" s="72"/>
      <c r="F1498" s="72"/>
      <c r="G1498" s="72"/>
      <c r="H1498" s="72"/>
      <c r="I1498" s="72"/>
      <c r="J1498" s="74"/>
      <c r="K1498" s="72"/>
      <c r="L1498" s="72"/>
      <c r="M1498" s="72"/>
    </row>
    <row r="1499" spans="1:13" ht="13" x14ac:dyDescent="0.15">
      <c r="A1499" s="72"/>
      <c r="B1499" s="72"/>
      <c r="C1499" s="72"/>
      <c r="D1499" s="72"/>
      <c r="E1499" s="72"/>
      <c r="F1499" s="72"/>
      <c r="G1499" s="72"/>
      <c r="H1499" s="72"/>
      <c r="I1499" s="72"/>
      <c r="J1499" s="74"/>
      <c r="K1499" s="72"/>
      <c r="L1499" s="72"/>
      <c r="M1499" s="72"/>
    </row>
    <row r="1500" spans="1:13" ht="13" x14ac:dyDescent="0.15">
      <c r="A1500" s="72"/>
      <c r="B1500" s="72"/>
      <c r="C1500" s="72"/>
      <c r="D1500" s="72"/>
      <c r="E1500" s="72"/>
      <c r="F1500" s="72"/>
      <c r="G1500" s="72"/>
      <c r="H1500" s="72"/>
      <c r="I1500" s="72"/>
      <c r="J1500" s="74"/>
      <c r="K1500" s="72"/>
      <c r="L1500" s="72"/>
      <c r="M1500" s="72"/>
    </row>
    <row r="1501" spans="1:13" ht="13" x14ac:dyDescent="0.15">
      <c r="A1501" s="72"/>
      <c r="B1501" s="72"/>
      <c r="C1501" s="72"/>
      <c r="D1501" s="72"/>
      <c r="E1501" s="72"/>
      <c r="F1501" s="72"/>
      <c r="G1501" s="72"/>
      <c r="H1501" s="72"/>
      <c r="I1501" s="72"/>
      <c r="J1501" s="74"/>
      <c r="K1501" s="72"/>
      <c r="L1501" s="72"/>
      <c r="M1501" s="72"/>
    </row>
    <row r="1502" spans="1:13" ht="13" x14ac:dyDescent="0.15">
      <c r="A1502" s="72"/>
      <c r="B1502" s="72"/>
      <c r="C1502" s="72"/>
      <c r="D1502" s="72"/>
      <c r="E1502" s="72"/>
      <c r="F1502" s="72"/>
      <c r="G1502" s="72"/>
      <c r="H1502" s="72"/>
      <c r="I1502" s="72"/>
      <c r="J1502" s="74"/>
      <c r="K1502" s="72"/>
      <c r="L1502" s="72"/>
      <c r="M1502" s="72"/>
    </row>
    <row r="1503" spans="1:13" ht="13" x14ac:dyDescent="0.15">
      <c r="A1503" s="72"/>
      <c r="B1503" s="72"/>
      <c r="C1503" s="72"/>
      <c r="D1503" s="72"/>
      <c r="E1503" s="72"/>
      <c r="F1503" s="72"/>
      <c r="G1503" s="72"/>
      <c r="H1503" s="72"/>
      <c r="I1503" s="72"/>
      <c r="J1503" s="74"/>
      <c r="K1503" s="72"/>
      <c r="L1503" s="72"/>
      <c r="M1503" s="72"/>
    </row>
    <row r="1504" spans="1:13" ht="13" x14ac:dyDescent="0.15">
      <c r="A1504" s="72"/>
      <c r="B1504" s="72"/>
      <c r="C1504" s="72"/>
      <c r="D1504" s="72"/>
      <c r="E1504" s="72"/>
      <c r="F1504" s="72"/>
      <c r="G1504" s="72"/>
      <c r="H1504" s="72"/>
      <c r="I1504" s="72"/>
      <c r="J1504" s="74"/>
      <c r="K1504" s="72"/>
      <c r="L1504" s="72"/>
      <c r="M1504" s="72"/>
    </row>
    <row r="1505" spans="1:13" ht="13" x14ac:dyDescent="0.15">
      <c r="A1505" s="72"/>
      <c r="B1505" s="72"/>
      <c r="C1505" s="72"/>
      <c r="D1505" s="72"/>
      <c r="E1505" s="72"/>
      <c r="F1505" s="72"/>
      <c r="G1505" s="72"/>
      <c r="H1505" s="72"/>
      <c r="I1505" s="72"/>
      <c r="J1505" s="74"/>
      <c r="K1505" s="72"/>
      <c r="L1505" s="72"/>
      <c r="M1505" s="72"/>
    </row>
    <row r="1506" spans="1:13" ht="13" x14ac:dyDescent="0.15">
      <c r="A1506" s="72"/>
      <c r="B1506" s="72"/>
      <c r="C1506" s="72"/>
      <c r="D1506" s="72"/>
      <c r="E1506" s="72"/>
      <c r="F1506" s="72"/>
      <c r="G1506" s="72"/>
      <c r="H1506" s="72"/>
      <c r="I1506" s="72"/>
      <c r="J1506" s="74"/>
      <c r="K1506" s="72"/>
      <c r="L1506" s="72"/>
      <c r="M1506" s="72"/>
    </row>
    <row r="1507" spans="1:13" ht="13" x14ac:dyDescent="0.15">
      <c r="A1507" s="72"/>
      <c r="B1507" s="72"/>
      <c r="C1507" s="72"/>
      <c r="D1507" s="72"/>
      <c r="E1507" s="72"/>
      <c r="F1507" s="72"/>
      <c r="G1507" s="72"/>
      <c r="H1507" s="72"/>
      <c r="I1507" s="72"/>
      <c r="J1507" s="74"/>
      <c r="K1507" s="72"/>
      <c r="L1507" s="72"/>
      <c r="M1507" s="72"/>
    </row>
    <row r="1508" spans="1:13" ht="13" x14ac:dyDescent="0.15">
      <c r="A1508" s="72"/>
      <c r="B1508" s="72"/>
      <c r="C1508" s="72"/>
      <c r="D1508" s="72"/>
      <c r="E1508" s="72"/>
      <c r="F1508" s="72"/>
      <c r="G1508" s="72"/>
      <c r="H1508" s="72"/>
      <c r="I1508" s="72"/>
      <c r="J1508" s="74"/>
      <c r="K1508" s="72"/>
      <c r="L1508" s="72"/>
      <c r="M1508" s="72"/>
    </row>
    <row r="1509" spans="1:13" ht="13" x14ac:dyDescent="0.15">
      <c r="A1509" s="72"/>
      <c r="B1509" s="72"/>
      <c r="C1509" s="72"/>
      <c r="D1509" s="72"/>
      <c r="E1509" s="72"/>
      <c r="F1509" s="72"/>
      <c r="G1509" s="72"/>
      <c r="H1509" s="72"/>
      <c r="I1509" s="72"/>
      <c r="J1509" s="74"/>
      <c r="K1509" s="72"/>
      <c r="L1509" s="72"/>
      <c r="M1509" s="72"/>
    </row>
    <row r="1510" spans="1:13" ht="13" x14ac:dyDescent="0.15">
      <c r="A1510" s="72"/>
      <c r="B1510" s="72"/>
      <c r="C1510" s="72"/>
      <c r="D1510" s="72"/>
      <c r="E1510" s="72"/>
      <c r="F1510" s="72"/>
      <c r="G1510" s="72"/>
      <c r="H1510" s="72"/>
      <c r="I1510" s="72"/>
      <c r="J1510" s="74"/>
      <c r="K1510" s="72"/>
      <c r="L1510" s="72"/>
      <c r="M1510" s="72"/>
    </row>
    <row r="1511" spans="1:13" ht="13" x14ac:dyDescent="0.15">
      <c r="A1511" s="72"/>
      <c r="B1511" s="72"/>
      <c r="C1511" s="72"/>
      <c r="D1511" s="72"/>
      <c r="E1511" s="72"/>
      <c r="F1511" s="72"/>
      <c r="G1511" s="72"/>
      <c r="H1511" s="72"/>
      <c r="I1511" s="72"/>
      <c r="J1511" s="74"/>
      <c r="K1511" s="72"/>
      <c r="L1511" s="72"/>
      <c r="M1511" s="72"/>
    </row>
    <row r="1512" spans="1:13" ht="13" x14ac:dyDescent="0.15">
      <c r="A1512" s="72"/>
      <c r="B1512" s="72"/>
      <c r="C1512" s="72"/>
      <c r="D1512" s="72"/>
      <c r="E1512" s="72"/>
      <c r="F1512" s="72"/>
      <c r="G1512" s="72"/>
      <c r="H1512" s="72"/>
      <c r="I1512" s="72"/>
      <c r="J1512" s="74"/>
      <c r="K1512" s="72"/>
      <c r="L1512" s="72"/>
      <c r="M1512" s="72"/>
    </row>
    <row r="1513" spans="1:13" ht="13" x14ac:dyDescent="0.15">
      <c r="A1513" s="72"/>
      <c r="B1513" s="72"/>
      <c r="C1513" s="72"/>
      <c r="D1513" s="72"/>
      <c r="E1513" s="72"/>
      <c r="F1513" s="72"/>
      <c r="G1513" s="72"/>
      <c r="H1513" s="72"/>
      <c r="I1513" s="72"/>
      <c r="J1513" s="74"/>
      <c r="K1513" s="72"/>
      <c r="L1513" s="72"/>
      <c r="M1513" s="72"/>
    </row>
    <row r="1514" spans="1:13" ht="13" x14ac:dyDescent="0.15">
      <c r="A1514" s="72"/>
      <c r="B1514" s="72"/>
      <c r="C1514" s="72"/>
      <c r="D1514" s="72"/>
      <c r="E1514" s="72"/>
      <c r="F1514" s="72"/>
      <c r="G1514" s="72"/>
      <c r="H1514" s="72"/>
      <c r="I1514" s="72"/>
      <c r="J1514" s="74"/>
      <c r="K1514" s="72"/>
      <c r="L1514" s="72"/>
      <c r="M1514" s="72"/>
    </row>
    <row r="1515" spans="1:13" ht="13" x14ac:dyDescent="0.15">
      <c r="A1515" s="72"/>
      <c r="B1515" s="72"/>
      <c r="C1515" s="72"/>
      <c r="D1515" s="72"/>
      <c r="E1515" s="72"/>
      <c r="F1515" s="72"/>
      <c r="G1515" s="72"/>
      <c r="H1515" s="72"/>
      <c r="I1515" s="72"/>
      <c r="J1515" s="74"/>
      <c r="K1515" s="72"/>
      <c r="L1515" s="72"/>
      <c r="M1515" s="72"/>
    </row>
    <row r="1516" spans="1:13" ht="13" x14ac:dyDescent="0.15">
      <c r="A1516" s="72"/>
      <c r="B1516" s="72"/>
      <c r="C1516" s="72"/>
      <c r="D1516" s="72"/>
      <c r="E1516" s="72"/>
      <c r="F1516" s="72"/>
      <c r="G1516" s="72"/>
      <c r="H1516" s="72"/>
      <c r="I1516" s="72"/>
      <c r="J1516" s="74"/>
      <c r="K1516" s="72"/>
      <c r="L1516" s="72"/>
      <c r="M1516" s="72"/>
    </row>
    <row r="1517" spans="1:13" ht="13" x14ac:dyDescent="0.15">
      <c r="A1517" s="72"/>
      <c r="B1517" s="72"/>
      <c r="C1517" s="72"/>
      <c r="D1517" s="72"/>
      <c r="E1517" s="72"/>
      <c r="F1517" s="72"/>
      <c r="G1517" s="72"/>
      <c r="H1517" s="72"/>
      <c r="I1517" s="72"/>
      <c r="J1517" s="74"/>
      <c r="K1517" s="72"/>
      <c r="L1517" s="72"/>
      <c r="M1517" s="72"/>
    </row>
    <row r="1518" spans="1:13" ht="13" x14ac:dyDescent="0.15">
      <c r="A1518" s="72"/>
      <c r="B1518" s="72"/>
      <c r="C1518" s="72"/>
      <c r="D1518" s="72"/>
      <c r="E1518" s="72"/>
      <c r="F1518" s="72"/>
      <c r="G1518" s="72"/>
      <c r="H1518" s="72"/>
      <c r="I1518" s="72"/>
      <c r="J1518" s="74"/>
      <c r="K1518" s="72"/>
      <c r="L1518" s="72"/>
      <c r="M1518" s="72"/>
    </row>
    <row r="1519" spans="1:13" ht="13" x14ac:dyDescent="0.15">
      <c r="A1519" s="72"/>
      <c r="B1519" s="72"/>
      <c r="C1519" s="72"/>
      <c r="D1519" s="72"/>
      <c r="E1519" s="72"/>
      <c r="F1519" s="72"/>
      <c r="G1519" s="72"/>
      <c r="H1519" s="72"/>
      <c r="I1519" s="72"/>
      <c r="J1519" s="74"/>
      <c r="K1519" s="72"/>
      <c r="L1519" s="72"/>
      <c r="M1519" s="72"/>
    </row>
    <row r="1520" spans="1:13" ht="13" x14ac:dyDescent="0.15">
      <c r="A1520" s="72"/>
      <c r="B1520" s="72"/>
      <c r="C1520" s="72"/>
      <c r="D1520" s="72"/>
      <c r="E1520" s="72"/>
      <c r="F1520" s="72"/>
      <c r="G1520" s="72"/>
      <c r="H1520" s="72"/>
      <c r="I1520" s="72"/>
      <c r="J1520" s="74"/>
      <c r="K1520" s="72"/>
      <c r="L1520" s="72"/>
      <c r="M1520" s="72"/>
    </row>
    <row r="1521" spans="1:13" ht="13" x14ac:dyDescent="0.15">
      <c r="A1521" s="72"/>
      <c r="B1521" s="72"/>
      <c r="C1521" s="72"/>
      <c r="D1521" s="72"/>
      <c r="E1521" s="72"/>
      <c r="F1521" s="72"/>
      <c r="G1521" s="72"/>
      <c r="H1521" s="72"/>
      <c r="I1521" s="72"/>
      <c r="J1521" s="74"/>
      <c r="K1521" s="72"/>
      <c r="L1521" s="72"/>
      <c r="M1521" s="72"/>
    </row>
    <row r="1522" spans="1:13" ht="13" x14ac:dyDescent="0.15">
      <c r="A1522" s="72"/>
      <c r="B1522" s="72"/>
      <c r="C1522" s="72"/>
      <c r="D1522" s="72"/>
      <c r="E1522" s="72"/>
      <c r="F1522" s="72"/>
      <c r="G1522" s="72"/>
      <c r="H1522" s="72"/>
      <c r="I1522" s="72"/>
      <c r="J1522" s="74"/>
      <c r="K1522" s="72"/>
      <c r="L1522" s="72"/>
      <c r="M1522" s="72"/>
    </row>
    <row r="1523" spans="1:13" ht="13" x14ac:dyDescent="0.15">
      <c r="A1523" s="72"/>
      <c r="B1523" s="72"/>
      <c r="C1523" s="72"/>
      <c r="D1523" s="72"/>
      <c r="E1523" s="72"/>
      <c r="F1523" s="72"/>
      <c r="G1523" s="72"/>
      <c r="H1523" s="72"/>
      <c r="I1523" s="72"/>
      <c r="J1523" s="74"/>
      <c r="K1523" s="72"/>
      <c r="L1523" s="72"/>
      <c r="M1523" s="72"/>
    </row>
    <row r="1524" spans="1:13" ht="13" x14ac:dyDescent="0.15">
      <c r="A1524" s="72"/>
      <c r="B1524" s="72"/>
      <c r="C1524" s="72"/>
      <c r="D1524" s="72"/>
      <c r="E1524" s="72"/>
      <c r="F1524" s="72"/>
      <c r="G1524" s="72"/>
      <c r="H1524" s="72"/>
      <c r="I1524" s="72"/>
      <c r="J1524" s="74"/>
      <c r="K1524" s="72"/>
      <c r="L1524" s="72"/>
      <c r="M1524" s="72"/>
    </row>
    <row r="1525" spans="1:13" ht="13" x14ac:dyDescent="0.15">
      <c r="A1525" s="72"/>
      <c r="B1525" s="72"/>
      <c r="C1525" s="72"/>
      <c r="D1525" s="72"/>
      <c r="E1525" s="72"/>
      <c r="F1525" s="72"/>
      <c r="G1525" s="72"/>
      <c r="H1525" s="72"/>
      <c r="I1525" s="72"/>
      <c r="J1525" s="74"/>
      <c r="K1525" s="72"/>
      <c r="L1525" s="72"/>
      <c r="M1525" s="72"/>
    </row>
    <row r="1526" spans="1:13" ht="13" x14ac:dyDescent="0.15">
      <c r="A1526" s="72"/>
      <c r="B1526" s="72"/>
      <c r="C1526" s="72"/>
      <c r="D1526" s="72"/>
      <c r="E1526" s="72"/>
      <c r="F1526" s="72"/>
      <c r="G1526" s="72"/>
      <c r="H1526" s="72"/>
      <c r="I1526" s="72"/>
      <c r="J1526" s="74"/>
      <c r="K1526" s="72"/>
      <c r="L1526" s="72"/>
      <c r="M1526" s="72"/>
    </row>
    <row r="1527" spans="1:13" ht="13" x14ac:dyDescent="0.15">
      <c r="A1527" s="72"/>
      <c r="B1527" s="72"/>
      <c r="C1527" s="72"/>
      <c r="D1527" s="72"/>
      <c r="E1527" s="72"/>
      <c r="F1527" s="72"/>
      <c r="G1527" s="72"/>
      <c r="H1527" s="72"/>
      <c r="I1527" s="72"/>
      <c r="J1527" s="74"/>
      <c r="K1527" s="72"/>
      <c r="L1527" s="72"/>
      <c r="M1527" s="72"/>
    </row>
    <row r="1528" spans="1:13" ht="13" x14ac:dyDescent="0.15">
      <c r="A1528" s="72"/>
      <c r="B1528" s="72"/>
      <c r="C1528" s="72"/>
      <c r="D1528" s="72"/>
      <c r="E1528" s="72"/>
      <c r="F1528" s="72"/>
      <c r="G1528" s="72"/>
      <c r="H1528" s="72"/>
      <c r="I1528" s="72"/>
      <c r="J1528" s="74"/>
      <c r="K1528" s="72"/>
      <c r="L1528" s="72"/>
      <c r="M1528" s="72"/>
    </row>
    <row r="1529" spans="1:13" ht="13" x14ac:dyDescent="0.15">
      <c r="A1529" s="72"/>
      <c r="B1529" s="72"/>
      <c r="C1529" s="72"/>
      <c r="D1529" s="72"/>
      <c r="E1529" s="72"/>
      <c r="F1529" s="72"/>
      <c r="G1529" s="72"/>
      <c r="H1529" s="72"/>
      <c r="I1529" s="72"/>
      <c r="J1529" s="74"/>
      <c r="K1529" s="72"/>
      <c r="L1529" s="72"/>
      <c r="M1529" s="72"/>
    </row>
    <row r="1530" spans="1:13" ht="13" x14ac:dyDescent="0.15">
      <c r="A1530" s="72"/>
      <c r="B1530" s="72"/>
      <c r="C1530" s="72"/>
      <c r="D1530" s="72"/>
      <c r="E1530" s="72"/>
      <c r="F1530" s="72"/>
      <c r="G1530" s="72"/>
      <c r="H1530" s="72"/>
      <c r="I1530" s="72"/>
      <c r="J1530" s="74"/>
      <c r="K1530" s="72"/>
      <c r="L1530" s="72"/>
      <c r="M1530" s="72"/>
    </row>
    <row r="1531" spans="1:13" ht="13" x14ac:dyDescent="0.15">
      <c r="A1531" s="72"/>
      <c r="B1531" s="72"/>
      <c r="C1531" s="72"/>
      <c r="D1531" s="72"/>
      <c r="E1531" s="72"/>
      <c r="F1531" s="72"/>
      <c r="G1531" s="72"/>
      <c r="H1531" s="72"/>
      <c r="I1531" s="72"/>
      <c r="J1531" s="74"/>
      <c r="K1531" s="72"/>
      <c r="L1531" s="72"/>
      <c r="M1531" s="72"/>
    </row>
    <row r="1532" spans="1:13" ht="13" x14ac:dyDescent="0.15">
      <c r="A1532" s="72"/>
      <c r="B1532" s="72"/>
      <c r="C1532" s="72"/>
      <c r="D1532" s="72"/>
      <c r="E1532" s="72"/>
      <c r="F1532" s="72"/>
      <c r="G1532" s="72"/>
      <c r="H1532" s="72"/>
      <c r="I1532" s="72"/>
      <c r="J1532" s="74"/>
      <c r="K1532" s="72"/>
      <c r="L1532" s="72"/>
      <c r="M1532" s="72"/>
    </row>
    <row r="1533" spans="1:13" ht="13" x14ac:dyDescent="0.15">
      <c r="A1533" s="72"/>
      <c r="B1533" s="72"/>
      <c r="C1533" s="72"/>
      <c r="D1533" s="72"/>
      <c r="E1533" s="72"/>
      <c r="F1533" s="72"/>
      <c r="G1533" s="72"/>
      <c r="H1533" s="72"/>
      <c r="I1533" s="72"/>
      <c r="J1533" s="74"/>
      <c r="K1533" s="72"/>
      <c r="L1533" s="72"/>
      <c r="M1533" s="72"/>
    </row>
    <row r="1534" spans="1:13" ht="13" x14ac:dyDescent="0.15">
      <c r="A1534" s="72"/>
      <c r="B1534" s="72"/>
      <c r="C1534" s="72"/>
      <c r="D1534" s="72"/>
      <c r="E1534" s="72"/>
      <c r="F1534" s="72"/>
      <c r="G1534" s="72"/>
      <c r="H1534" s="72"/>
      <c r="I1534" s="72"/>
      <c r="J1534" s="74"/>
      <c r="K1534" s="72"/>
      <c r="L1534" s="72"/>
      <c r="M1534" s="72"/>
    </row>
    <row r="1535" spans="1:13" ht="13" x14ac:dyDescent="0.15">
      <c r="A1535" s="72"/>
      <c r="B1535" s="72"/>
      <c r="C1535" s="72"/>
      <c r="D1535" s="72"/>
      <c r="E1535" s="72"/>
      <c r="F1535" s="72"/>
      <c r="G1535" s="72"/>
      <c r="H1535" s="72"/>
      <c r="I1535" s="72"/>
      <c r="J1535" s="74"/>
      <c r="K1535" s="72"/>
      <c r="L1535" s="72"/>
      <c r="M1535" s="72"/>
    </row>
    <row r="1536" spans="1:13" ht="13" x14ac:dyDescent="0.15">
      <c r="A1536" s="72"/>
      <c r="B1536" s="72"/>
      <c r="C1536" s="72"/>
      <c r="D1536" s="72"/>
      <c r="E1536" s="72"/>
      <c r="F1536" s="72"/>
      <c r="G1536" s="72"/>
      <c r="H1536" s="72"/>
      <c r="I1536" s="72"/>
      <c r="J1536" s="74"/>
      <c r="K1536" s="72"/>
      <c r="L1536" s="72"/>
      <c r="M1536" s="72"/>
    </row>
    <row r="1537" spans="1:13" ht="13" x14ac:dyDescent="0.15">
      <c r="A1537" s="72"/>
      <c r="B1537" s="72"/>
      <c r="C1537" s="72"/>
      <c r="D1537" s="72"/>
      <c r="E1537" s="72"/>
      <c r="F1537" s="72"/>
      <c r="G1537" s="72"/>
      <c r="H1537" s="72"/>
      <c r="I1537" s="72"/>
      <c r="J1537" s="74"/>
      <c r="K1537" s="72"/>
      <c r="L1537" s="72"/>
      <c r="M1537" s="72"/>
    </row>
    <row r="1538" spans="1:13" ht="13" x14ac:dyDescent="0.15">
      <c r="A1538" s="72"/>
      <c r="B1538" s="72"/>
      <c r="C1538" s="72"/>
      <c r="D1538" s="72"/>
      <c r="E1538" s="72"/>
      <c r="F1538" s="72"/>
      <c r="G1538" s="72"/>
      <c r="H1538" s="72"/>
      <c r="I1538" s="72"/>
      <c r="J1538" s="74"/>
      <c r="K1538" s="72"/>
      <c r="L1538" s="72"/>
      <c r="M1538" s="72"/>
    </row>
    <row r="1539" spans="1:13" ht="13" x14ac:dyDescent="0.15">
      <c r="A1539" s="72"/>
      <c r="B1539" s="72"/>
      <c r="C1539" s="72"/>
      <c r="D1539" s="72"/>
      <c r="E1539" s="72"/>
      <c r="F1539" s="72"/>
      <c r="G1539" s="72"/>
      <c r="H1539" s="72"/>
      <c r="I1539" s="72"/>
      <c r="J1539" s="74"/>
      <c r="K1539" s="72"/>
      <c r="L1539" s="72"/>
      <c r="M1539" s="72"/>
    </row>
    <row r="1540" spans="1:13" ht="13" x14ac:dyDescent="0.15">
      <c r="A1540" s="72"/>
      <c r="B1540" s="72"/>
      <c r="C1540" s="72"/>
      <c r="D1540" s="72"/>
      <c r="E1540" s="72"/>
      <c r="F1540" s="72"/>
      <c r="G1540" s="72"/>
      <c r="H1540" s="72"/>
      <c r="I1540" s="72"/>
      <c r="J1540" s="74"/>
      <c r="K1540" s="72"/>
      <c r="L1540" s="72"/>
      <c r="M1540" s="72"/>
    </row>
    <row r="1541" spans="1:13" ht="13" x14ac:dyDescent="0.15">
      <c r="A1541" s="72"/>
      <c r="B1541" s="72"/>
      <c r="C1541" s="72"/>
      <c r="D1541" s="72"/>
      <c r="E1541" s="72"/>
      <c r="F1541" s="72"/>
      <c r="G1541" s="72"/>
      <c r="H1541" s="72"/>
      <c r="I1541" s="72"/>
      <c r="J1541" s="74"/>
      <c r="K1541" s="72"/>
      <c r="L1541" s="72"/>
      <c r="M1541" s="72"/>
    </row>
    <row r="1542" spans="1:13" ht="13" x14ac:dyDescent="0.15">
      <c r="A1542" s="72"/>
      <c r="B1542" s="72"/>
      <c r="C1542" s="72"/>
      <c r="D1542" s="72"/>
      <c r="E1542" s="72"/>
      <c r="F1542" s="72"/>
      <c r="G1542" s="72"/>
      <c r="H1542" s="72"/>
      <c r="I1542" s="72"/>
      <c r="J1542" s="74"/>
      <c r="K1542" s="72"/>
      <c r="L1542" s="72"/>
      <c r="M1542" s="72"/>
    </row>
    <row r="1543" spans="1:13" ht="13" x14ac:dyDescent="0.15">
      <c r="A1543" s="72"/>
      <c r="B1543" s="72"/>
      <c r="C1543" s="72"/>
      <c r="D1543" s="72"/>
      <c r="E1543" s="72"/>
      <c r="F1543" s="72"/>
      <c r="G1543" s="72"/>
      <c r="H1543" s="72"/>
      <c r="I1543" s="72"/>
      <c r="J1543" s="74"/>
      <c r="K1543" s="72"/>
      <c r="L1543" s="72"/>
      <c r="M1543" s="72"/>
    </row>
    <row r="1544" spans="1:13" ht="13" x14ac:dyDescent="0.15">
      <c r="A1544" s="72"/>
      <c r="B1544" s="72"/>
      <c r="C1544" s="72"/>
      <c r="D1544" s="72"/>
      <c r="E1544" s="72"/>
      <c r="F1544" s="72"/>
      <c r="G1544" s="72"/>
      <c r="H1544" s="72"/>
      <c r="I1544" s="72"/>
      <c r="J1544" s="74"/>
      <c r="K1544" s="72"/>
      <c r="L1544" s="72"/>
      <c r="M1544" s="72"/>
    </row>
    <row r="1545" spans="1:13" ht="13" x14ac:dyDescent="0.15">
      <c r="A1545" s="72"/>
      <c r="B1545" s="72"/>
      <c r="C1545" s="72"/>
      <c r="D1545" s="72"/>
      <c r="E1545" s="72"/>
      <c r="F1545" s="72"/>
      <c r="G1545" s="72"/>
      <c r="H1545" s="72"/>
      <c r="I1545" s="72"/>
      <c r="J1545" s="74"/>
      <c r="K1545" s="72"/>
      <c r="L1545" s="72"/>
      <c r="M1545" s="72"/>
    </row>
    <row r="1546" spans="1:13" ht="13" x14ac:dyDescent="0.15">
      <c r="A1546" s="72"/>
      <c r="B1546" s="72"/>
      <c r="C1546" s="72"/>
      <c r="D1546" s="72"/>
      <c r="E1546" s="72"/>
      <c r="F1546" s="72"/>
      <c r="G1546" s="72"/>
      <c r="H1546" s="72"/>
      <c r="I1546" s="72"/>
      <c r="J1546" s="74"/>
      <c r="K1546" s="72"/>
      <c r="L1546" s="72"/>
      <c r="M1546" s="72"/>
    </row>
    <row r="1547" spans="1:13" ht="13" x14ac:dyDescent="0.15">
      <c r="A1547" s="72"/>
      <c r="B1547" s="72"/>
      <c r="C1547" s="72"/>
      <c r="D1547" s="72"/>
      <c r="E1547" s="72"/>
      <c r="F1547" s="72"/>
      <c r="G1547" s="72"/>
      <c r="H1547" s="72"/>
      <c r="I1547" s="72"/>
      <c r="J1547" s="74"/>
      <c r="K1547" s="72"/>
      <c r="L1547" s="72"/>
      <c r="M1547" s="72"/>
    </row>
    <row r="1548" spans="1:13" ht="13" x14ac:dyDescent="0.15">
      <c r="A1548" s="72"/>
      <c r="B1548" s="72"/>
      <c r="C1548" s="72"/>
      <c r="D1548" s="72"/>
      <c r="E1548" s="72"/>
      <c r="F1548" s="72"/>
      <c r="G1548" s="72"/>
      <c r="H1548" s="72"/>
      <c r="I1548" s="72"/>
      <c r="J1548" s="74"/>
      <c r="K1548" s="72"/>
      <c r="L1548" s="72"/>
      <c r="M1548" s="72"/>
    </row>
    <row r="1549" spans="1:13" ht="13" x14ac:dyDescent="0.15">
      <c r="A1549" s="72"/>
      <c r="B1549" s="72"/>
      <c r="C1549" s="72"/>
      <c r="D1549" s="72"/>
      <c r="E1549" s="72"/>
      <c r="F1549" s="72"/>
      <c r="G1549" s="72"/>
      <c r="H1549" s="72"/>
      <c r="I1549" s="72"/>
      <c r="J1549" s="74"/>
      <c r="K1549" s="72"/>
      <c r="L1549" s="72"/>
      <c r="M1549" s="72"/>
    </row>
    <row r="1550" spans="1:13" ht="13" x14ac:dyDescent="0.15">
      <c r="A1550" s="72"/>
      <c r="B1550" s="72"/>
      <c r="C1550" s="72"/>
      <c r="D1550" s="72"/>
      <c r="E1550" s="72"/>
      <c r="F1550" s="72"/>
      <c r="G1550" s="72"/>
      <c r="H1550" s="72"/>
      <c r="I1550" s="72"/>
      <c r="J1550" s="74"/>
      <c r="K1550" s="72"/>
      <c r="L1550" s="72"/>
      <c r="M1550" s="72"/>
    </row>
    <row r="1551" spans="1:13" ht="13" x14ac:dyDescent="0.15">
      <c r="A1551" s="72"/>
      <c r="B1551" s="72"/>
      <c r="C1551" s="72"/>
      <c r="D1551" s="72"/>
      <c r="E1551" s="72"/>
      <c r="F1551" s="72"/>
      <c r="G1551" s="72"/>
      <c r="H1551" s="72"/>
      <c r="I1551" s="72"/>
      <c r="J1551" s="74"/>
      <c r="K1551" s="72"/>
      <c r="L1551" s="72"/>
      <c r="M1551" s="72"/>
    </row>
    <row r="1552" spans="1:13" ht="13" x14ac:dyDescent="0.15">
      <c r="A1552" s="72"/>
      <c r="B1552" s="72"/>
      <c r="C1552" s="72"/>
      <c r="D1552" s="72"/>
      <c r="E1552" s="72"/>
      <c r="F1552" s="72"/>
      <c r="G1552" s="72"/>
      <c r="H1552" s="72"/>
      <c r="I1552" s="72"/>
      <c r="J1552" s="74"/>
      <c r="K1552" s="72"/>
      <c r="L1552" s="72"/>
      <c r="M1552" s="72"/>
    </row>
    <row r="1553" spans="1:13" ht="13" x14ac:dyDescent="0.15">
      <c r="A1553" s="72"/>
      <c r="B1553" s="72"/>
      <c r="C1553" s="72"/>
      <c r="D1553" s="72"/>
      <c r="E1553" s="72"/>
      <c r="F1553" s="72"/>
      <c r="G1553" s="72"/>
      <c r="H1553" s="72"/>
      <c r="I1553" s="72"/>
      <c r="J1553" s="74"/>
      <c r="K1553" s="72"/>
      <c r="L1553" s="72"/>
      <c r="M1553" s="72"/>
    </row>
    <row r="1554" spans="1:13" ht="13" x14ac:dyDescent="0.15">
      <c r="A1554" s="72"/>
      <c r="B1554" s="72"/>
      <c r="C1554" s="72"/>
      <c r="D1554" s="72"/>
      <c r="E1554" s="72"/>
      <c r="F1554" s="72"/>
      <c r="G1554" s="72"/>
      <c r="H1554" s="72"/>
      <c r="I1554" s="72"/>
      <c r="J1554" s="74"/>
      <c r="K1554" s="72"/>
      <c r="L1554" s="72"/>
      <c r="M1554" s="72"/>
    </row>
    <row r="1555" spans="1:13" ht="13" x14ac:dyDescent="0.15">
      <c r="A1555" s="72"/>
      <c r="B1555" s="72"/>
      <c r="C1555" s="72"/>
      <c r="D1555" s="72"/>
      <c r="E1555" s="72"/>
      <c r="F1555" s="72"/>
      <c r="G1555" s="72"/>
      <c r="H1555" s="72"/>
      <c r="I1555" s="72"/>
      <c r="J1555" s="74"/>
      <c r="K1555" s="72"/>
      <c r="L1555" s="72"/>
      <c r="M1555" s="72"/>
    </row>
    <row r="1556" spans="1:13" ht="13" x14ac:dyDescent="0.15">
      <c r="A1556" s="72"/>
      <c r="B1556" s="72"/>
      <c r="C1556" s="72"/>
      <c r="D1556" s="72"/>
      <c r="E1556" s="72"/>
      <c r="F1556" s="72"/>
      <c r="G1556" s="72"/>
      <c r="H1556" s="72"/>
      <c r="I1556" s="72"/>
      <c r="J1556" s="74"/>
      <c r="K1556" s="72"/>
      <c r="L1556" s="72"/>
      <c r="M1556" s="72"/>
    </row>
    <row r="1557" spans="1:13" ht="13" x14ac:dyDescent="0.15">
      <c r="A1557" s="72"/>
      <c r="B1557" s="72"/>
      <c r="C1557" s="72"/>
      <c r="D1557" s="72"/>
      <c r="E1557" s="72"/>
      <c r="F1557" s="72"/>
      <c r="G1557" s="72"/>
      <c r="H1557" s="72"/>
      <c r="I1557" s="72"/>
      <c r="J1557" s="74"/>
      <c r="K1557" s="72"/>
      <c r="L1557" s="72"/>
      <c r="M1557" s="72"/>
    </row>
    <row r="1558" spans="1:13" ht="13" x14ac:dyDescent="0.15">
      <c r="A1558" s="72"/>
      <c r="B1558" s="72"/>
      <c r="C1558" s="72"/>
      <c r="D1558" s="72"/>
      <c r="E1558" s="72"/>
      <c r="F1558" s="72"/>
      <c r="G1558" s="72"/>
      <c r="H1558" s="72"/>
      <c r="I1558" s="72"/>
      <c r="J1558" s="74"/>
      <c r="K1558" s="72"/>
      <c r="L1558" s="72"/>
      <c r="M1558" s="72"/>
    </row>
    <row r="1559" spans="1:13" ht="13" x14ac:dyDescent="0.15">
      <c r="A1559" s="72"/>
      <c r="B1559" s="72"/>
      <c r="C1559" s="72"/>
      <c r="D1559" s="72"/>
      <c r="E1559" s="72"/>
      <c r="F1559" s="72"/>
      <c r="G1559" s="72"/>
      <c r="H1559" s="72"/>
      <c r="I1559" s="72"/>
      <c r="J1559" s="74"/>
      <c r="K1559" s="72"/>
      <c r="L1559" s="72"/>
      <c r="M1559" s="72"/>
    </row>
    <row r="1560" spans="1:13" ht="13" x14ac:dyDescent="0.15">
      <c r="A1560" s="72"/>
      <c r="B1560" s="72"/>
      <c r="C1560" s="72"/>
      <c r="D1560" s="72"/>
      <c r="E1560" s="72"/>
      <c r="F1560" s="72"/>
      <c r="G1560" s="72"/>
      <c r="H1560" s="72"/>
      <c r="I1560" s="72"/>
      <c r="J1560" s="74"/>
      <c r="K1560" s="72"/>
      <c r="L1560" s="72"/>
      <c r="M1560" s="72"/>
    </row>
    <row r="1561" spans="1:13" ht="13" x14ac:dyDescent="0.15">
      <c r="A1561" s="72"/>
      <c r="B1561" s="72"/>
      <c r="C1561" s="72"/>
      <c r="D1561" s="72"/>
      <c r="E1561" s="72"/>
      <c r="F1561" s="72"/>
      <c r="G1561" s="72"/>
      <c r="H1561" s="72"/>
      <c r="I1561" s="72"/>
      <c r="J1561" s="74"/>
      <c r="K1561" s="72"/>
      <c r="L1561" s="72"/>
      <c r="M1561" s="72"/>
    </row>
    <row r="1562" spans="1:13" ht="13" x14ac:dyDescent="0.15">
      <c r="A1562" s="72"/>
      <c r="B1562" s="72"/>
      <c r="C1562" s="72"/>
      <c r="D1562" s="72"/>
      <c r="E1562" s="72"/>
      <c r="F1562" s="72"/>
      <c r="G1562" s="72"/>
      <c r="H1562" s="72"/>
      <c r="I1562" s="72"/>
      <c r="J1562" s="74"/>
      <c r="K1562" s="72"/>
      <c r="L1562" s="72"/>
      <c r="M1562" s="72"/>
    </row>
    <row r="1563" spans="1:13" ht="13" x14ac:dyDescent="0.15">
      <c r="A1563" s="72"/>
      <c r="B1563" s="72"/>
      <c r="C1563" s="72"/>
      <c r="D1563" s="72"/>
      <c r="E1563" s="72"/>
      <c r="F1563" s="72"/>
      <c r="G1563" s="72"/>
      <c r="H1563" s="72"/>
      <c r="I1563" s="72"/>
      <c r="J1563" s="74"/>
      <c r="K1563" s="72"/>
      <c r="L1563" s="72"/>
      <c r="M1563" s="72"/>
    </row>
    <row r="1564" spans="1:13" ht="13" x14ac:dyDescent="0.15">
      <c r="A1564" s="72"/>
      <c r="B1564" s="72"/>
      <c r="C1564" s="72"/>
      <c r="D1564" s="72"/>
      <c r="E1564" s="72"/>
      <c r="F1564" s="72"/>
      <c r="G1564" s="72"/>
      <c r="H1564" s="72"/>
      <c r="I1564" s="72"/>
      <c r="J1564" s="74"/>
      <c r="K1564" s="72"/>
      <c r="L1564" s="72"/>
      <c r="M1564" s="72"/>
    </row>
    <row r="1565" spans="1:13" ht="13" x14ac:dyDescent="0.15">
      <c r="A1565" s="72"/>
      <c r="B1565" s="72"/>
      <c r="C1565" s="72"/>
      <c r="D1565" s="72"/>
      <c r="E1565" s="72"/>
      <c r="F1565" s="72"/>
      <c r="G1565" s="72"/>
      <c r="H1565" s="72"/>
      <c r="I1565" s="72"/>
      <c r="J1565" s="74"/>
      <c r="K1565" s="72"/>
      <c r="L1565" s="72"/>
      <c r="M1565" s="72"/>
    </row>
    <row r="1566" spans="1:13" ht="13" x14ac:dyDescent="0.15">
      <c r="A1566" s="72"/>
      <c r="B1566" s="72"/>
      <c r="C1566" s="72"/>
      <c r="D1566" s="72"/>
      <c r="E1566" s="72"/>
      <c r="F1566" s="72"/>
      <c r="G1566" s="72"/>
      <c r="H1566" s="72"/>
      <c r="I1566" s="72"/>
      <c r="J1566" s="74"/>
      <c r="K1566" s="72"/>
      <c r="L1566" s="72"/>
      <c r="M1566" s="72"/>
    </row>
    <row r="1567" spans="1:13" ht="13" x14ac:dyDescent="0.15">
      <c r="A1567" s="72"/>
      <c r="B1567" s="72"/>
      <c r="C1567" s="72"/>
      <c r="D1567" s="72"/>
      <c r="E1567" s="72"/>
      <c r="F1567" s="72"/>
      <c r="G1567" s="72"/>
      <c r="H1567" s="72"/>
      <c r="I1567" s="72"/>
      <c r="J1567" s="74"/>
      <c r="K1567" s="72"/>
      <c r="L1567" s="72"/>
      <c r="M1567" s="72"/>
    </row>
    <row r="1568" spans="1:13" ht="13" x14ac:dyDescent="0.15">
      <c r="A1568" s="72"/>
      <c r="B1568" s="72"/>
      <c r="C1568" s="72"/>
      <c r="D1568" s="72"/>
      <c r="E1568" s="72"/>
      <c r="F1568" s="72"/>
      <c r="G1568" s="72"/>
      <c r="H1568" s="72"/>
      <c r="I1568" s="72"/>
      <c r="J1568" s="74"/>
      <c r="K1568" s="72"/>
      <c r="L1568" s="72"/>
      <c r="M1568" s="72"/>
    </row>
    <row r="1569" spans="1:13" ht="13" x14ac:dyDescent="0.15">
      <c r="A1569" s="72"/>
      <c r="B1569" s="72"/>
      <c r="C1569" s="72"/>
      <c r="D1569" s="72"/>
      <c r="E1569" s="72"/>
      <c r="F1569" s="72"/>
      <c r="G1569" s="72"/>
      <c r="H1569" s="72"/>
      <c r="I1569" s="72"/>
      <c r="J1569" s="74"/>
      <c r="K1569" s="72"/>
      <c r="L1569" s="72"/>
      <c r="M1569" s="72"/>
    </row>
    <row r="1570" spans="1:13" ht="13" x14ac:dyDescent="0.15">
      <c r="A1570" s="72"/>
      <c r="B1570" s="72"/>
      <c r="C1570" s="72"/>
      <c r="D1570" s="72"/>
      <c r="E1570" s="72"/>
      <c r="F1570" s="72"/>
      <c r="G1570" s="72"/>
      <c r="H1570" s="72"/>
      <c r="I1570" s="72"/>
      <c r="J1570" s="74"/>
      <c r="K1570" s="72"/>
      <c r="L1570" s="72"/>
      <c r="M1570" s="72"/>
    </row>
    <row r="1571" spans="1:13" ht="13" x14ac:dyDescent="0.15">
      <c r="A1571" s="72"/>
      <c r="B1571" s="72"/>
      <c r="C1571" s="72"/>
      <c r="D1571" s="72"/>
      <c r="E1571" s="72"/>
      <c r="F1571" s="72"/>
      <c r="G1571" s="72"/>
      <c r="H1571" s="72"/>
      <c r="I1571" s="72"/>
      <c r="J1571" s="74"/>
      <c r="K1571" s="72"/>
      <c r="L1571" s="72"/>
      <c r="M1571" s="72"/>
    </row>
    <row r="1572" spans="1:13" ht="13" x14ac:dyDescent="0.15">
      <c r="A1572" s="72"/>
      <c r="B1572" s="72"/>
      <c r="C1572" s="72"/>
      <c r="D1572" s="72"/>
      <c r="E1572" s="72"/>
      <c r="F1572" s="72"/>
      <c r="G1572" s="72"/>
      <c r="H1572" s="72"/>
      <c r="I1572" s="72"/>
      <c r="J1572" s="74"/>
      <c r="K1572" s="72"/>
      <c r="L1572" s="72"/>
      <c r="M1572" s="72"/>
    </row>
    <row r="1573" spans="1:13" ht="13" x14ac:dyDescent="0.15">
      <c r="A1573" s="72"/>
      <c r="B1573" s="72"/>
      <c r="C1573" s="72"/>
      <c r="D1573" s="72"/>
      <c r="E1573" s="72"/>
      <c r="F1573" s="72"/>
      <c r="G1573" s="72"/>
      <c r="H1573" s="72"/>
      <c r="I1573" s="72"/>
      <c r="J1573" s="74"/>
      <c r="K1573" s="72"/>
      <c r="L1573" s="72"/>
      <c r="M1573" s="72"/>
    </row>
    <row r="1574" spans="1:13" ht="13" x14ac:dyDescent="0.15">
      <c r="A1574" s="72"/>
      <c r="B1574" s="72"/>
      <c r="C1574" s="72"/>
      <c r="D1574" s="72"/>
      <c r="E1574" s="72"/>
      <c r="F1574" s="72"/>
      <c r="G1574" s="72"/>
      <c r="H1574" s="72"/>
      <c r="I1574" s="72"/>
      <c r="J1574" s="74"/>
      <c r="K1574" s="72"/>
      <c r="L1574" s="72"/>
      <c r="M1574" s="72"/>
    </row>
    <row r="1575" spans="1:13" ht="13" x14ac:dyDescent="0.15">
      <c r="A1575" s="72"/>
      <c r="B1575" s="72"/>
      <c r="C1575" s="72"/>
      <c r="D1575" s="72"/>
      <c r="E1575" s="72"/>
      <c r="F1575" s="72"/>
      <c r="G1575" s="72"/>
      <c r="H1575" s="72"/>
      <c r="I1575" s="72"/>
      <c r="J1575" s="74"/>
      <c r="K1575" s="72"/>
      <c r="L1575" s="72"/>
      <c r="M1575" s="72"/>
    </row>
    <row r="1576" spans="1:13" ht="13" x14ac:dyDescent="0.15">
      <c r="A1576" s="72"/>
      <c r="B1576" s="72"/>
      <c r="C1576" s="72"/>
      <c r="D1576" s="72"/>
      <c r="E1576" s="72"/>
      <c r="F1576" s="72"/>
      <c r="G1576" s="72"/>
      <c r="H1576" s="72"/>
      <c r="I1576" s="72"/>
      <c r="J1576" s="74"/>
      <c r="K1576" s="72"/>
      <c r="L1576" s="72"/>
      <c r="M1576" s="72"/>
    </row>
    <row r="1577" spans="1:13" ht="13" x14ac:dyDescent="0.15">
      <c r="A1577" s="72"/>
      <c r="B1577" s="72"/>
      <c r="C1577" s="72"/>
      <c r="D1577" s="72"/>
      <c r="E1577" s="72"/>
      <c r="F1577" s="72"/>
      <c r="G1577" s="72"/>
      <c r="H1577" s="72"/>
      <c r="I1577" s="72"/>
      <c r="J1577" s="74"/>
      <c r="K1577" s="72"/>
      <c r="L1577" s="72"/>
      <c r="M1577" s="72"/>
    </row>
    <row r="1578" spans="1:13" ht="13" x14ac:dyDescent="0.15">
      <c r="A1578" s="72"/>
      <c r="B1578" s="72"/>
      <c r="C1578" s="72"/>
      <c r="D1578" s="72"/>
      <c r="E1578" s="72"/>
      <c r="F1578" s="72"/>
      <c r="G1578" s="72"/>
      <c r="H1578" s="72"/>
      <c r="I1578" s="72"/>
      <c r="J1578" s="74"/>
      <c r="K1578" s="72"/>
      <c r="L1578" s="72"/>
      <c r="M1578" s="72"/>
    </row>
    <row r="1579" spans="1:13" ht="13" x14ac:dyDescent="0.15">
      <c r="A1579" s="72"/>
      <c r="B1579" s="72"/>
      <c r="C1579" s="72"/>
      <c r="D1579" s="72"/>
      <c r="E1579" s="72"/>
      <c r="F1579" s="72"/>
      <c r="G1579" s="72"/>
      <c r="H1579" s="72"/>
      <c r="I1579" s="72"/>
      <c r="J1579" s="74"/>
      <c r="K1579" s="72"/>
      <c r="L1579" s="72"/>
      <c r="M1579" s="72"/>
    </row>
    <row r="1580" spans="1:13" ht="13" x14ac:dyDescent="0.15">
      <c r="A1580" s="72"/>
      <c r="B1580" s="72"/>
      <c r="C1580" s="72"/>
      <c r="D1580" s="72"/>
      <c r="E1580" s="72"/>
      <c r="F1580" s="72"/>
      <c r="G1580" s="72"/>
      <c r="H1580" s="72"/>
      <c r="I1580" s="72"/>
      <c r="J1580" s="74"/>
      <c r="K1580" s="72"/>
      <c r="L1580" s="72"/>
      <c r="M1580" s="72"/>
    </row>
    <row r="1581" spans="1:13" ht="13" x14ac:dyDescent="0.15">
      <c r="A1581" s="72"/>
      <c r="B1581" s="72"/>
      <c r="C1581" s="72"/>
      <c r="D1581" s="72"/>
      <c r="E1581" s="72"/>
      <c r="F1581" s="72"/>
      <c r="G1581" s="72"/>
      <c r="H1581" s="72"/>
      <c r="I1581" s="72"/>
      <c r="J1581" s="74"/>
      <c r="K1581" s="72"/>
      <c r="L1581" s="72"/>
      <c r="M1581" s="72"/>
    </row>
    <row r="1582" spans="1:13" ht="13" x14ac:dyDescent="0.15">
      <c r="A1582" s="72"/>
      <c r="B1582" s="72"/>
      <c r="C1582" s="72"/>
      <c r="D1582" s="72"/>
      <c r="E1582" s="72"/>
      <c r="F1582" s="72"/>
      <c r="G1582" s="72"/>
      <c r="H1582" s="72"/>
      <c r="I1582" s="72"/>
      <c r="J1582" s="74"/>
      <c r="K1582" s="72"/>
      <c r="L1582" s="72"/>
      <c r="M1582" s="72"/>
    </row>
    <row r="1583" spans="1:13" ht="13" x14ac:dyDescent="0.15">
      <c r="A1583" s="72"/>
      <c r="B1583" s="72"/>
      <c r="C1583" s="72"/>
      <c r="D1583" s="72"/>
      <c r="E1583" s="72"/>
      <c r="F1583" s="72"/>
      <c r="G1583" s="72"/>
      <c r="H1583" s="72"/>
      <c r="I1583" s="72"/>
      <c r="J1583" s="74"/>
      <c r="K1583" s="72"/>
      <c r="L1583" s="72"/>
      <c r="M1583" s="72"/>
    </row>
    <row r="1584" spans="1:13" ht="13" x14ac:dyDescent="0.15">
      <c r="A1584" s="72"/>
      <c r="B1584" s="72"/>
      <c r="C1584" s="72"/>
      <c r="D1584" s="72"/>
      <c r="E1584" s="72"/>
      <c r="F1584" s="72"/>
      <c r="G1584" s="72"/>
      <c r="H1584" s="72"/>
      <c r="I1584" s="72"/>
      <c r="J1584" s="74"/>
      <c r="K1584" s="72"/>
      <c r="L1584" s="72"/>
      <c r="M1584" s="72"/>
    </row>
    <row r="1585" spans="1:13" ht="13" x14ac:dyDescent="0.15">
      <c r="A1585" s="72"/>
      <c r="B1585" s="72"/>
      <c r="C1585" s="72"/>
      <c r="D1585" s="72"/>
      <c r="E1585" s="72"/>
      <c r="F1585" s="72"/>
      <c r="G1585" s="72"/>
      <c r="H1585" s="72"/>
      <c r="I1585" s="72"/>
      <c r="J1585" s="74"/>
      <c r="K1585" s="72"/>
      <c r="L1585" s="72"/>
      <c r="M1585" s="72"/>
    </row>
    <row r="1586" spans="1:13" ht="13" x14ac:dyDescent="0.15">
      <c r="A1586" s="72"/>
      <c r="B1586" s="72"/>
      <c r="C1586" s="72"/>
      <c r="D1586" s="72"/>
      <c r="E1586" s="72"/>
      <c r="F1586" s="72"/>
      <c r="G1586" s="72"/>
      <c r="H1586" s="72"/>
      <c r="I1586" s="72"/>
      <c r="J1586" s="74"/>
      <c r="K1586" s="72"/>
      <c r="L1586" s="72"/>
      <c r="M1586" s="72"/>
    </row>
    <row r="1587" spans="1:13" ht="13" x14ac:dyDescent="0.15">
      <c r="A1587" s="72"/>
      <c r="B1587" s="72"/>
      <c r="C1587" s="72"/>
      <c r="D1587" s="72"/>
      <c r="E1587" s="72"/>
      <c r="F1587" s="72"/>
      <c r="G1587" s="72"/>
      <c r="H1587" s="72"/>
      <c r="I1587" s="72"/>
      <c r="J1587" s="74"/>
      <c r="K1587" s="72"/>
      <c r="L1587" s="72"/>
      <c r="M1587" s="72"/>
    </row>
    <row r="1588" spans="1:13" ht="13" x14ac:dyDescent="0.15">
      <c r="A1588" s="72"/>
      <c r="B1588" s="72"/>
      <c r="C1588" s="72"/>
      <c r="D1588" s="72"/>
      <c r="E1588" s="72"/>
      <c r="F1588" s="72"/>
      <c r="G1588" s="72"/>
      <c r="H1588" s="72"/>
      <c r="I1588" s="72"/>
      <c r="J1588" s="74"/>
      <c r="K1588" s="72"/>
      <c r="L1588" s="72"/>
      <c r="M1588" s="72"/>
    </row>
    <row r="1589" spans="1:13" ht="13" x14ac:dyDescent="0.15">
      <c r="A1589" s="72"/>
      <c r="B1589" s="72"/>
      <c r="C1589" s="72"/>
      <c r="D1589" s="72"/>
      <c r="E1589" s="72"/>
      <c r="F1589" s="72"/>
      <c r="G1589" s="72"/>
      <c r="H1589" s="72"/>
      <c r="I1589" s="72"/>
      <c r="J1589" s="74"/>
      <c r="K1589" s="72"/>
      <c r="L1589" s="72"/>
      <c r="M1589" s="72"/>
    </row>
    <row r="1590" spans="1:13" ht="13" x14ac:dyDescent="0.15">
      <c r="A1590" s="72"/>
      <c r="B1590" s="72"/>
      <c r="C1590" s="72"/>
      <c r="D1590" s="72"/>
      <c r="E1590" s="72"/>
      <c r="F1590" s="72"/>
      <c r="G1590" s="72"/>
      <c r="H1590" s="72"/>
      <c r="I1590" s="72"/>
      <c r="J1590" s="74"/>
      <c r="K1590" s="72"/>
      <c r="L1590" s="72"/>
      <c r="M1590" s="72"/>
    </row>
    <row r="1591" spans="1:13" ht="13" x14ac:dyDescent="0.15">
      <c r="A1591" s="72"/>
      <c r="B1591" s="72"/>
      <c r="C1591" s="72"/>
      <c r="D1591" s="72"/>
      <c r="E1591" s="72"/>
      <c r="F1591" s="72"/>
      <c r="G1591" s="72"/>
      <c r="H1591" s="72"/>
      <c r="I1591" s="72"/>
      <c r="J1591" s="74"/>
      <c r="K1591" s="72"/>
      <c r="L1591" s="72"/>
      <c r="M1591" s="72"/>
    </row>
    <row r="1592" spans="1:13" ht="13" x14ac:dyDescent="0.15">
      <c r="A1592" s="72"/>
      <c r="B1592" s="72"/>
      <c r="C1592" s="72"/>
      <c r="D1592" s="72"/>
      <c r="E1592" s="72"/>
      <c r="F1592" s="72"/>
      <c r="G1592" s="72"/>
      <c r="H1592" s="72"/>
      <c r="I1592" s="72"/>
      <c r="J1592" s="74"/>
      <c r="K1592" s="72"/>
      <c r="L1592" s="72"/>
      <c r="M1592" s="72"/>
    </row>
    <row r="1593" spans="1:13" ht="13" x14ac:dyDescent="0.15">
      <c r="A1593" s="72"/>
      <c r="B1593" s="72"/>
      <c r="C1593" s="72"/>
      <c r="D1593" s="72"/>
      <c r="E1593" s="72"/>
      <c r="F1593" s="72"/>
      <c r="G1593" s="72"/>
      <c r="H1593" s="72"/>
      <c r="I1593" s="72"/>
      <c r="J1593" s="74"/>
      <c r="K1593" s="72"/>
      <c r="L1593" s="72"/>
      <c r="M1593" s="72"/>
    </row>
    <row r="1594" spans="1:13" ht="13" x14ac:dyDescent="0.15">
      <c r="A1594" s="72"/>
      <c r="B1594" s="72"/>
      <c r="C1594" s="72"/>
      <c r="D1594" s="72"/>
      <c r="E1594" s="72"/>
      <c r="F1594" s="72"/>
      <c r="G1594" s="72"/>
      <c r="H1594" s="72"/>
      <c r="I1594" s="72"/>
      <c r="J1594" s="74"/>
      <c r="K1594" s="72"/>
      <c r="L1594" s="72"/>
      <c r="M1594" s="72"/>
    </row>
    <row r="1595" spans="1:13" ht="13" x14ac:dyDescent="0.15">
      <c r="A1595" s="72"/>
      <c r="B1595" s="72"/>
      <c r="C1595" s="72"/>
      <c r="D1595" s="72"/>
      <c r="E1595" s="72"/>
      <c r="F1595" s="72"/>
      <c r="G1595" s="72"/>
      <c r="H1595" s="72"/>
      <c r="I1595" s="72"/>
      <c r="J1595" s="74"/>
      <c r="K1595" s="72"/>
      <c r="L1595" s="72"/>
      <c r="M1595" s="72"/>
    </row>
    <row r="1596" spans="1:13" ht="13" x14ac:dyDescent="0.15">
      <c r="A1596" s="72"/>
      <c r="B1596" s="72"/>
      <c r="C1596" s="72"/>
      <c r="D1596" s="72"/>
      <c r="E1596" s="72"/>
      <c r="F1596" s="72"/>
      <c r="G1596" s="72"/>
      <c r="H1596" s="72"/>
      <c r="I1596" s="72"/>
      <c r="J1596" s="74"/>
      <c r="K1596" s="72"/>
      <c r="L1596" s="72"/>
      <c r="M1596" s="72"/>
    </row>
    <row r="1597" spans="1:13" ht="13" x14ac:dyDescent="0.15">
      <c r="A1597" s="72"/>
      <c r="B1597" s="72"/>
      <c r="C1597" s="72"/>
      <c r="D1597" s="72"/>
      <c r="E1597" s="72"/>
      <c r="F1597" s="72"/>
      <c r="G1597" s="72"/>
      <c r="H1597" s="72"/>
      <c r="I1597" s="72"/>
      <c r="J1597" s="74"/>
      <c r="K1597" s="72"/>
      <c r="L1597" s="72"/>
      <c r="M1597" s="72"/>
    </row>
    <row r="1598" spans="1:13" ht="13" x14ac:dyDescent="0.15">
      <c r="A1598" s="72"/>
      <c r="B1598" s="72"/>
      <c r="C1598" s="72"/>
      <c r="D1598" s="72"/>
      <c r="E1598" s="72"/>
      <c r="F1598" s="72"/>
      <c r="G1598" s="72"/>
      <c r="H1598" s="72"/>
      <c r="I1598" s="72"/>
      <c r="J1598" s="74"/>
      <c r="K1598" s="72"/>
      <c r="L1598" s="72"/>
      <c r="M1598" s="72"/>
    </row>
    <row r="1599" spans="1:13" ht="13" x14ac:dyDescent="0.15">
      <c r="A1599" s="72"/>
      <c r="B1599" s="72"/>
      <c r="C1599" s="72"/>
      <c r="D1599" s="72"/>
      <c r="E1599" s="72"/>
      <c r="F1599" s="72"/>
      <c r="G1599" s="72"/>
      <c r="H1599" s="72"/>
      <c r="I1599" s="72"/>
      <c r="J1599" s="74"/>
      <c r="K1599" s="72"/>
      <c r="L1599" s="72"/>
      <c r="M1599" s="72"/>
    </row>
    <row r="1600" spans="1:13" ht="13" x14ac:dyDescent="0.15">
      <c r="A1600" s="72"/>
      <c r="B1600" s="72"/>
      <c r="C1600" s="72"/>
      <c r="D1600" s="72"/>
      <c r="E1600" s="72"/>
      <c r="F1600" s="72"/>
      <c r="G1600" s="72"/>
      <c r="H1600" s="72"/>
      <c r="I1600" s="72"/>
      <c r="J1600" s="74"/>
      <c r="K1600" s="72"/>
      <c r="L1600" s="72"/>
      <c r="M1600" s="72"/>
    </row>
    <row r="1601" spans="1:13" ht="13" x14ac:dyDescent="0.15">
      <c r="A1601" s="72"/>
      <c r="B1601" s="72"/>
      <c r="C1601" s="72"/>
      <c r="D1601" s="72"/>
      <c r="E1601" s="72"/>
      <c r="F1601" s="72"/>
      <c r="G1601" s="72"/>
      <c r="H1601" s="72"/>
      <c r="I1601" s="72"/>
      <c r="J1601" s="74"/>
      <c r="K1601" s="72"/>
      <c r="L1601" s="72"/>
      <c r="M1601" s="72"/>
    </row>
    <row r="1602" spans="1:13" ht="13" x14ac:dyDescent="0.15">
      <c r="A1602" s="72"/>
      <c r="B1602" s="72"/>
      <c r="C1602" s="72"/>
      <c r="D1602" s="72"/>
      <c r="E1602" s="72"/>
      <c r="F1602" s="72"/>
      <c r="G1602" s="72"/>
      <c r="H1602" s="72"/>
      <c r="I1602" s="72"/>
      <c r="J1602" s="74"/>
      <c r="K1602" s="72"/>
      <c r="L1602" s="72"/>
      <c r="M1602" s="72"/>
    </row>
    <row r="1603" spans="1:13" ht="13" x14ac:dyDescent="0.15">
      <c r="A1603" s="72"/>
      <c r="B1603" s="72"/>
      <c r="C1603" s="72"/>
      <c r="D1603" s="72"/>
      <c r="E1603" s="72"/>
      <c r="F1603" s="72"/>
      <c r="G1603" s="72"/>
      <c r="H1603" s="72"/>
      <c r="I1603" s="72"/>
      <c r="J1603" s="74"/>
      <c r="K1603" s="72"/>
      <c r="L1603" s="72"/>
      <c r="M1603" s="72"/>
    </row>
    <row r="1604" spans="1:13" ht="13" x14ac:dyDescent="0.15">
      <c r="A1604" s="72"/>
      <c r="B1604" s="72"/>
      <c r="C1604" s="72"/>
      <c r="D1604" s="72"/>
      <c r="E1604" s="72"/>
      <c r="F1604" s="72"/>
      <c r="G1604" s="72"/>
      <c r="H1604" s="72"/>
      <c r="I1604" s="72"/>
      <c r="J1604" s="74"/>
      <c r="K1604" s="72"/>
      <c r="L1604" s="72"/>
      <c r="M1604" s="72"/>
    </row>
    <row r="1605" spans="1:13" ht="13" x14ac:dyDescent="0.15">
      <c r="A1605" s="72"/>
      <c r="B1605" s="72"/>
      <c r="C1605" s="72"/>
      <c r="D1605" s="72"/>
      <c r="E1605" s="72"/>
      <c r="F1605" s="72"/>
      <c r="G1605" s="72"/>
      <c r="H1605" s="72"/>
      <c r="I1605" s="72"/>
      <c r="J1605" s="74"/>
      <c r="K1605" s="72"/>
      <c r="L1605" s="72"/>
      <c r="M1605" s="72"/>
    </row>
    <row r="1606" spans="1:13" ht="13" x14ac:dyDescent="0.15">
      <c r="A1606" s="72"/>
      <c r="B1606" s="72"/>
      <c r="C1606" s="72"/>
      <c r="D1606" s="72"/>
      <c r="E1606" s="72"/>
      <c r="F1606" s="72"/>
      <c r="G1606" s="72"/>
      <c r="H1606" s="72"/>
      <c r="I1606" s="72"/>
      <c r="J1606" s="74"/>
      <c r="K1606" s="72"/>
      <c r="L1606" s="72"/>
      <c r="M1606" s="72"/>
    </row>
    <row r="1607" spans="1:13" ht="13" x14ac:dyDescent="0.15">
      <c r="A1607" s="72"/>
      <c r="B1607" s="72"/>
      <c r="C1607" s="72"/>
      <c r="D1607" s="72"/>
      <c r="E1607" s="72"/>
      <c r="F1607" s="72"/>
      <c r="G1607" s="72"/>
      <c r="H1607" s="72"/>
      <c r="I1607" s="72"/>
      <c r="J1607" s="74"/>
      <c r="K1607" s="72"/>
      <c r="L1607" s="72"/>
      <c r="M1607" s="72"/>
    </row>
    <row r="1608" spans="1:13" ht="13" x14ac:dyDescent="0.15">
      <c r="A1608" s="72"/>
      <c r="B1608" s="72"/>
      <c r="C1608" s="72"/>
      <c r="D1608" s="72"/>
      <c r="E1608" s="72"/>
      <c r="F1608" s="72"/>
      <c r="G1608" s="72"/>
      <c r="H1608" s="72"/>
      <c r="I1608" s="72"/>
      <c r="J1608" s="74"/>
      <c r="K1608" s="72"/>
      <c r="L1608" s="72"/>
      <c r="M1608" s="72"/>
    </row>
    <row r="1609" spans="1:13" ht="13" x14ac:dyDescent="0.15">
      <c r="A1609" s="72"/>
      <c r="B1609" s="72"/>
      <c r="C1609" s="72"/>
      <c r="D1609" s="72"/>
      <c r="E1609" s="72"/>
      <c r="F1609" s="72"/>
      <c r="G1609" s="72"/>
      <c r="H1609" s="72"/>
      <c r="I1609" s="72"/>
      <c r="J1609" s="74"/>
      <c r="K1609" s="72"/>
      <c r="L1609" s="72"/>
      <c r="M1609" s="72"/>
    </row>
    <row r="1610" spans="1:13" ht="13" x14ac:dyDescent="0.15">
      <c r="A1610" s="72"/>
      <c r="B1610" s="72"/>
      <c r="C1610" s="72"/>
      <c r="D1610" s="72"/>
      <c r="E1610" s="72"/>
      <c r="F1610" s="72"/>
      <c r="G1610" s="72"/>
      <c r="H1610" s="72"/>
      <c r="I1610" s="72"/>
      <c r="J1610" s="74"/>
      <c r="K1610" s="72"/>
      <c r="L1610" s="72"/>
      <c r="M1610" s="72"/>
    </row>
    <row r="1611" spans="1:13" ht="13" x14ac:dyDescent="0.15">
      <c r="A1611" s="72"/>
      <c r="B1611" s="72"/>
      <c r="C1611" s="72"/>
      <c r="D1611" s="72"/>
      <c r="E1611" s="72"/>
      <c r="F1611" s="72"/>
      <c r="G1611" s="72"/>
      <c r="H1611" s="72"/>
      <c r="I1611" s="72"/>
      <c r="J1611" s="74"/>
      <c r="K1611" s="72"/>
      <c r="L1611" s="72"/>
      <c r="M1611" s="72"/>
    </row>
    <row r="1612" spans="1:13" ht="13" x14ac:dyDescent="0.15">
      <c r="A1612" s="72"/>
      <c r="B1612" s="72"/>
      <c r="C1612" s="72"/>
      <c r="D1612" s="72"/>
      <c r="E1612" s="72"/>
      <c r="F1612" s="72"/>
      <c r="G1612" s="72"/>
      <c r="H1612" s="72"/>
      <c r="I1612" s="72"/>
      <c r="J1612" s="74"/>
      <c r="K1612" s="72"/>
      <c r="L1612" s="72"/>
      <c r="M1612" s="72"/>
    </row>
    <row r="1613" spans="1:13" ht="13" x14ac:dyDescent="0.15">
      <c r="A1613" s="72"/>
      <c r="B1613" s="72"/>
      <c r="C1613" s="72"/>
      <c r="D1613" s="72"/>
      <c r="E1613" s="72"/>
      <c r="F1613" s="72"/>
      <c r="G1613" s="72"/>
      <c r="H1613" s="72"/>
      <c r="I1613" s="72"/>
      <c r="J1613" s="74"/>
      <c r="K1613" s="72"/>
      <c r="L1613" s="72"/>
      <c r="M1613" s="72"/>
    </row>
    <row r="1614" spans="1:13" ht="13" x14ac:dyDescent="0.15">
      <c r="A1614" s="72"/>
      <c r="B1614" s="72"/>
      <c r="C1614" s="72"/>
      <c r="D1614" s="72"/>
      <c r="E1614" s="72"/>
      <c r="F1614" s="72"/>
      <c r="G1614" s="72"/>
      <c r="H1614" s="72"/>
      <c r="I1614" s="72"/>
      <c r="J1614" s="74"/>
      <c r="K1614" s="72"/>
      <c r="L1614" s="72"/>
      <c r="M1614" s="72"/>
    </row>
    <row r="1615" spans="1:13" ht="13" x14ac:dyDescent="0.15">
      <c r="A1615" s="72"/>
      <c r="B1615" s="72"/>
      <c r="C1615" s="72"/>
      <c r="D1615" s="72"/>
      <c r="E1615" s="72"/>
      <c r="F1615" s="72"/>
      <c r="G1615" s="72"/>
      <c r="H1615" s="72"/>
      <c r="I1615" s="72"/>
      <c r="J1615" s="74"/>
      <c r="K1615" s="72"/>
      <c r="L1615" s="72"/>
      <c r="M1615" s="72"/>
    </row>
    <row r="1616" spans="1:13" ht="13" x14ac:dyDescent="0.15">
      <c r="A1616" s="72"/>
      <c r="B1616" s="72"/>
      <c r="C1616" s="72"/>
      <c r="D1616" s="72"/>
      <c r="E1616" s="72"/>
      <c r="F1616" s="72"/>
      <c r="G1616" s="72"/>
      <c r="H1616" s="72"/>
      <c r="I1616" s="72"/>
      <c r="J1616" s="74"/>
      <c r="K1616" s="72"/>
      <c r="L1616" s="72"/>
      <c r="M1616" s="72"/>
    </row>
    <row r="1617" spans="1:13" ht="13" x14ac:dyDescent="0.15">
      <c r="A1617" s="72"/>
      <c r="B1617" s="72"/>
      <c r="C1617" s="72"/>
      <c r="D1617" s="72"/>
      <c r="E1617" s="72"/>
      <c r="F1617" s="72"/>
      <c r="G1617" s="72"/>
      <c r="H1617" s="72"/>
      <c r="I1617" s="72"/>
      <c r="J1617" s="74"/>
      <c r="K1617" s="72"/>
      <c r="L1617" s="72"/>
      <c r="M1617" s="72"/>
    </row>
    <row r="1618" spans="1:13" ht="13" x14ac:dyDescent="0.15">
      <c r="A1618" s="72"/>
      <c r="B1618" s="72"/>
      <c r="C1618" s="72"/>
      <c r="D1618" s="72"/>
      <c r="E1618" s="72"/>
      <c r="F1618" s="72"/>
      <c r="G1618" s="72"/>
      <c r="H1618" s="72"/>
      <c r="I1618" s="72"/>
      <c r="J1618" s="74"/>
      <c r="K1618" s="72"/>
      <c r="L1618" s="72"/>
      <c r="M1618" s="72"/>
    </row>
    <row r="1619" spans="1:13" ht="13" x14ac:dyDescent="0.15">
      <c r="A1619" s="72"/>
      <c r="B1619" s="72"/>
      <c r="C1619" s="72"/>
      <c r="D1619" s="72"/>
      <c r="E1619" s="72"/>
      <c r="F1619" s="72"/>
      <c r="G1619" s="72"/>
      <c r="H1619" s="72"/>
      <c r="I1619" s="72"/>
      <c r="J1619" s="74"/>
      <c r="K1619" s="72"/>
      <c r="L1619" s="72"/>
      <c r="M1619" s="72"/>
    </row>
    <row r="1620" spans="1:13" ht="13" x14ac:dyDescent="0.15">
      <c r="A1620" s="72"/>
      <c r="B1620" s="72"/>
      <c r="C1620" s="72"/>
      <c r="D1620" s="72"/>
      <c r="E1620" s="72"/>
      <c r="F1620" s="72"/>
      <c r="G1620" s="72"/>
      <c r="H1620" s="72"/>
      <c r="I1620" s="72"/>
      <c r="J1620" s="74"/>
      <c r="K1620" s="72"/>
      <c r="L1620" s="72"/>
      <c r="M1620" s="72"/>
    </row>
    <row r="1621" spans="1:13" ht="13" x14ac:dyDescent="0.15">
      <c r="A1621" s="72"/>
      <c r="B1621" s="72"/>
      <c r="C1621" s="72"/>
      <c r="D1621" s="72"/>
      <c r="E1621" s="72"/>
      <c r="F1621" s="72"/>
      <c r="G1621" s="72"/>
      <c r="H1621" s="72"/>
      <c r="I1621" s="72"/>
      <c r="J1621" s="74"/>
      <c r="K1621" s="72"/>
      <c r="L1621" s="72"/>
      <c r="M1621" s="72"/>
    </row>
    <row r="1622" spans="1:13" ht="13" x14ac:dyDescent="0.15">
      <c r="A1622" s="72"/>
      <c r="B1622" s="72"/>
      <c r="C1622" s="72"/>
      <c r="D1622" s="72"/>
      <c r="E1622" s="72"/>
      <c r="F1622" s="72"/>
      <c r="G1622" s="72"/>
      <c r="H1622" s="72"/>
      <c r="I1622" s="72"/>
      <c r="J1622" s="74"/>
      <c r="K1622" s="72"/>
      <c r="L1622" s="72"/>
      <c r="M1622" s="72"/>
    </row>
    <row r="1623" spans="1:13" ht="13" x14ac:dyDescent="0.15">
      <c r="A1623" s="72"/>
      <c r="B1623" s="72"/>
      <c r="C1623" s="72"/>
      <c r="D1623" s="72"/>
      <c r="E1623" s="72"/>
      <c r="F1623" s="72"/>
      <c r="G1623" s="72"/>
      <c r="H1623" s="72"/>
      <c r="I1623" s="72"/>
      <c r="J1623" s="74"/>
      <c r="K1623" s="72"/>
      <c r="L1623" s="72"/>
      <c r="M1623" s="72"/>
    </row>
    <row r="1624" spans="1:13" ht="13" x14ac:dyDescent="0.15">
      <c r="A1624" s="72"/>
      <c r="B1624" s="72"/>
      <c r="C1624" s="72"/>
      <c r="D1624" s="72"/>
      <c r="E1624" s="72"/>
      <c r="F1624" s="72"/>
      <c r="G1624" s="72"/>
      <c r="H1624" s="72"/>
      <c r="I1624" s="72"/>
      <c r="J1624" s="74"/>
      <c r="K1624" s="72"/>
      <c r="L1624" s="72"/>
      <c r="M1624" s="72"/>
    </row>
    <row r="1625" spans="1:13" ht="13" x14ac:dyDescent="0.15">
      <c r="A1625" s="72"/>
      <c r="B1625" s="72"/>
      <c r="C1625" s="72"/>
      <c r="D1625" s="72"/>
      <c r="E1625" s="72"/>
      <c r="F1625" s="72"/>
      <c r="G1625" s="72"/>
      <c r="H1625" s="72"/>
      <c r="I1625" s="72"/>
      <c r="J1625" s="74"/>
      <c r="K1625" s="72"/>
      <c r="L1625" s="72"/>
      <c r="M1625" s="72"/>
    </row>
    <row r="1626" spans="1:13" ht="13" x14ac:dyDescent="0.15">
      <c r="A1626" s="72"/>
      <c r="B1626" s="72"/>
      <c r="C1626" s="72"/>
      <c r="D1626" s="72"/>
      <c r="E1626" s="72"/>
      <c r="F1626" s="72"/>
      <c r="G1626" s="72"/>
      <c r="H1626" s="72"/>
      <c r="I1626" s="72"/>
      <c r="J1626" s="74"/>
      <c r="K1626" s="72"/>
      <c r="L1626" s="72"/>
      <c r="M1626" s="72"/>
    </row>
    <row r="1627" spans="1:13" ht="13" x14ac:dyDescent="0.15">
      <c r="A1627" s="72"/>
      <c r="B1627" s="72"/>
      <c r="C1627" s="72"/>
      <c r="D1627" s="72"/>
      <c r="E1627" s="72"/>
      <c r="F1627" s="72"/>
      <c r="G1627" s="72"/>
      <c r="H1627" s="72"/>
      <c r="I1627" s="72"/>
      <c r="J1627" s="74"/>
      <c r="K1627" s="72"/>
      <c r="L1627" s="72"/>
      <c r="M1627" s="72"/>
    </row>
    <row r="1628" spans="1:13" ht="13" x14ac:dyDescent="0.15">
      <c r="A1628" s="72"/>
      <c r="B1628" s="72"/>
      <c r="C1628" s="72"/>
      <c r="D1628" s="72"/>
      <c r="E1628" s="72"/>
      <c r="F1628" s="72"/>
      <c r="G1628" s="72"/>
      <c r="H1628" s="72"/>
      <c r="I1628" s="72"/>
      <c r="J1628" s="74"/>
      <c r="K1628" s="72"/>
      <c r="L1628" s="72"/>
      <c r="M1628" s="72"/>
    </row>
    <row r="1629" spans="1:13" ht="13" x14ac:dyDescent="0.15">
      <c r="A1629" s="72"/>
      <c r="B1629" s="72"/>
      <c r="C1629" s="72"/>
      <c r="D1629" s="72"/>
      <c r="E1629" s="72"/>
      <c r="F1629" s="72"/>
      <c r="G1629" s="72"/>
      <c r="H1629" s="72"/>
      <c r="I1629" s="72"/>
      <c r="J1629" s="74"/>
      <c r="K1629" s="72"/>
      <c r="L1629" s="72"/>
      <c r="M1629" s="72"/>
    </row>
    <row r="1630" spans="1:13" ht="13" x14ac:dyDescent="0.15">
      <c r="A1630" s="72"/>
      <c r="B1630" s="72"/>
      <c r="C1630" s="72"/>
      <c r="D1630" s="72"/>
      <c r="E1630" s="72"/>
      <c r="F1630" s="72"/>
      <c r="G1630" s="72"/>
      <c r="H1630" s="72"/>
      <c r="I1630" s="72"/>
      <c r="J1630" s="74"/>
      <c r="K1630" s="72"/>
      <c r="L1630" s="72"/>
      <c r="M1630" s="72"/>
    </row>
    <row r="1631" spans="1:13" ht="13" x14ac:dyDescent="0.15">
      <c r="A1631" s="72"/>
      <c r="B1631" s="72"/>
      <c r="C1631" s="72"/>
      <c r="D1631" s="72"/>
      <c r="E1631" s="72"/>
      <c r="F1631" s="72"/>
      <c r="G1631" s="72"/>
      <c r="H1631" s="72"/>
      <c r="I1631" s="72"/>
      <c r="J1631" s="74"/>
      <c r="K1631" s="72"/>
      <c r="L1631" s="72"/>
      <c r="M1631" s="72"/>
    </row>
    <row r="1632" spans="1:13" ht="13" x14ac:dyDescent="0.15">
      <c r="A1632" s="72"/>
      <c r="B1632" s="72"/>
      <c r="C1632" s="72"/>
      <c r="D1632" s="72"/>
      <c r="E1632" s="72"/>
      <c r="F1632" s="72"/>
      <c r="G1632" s="72"/>
      <c r="H1632" s="72"/>
      <c r="I1632" s="72"/>
      <c r="J1632" s="74"/>
      <c r="K1632" s="72"/>
      <c r="L1632" s="72"/>
      <c r="M1632" s="72"/>
    </row>
    <row r="1633" spans="1:13" ht="13" x14ac:dyDescent="0.15">
      <c r="A1633" s="72"/>
      <c r="B1633" s="72"/>
      <c r="C1633" s="72"/>
      <c r="D1633" s="72"/>
      <c r="E1633" s="72"/>
      <c r="F1633" s="72"/>
      <c r="G1633" s="72"/>
      <c r="H1633" s="72"/>
      <c r="I1633" s="72"/>
      <c r="J1633" s="74"/>
      <c r="K1633" s="72"/>
      <c r="L1633" s="72"/>
      <c r="M1633" s="72"/>
    </row>
    <row r="1634" spans="1:13" ht="13" x14ac:dyDescent="0.15">
      <c r="A1634" s="72"/>
      <c r="B1634" s="72"/>
      <c r="C1634" s="72"/>
      <c r="D1634" s="72"/>
      <c r="E1634" s="72"/>
      <c r="F1634" s="72"/>
      <c r="G1634" s="72"/>
      <c r="H1634" s="72"/>
      <c r="I1634" s="72"/>
      <c r="J1634" s="74"/>
      <c r="K1634" s="72"/>
      <c r="L1634" s="72"/>
      <c r="M1634" s="72"/>
    </row>
    <row r="1635" spans="1:13" ht="13" x14ac:dyDescent="0.15">
      <c r="A1635" s="72"/>
      <c r="B1635" s="72"/>
      <c r="C1635" s="72"/>
      <c r="D1635" s="72"/>
      <c r="E1635" s="72"/>
      <c r="F1635" s="72"/>
      <c r="G1635" s="72"/>
      <c r="H1635" s="72"/>
      <c r="I1635" s="72"/>
      <c r="J1635" s="74"/>
      <c r="K1635" s="72"/>
      <c r="L1635" s="72"/>
      <c r="M1635" s="72"/>
    </row>
    <row r="1636" spans="1:13" ht="13" x14ac:dyDescent="0.15">
      <c r="A1636" s="72"/>
      <c r="B1636" s="72"/>
      <c r="C1636" s="72"/>
      <c r="D1636" s="72"/>
      <c r="E1636" s="72"/>
      <c r="F1636" s="72"/>
      <c r="G1636" s="72"/>
      <c r="H1636" s="72"/>
      <c r="I1636" s="72"/>
      <c r="J1636" s="74"/>
      <c r="K1636" s="72"/>
      <c r="L1636" s="72"/>
      <c r="M1636" s="72"/>
    </row>
    <row r="1637" spans="1:13" ht="13" x14ac:dyDescent="0.15">
      <c r="A1637" s="72"/>
      <c r="B1637" s="72"/>
      <c r="C1637" s="72"/>
      <c r="D1637" s="72"/>
      <c r="E1637" s="72"/>
      <c r="F1637" s="72"/>
      <c r="G1637" s="72"/>
      <c r="H1637" s="72"/>
      <c r="I1637" s="72"/>
      <c r="J1637" s="74"/>
      <c r="K1637" s="72"/>
      <c r="L1637" s="72"/>
      <c r="M1637" s="72"/>
    </row>
    <row r="1638" spans="1:13" ht="13" x14ac:dyDescent="0.15">
      <c r="A1638" s="72"/>
      <c r="B1638" s="72"/>
      <c r="C1638" s="72"/>
      <c r="D1638" s="72"/>
      <c r="E1638" s="72"/>
      <c r="F1638" s="72"/>
      <c r="G1638" s="72"/>
      <c r="H1638" s="72"/>
      <c r="I1638" s="72"/>
      <c r="J1638" s="74"/>
      <c r="K1638" s="72"/>
      <c r="L1638" s="72"/>
      <c r="M1638" s="72"/>
    </row>
    <row r="1639" spans="1:13" ht="13" x14ac:dyDescent="0.15">
      <c r="A1639" s="72"/>
      <c r="B1639" s="72"/>
      <c r="C1639" s="72"/>
      <c r="D1639" s="72"/>
      <c r="E1639" s="72"/>
      <c r="F1639" s="72"/>
      <c r="G1639" s="72"/>
      <c r="H1639" s="72"/>
      <c r="I1639" s="72"/>
      <c r="J1639" s="74"/>
      <c r="K1639" s="72"/>
      <c r="L1639" s="72"/>
      <c r="M1639" s="72"/>
    </row>
    <row r="1640" spans="1:13" ht="13" x14ac:dyDescent="0.15">
      <c r="A1640" s="72"/>
      <c r="B1640" s="72"/>
      <c r="C1640" s="72"/>
      <c r="D1640" s="72"/>
      <c r="E1640" s="72"/>
      <c r="F1640" s="72"/>
      <c r="G1640" s="72"/>
      <c r="H1640" s="72"/>
      <c r="I1640" s="72"/>
      <c r="J1640" s="74"/>
      <c r="K1640" s="72"/>
      <c r="L1640" s="72"/>
      <c r="M1640" s="72"/>
    </row>
    <row r="1641" spans="1:13" ht="13" x14ac:dyDescent="0.15">
      <c r="A1641" s="72"/>
      <c r="B1641" s="72"/>
      <c r="C1641" s="72"/>
      <c r="D1641" s="72"/>
      <c r="E1641" s="72"/>
      <c r="F1641" s="72"/>
      <c r="G1641" s="72"/>
      <c r="H1641" s="72"/>
      <c r="I1641" s="72"/>
      <c r="J1641" s="74"/>
      <c r="K1641" s="72"/>
      <c r="L1641" s="72"/>
      <c r="M1641" s="72"/>
    </row>
    <row r="1642" spans="1:13" ht="13" x14ac:dyDescent="0.15">
      <c r="A1642" s="72"/>
      <c r="B1642" s="72"/>
      <c r="C1642" s="72"/>
      <c r="D1642" s="72"/>
      <c r="E1642" s="72"/>
      <c r="F1642" s="72"/>
      <c r="G1642" s="72"/>
      <c r="H1642" s="72"/>
      <c r="I1642" s="72"/>
      <c r="J1642" s="74"/>
      <c r="K1642" s="72"/>
      <c r="L1642" s="72"/>
      <c r="M1642" s="72"/>
    </row>
    <row r="1643" spans="1:13" ht="13" x14ac:dyDescent="0.15">
      <c r="A1643" s="72"/>
      <c r="B1643" s="72"/>
      <c r="C1643" s="72"/>
      <c r="D1643" s="72"/>
      <c r="E1643" s="72"/>
      <c r="F1643" s="72"/>
      <c r="G1643" s="72"/>
      <c r="H1643" s="72"/>
      <c r="I1643" s="72"/>
      <c r="J1643" s="74"/>
      <c r="K1643" s="72"/>
      <c r="L1643" s="72"/>
      <c r="M1643" s="72"/>
    </row>
    <row r="1644" spans="1:13" ht="13" x14ac:dyDescent="0.15">
      <c r="A1644" s="72"/>
      <c r="B1644" s="72"/>
      <c r="C1644" s="72"/>
      <c r="D1644" s="72"/>
      <c r="E1644" s="72"/>
      <c r="F1644" s="72"/>
      <c r="G1644" s="72"/>
      <c r="H1644" s="72"/>
      <c r="I1644" s="72"/>
      <c r="J1644" s="74"/>
      <c r="K1644" s="72"/>
      <c r="L1644" s="72"/>
      <c r="M1644" s="72"/>
    </row>
    <row r="1645" spans="1:13" ht="13" x14ac:dyDescent="0.15">
      <c r="A1645" s="72"/>
      <c r="B1645" s="72"/>
      <c r="C1645" s="72"/>
      <c r="D1645" s="72"/>
      <c r="E1645" s="72"/>
      <c r="F1645" s="72"/>
      <c r="G1645" s="72"/>
      <c r="H1645" s="72"/>
      <c r="I1645" s="72"/>
      <c r="J1645" s="74"/>
      <c r="K1645" s="72"/>
      <c r="L1645" s="72"/>
      <c r="M1645" s="72"/>
    </row>
    <row r="1646" spans="1:13" ht="13" x14ac:dyDescent="0.15">
      <c r="A1646" s="72"/>
      <c r="B1646" s="72"/>
      <c r="C1646" s="72"/>
      <c r="D1646" s="72"/>
      <c r="E1646" s="72"/>
      <c r="F1646" s="72"/>
      <c r="G1646" s="72"/>
      <c r="H1646" s="72"/>
      <c r="I1646" s="72"/>
      <c r="J1646" s="74"/>
      <c r="K1646" s="72"/>
      <c r="L1646" s="72"/>
      <c r="M1646" s="72"/>
    </row>
    <row r="1647" spans="1:13" ht="13" x14ac:dyDescent="0.15">
      <c r="A1647" s="72"/>
      <c r="B1647" s="72"/>
      <c r="C1647" s="72"/>
      <c r="D1647" s="72"/>
      <c r="E1647" s="72"/>
      <c r="F1647" s="72"/>
      <c r="G1647" s="72"/>
      <c r="H1647" s="72"/>
      <c r="I1647" s="72"/>
      <c r="J1647" s="74"/>
      <c r="K1647" s="72"/>
      <c r="L1647" s="72"/>
      <c r="M1647" s="72"/>
    </row>
    <row r="1648" spans="1:13" ht="13" x14ac:dyDescent="0.15">
      <c r="A1648" s="72"/>
      <c r="B1648" s="72"/>
      <c r="C1648" s="72"/>
      <c r="D1648" s="72"/>
      <c r="E1648" s="72"/>
      <c r="F1648" s="72"/>
      <c r="G1648" s="72"/>
      <c r="H1648" s="72"/>
      <c r="I1648" s="72"/>
      <c r="J1648" s="74"/>
      <c r="K1648" s="72"/>
      <c r="L1648" s="72"/>
      <c r="M1648" s="72"/>
    </row>
    <row r="1649" spans="1:13" ht="13" x14ac:dyDescent="0.15">
      <c r="A1649" s="72"/>
      <c r="B1649" s="72"/>
      <c r="C1649" s="72"/>
      <c r="D1649" s="72"/>
      <c r="E1649" s="72"/>
      <c r="F1649" s="72"/>
      <c r="G1649" s="72"/>
      <c r="H1649" s="72"/>
      <c r="I1649" s="72"/>
      <c r="J1649" s="74"/>
      <c r="K1649" s="72"/>
      <c r="L1649" s="72"/>
      <c r="M1649" s="72"/>
    </row>
    <row r="1650" spans="1:13" ht="13" x14ac:dyDescent="0.15">
      <c r="A1650" s="72"/>
      <c r="B1650" s="72"/>
      <c r="C1650" s="72"/>
      <c r="D1650" s="72"/>
      <c r="E1650" s="72"/>
      <c r="F1650" s="72"/>
      <c r="G1650" s="72"/>
      <c r="H1650" s="72"/>
      <c r="I1650" s="72"/>
      <c r="J1650" s="74"/>
      <c r="K1650" s="72"/>
      <c r="L1650" s="72"/>
      <c r="M1650" s="72"/>
    </row>
    <row r="1651" spans="1:13" ht="13" x14ac:dyDescent="0.15">
      <c r="A1651" s="72"/>
      <c r="B1651" s="72"/>
      <c r="C1651" s="72"/>
      <c r="D1651" s="72"/>
      <c r="E1651" s="72"/>
      <c r="F1651" s="72"/>
      <c r="G1651" s="72"/>
      <c r="H1651" s="72"/>
      <c r="I1651" s="72"/>
      <c r="J1651" s="74"/>
      <c r="K1651" s="72"/>
      <c r="L1651" s="72"/>
      <c r="M1651" s="72"/>
    </row>
    <row r="1652" spans="1:13" ht="13" x14ac:dyDescent="0.15">
      <c r="A1652" s="72"/>
      <c r="B1652" s="72"/>
      <c r="C1652" s="72"/>
      <c r="D1652" s="72"/>
      <c r="E1652" s="72"/>
      <c r="F1652" s="72"/>
      <c r="G1652" s="72"/>
      <c r="H1652" s="72"/>
      <c r="I1652" s="72"/>
      <c r="J1652" s="74"/>
      <c r="K1652" s="72"/>
      <c r="L1652" s="72"/>
      <c r="M1652" s="72"/>
    </row>
    <row r="1653" spans="1:13" ht="13" x14ac:dyDescent="0.15">
      <c r="A1653" s="72"/>
      <c r="B1653" s="72"/>
      <c r="C1653" s="72"/>
      <c r="D1653" s="72"/>
      <c r="E1653" s="72"/>
      <c r="F1653" s="72"/>
      <c r="G1653" s="72"/>
      <c r="H1653" s="72"/>
      <c r="I1653" s="72"/>
      <c r="J1653" s="74"/>
      <c r="K1653" s="72"/>
      <c r="L1653" s="72"/>
      <c r="M1653" s="72"/>
    </row>
    <row r="1654" spans="1:13" ht="13" x14ac:dyDescent="0.15">
      <c r="A1654" s="72"/>
      <c r="B1654" s="72"/>
      <c r="C1654" s="72"/>
      <c r="D1654" s="72"/>
      <c r="E1654" s="72"/>
      <c r="F1654" s="72"/>
      <c r="G1654" s="72"/>
      <c r="H1654" s="72"/>
      <c r="I1654" s="72"/>
      <c r="J1654" s="74"/>
      <c r="K1654" s="72"/>
      <c r="L1654" s="72"/>
      <c r="M1654" s="72"/>
    </row>
    <row r="1655" spans="1:13" ht="13" x14ac:dyDescent="0.15">
      <c r="A1655" s="72"/>
      <c r="B1655" s="72"/>
      <c r="C1655" s="72"/>
      <c r="D1655" s="72"/>
      <c r="E1655" s="72"/>
      <c r="F1655" s="72"/>
      <c r="G1655" s="72"/>
      <c r="H1655" s="72"/>
      <c r="I1655" s="72"/>
      <c r="J1655" s="74"/>
      <c r="K1655" s="72"/>
      <c r="L1655" s="72"/>
      <c r="M1655" s="72"/>
    </row>
    <row r="1656" spans="1:13" ht="13" x14ac:dyDescent="0.15">
      <c r="A1656" s="72"/>
      <c r="B1656" s="72"/>
      <c r="C1656" s="72"/>
      <c r="D1656" s="72"/>
      <c r="E1656" s="72"/>
      <c r="F1656" s="72"/>
      <c r="G1656" s="72"/>
      <c r="H1656" s="72"/>
      <c r="I1656" s="72"/>
      <c r="J1656" s="74"/>
      <c r="K1656" s="72"/>
      <c r="L1656" s="72"/>
      <c r="M1656" s="72"/>
    </row>
    <row r="1657" spans="1:13" ht="13" x14ac:dyDescent="0.15">
      <c r="A1657" s="72"/>
      <c r="B1657" s="72"/>
      <c r="C1657" s="72"/>
      <c r="D1657" s="72"/>
      <c r="E1657" s="72"/>
      <c r="F1657" s="72"/>
      <c r="G1657" s="72"/>
      <c r="H1657" s="72"/>
      <c r="I1657" s="72"/>
      <c r="J1657" s="74"/>
      <c r="K1657" s="72"/>
      <c r="L1657" s="72"/>
      <c r="M1657" s="72"/>
    </row>
    <row r="1658" spans="1:13" ht="13" x14ac:dyDescent="0.15">
      <c r="A1658" s="72"/>
      <c r="B1658" s="72"/>
      <c r="C1658" s="72"/>
      <c r="D1658" s="72"/>
      <c r="E1658" s="72"/>
      <c r="F1658" s="72"/>
      <c r="G1658" s="72"/>
      <c r="H1658" s="72"/>
      <c r="I1658" s="72"/>
      <c r="J1658" s="74"/>
      <c r="K1658" s="72"/>
      <c r="L1658" s="72"/>
      <c r="M1658" s="72"/>
    </row>
    <row r="1659" spans="1:13" ht="13" x14ac:dyDescent="0.15">
      <c r="A1659" s="72"/>
      <c r="B1659" s="72"/>
      <c r="C1659" s="72"/>
      <c r="D1659" s="72"/>
      <c r="E1659" s="72"/>
      <c r="F1659" s="72"/>
      <c r="G1659" s="72"/>
      <c r="H1659" s="72"/>
      <c r="I1659" s="72"/>
      <c r="J1659" s="74"/>
      <c r="K1659" s="72"/>
      <c r="L1659" s="72"/>
      <c r="M1659" s="72"/>
    </row>
    <row r="1660" spans="1:13" ht="13" x14ac:dyDescent="0.15">
      <c r="A1660" s="72"/>
      <c r="B1660" s="72"/>
      <c r="C1660" s="72"/>
      <c r="D1660" s="72"/>
      <c r="E1660" s="72"/>
      <c r="F1660" s="72"/>
      <c r="G1660" s="72"/>
      <c r="H1660" s="72"/>
      <c r="I1660" s="72"/>
      <c r="J1660" s="74"/>
      <c r="K1660" s="72"/>
      <c r="L1660" s="72"/>
      <c r="M1660" s="72"/>
    </row>
    <row r="1661" spans="1:13" ht="13" x14ac:dyDescent="0.15">
      <c r="A1661" s="72"/>
      <c r="B1661" s="72"/>
      <c r="C1661" s="72"/>
      <c r="D1661" s="72"/>
      <c r="E1661" s="72"/>
      <c r="F1661" s="72"/>
      <c r="G1661" s="72"/>
      <c r="H1661" s="72"/>
      <c r="I1661" s="72"/>
      <c r="J1661" s="74"/>
      <c r="K1661" s="72"/>
      <c r="L1661" s="72"/>
      <c r="M1661" s="72"/>
    </row>
    <row r="1662" spans="1:13" ht="13" x14ac:dyDescent="0.15">
      <c r="A1662" s="72"/>
      <c r="B1662" s="72"/>
      <c r="C1662" s="72"/>
      <c r="D1662" s="72"/>
      <c r="E1662" s="72"/>
      <c r="F1662" s="72"/>
      <c r="G1662" s="72"/>
      <c r="H1662" s="72"/>
      <c r="I1662" s="72"/>
      <c r="J1662" s="74"/>
      <c r="K1662" s="72"/>
      <c r="L1662" s="72"/>
      <c r="M1662" s="72"/>
    </row>
    <row r="1663" spans="1:13" ht="13" x14ac:dyDescent="0.15">
      <c r="A1663" s="72"/>
      <c r="B1663" s="72"/>
      <c r="C1663" s="72"/>
      <c r="D1663" s="72"/>
      <c r="E1663" s="72"/>
      <c r="F1663" s="72"/>
      <c r="G1663" s="72"/>
      <c r="H1663" s="72"/>
      <c r="I1663" s="72"/>
      <c r="J1663" s="74"/>
      <c r="K1663" s="72"/>
      <c r="L1663" s="72"/>
      <c r="M1663" s="72"/>
    </row>
    <row r="1664" spans="1:13" ht="13" x14ac:dyDescent="0.15">
      <c r="A1664" s="72"/>
      <c r="B1664" s="72"/>
      <c r="C1664" s="72"/>
      <c r="D1664" s="72"/>
      <c r="E1664" s="72"/>
      <c r="F1664" s="72"/>
      <c r="G1664" s="72"/>
      <c r="H1664" s="72"/>
      <c r="I1664" s="72"/>
      <c r="J1664" s="74"/>
      <c r="K1664" s="72"/>
      <c r="L1664" s="72"/>
      <c r="M1664" s="72"/>
    </row>
    <row r="1665" spans="1:13" ht="13" x14ac:dyDescent="0.15">
      <c r="A1665" s="72"/>
      <c r="B1665" s="72"/>
      <c r="C1665" s="72"/>
      <c r="D1665" s="72"/>
      <c r="E1665" s="72"/>
      <c r="F1665" s="72"/>
      <c r="G1665" s="72"/>
      <c r="H1665" s="72"/>
      <c r="I1665" s="72"/>
      <c r="J1665" s="74"/>
      <c r="K1665" s="72"/>
      <c r="L1665" s="72"/>
      <c r="M1665" s="72"/>
    </row>
    <row r="1666" spans="1:13" ht="13" x14ac:dyDescent="0.15">
      <c r="A1666" s="72"/>
      <c r="B1666" s="72"/>
      <c r="C1666" s="72"/>
      <c r="D1666" s="72"/>
      <c r="E1666" s="72"/>
      <c r="F1666" s="72"/>
      <c r="G1666" s="72"/>
      <c r="H1666" s="72"/>
      <c r="I1666" s="72"/>
      <c r="J1666" s="74"/>
      <c r="K1666" s="72"/>
      <c r="L1666" s="72"/>
      <c r="M1666" s="72"/>
    </row>
    <row r="1667" spans="1:13" ht="13" x14ac:dyDescent="0.15">
      <c r="A1667" s="72"/>
      <c r="B1667" s="72"/>
      <c r="C1667" s="72"/>
      <c r="D1667" s="72"/>
      <c r="E1667" s="72"/>
      <c r="F1667" s="72"/>
      <c r="G1667" s="72"/>
      <c r="H1667" s="72"/>
      <c r="I1667" s="72"/>
      <c r="J1667" s="74"/>
      <c r="K1667" s="72"/>
      <c r="L1667" s="72"/>
      <c r="M1667" s="72"/>
    </row>
    <row r="1668" spans="1:13" ht="13" x14ac:dyDescent="0.15">
      <c r="A1668" s="72"/>
      <c r="B1668" s="72"/>
      <c r="C1668" s="72"/>
      <c r="D1668" s="72"/>
      <c r="E1668" s="72"/>
      <c r="F1668" s="72"/>
      <c r="G1668" s="72"/>
      <c r="H1668" s="72"/>
      <c r="I1668" s="72"/>
      <c r="J1668" s="74"/>
      <c r="K1668" s="72"/>
      <c r="L1668" s="72"/>
      <c r="M1668" s="72"/>
    </row>
    <row r="1669" spans="1:13" ht="13" x14ac:dyDescent="0.15">
      <c r="A1669" s="72"/>
      <c r="B1669" s="72"/>
      <c r="C1669" s="72"/>
      <c r="D1669" s="72"/>
      <c r="E1669" s="72"/>
      <c r="F1669" s="72"/>
      <c r="G1669" s="72"/>
      <c r="H1669" s="72"/>
      <c r="I1669" s="72"/>
      <c r="J1669" s="74"/>
      <c r="K1669" s="72"/>
      <c r="L1669" s="72"/>
      <c r="M1669" s="72"/>
    </row>
    <row r="1670" spans="1:13" ht="13" x14ac:dyDescent="0.15">
      <c r="A1670" s="72"/>
      <c r="B1670" s="72"/>
      <c r="C1670" s="72"/>
      <c r="D1670" s="72"/>
      <c r="E1670" s="72"/>
      <c r="F1670" s="72"/>
      <c r="G1670" s="72"/>
      <c r="H1670" s="72"/>
      <c r="I1670" s="72"/>
      <c r="J1670" s="74"/>
      <c r="K1670" s="72"/>
      <c r="L1670" s="72"/>
      <c r="M1670" s="72"/>
    </row>
    <row r="1671" spans="1:13" ht="13" x14ac:dyDescent="0.15">
      <c r="A1671" s="72"/>
      <c r="B1671" s="72"/>
      <c r="C1671" s="72"/>
      <c r="D1671" s="72"/>
      <c r="E1671" s="72"/>
      <c r="F1671" s="72"/>
      <c r="G1671" s="72"/>
      <c r="H1671" s="72"/>
      <c r="I1671" s="72"/>
      <c r="J1671" s="74"/>
      <c r="K1671" s="72"/>
      <c r="L1671" s="72"/>
      <c r="M1671" s="72"/>
    </row>
    <row r="1672" spans="1:13" ht="13" x14ac:dyDescent="0.15">
      <c r="A1672" s="72"/>
      <c r="B1672" s="72"/>
      <c r="C1672" s="72"/>
      <c r="D1672" s="72"/>
      <c r="E1672" s="72"/>
      <c r="F1672" s="72"/>
      <c r="G1672" s="72"/>
      <c r="H1672" s="72"/>
      <c r="I1672" s="72"/>
      <c r="J1672" s="74"/>
      <c r="K1672" s="72"/>
      <c r="L1672" s="72"/>
      <c r="M1672" s="72"/>
    </row>
    <row r="1673" spans="1:13" ht="13" x14ac:dyDescent="0.15">
      <c r="A1673" s="72"/>
      <c r="B1673" s="72"/>
      <c r="C1673" s="72"/>
      <c r="D1673" s="72"/>
      <c r="E1673" s="72"/>
      <c r="F1673" s="72"/>
      <c r="G1673" s="72"/>
      <c r="H1673" s="72"/>
      <c r="I1673" s="72"/>
      <c r="J1673" s="74"/>
      <c r="K1673" s="72"/>
      <c r="L1673" s="72"/>
      <c r="M1673" s="72"/>
    </row>
    <row r="1674" spans="1:13" ht="13" x14ac:dyDescent="0.15">
      <c r="A1674" s="72"/>
      <c r="B1674" s="72"/>
      <c r="C1674" s="72"/>
      <c r="D1674" s="72"/>
      <c r="E1674" s="72"/>
      <c r="F1674" s="72"/>
      <c r="G1674" s="72"/>
      <c r="H1674" s="72"/>
      <c r="I1674" s="72"/>
      <c r="J1674" s="74"/>
      <c r="K1674" s="72"/>
      <c r="L1674" s="72"/>
      <c r="M1674" s="72"/>
    </row>
    <row r="1675" spans="1:13" ht="13" x14ac:dyDescent="0.15">
      <c r="A1675" s="72"/>
      <c r="B1675" s="72"/>
      <c r="C1675" s="72"/>
      <c r="D1675" s="72"/>
      <c r="E1675" s="72"/>
      <c r="F1675" s="72"/>
      <c r="G1675" s="72"/>
      <c r="H1675" s="72"/>
      <c r="I1675" s="72"/>
      <c r="J1675" s="74"/>
      <c r="K1675" s="72"/>
      <c r="L1675" s="72"/>
      <c r="M1675" s="72"/>
    </row>
    <row r="1676" spans="1:13" ht="13" x14ac:dyDescent="0.15">
      <c r="A1676" s="72"/>
      <c r="B1676" s="72"/>
      <c r="C1676" s="72"/>
      <c r="D1676" s="72"/>
      <c r="E1676" s="72"/>
      <c r="F1676" s="72"/>
      <c r="G1676" s="72"/>
      <c r="H1676" s="72"/>
      <c r="I1676" s="72"/>
      <c r="J1676" s="74"/>
      <c r="K1676" s="72"/>
      <c r="L1676" s="72"/>
      <c r="M1676" s="72"/>
    </row>
    <row r="1677" spans="1:13" ht="13" x14ac:dyDescent="0.15">
      <c r="A1677" s="72"/>
      <c r="B1677" s="72"/>
      <c r="C1677" s="72"/>
      <c r="D1677" s="72"/>
      <c r="E1677" s="72"/>
      <c r="F1677" s="72"/>
      <c r="G1677" s="72"/>
      <c r="H1677" s="72"/>
      <c r="I1677" s="72"/>
      <c r="J1677" s="74"/>
      <c r="K1677" s="72"/>
      <c r="L1677" s="72"/>
      <c r="M1677" s="72"/>
    </row>
    <row r="1678" spans="1:13" ht="13" x14ac:dyDescent="0.15">
      <c r="A1678" s="72"/>
      <c r="B1678" s="72"/>
      <c r="C1678" s="72"/>
      <c r="D1678" s="72"/>
      <c r="E1678" s="72"/>
      <c r="F1678" s="72"/>
      <c r="G1678" s="72"/>
      <c r="H1678" s="72"/>
      <c r="I1678" s="72"/>
      <c r="J1678" s="74"/>
      <c r="K1678" s="72"/>
      <c r="L1678" s="72"/>
      <c r="M1678" s="72"/>
    </row>
    <row r="1679" spans="1:13" ht="13" x14ac:dyDescent="0.15">
      <c r="A1679" s="72"/>
      <c r="B1679" s="72"/>
      <c r="C1679" s="72"/>
      <c r="D1679" s="72"/>
      <c r="E1679" s="72"/>
      <c r="F1679" s="72"/>
      <c r="G1679" s="72"/>
      <c r="H1679" s="72"/>
      <c r="I1679" s="72"/>
      <c r="J1679" s="74"/>
      <c r="K1679" s="72"/>
      <c r="L1679" s="72"/>
      <c r="M1679" s="72"/>
    </row>
    <row r="1680" spans="1:13" ht="13" x14ac:dyDescent="0.15">
      <c r="A1680" s="72"/>
      <c r="B1680" s="72"/>
      <c r="C1680" s="72"/>
      <c r="D1680" s="72"/>
      <c r="E1680" s="72"/>
      <c r="F1680" s="72"/>
      <c r="G1680" s="72"/>
      <c r="H1680" s="72"/>
      <c r="I1680" s="72"/>
      <c r="J1680" s="74"/>
      <c r="K1680" s="72"/>
      <c r="L1680" s="72"/>
      <c r="M1680" s="72"/>
    </row>
    <row r="1681" spans="1:13" ht="13" x14ac:dyDescent="0.15">
      <c r="A1681" s="72"/>
      <c r="B1681" s="72"/>
      <c r="C1681" s="72"/>
      <c r="D1681" s="72"/>
      <c r="E1681" s="72"/>
      <c r="F1681" s="72"/>
      <c r="G1681" s="72"/>
      <c r="H1681" s="72"/>
      <c r="I1681" s="72"/>
      <c r="J1681" s="74"/>
      <c r="K1681" s="72"/>
      <c r="L1681" s="72"/>
      <c r="M1681" s="72"/>
    </row>
    <row r="1682" spans="1:13" ht="13" x14ac:dyDescent="0.15">
      <c r="A1682" s="72"/>
      <c r="B1682" s="72"/>
      <c r="C1682" s="72"/>
      <c r="D1682" s="72"/>
      <c r="E1682" s="72"/>
      <c r="F1682" s="72"/>
      <c r="G1682" s="72"/>
      <c r="H1682" s="72"/>
      <c r="I1682" s="72"/>
      <c r="J1682" s="74"/>
      <c r="K1682" s="72"/>
      <c r="L1682" s="72"/>
      <c r="M1682" s="72"/>
    </row>
    <row r="1683" spans="1:13" ht="13" x14ac:dyDescent="0.15">
      <c r="A1683" s="72"/>
      <c r="B1683" s="72"/>
      <c r="C1683" s="72"/>
      <c r="D1683" s="72"/>
      <c r="E1683" s="72"/>
      <c r="F1683" s="72"/>
      <c r="G1683" s="72"/>
      <c r="H1683" s="72"/>
      <c r="I1683" s="72"/>
      <c r="J1683" s="74"/>
      <c r="K1683" s="72"/>
      <c r="L1683" s="72"/>
      <c r="M1683" s="72"/>
    </row>
    <row r="1684" spans="1:13" ht="13" x14ac:dyDescent="0.15">
      <c r="A1684" s="72"/>
      <c r="B1684" s="72"/>
      <c r="C1684" s="72"/>
      <c r="D1684" s="72"/>
      <c r="E1684" s="72"/>
      <c r="F1684" s="72"/>
      <c r="G1684" s="72"/>
      <c r="H1684" s="72"/>
      <c r="I1684" s="72"/>
      <c r="J1684" s="74"/>
      <c r="K1684" s="72"/>
      <c r="L1684" s="72"/>
      <c r="M1684" s="72"/>
    </row>
    <row r="1685" spans="1:13" ht="13" x14ac:dyDescent="0.15">
      <c r="A1685" s="72"/>
      <c r="B1685" s="72"/>
      <c r="C1685" s="72"/>
      <c r="D1685" s="72"/>
      <c r="E1685" s="72"/>
      <c r="F1685" s="72"/>
      <c r="G1685" s="72"/>
      <c r="H1685" s="72"/>
      <c r="I1685" s="72"/>
      <c r="J1685" s="74"/>
      <c r="K1685" s="72"/>
      <c r="L1685" s="72"/>
      <c r="M1685" s="72"/>
    </row>
    <row r="1686" spans="1:13" ht="13" x14ac:dyDescent="0.15">
      <c r="A1686" s="72"/>
      <c r="B1686" s="72"/>
      <c r="C1686" s="72"/>
      <c r="D1686" s="72"/>
      <c r="E1686" s="72"/>
      <c r="F1686" s="72"/>
      <c r="G1686" s="72"/>
      <c r="H1686" s="72"/>
      <c r="I1686" s="72"/>
      <c r="J1686" s="74"/>
      <c r="K1686" s="72"/>
      <c r="L1686" s="72"/>
      <c r="M1686" s="72"/>
    </row>
    <row r="1687" spans="1:13" ht="13" x14ac:dyDescent="0.15">
      <c r="A1687" s="72"/>
      <c r="B1687" s="72"/>
      <c r="C1687" s="72"/>
      <c r="D1687" s="72"/>
      <c r="E1687" s="72"/>
      <c r="F1687" s="72"/>
      <c r="G1687" s="72"/>
      <c r="H1687" s="72"/>
      <c r="I1687" s="72"/>
      <c r="J1687" s="74"/>
      <c r="K1687" s="72"/>
      <c r="L1687" s="72"/>
      <c r="M1687" s="72"/>
    </row>
    <row r="1688" spans="1:13" ht="13" x14ac:dyDescent="0.15">
      <c r="A1688" s="72"/>
      <c r="B1688" s="72"/>
      <c r="C1688" s="72"/>
      <c r="D1688" s="72"/>
      <c r="E1688" s="72"/>
      <c r="F1688" s="72"/>
      <c r="G1688" s="72"/>
      <c r="H1688" s="72"/>
      <c r="I1688" s="72"/>
      <c r="J1688" s="74"/>
      <c r="K1688" s="72"/>
      <c r="L1688" s="72"/>
      <c r="M1688" s="72"/>
    </row>
    <row r="1689" spans="1:13" ht="13" x14ac:dyDescent="0.15">
      <c r="A1689" s="72"/>
      <c r="B1689" s="72"/>
      <c r="C1689" s="72"/>
      <c r="D1689" s="72"/>
      <c r="E1689" s="72"/>
      <c r="F1689" s="72"/>
      <c r="G1689" s="72"/>
      <c r="H1689" s="72"/>
      <c r="I1689" s="72"/>
      <c r="J1689" s="74"/>
      <c r="K1689" s="72"/>
      <c r="L1689" s="72"/>
      <c r="M1689" s="72"/>
    </row>
    <row r="1690" spans="1:13" ht="13" x14ac:dyDescent="0.15">
      <c r="A1690" s="72"/>
      <c r="B1690" s="72"/>
      <c r="C1690" s="72"/>
      <c r="D1690" s="72"/>
      <c r="E1690" s="72"/>
      <c r="F1690" s="72"/>
      <c r="G1690" s="72"/>
      <c r="H1690" s="72"/>
      <c r="I1690" s="72"/>
      <c r="J1690" s="74"/>
      <c r="K1690" s="72"/>
      <c r="L1690" s="72"/>
      <c r="M1690" s="72"/>
    </row>
    <row r="1691" spans="1:13" ht="13" x14ac:dyDescent="0.15">
      <c r="A1691" s="72"/>
      <c r="B1691" s="72"/>
      <c r="C1691" s="72"/>
      <c r="D1691" s="72"/>
      <c r="E1691" s="72"/>
      <c r="F1691" s="72"/>
      <c r="G1691" s="72"/>
      <c r="H1691" s="72"/>
      <c r="I1691" s="72"/>
      <c r="J1691" s="74"/>
      <c r="K1691" s="72"/>
      <c r="L1691" s="72"/>
      <c r="M1691" s="72"/>
    </row>
    <row r="1692" spans="1:13" ht="13" x14ac:dyDescent="0.15">
      <c r="A1692" s="72"/>
      <c r="B1692" s="72"/>
      <c r="C1692" s="72"/>
      <c r="D1692" s="72"/>
      <c r="E1692" s="72"/>
      <c r="F1692" s="72"/>
      <c r="G1692" s="72"/>
      <c r="H1692" s="72"/>
      <c r="I1692" s="72"/>
      <c r="J1692" s="74"/>
      <c r="K1692" s="72"/>
      <c r="L1692" s="72"/>
      <c r="M1692" s="72"/>
    </row>
    <row r="1693" spans="1:13" ht="13" x14ac:dyDescent="0.15">
      <c r="A1693" s="72"/>
      <c r="B1693" s="72"/>
      <c r="C1693" s="72"/>
      <c r="D1693" s="72"/>
      <c r="E1693" s="72"/>
      <c r="F1693" s="72"/>
      <c r="G1693" s="72"/>
      <c r="H1693" s="72"/>
      <c r="I1693" s="72"/>
      <c r="J1693" s="74"/>
      <c r="K1693" s="72"/>
      <c r="L1693" s="72"/>
      <c r="M1693" s="72"/>
    </row>
    <row r="1694" spans="1:13" ht="13" x14ac:dyDescent="0.15">
      <c r="A1694" s="72"/>
      <c r="B1694" s="72"/>
      <c r="C1694" s="72"/>
      <c r="D1694" s="72"/>
      <c r="E1694" s="72"/>
      <c r="F1694" s="72"/>
      <c r="G1694" s="72"/>
      <c r="H1694" s="72"/>
      <c r="I1694" s="72"/>
      <c r="J1694" s="74"/>
      <c r="K1694" s="72"/>
      <c r="L1694" s="72"/>
      <c r="M1694" s="72"/>
    </row>
    <row r="1695" spans="1:13" ht="13" x14ac:dyDescent="0.15">
      <c r="A1695" s="72"/>
      <c r="B1695" s="72"/>
      <c r="C1695" s="72"/>
      <c r="D1695" s="72"/>
      <c r="E1695" s="72"/>
      <c r="F1695" s="72"/>
      <c r="G1695" s="72"/>
      <c r="H1695" s="72"/>
      <c r="I1695" s="72"/>
      <c r="J1695" s="74"/>
      <c r="K1695" s="72"/>
      <c r="L1695" s="72"/>
      <c r="M1695" s="72"/>
    </row>
    <row r="1696" spans="1:13" ht="13" x14ac:dyDescent="0.15">
      <c r="A1696" s="72"/>
      <c r="B1696" s="72"/>
      <c r="C1696" s="72"/>
      <c r="D1696" s="72"/>
      <c r="E1696" s="72"/>
      <c r="F1696" s="72"/>
      <c r="G1696" s="72"/>
      <c r="H1696" s="72"/>
      <c r="I1696" s="72"/>
      <c r="J1696" s="74"/>
      <c r="K1696" s="72"/>
      <c r="L1696" s="72"/>
      <c r="M1696" s="72"/>
    </row>
    <row r="1697" spans="1:13" ht="13" x14ac:dyDescent="0.15">
      <c r="A1697" s="72"/>
      <c r="B1697" s="72"/>
      <c r="C1697" s="72"/>
      <c r="D1697" s="72"/>
      <c r="E1697" s="72"/>
      <c r="F1697" s="72"/>
      <c r="G1697" s="72"/>
      <c r="H1697" s="72"/>
      <c r="I1697" s="72"/>
      <c r="J1697" s="74"/>
      <c r="K1697" s="72"/>
      <c r="L1697" s="72"/>
      <c r="M1697" s="72"/>
    </row>
    <row r="1698" spans="1:13" ht="13" x14ac:dyDescent="0.15">
      <c r="A1698" s="72"/>
      <c r="B1698" s="72"/>
      <c r="C1698" s="72"/>
      <c r="D1698" s="72"/>
      <c r="E1698" s="72"/>
      <c r="F1698" s="72"/>
      <c r="G1698" s="72"/>
      <c r="H1698" s="72"/>
      <c r="I1698" s="72"/>
      <c r="J1698" s="74"/>
      <c r="K1698" s="72"/>
      <c r="L1698" s="72"/>
      <c r="M1698" s="72"/>
    </row>
    <row r="1699" spans="1:13" ht="13" x14ac:dyDescent="0.15">
      <c r="A1699" s="72"/>
      <c r="B1699" s="72"/>
      <c r="C1699" s="72"/>
      <c r="D1699" s="72"/>
      <c r="E1699" s="72"/>
      <c r="F1699" s="72"/>
      <c r="G1699" s="72"/>
      <c r="H1699" s="72"/>
      <c r="I1699" s="72"/>
      <c r="J1699" s="74"/>
      <c r="K1699" s="72"/>
      <c r="L1699" s="72"/>
      <c r="M1699" s="72"/>
    </row>
    <row r="1700" spans="1:13" ht="13" x14ac:dyDescent="0.15">
      <c r="A1700" s="72"/>
      <c r="B1700" s="72"/>
      <c r="C1700" s="72"/>
      <c r="D1700" s="72"/>
      <c r="E1700" s="72"/>
      <c r="F1700" s="72"/>
      <c r="G1700" s="72"/>
      <c r="H1700" s="72"/>
      <c r="I1700" s="72"/>
      <c r="J1700" s="74"/>
      <c r="K1700" s="72"/>
      <c r="L1700" s="72"/>
      <c r="M1700" s="72"/>
    </row>
    <row r="1701" spans="1:13" ht="13" x14ac:dyDescent="0.15">
      <c r="A1701" s="72"/>
      <c r="B1701" s="72"/>
      <c r="C1701" s="72"/>
      <c r="D1701" s="72"/>
      <c r="E1701" s="72"/>
      <c r="F1701" s="72"/>
      <c r="G1701" s="72"/>
      <c r="H1701" s="72"/>
      <c r="I1701" s="72"/>
      <c r="J1701" s="74"/>
      <c r="K1701" s="72"/>
      <c r="L1701" s="72"/>
      <c r="M1701" s="72"/>
    </row>
    <row r="1702" spans="1:13" ht="13" x14ac:dyDescent="0.15">
      <c r="A1702" s="72"/>
      <c r="B1702" s="72"/>
      <c r="C1702" s="72"/>
      <c r="D1702" s="72"/>
      <c r="E1702" s="72"/>
      <c r="F1702" s="72"/>
      <c r="G1702" s="72"/>
      <c r="H1702" s="72"/>
      <c r="I1702" s="72"/>
      <c r="J1702" s="74"/>
      <c r="K1702" s="72"/>
      <c r="L1702" s="72"/>
      <c r="M1702" s="72"/>
    </row>
    <row r="1703" spans="1:13" ht="13" x14ac:dyDescent="0.15">
      <c r="A1703" s="72"/>
      <c r="B1703" s="72"/>
      <c r="C1703" s="72"/>
      <c r="D1703" s="72"/>
      <c r="E1703" s="72"/>
      <c r="F1703" s="72"/>
      <c r="G1703" s="72"/>
      <c r="H1703" s="72"/>
      <c r="I1703" s="72"/>
      <c r="J1703" s="74"/>
      <c r="K1703" s="72"/>
      <c r="L1703" s="72"/>
      <c r="M1703" s="72"/>
    </row>
    <row r="1704" spans="1:13" ht="13" x14ac:dyDescent="0.15">
      <c r="A1704" s="72"/>
      <c r="B1704" s="72"/>
      <c r="C1704" s="72"/>
      <c r="D1704" s="72"/>
      <c r="E1704" s="72"/>
      <c r="F1704" s="72"/>
      <c r="G1704" s="72"/>
      <c r="H1704" s="72"/>
      <c r="I1704" s="72"/>
      <c r="J1704" s="74"/>
      <c r="K1704" s="72"/>
      <c r="L1704" s="72"/>
      <c r="M1704" s="72"/>
    </row>
    <row r="1705" spans="1:13" ht="13" x14ac:dyDescent="0.15">
      <c r="A1705" s="72"/>
      <c r="B1705" s="72"/>
      <c r="C1705" s="72"/>
      <c r="D1705" s="72"/>
      <c r="E1705" s="72"/>
      <c r="F1705" s="72"/>
      <c r="G1705" s="72"/>
      <c r="H1705" s="72"/>
      <c r="I1705" s="72"/>
      <c r="J1705" s="74"/>
      <c r="K1705" s="72"/>
      <c r="L1705" s="72"/>
      <c r="M1705" s="72"/>
    </row>
    <row r="1706" spans="1:13" ht="13" x14ac:dyDescent="0.15">
      <c r="A1706" s="72"/>
      <c r="B1706" s="72"/>
      <c r="C1706" s="72"/>
      <c r="D1706" s="72"/>
      <c r="E1706" s="72"/>
      <c r="F1706" s="72"/>
      <c r="G1706" s="72"/>
      <c r="H1706" s="72"/>
      <c r="I1706" s="72"/>
      <c r="J1706" s="74"/>
      <c r="K1706" s="72"/>
      <c r="L1706" s="72"/>
      <c r="M1706" s="72"/>
    </row>
    <row r="1707" spans="1:13" ht="13" x14ac:dyDescent="0.15">
      <c r="A1707" s="72"/>
      <c r="B1707" s="72"/>
      <c r="C1707" s="72"/>
      <c r="D1707" s="72"/>
      <c r="E1707" s="72"/>
      <c r="F1707" s="72"/>
      <c r="G1707" s="72"/>
      <c r="H1707" s="72"/>
      <c r="I1707" s="72"/>
      <c r="J1707" s="74"/>
      <c r="K1707" s="72"/>
      <c r="L1707" s="72"/>
      <c r="M1707" s="72"/>
    </row>
    <row r="1708" spans="1:13" ht="13" x14ac:dyDescent="0.15">
      <c r="A1708" s="72"/>
      <c r="B1708" s="72"/>
      <c r="C1708" s="72"/>
      <c r="D1708" s="72"/>
      <c r="E1708" s="72"/>
      <c r="F1708" s="72"/>
      <c r="G1708" s="72"/>
      <c r="H1708" s="72"/>
      <c r="I1708" s="72"/>
      <c r="J1708" s="74"/>
      <c r="K1708" s="72"/>
      <c r="L1708" s="72"/>
      <c r="M1708" s="72"/>
    </row>
    <row r="1709" spans="1:13" ht="13" x14ac:dyDescent="0.15">
      <c r="A1709" s="72"/>
      <c r="B1709" s="72"/>
      <c r="C1709" s="72"/>
      <c r="D1709" s="72"/>
      <c r="E1709" s="72"/>
      <c r="F1709" s="72"/>
      <c r="G1709" s="72"/>
      <c r="H1709" s="72"/>
      <c r="I1709" s="72"/>
      <c r="J1709" s="74"/>
      <c r="K1709" s="72"/>
      <c r="L1709" s="72"/>
      <c r="M1709" s="72"/>
    </row>
    <row r="1710" spans="1:13" ht="13" x14ac:dyDescent="0.15">
      <c r="A1710" s="72"/>
      <c r="B1710" s="72"/>
      <c r="C1710" s="72"/>
      <c r="D1710" s="72"/>
      <c r="E1710" s="72"/>
      <c r="F1710" s="72"/>
      <c r="G1710" s="72"/>
      <c r="H1710" s="72"/>
      <c r="I1710" s="72"/>
      <c r="J1710" s="74"/>
      <c r="K1710" s="72"/>
      <c r="L1710" s="72"/>
      <c r="M1710" s="72"/>
    </row>
    <row r="1711" spans="1:13" ht="13" x14ac:dyDescent="0.15">
      <c r="A1711" s="72"/>
      <c r="B1711" s="72"/>
      <c r="C1711" s="72"/>
      <c r="D1711" s="72"/>
      <c r="E1711" s="72"/>
      <c r="F1711" s="72"/>
      <c r="G1711" s="72"/>
      <c r="H1711" s="72"/>
      <c r="I1711" s="72"/>
      <c r="J1711" s="74"/>
      <c r="K1711" s="72"/>
      <c r="L1711" s="72"/>
      <c r="M1711" s="72"/>
    </row>
    <row r="1712" spans="1:13" ht="13" x14ac:dyDescent="0.15">
      <c r="A1712" s="72"/>
      <c r="B1712" s="72"/>
      <c r="C1712" s="72"/>
      <c r="D1712" s="72"/>
      <c r="E1712" s="72"/>
      <c r="F1712" s="72"/>
      <c r="G1712" s="72"/>
      <c r="H1712" s="72"/>
      <c r="I1712" s="72"/>
      <c r="J1712" s="74"/>
      <c r="K1712" s="72"/>
      <c r="L1712" s="72"/>
      <c r="M1712" s="72"/>
    </row>
    <row r="1713" spans="1:13" ht="13" x14ac:dyDescent="0.15">
      <c r="A1713" s="72"/>
      <c r="B1713" s="72"/>
      <c r="C1713" s="72"/>
      <c r="D1713" s="72"/>
      <c r="E1713" s="72"/>
      <c r="F1713" s="72"/>
      <c r="G1713" s="72"/>
      <c r="H1713" s="72"/>
      <c r="I1713" s="72"/>
      <c r="J1713" s="74"/>
      <c r="K1713" s="72"/>
      <c r="L1713" s="72"/>
      <c r="M1713" s="72"/>
    </row>
    <row r="1714" spans="1:13" ht="13" x14ac:dyDescent="0.15">
      <c r="A1714" s="72"/>
      <c r="B1714" s="72"/>
      <c r="C1714" s="72"/>
      <c r="D1714" s="72"/>
      <c r="E1714" s="72"/>
      <c r="F1714" s="72"/>
      <c r="G1714" s="72"/>
      <c r="H1714" s="72"/>
      <c r="I1714" s="72"/>
      <c r="J1714" s="74"/>
      <c r="K1714" s="72"/>
      <c r="L1714" s="72"/>
      <c r="M1714" s="72"/>
    </row>
    <row r="1715" spans="1:13" ht="13" x14ac:dyDescent="0.15">
      <c r="A1715" s="72"/>
      <c r="B1715" s="72"/>
      <c r="C1715" s="72"/>
      <c r="D1715" s="72"/>
      <c r="E1715" s="72"/>
      <c r="F1715" s="72"/>
      <c r="G1715" s="72"/>
      <c r="H1715" s="72"/>
      <c r="I1715" s="72"/>
      <c r="J1715" s="74"/>
      <c r="K1715" s="72"/>
      <c r="L1715" s="72"/>
      <c r="M1715" s="72"/>
    </row>
    <row r="1716" spans="1:13" ht="13" x14ac:dyDescent="0.15">
      <c r="A1716" s="72"/>
      <c r="B1716" s="72"/>
      <c r="C1716" s="72"/>
      <c r="D1716" s="72"/>
      <c r="E1716" s="72"/>
      <c r="F1716" s="72"/>
      <c r="G1716" s="72"/>
      <c r="H1716" s="72"/>
      <c r="I1716" s="72"/>
      <c r="J1716" s="74"/>
      <c r="K1716" s="72"/>
      <c r="L1716" s="72"/>
      <c r="M1716" s="72"/>
    </row>
    <row r="1717" spans="1:13" ht="13" x14ac:dyDescent="0.15">
      <c r="A1717" s="72"/>
      <c r="B1717" s="72"/>
      <c r="C1717" s="72"/>
      <c r="D1717" s="72"/>
      <c r="E1717" s="72"/>
      <c r="F1717" s="72"/>
      <c r="G1717" s="72"/>
      <c r="H1717" s="72"/>
      <c r="I1717" s="72"/>
      <c r="J1717" s="74"/>
      <c r="K1717" s="72"/>
      <c r="L1717" s="72"/>
      <c r="M1717" s="72"/>
    </row>
    <row r="1718" spans="1:13" ht="13" x14ac:dyDescent="0.15">
      <c r="A1718" s="72"/>
      <c r="B1718" s="72"/>
      <c r="C1718" s="72"/>
      <c r="D1718" s="72"/>
      <c r="E1718" s="72"/>
      <c r="F1718" s="72"/>
      <c r="G1718" s="72"/>
      <c r="H1718" s="72"/>
      <c r="I1718" s="72"/>
      <c r="J1718" s="74"/>
      <c r="K1718" s="72"/>
      <c r="L1718" s="72"/>
      <c r="M1718" s="72"/>
    </row>
    <row r="1719" spans="1:13" ht="13" x14ac:dyDescent="0.15">
      <c r="A1719" s="72"/>
      <c r="B1719" s="72"/>
      <c r="C1719" s="72"/>
      <c r="D1719" s="72"/>
      <c r="E1719" s="72"/>
      <c r="F1719" s="72"/>
      <c r="G1719" s="72"/>
      <c r="H1719" s="72"/>
      <c r="I1719" s="72"/>
      <c r="J1719" s="74"/>
      <c r="K1719" s="72"/>
      <c r="L1719" s="72"/>
      <c r="M1719" s="72"/>
    </row>
    <row r="1720" spans="1:13" ht="13" x14ac:dyDescent="0.15">
      <c r="A1720" s="72"/>
      <c r="B1720" s="72"/>
      <c r="C1720" s="72"/>
      <c r="D1720" s="72"/>
      <c r="E1720" s="72"/>
      <c r="F1720" s="72"/>
      <c r="G1720" s="72"/>
      <c r="H1720" s="72"/>
      <c r="I1720" s="72"/>
      <c r="J1720" s="74"/>
      <c r="K1720" s="72"/>
      <c r="L1720" s="72"/>
      <c r="M1720" s="72"/>
    </row>
    <row r="1721" spans="1:13" ht="13" x14ac:dyDescent="0.15">
      <c r="A1721" s="72"/>
      <c r="B1721" s="72"/>
      <c r="C1721" s="72"/>
      <c r="D1721" s="72"/>
      <c r="E1721" s="72"/>
      <c r="F1721" s="72"/>
      <c r="G1721" s="72"/>
      <c r="H1721" s="72"/>
      <c r="I1721" s="72"/>
      <c r="J1721" s="74"/>
      <c r="K1721" s="72"/>
      <c r="L1721" s="72"/>
      <c r="M1721" s="72"/>
    </row>
    <row r="1722" spans="1:13" ht="13" x14ac:dyDescent="0.15">
      <c r="A1722" s="72"/>
      <c r="B1722" s="72"/>
      <c r="C1722" s="72"/>
      <c r="D1722" s="72"/>
      <c r="E1722" s="72"/>
      <c r="F1722" s="72"/>
      <c r="G1722" s="72"/>
      <c r="H1722" s="72"/>
      <c r="I1722" s="72"/>
      <c r="J1722" s="74"/>
      <c r="K1722" s="72"/>
      <c r="L1722" s="72"/>
      <c r="M1722" s="72"/>
    </row>
    <row r="1723" spans="1:13" ht="13" x14ac:dyDescent="0.15">
      <c r="A1723" s="72"/>
      <c r="B1723" s="72"/>
      <c r="C1723" s="72"/>
      <c r="D1723" s="72"/>
      <c r="E1723" s="72"/>
      <c r="F1723" s="72"/>
      <c r="G1723" s="72"/>
      <c r="H1723" s="72"/>
      <c r="I1723" s="72"/>
      <c r="J1723" s="74"/>
      <c r="K1723" s="72"/>
      <c r="L1723" s="72"/>
      <c r="M1723" s="72"/>
    </row>
    <row r="1724" spans="1:13" ht="13" x14ac:dyDescent="0.15">
      <c r="A1724" s="72"/>
      <c r="B1724" s="72"/>
      <c r="C1724" s="72"/>
      <c r="D1724" s="72"/>
      <c r="E1724" s="72"/>
      <c r="F1724" s="72"/>
      <c r="G1724" s="72"/>
      <c r="H1724" s="72"/>
      <c r="I1724" s="72"/>
      <c r="J1724" s="74"/>
      <c r="K1724" s="72"/>
      <c r="L1724" s="72"/>
      <c r="M1724" s="72"/>
    </row>
    <row r="1725" spans="1:13" ht="13" x14ac:dyDescent="0.15">
      <c r="A1725" s="72"/>
      <c r="B1725" s="72"/>
      <c r="C1725" s="72"/>
      <c r="D1725" s="72"/>
      <c r="E1725" s="72"/>
      <c r="F1725" s="72"/>
      <c r="G1725" s="72"/>
      <c r="H1725" s="72"/>
      <c r="I1725" s="72"/>
      <c r="J1725" s="74"/>
      <c r="K1725" s="72"/>
      <c r="L1725" s="72"/>
      <c r="M1725" s="72"/>
    </row>
    <row r="1726" spans="1:13" ht="13" x14ac:dyDescent="0.15">
      <c r="A1726" s="72"/>
      <c r="B1726" s="72"/>
      <c r="C1726" s="72"/>
      <c r="D1726" s="72"/>
      <c r="E1726" s="72"/>
      <c r="F1726" s="72"/>
      <c r="G1726" s="72"/>
      <c r="H1726" s="72"/>
      <c r="I1726" s="72"/>
      <c r="J1726" s="74"/>
      <c r="K1726" s="72"/>
      <c r="L1726" s="72"/>
      <c r="M1726" s="72"/>
    </row>
    <row r="1727" spans="1:13" ht="13" x14ac:dyDescent="0.15">
      <c r="A1727" s="72"/>
      <c r="B1727" s="72"/>
      <c r="C1727" s="72"/>
      <c r="D1727" s="72"/>
      <c r="E1727" s="72"/>
      <c r="F1727" s="72"/>
      <c r="G1727" s="72"/>
      <c r="H1727" s="72"/>
      <c r="I1727" s="72"/>
      <c r="J1727" s="74"/>
      <c r="K1727" s="72"/>
      <c r="L1727" s="72"/>
      <c r="M1727" s="72"/>
    </row>
    <row r="1728" spans="1:13" ht="13" x14ac:dyDescent="0.15">
      <c r="A1728" s="72"/>
      <c r="B1728" s="72"/>
      <c r="C1728" s="72"/>
      <c r="D1728" s="72"/>
      <c r="E1728" s="72"/>
      <c r="F1728" s="72"/>
      <c r="G1728" s="72"/>
      <c r="H1728" s="72"/>
      <c r="I1728" s="72"/>
      <c r="J1728" s="74"/>
      <c r="K1728" s="72"/>
      <c r="L1728" s="72"/>
      <c r="M1728" s="72"/>
    </row>
    <row r="1729" spans="1:13" ht="13" x14ac:dyDescent="0.15">
      <c r="A1729" s="72"/>
      <c r="B1729" s="72"/>
      <c r="C1729" s="72"/>
      <c r="D1729" s="72"/>
      <c r="E1729" s="72"/>
      <c r="F1729" s="72"/>
      <c r="G1729" s="72"/>
      <c r="H1729" s="72"/>
      <c r="I1729" s="72"/>
      <c r="J1729" s="74"/>
      <c r="K1729" s="72"/>
      <c r="L1729" s="72"/>
      <c r="M1729" s="72"/>
    </row>
    <row r="1730" spans="1:13" ht="13" x14ac:dyDescent="0.15">
      <c r="A1730" s="72"/>
      <c r="B1730" s="72"/>
      <c r="C1730" s="72"/>
      <c r="D1730" s="72"/>
      <c r="E1730" s="72"/>
      <c r="F1730" s="72"/>
      <c r="G1730" s="72"/>
      <c r="H1730" s="72"/>
      <c r="I1730" s="72"/>
      <c r="J1730" s="74"/>
      <c r="K1730" s="72"/>
      <c r="L1730" s="72"/>
      <c r="M1730" s="72"/>
    </row>
    <row r="1731" spans="1:13" ht="13" x14ac:dyDescent="0.15">
      <c r="A1731" s="72"/>
      <c r="B1731" s="72"/>
      <c r="C1731" s="72"/>
      <c r="D1731" s="72"/>
      <c r="E1731" s="72"/>
      <c r="F1731" s="72"/>
      <c r="G1731" s="72"/>
      <c r="H1731" s="72"/>
      <c r="I1731" s="72"/>
      <c r="J1731" s="74"/>
      <c r="K1731" s="72"/>
      <c r="L1731" s="72"/>
      <c r="M1731" s="72"/>
    </row>
    <row r="1732" spans="1:13" ht="13" x14ac:dyDescent="0.15">
      <c r="A1732" s="72"/>
      <c r="B1732" s="72"/>
      <c r="C1732" s="72"/>
      <c r="D1732" s="72"/>
      <c r="E1732" s="72"/>
      <c r="F1732" s="72"/>
      <c r="G1732" s="72"/>
      <c r="H1732" s="72"/>
      <c r="I1732" s="72"/>
      <c r="J1732" s="74"/>
      <c r="K1732" s="72"/>
      <c r="L1732" s="72"/>
      <c r="M1732" s="72"/>
    </row>
    <row r="1733" spans="1:13" ht="13" x14ac:dyDescent="0.15">
      <c r="A1733" s="72"/>
      <c r="B1733" s="72"/>
      <c r="C1733" s="72"/>
      <c r="D1733" s="72"/>
      <c r="E1733" s="72"/>
      <c r="F1733" s="72"/>
      <c r="G1733" s="72"/>
      <c r="H1733" s="72"/>
      <c r="I1733" s="72"/>
      <c r="J1733" s="74"/>
      <c r="K1733" s="72"/>
      <c r="L1733" s="72"/>
      <c r="M1733" s="72"/>
    </row>
    <row r="1734" spans="1:13" ht="13" x14ac:dyDescent="0.15">
      <c r="A1734" s="72"/>
      <c r="B1734" s="72"/>
      <c r="C1734" s="72"/>
      <c r="D1734" s="72"/>
      <c r="E1734" s="72"/>
      <c r="F1734" s="72"/>
      <c r="G1734" s="72"/>
      <c r="H1734" s="72"/>
      <c r="I1734" s="72"/>
      <c r="J1734" s="74"/>
      <c r="K1734" s="72"/>
      <c r="L1734" s="72"/>
      <c r="M1734" s="72"/>
    </row>
    <row r="1735" spans="1:13" ht="13" x14ac:dyDescent="0.15">
      <c r="A1735" s="72"/>
      <c r="B1735" s="72"/>
      <c r="C1735" s="72"/>
      <c r="D1735" s="72"/>
      <c r="E1735" s="72"/>
      <c r="F1735" s="72"/>
      <c r="G1735" s="72"/>
      <c r="H1735" s="72"/>
      <c r="I1735" s="72"/>
      <c r="J1735" s="74"/>
      <c r="K1735" s="72"/>
      <c r="L1735" s="72"/>
      <c r="M1735" s="72"/>
    </row>
    <row r="1736" spans="1:13" ht="13" x14ac:dyDescent="0.15">
      <c r="A1736" s="72"/>
      <c r="B1736" s="72"/>
      <c r="C1736" s="72"/>
      <c r="D1736" s="72"/>
      <c r="E1736" s="72"/>
      <c r="F1736" s="72"/>
      <c r="G1736" s="72"/>
      <c r="H1736" s="72"/>
      <c r="I1736" s="72"/>
      <c r="J1736" s="74"/>
      <c r="K1736" s="72"/>
      <c r="L1736" s="72"/>
      <c r="M1736" s="72"/>
    </row>
    <row r="1737" spans="1:13" ht="13" x14ac:dyDescent="0.15">
      <c r="A1737" s="72"/>
      <c r="B1737" s="72"/>
      <c r="C1737" s="72"/>
      <c r="D1737" s="72"/>
      <c r="E1737" s="72"/>
      <c r="F1737" s="72"/>
      <c r="G1737" s="72"/>
      <c r="H1737" s="72"/>
      <c r="I1737" s="72"/>
      <c r="J1737" s="74"/>
      <c r="K1737" s="72"/>
      <c r="L1737" s="72"/>
      <c r="M1737" s="72"/>
    </row>
    <row r="1738" spans="1:13" ht="13" x14ac:dyDescent="0.15">
      <c r="A1738" s="72"/>
      <c r="B1738" s="72"/>
      <c r="C1738" s="72"/>
      <c r="D1738" s="72"/>
      <c r="E1738" s="72"/>
      <c r="F1738" s="72"/>
      <c r="G1738" s="72"/>
      <c r="H1738" s="72"/>
      <c r="I1738" s="72"/>
      <c r="J1738" s="74"/>
      <c r="K1738" s="72"/>
      <c r="L1738" s="72"/>
      <c r="M1738" s="72"/>
    </row>
    <row r="1739" spans="1:13" ht="13" x14ac:dyDescent="0.15">
      <c r="A1739" s="72"/>
      <c r="B1739" s="72"/>
      <c r="C1739" s="72"/>
      <c r="D1739" s="72"/>
      <c r="E1739" s="72"/>
      <c r="F1739" s="72"/>
      <c r="G1739" s="72"/>
      <c r="H1739" s="72"/>
      <c r="I1739" s="72"/>
      <c r="J1739" s="74"/>
      <c r="K1739" s="72"/>
      <c r="L1739" s="72"/>
      <c r="M1739" s="72"/>
    </row>
    <row r="1740" spans="1:13" ht="13" x14ac:dyDescent="0.15">
      <c r="A1740" s="72"/>
      <c r="B1740" s="72"/>
      <c r="C1740" s="72"/>
      <c r="D1740" s="72"/>
      <c r="E1740" s="72"/>
      <c r="F1740" s="72"/>
      <c r="G1740" s="72"/>
      <c r="H1740" s="72"/>
      <c r="I1740" s="72"/>
      <c r="J1740" s="74"/>
      <c r="K1740" s="72"/>
      <c r="L1740" s="72"/>
      <c r="M1740" s="72"/>
    </row>
    <row r="1741" spans="1:13" ht="13" x14ac:dyDescent="0.15">
      <c r="A1741" s="72"/>
      <c r="B1741" s="72"/>
      <c r="C1741" s="72"/>
      <c r="D1741" s="72"/>
      <c r="E1741" s="72"/>
      <c r="F1741" s="72"/>
      <c r="G1741" s="72"/>
      <c r="H1741" s="72"/>
      <c r="I1741" s="72"/>
      <c r="J1741" s="74"/>
      <c r="K1741" s="72"/>
      <c r="L1741" s="72"/>
      <c r="M1741" s="72"/>
    </row>
    <row r="1742" spans="1:13" ht="13" x14ac:dyDescent="0.15">
      <c r="A1742" s="72"/>
      <c r="B1742" s="72"/>
      <c r="C1742" s="72"/>
      <c r="D1742" s="72"/>
      <c r="E1742" s="72"/>
      <c r="F1742" s="72"/>
      <c r="G1742" s="72"/>
      <c r="H1742" s="72"/>
      <c r="I1742" s="72"/>
      <c r="J1742" s="74"/>
      <c r="K1742" s="72"/>
      <c r="L1742" s="72"/>
      <c r="M1742" s="72"/>
    </row>
    <row r="1743" spans="1:13" ht="13" x14ac:dyDescent="0.15">
      <c r="A1743" s="72"/>
      <c r="B1743" s="72"/>
      <c r="C1743" s="72"/>
      <c r="D1743" s="72"/>
      <c r="E1743" s="72"/>
      <c r="F1743" s="72"/>
      <c r="G1743" s="72"/>
      <c r="H1743" s="72"/>
      <c r="I1743" s="72"/>
      <c r="J1743" s="74"/>
      <c r="K1743" s="72"/>
      <c r="L1743" s="72"/>
      <c r="M1743" s="72"/>
    </row>
    <row r="1744" spans="1:13" ht="13" x14ac:dyDescent="0.15">
      <c r="A1744" s="72"/>
      <c r="B1744" s="72"/>
      <c r="C1744" s="72"/>
      <c r="D1744" s="72"/>
      <c r="E1744" s="72"/>
      <c r="F1744" s="72"/>
      <c r="G1744" s="72"/>
      <c r="H1744" s="72"/>
      <c r="I1744" s="72"/>
      <c r="J1744" s="74"/>
      <c r="K1744" s="72"/>
      <c r="L1744" s="72"/>
      <c r="M1744" s="72"/>
    </row>
    <row r="1745" spans="1:13" ht="13" x14ac:dyDescent="0.15">
      <c r="A1745" s="72"/>
      <c r="B1745" s="72"/>
      <c r="C1745" s="72"/>
      <c r="D1745" s="72"/>
      <c r="E1745" s="72"/>
      <c r="F1745" s="72"/>
      <c r="G1745" s="72"/>
      <c r="H1745" s="72"/>
      <c r="I1745" s="72"/>
      <c r="J1745" s="74"/>
      <c r="K1745" s="72"/>
      <c r="L1745" s="72"/>
      <c r="M1745" s="72"/>
    </row>
    <row r="1746" spans="1:13" ht="13" x14ac:dyDescent="0.15">
      <c r="A1746" s="72"/>
      <c r="B1746" s="72"/>
      <c r="C1746" s="72"/>
      <c r="D1746" s="72"/>
      <c r="E1746" s="72"/>
      <c r="F1746" s="72"/>
      <c r="G1746" s="72"/>
      <c r="H1746" s="72"/>
      <c r="I1746" s="72"/>
      <c r="J1746" s="74"/>
      <c r="K1746" s="72"/>
      <c r="L1746" s="72"/>
      <c r="M1746" s="72"/>
    </row>
    <row r="1747" spans="1:13" ht="13" x14ac:dyDescent="0.15">
      <c r="A1747" s="72"/>
      <c r="B1747" s="72"/>
      <c r="C1747" s="72"/>
      <c r="D1747" s="72"/>
      <c r="E1747" s="72"/>
      <c r="F1747" s="72"/>
      <c r="G1747" s="72"/>
      <c r="H1747" s="72"/>
      <c r="I1747" s="72"/>
      <c r="J1747" s="74"/>
      <c r="K1747" s="72"/>
      <c r="L1747" s="72"/>
      <c r="M1747" s="72"/>
    </row>
    <row r="1748" spans="1:13" ht="13" x14ac:dyDescent="0.15">
      <c r="A1748" s="72"/>
      <c r="B1748" s="72"/>
      <c r="C1748" s="72"/>
      <c r="D1748" s="72"/>
      <c r="E1748" s="72"/>
      <c r="F1748" s="72"/>
      <c r="G1748" s="72"/>
      <c r="H1748" s="72"/>
      <c r="I1748" s="72"/>
      <c r="J1748" s="74"/>
      <c r="K1748" s="72"/>
      <c r="L1748" s="72"/>
      <c r="M1748" s="72"/>
    </row>
    <row r="1749" spans="1:13" ht="13" x14ac:dyDescent="0.15">
      <c r="A1749" s="72"/>
      <c r="B1749" s="72"/>
      <c r="C1749" s="72"/>
      <c r="D1749" s="72"/>
      <c r="E1749" s="72"/>
      <c r="F1749" s="72"/>
      <c r="G1749" s="72"/>
      <c r="H1749" s="72"/>
      <c r="I1749" s="72"/>
      <c r="J1749" s="74"/>
      <c r="K1749" s="72"/>
      <c r="L1749" s="72"/>
      <c r="M1749" s="72"/>
    </row>
    <row r="1750" spans="1:13" ht="13" x14ac:dyDescent="0.15">
      <c r="A1750" s="72"/>
      <c r="B1750" s="72"/>
      <c r="C1750" s="72"/>
      <c r="D1750" s="72"/>
      <c r="E1750" s="72"/>
      <c r="F1750" s="72"/>
      <c r="G1750" s="72"/>
      <c r="H1750" s="72"/>
      <c r="I1750" s="72"/>
      <c r="J1750" s="74"/>
      <c r="K1750" s="72"/>
      <c r="L1750" s="72"/>
      <c r="M1750" s="72"/>
    </row>
    <row r="1751" spans="1:13" ht="13" x14ac:dyDescent="0.15">
      <c r="A1751" s="72"/>
      <c r="B1751" s="72"/>
      <c r="C1751" s="72"/>
      <c r="D1751" s="72"/>
      <c r="E1751" s="72"/>
      <c r="F1751" s="72"/>
      <c r="G1751" s="72"/>
      <c r="H1751" s="72"/>
      <c r="I1751" s="72"/>
      <c r="J1751" s="74"/>
      <c r="K1751" s="72"/>
      <c r="L1751" s="72"/>
      <c r="M1751" s="72"/>
    </row>
    <row r="1752" spans="1:13" ht="13" x14ac:dyDescent="0.15">
      <c r="A1752" s="72"/>
      <c r="B1752" s="72"/>
      <c r="C1752" s="72"/>
      <c r="D1752" s="72"/>
      <c r="E1752" s="72"/>
      <c r="F1752" s="72"/>
      <c r="G1752" s="72"/>
      <c r="H1752" s="72"/>
      <c r="I1752" s="72"/>
      <c r="J1752" s="74"/>
      <c r="K1752" s="72"/>
      <c r="L1752" s="72"/>
      <c r="M1752" s="72"/>
    </row>
    <row r="1753" spans="1:13" ht="13" x14ac:dyDescent="0.15">
      <c r="A1753" s="72"/>
      <c r="B1753" s="72"/>
      <c r="C1753" s="72"/>
      <c r="D1753" s="72"/>
      <c r="E1753" s="72"/>
      <c r="F1753" s="72"/>
      <c r="G1753" s="72"/>
      <c r="H1753" s="72"/>
      <c r="I1753" s="72"/>
      <c r="J1753" s="74"/>
      <c r="K1753" s="72"/>
      <c r="L1753" s="72"/>
      <c r="M1753" s="72"/>
    </row>
    <row r="1754" spans="1:13" ht="13" x14ac:dyDescent="0.15">
      <c r="A1754" s="72"/>
      <c r="B1754" s="72"/>
      <c r="C1754" s="72"/>
      <c r="D1754" s="72"/>
      <c r="E1754" s="72"/>
      <c r="F1754" s="72"/>
      <c r="G1754" s="72"/>
      <c r="H1754" s="72"/>
      <c r="I1754" s="72"/>
      <c r="J1754" s="74"/>
      <c r="K1754" s="72"/>
      <c r="L1754" s="72"/>
      <c r="M1754" s="72"/>
    </row>
    <row r="1755" spans="1:13" ht="13" x14ac:dyDescent="0.15">
      <c r="A1755" s="72"/>
      <c r="B1755" s="72"/>
      <c r="C1755" s="72"/>
      <c r="D1755" s="72"/>
      <c r="E1755" s="72"/>
      <c r="F1755" s="72"/>
      <c r="G1755" s="72"/>
      <c r="H1755" s="72"/>
      <c r="I1755" s="72"/>
      <c r="J1755" s="74"/>
      <c r="K1755" s="72"/>
      <c r="L1755" s="72"/>
      <c r="M1755" s="72"/>
    </row>
    <row r="1756" spans="1:13" ht="13" x14ac:dyDescent="0.15">
      <c r="A1756" s="72"/>
      <c r="B1756" s="72"/>
      <c r="C1756" s="72"/>
      <c r="D1756" s="72"/>
      <c r="E1756" s="72"/>
      <c r="F1756" s="72"/>
      <c r="G1756" s="72"/>
      <c r="H1756" s="72"/>
      <c r="I1756" s="72"/>
      <c r="J1756" s="74"/>
      <c r="K1756" s="72"/>
      <c r="L1756" s="72"/>
      <c r="M1756" s="72"/>
    </row>
    <row r="1757" spans="1:13" ht="13" x14ac:dyDescent="0.15">
      <c r="A1757" s="72"/>
      <c r="B1757" s="72"/>
      <c r="C1757" s="72"/>
      <c r="D1757" s="72"/>
      <c r="E1757" s="72"/>
      <c r="F1757" s="72"/>
      <c r="G1757" s="72"/>
      <c r="H1757" s="72"/>
      <c r="I1757" s="72"/>
      <c r="J1757" s="74"/>
      <c r="K1757" s="72"/>
      <c r="L1757" s="72"/>
      <c r="M1757" s="72"/>
    </row>
    <row r="1758" spans="1:13" ht="13" x14ac:dyDescent="0.15">
      <c r="A1758" s="72"/>
      <c r="B1758" s="72"/>
      <c r="C1758" s="72"/>
      <c r="D1758" s="72"/>
      <c r="E1758" s="72"/>
      <c r="F1758" s="72"/>
      <c r="G1758" s="72"/>
      <c r="H1758" s="72"/>
      <c r="I1758" s="72"/>
      <c r="J1758" s="74"/>
      <c r="K1758" s="72"/>
      <c r="L1758" s="72"/>
      <c r="M1758" s="72"/>
    </row>
    <row r="1759" spans="1:13" ht="13" x14ac:dyDescent="0.15">
      <c r="A1759" s="72"/>
      <c r="B1759" s="72"/>
      <c r="C1759" s="72"/>
      <c r="D1759" s="72"/>
      <c r="E1759" s="72"/>
      <c r="F1759" s="72"/>
      <c r="G1759" s="72"/>
      <c r="H1759" s="72"/>
      <c r="I1759" s="72"/>
      <c r="J1759" s="74"/>
      <c r="K1759" s="72"/>
      <c r="L1759" s="72"/>
      <c r="M1759" s="72"/>
    </row>
    <row r="1760" spans="1:13" ht="13" x14ac:dyDescent="0.15">
      <c r="A1760" s="72"/>
      <c r="B1760" s="72"/>
      <c r="C1760" s="72"/>
      <c r="D1760" s="72"/>
      <c r="E1760" s="72"/>
      <c r="F1760" s="72"/>
      <c r="G1760" s="72"/>
      <c r="H1760" s="72"/>
      <c r="I1760" s="72"/>
      <c r="J1760" s="74"/>
      <c r="K1760" s="72"/>
      <c r="L1760" s="72"/>
      <c r="M1760" s="72"/>
    </row>
    <row r="1761" spans="1:13" ht="13" x14ac:dyDescent="0.15">
      <c r="A1761" s="72"/>
      <c r="B1761" s="72"/>
      <c r="C1761" s="72"/>
      <c r="D1761" s="72"/>
      <c r="E1761" s="72"/>
      <c r="F1761" s="72"/>
      <c r="G1761" s="72"/>
      <c r="H1761" s="72"/>
      <c r="I1761" s="72"/>
      <c r="J1761" s="74"/>
      <c r="K1761" s="72"/>
      <c r="L1761" s="72"/>
      <c r="M1761" s="72"/>
    </row>
    <row r="1762" spans="1:13" ht="13" x14ac:dyDescent="0.15">
      <c r="A1762" s="72"/>
      <c r="B1762" s="72"/>
      <c r="C1762" s="72"/>
      <c r="D1762" s="72"/>
      <c r="E1762" s="72"/>
      <c r="F1762" s="72"/>
      <c r="G1762" s="72"/>
      <c r="H1762" s="72"/>
      <c r="I1762" s="72"/>
      <c r="J1762" s="74"/>
      <c r="K1762" s="72"/>
      <c r="L1762" s="72"/>
      <c r="M1762" s="72"/>
    </row>
    <row r="1763" spans="1:13" ht="13" x14ac:dyDescent="0.15">
      <c r="A1763" s="72"/>
      <c r="B1763" s="72"/>
      <c r="C1763" s="72"/>
      <c r="D1763" s="72"/>
      <c r="E1763" s="72"/>
      <c r="F1763" s="72"/>
      <c r="G1763" s="72"/>
      <c r="H1763" s="72"/>
      <c r="I1763" s="72"/>
      <c r="J1763" s="74"/>
      <c r="K1763" s="72"/>
      <c r="L1763" s="72"/>
      <c r="M1763" s="72"/>
    </row>
    <row r="1764" spans="1:13" ht="13" x14ac:dyDescent="0.15">
      <c r="A1764" s="72"/>
      <c r="B1764" s="72"/>
      <c r="C1764" s="72"/>
      <c r="D1764" s="72"/>
      <c r="E1764" s="72"/>
      <c r="F1764" s="72"/>
      <c r="G1764" s="72"/>
      <c r="H1764" s="72"/>
      <c r="I1764" s="72"/>
      <c r="J1764" s="74"/>
      <c r="K1764" s="72"/>
      <c r="L1764" s="72"/>
      <c r="M1764" s="72"/>
    </row>
    <row r="1765" spans="1:13" ht="13" x14ac:dyDescent="0.15">
      <c r="A1765" s="72"/>
      <c r="B1765" s="72"/>
      <c r="C1765" s="72"/>
      <c r="D1765" s="72"/>
      <c r="E1765" s="72"/>
      <c r="F1765" s="72"/>
      <c r="G1765" s="72"/>
      <c r="H1765" s="72"/>
      <c r="I1765" s="72"/>
      <c r="J1765" s="74"/>
      <c r="K1765" s="72"/>
      <c r="L1765" s="72"/>
      <c r="M1765" s="72"/>
    </row>
    <row r="1766" spans="1:13" ht="13" x14ac:dyDescent="0.15">
      <c r="A1766" s="72"/>
      <c r="B1766" s="72"/>
      <c r="C1766" s="72"/>
      <c r="D1766" s="72"/>
      <c r="E1766" s="72"/>
      <c r="F1766" s="72"/>
      <c r="G1766" s="72"/>
      <c r="H1766" s="72"/>
      <c r="I1766" s="72"/>
      <c r="J1766" s="74"/>
      <c r="K1766" s="72"/>
      <c r="L1766" s="72"/>
      <c r="M1766" s="72"/>
    </row>
    <row r="1767" spans="1:13" ht="13" x14ac:dyDescent="0.15">
      <c r="A1767" s="72"/>
      <c r="B1767" s="72"/>
      <c r="C1767" s="72"/>
      <c r="D1767" s="72"/>
      <c r="E1767" s="72"/>
      <c r="F1767" s="72"/>
      <c r="G1767" s="72"/>
      <c r="H1767" s="72"/>
      <c r="I1767" s="72"/>
      <c r="J1767" s="74"/>
      <c r="K1767" s="72"/>
      <c r="L1767" s="72"/>
      <c r="M1767" s="72"/>
    </row>
    <row r="1768" spans="1:13" ht="13" x14ac:dyDescent="0.15">
      <c r="A1768" s="72"/>
      <c r="B1768" s="72"/>
      <c r="C1768" s="72"/>
      <c r="D1768" s="72"/>
      <c r="E1768" s="72"/>
      <c r="F1768" s="72"/>
      <c r="G1768" s="72"/>
      <c r="H1768" s="72"/>
      <c r="I1768" s="72"/>
      <c r="J1768" s="74"/>
      <c r="K1768" s="72"/>
      <c r="L1768" s="72"/>
      <c r="M1768" s="72"/>
    </row>
    <row r="1769" spans="1:13" ht="13" x14ac:dyDescent="0.15">
      <c r="A1769" s="72"/>
      <c r="B1769" s="72"/>
      <c r="C1769" s="72"/>
      <c r="D1769" s="72"/>
      <c r="E1769" s="72"/>
      <c r="F1769" s="72"/>
      <c r="G1769" s="72"/>
      <c r="H1769" s="72"/>
      <c r="I1769" s="72"/>
      <c r="J1769" s="74"/>
      <c r="K1769" s="72"/>
      <c r="L1769" s="72"/>
      <c r="M1769" s="72"/>
    </row>
    <row r="1770" spans="1:13" ht="13" x14ac:dyDescent="0.15">
      <c r="A1770" s="72"/>
      <c r="B1770" s="72"/>
      <c r="C1770" s="72"/>
      <c r="D1770" s="72"/>
      <c r="E1770" s="72"/>
      <c r="F1770" s="72"/>
      <c r="G1770" s="72"/>
      <c r="H1770" s="72"/>
      <c r="I1770" s="72"/>
      <c r="J1770" s="74"/>
      <c r="K1770" s="72"/>
      <c r="L1770" s="72"/>
      <c r="M1770" s="72"/>
    </row>
    <row r="1771" spans="1:13" ht="13" x14ac:dyDescent="0.15">
      <c r="A1771" s="72"/>
      <c r="B1771" s="72"/>
      <c r="C1771" s="72"/>
      <c r="D1771" s="72"/>
      <c r="E1771" s="72"/>
      <c r="F1771" s="72"/>
      <c r="G1771" s="72"/>
      <c r="H1771" s="72"/>
      <c r="I1771" s="72"/>
      <c r="J1771" s="74"/>
      <c r="K1771" s="72"/>
      <c r="L1771" s="72"/>
      <c r="M1771" s="72"/>
    </row>
    <row r="1772" spans="1:13" ht="13" x14ac:dyDescent="0.15">
      <c r="A1772" s="72"/>
      <c r="B1772" s="72"/>
      <c r="C1772" s="72"/>
      <c r="D1772" s="72"/>
      <c r="E1772" s="72"/>
      <c r="F1772" s="72"/>
      <c r="G1772" s="72"/>
      <c r="H1772" s="72"/>
      <c r="I1772" s="72"/>
      <c r="J1772" s="74"/>
      <c r="K1772" s="72"/>
      <c r="L1772" s="72"/>
      <c r="M1772" s="72"/>
    </row>
    <row r="1773" spans="1:13" ht="13" x14ac:dyDescent="0.15">
      <c r="A1773" s="72"/>
      <c r="B1773" s="72"/>
      <c r="C1773" s="72"/>
      <c r="D1773" s="72"/>
      <c r="E1773" s="72"/>
      <c r="F1773" s="72"/>
      <c r="G1773" s="72"/>
      <c r="H1773" s="72"/>
      <c r="I1773" s="72"/>
      <c r="J1773" s="74"/>
      <c r="K1773" s="72"/>
      <c r="L1773" s="72"/>
      <c r="M1773" s="72"/>
    </row>
    <row r="1774" spans="1:13" ht="13" x14ac:dyDescent="0.15">
      <c r="A1774" s="72"/>
      <c r="B1774" s="72"/>
      <c r="C1774" s="72"/>
      <c r="D1774" s="72"/>
      <c r="E1774" s="72"/>
      <c r="F1774" s="72"/>
      <c r="G1774" s="72"/>
      <c r="H1774" s="72"/>
      <c r="I1774" s="72"/>
      <c r="J1774" s="74"/>
      <c r="K1774" s="72"/>
      <c r="L1774" s="72"/>
      <c r="M1774" s="72"/>
    </row>
    <row r="1775" spans="1:13" ht="13" x14ac:dyDescent="0.15">
      <c r="A1775" s="72"/>
      <c r="B1775" s="72"/>
      <c r="C1775" s="72"/>
      <c r="D1775" s="72"/>
      <c r="E1775" s="72"/>
      <c r="F1775" s="72"/>
      <c r="G1775" s="72"/>
      <c r="H1775" s="72"/>
      <c r="I1775" s="72"/>
      <c r="J1775" s="74"/>
      <c r="K1775" s="72"/>
      <c r="L1775" s="72"/>
      <c r="M1775" s="72"/>
    </row>
    <row r="1776" spans="1:13" ht="13" x14ac:dyDescent="0.15">
      <c r="A1776" s="72"/>
      <c r="B1776" s="72"/>
      <c r="C1776" s="72"/>
      <c r="D1776" s="72"/>
      <c r="E1776" s="72"/>
      <c r="F1776" s="72"/>
      <c r="G1776" s="72"/>
      <c r="H1776" s="72"/>
      <c r="I1776" s="72"/>
      <c r="J1776" s="74"/>
      <c r="K1776" s="72"/>
      <c r="L1776" s="72"/>
      <c r="M1776" s="72"/>
    </row>
    <row r="1777" spans="1:13" ht="13" x14ac:dyDescent="0.15">
      <c r="A1777" s="72"/>
      <c r="B1777" s="72"/>
      <c r="C1777" s="72"/>
      <c r="D1777" s="72"/>
      <c r="E1777" s="72"/>
      <c r="F1777" s="72"/>
      <c r="G1777" s="72"/>
      <c r="H1777" s="72"/>
      <c r="I1777" s="72"/>
      <c r="J1777" s="74"/>
      <c r="K1777" s="72"/>
      <c r="L1777" s="72"/>
      <c r="M1777" s="72"/>
    </row>
    <row r="1778" spans="1:13" ht="13" x14ac:dyDescent="0.15">
      <c r="A1778" s="72"/>
      <c r="B1778" s="72"/>
      <c r="C1778" s="72"/>
      <c r="D1778" s="72"/>
      <c r="E1778" s="72"/>
      <c r="F1778" s="72"/>
      <c r="G1778" s="72"/>
      <c r="H1778" s="72"/>
      <c r="I1778" s="72"/>
      <c r="J1778" s="74"/>
      <c r="K1778" s="72"/>
      <c r="L1778" s="72"/>
      <c r="M1778" s="72"/>
    </row>
    <row r="1779" spans="1:13" ht="13" x14ac:dyDescent="0.15">
      <c r="A1779" s="72"/>
      <c r="B1779" s="72"/>
      <c r="C1779" s="72"/>
      <c r="D1779" s="72"/>
      <c r="E1779" s="72"/>
      <c r="F1779" s="72"/>
      <c r="G1779" s="72"/>
      <c r="H1779" s="72"/>
      <c r="I1779" s="72"/>
      <c r="J1779" s="74"/>
      <c r="K1779" s="72"/>
      <c r="L1779" s="72"/>
      <c r="M1779" s="72"/>
    </row>
    <row r="1780" spans="1:13" ht="13" x14ac:dyDescent="0.15">
      <c r="A1780" s="72"/>
      <c r="B1780" s="72"/>
      <c r="C1780" s="72"/>
      <c r="D1780" s="72"/>
      <c r="E1780" s="72"/>
      <c r="F1780" s="72"/>
      <c r="G1780" s="72"/>
      <c r="H1780" s="72"/>
      <c r="I1780" s="72"/>
      <c r="J1780" s="74"/>
      <c r="K1780" s="72"/>
      <c r="L1780" s="72"/>
      <c r="M1780" s="72"/>
    </row>
    <row r="1781" spans="1:13" ht="13" x14ac:dyDescent="0.15">
      <c r="A1781" s="72"/>
      <c r="B1781" s="72"/>
      <c r="C1781" s="72"/>
      <c r="D1781" s="72"/>
      <c r="E1781" s="72"/>
      <c r="F1781" s="72"/>
      <c r="G1781" s="72"/>
      <c r="H1781" s="72"/>
      <c r="I1781" s="72"/>
      <c r="J1781" s="74"/>
      <c r="K1781" s="72"/>
      <c r="L1781" s="72"/>
      <c r="M1781" s="72"/>
    </row>
    <row r="1782" spans="1:13" ht="13" x14ac:dyDescent="0.15">
      <c r="A1782" s="72"/>
      <c r="B1782" s="72"/>
      <c r="C1782" s="72"/>
      <c r="D1782" s="72"/>
      <c r="E1782" s="72"/>
      <c r="F1782" s="72"/>
      <c r="G1782" s="72"/>
      <c r="H1782" s="72"/>
      <c r="I1782" s="72"/>
      <c r="J1782" s="74"/>
      <c r="K1782" s="72"/>
      <c r="L1782" s="72"/>
      <c r="M1782" s="72"/>
    </row>
    <row r="1783" spans="1:13" ht="13" x14ac:dyDescent="0.15">
      <c r="A1783" s="72"/>
      <c r="B1783" s="72"/>
      <c r="C1783" s="72"/>
      <c r="D1783" s="72"/>
      <c r="E1783" s="72"/>
      <c r="F1783" s="72"/>
      <c r="G1783" s="72"/>
      <c r="H1783" s="72"/>
      <c r="I1783" s="72"/>
      <c r="J1783" s="74"/>
      <c r="K1783" s="72"/>
      <c r="L1783" s="72"/>
      <c r="M1783" s="72"/>
    </row>
    <row r="1784" spans="1:13" ht="13" x14ac:dyDescent="0.15">
      <c r="A1784" s="72"/>
      <c r="B1784" s="72"/>
      <c r="C1784" s="72"/>
      <c r="D1784" s="72"/>
      <c r="E1784" s="72"/>
      <c r="F1784" s="72"/>
      <c r="G1784" s="72"/>
      <c r="H1784" s="72"/>
      <c r="I1784" s="72"/>
      <c r="J1784" s="74"/>
      <c r="K1784" s="72"/>
      <c r="L1784" s="72"/>
      <c r="M1784" s="72"/>
    </row>
    <row r="1785" spans="1:13" ht="13" x14ac:dyDescent="0.15">
      <c r="A1785" s="72"/>
      <c r="B1785" s="72"/>
      <c r="C1785" s="72"/>
      <c r="D1785" s="72"/>
      <c r="E1785" s="72"/>
      <c r="F1785" s="72"/>
      <c r="G1785" s="72"/>
      <c r="H1785" s="72"/>
      <c r="I1785" s="72"/>
      <c r="J1785" s="74"/>
      <c r="K1785" s="72"/>
      <c r="L1785" s="72"/>
      <c r="M1785" s="72"/>
    </row>
    <row r="1786" spans="1:13" ht="13" x14ac:dyDescent="0.15">
      <c r="A1786" s="72"/>
      <c r="B1786" s="72"/>
      <c r="C1786" s="72"/>
      <c r="D1786" s="72"/>
      <c r="E1786" s="72"/>
      <c r="F1786" s="72"/>
      <c r="G1786" s="72"/>
      <c r="H1786" s="72"/>
      <c r="I1786" s="72"/>
      <c r="J1786" s="74"/>
      <c r="K1786" s="72"/>
      <c r="L1786" s="72"/>
      <c r="M1786" s="72"/>
    </row>
    <row r="1787" spans="1:13" ht="13" x14ac:dyDescent="0.15">
      <c r="A1787" s="72"/>
      <c r="B1787" s="72"/>
      <c r="C1787" s="72"/>
      <c r="D1787" s="72"/>
      <c r="E1787" s="72"/>
      <c r="F1787" s="72"/>
      <c r="G1787" s="72"/>
      <c r="H1787" s="72"/>
      <c r="I1787" s="72"/>
      <c r="J1787" s="74"/>
      <c r="K1787" s="72"/>
      <c r="L1787" s="72"/>
      <c r="M1787" s="72"/>
    </row>
    <row r="1788" spans="1:13" ht="13" x14ac:dyDescent="0.15">
      <c r="A1788" s="72"/>
      <c r="B1788" s="72"/>
      <c r="C1788" s="72"/>
      <c r="D1788" s="72"/>
      <c r="E1788" s="72"/>
      <c r="F1788" s="72"/>
      <c r="G1788" s="72"/>
      <c r="H1788" s="72"/>
      <c r="I1788" s="72"/>
      <c r="J1788" s="74"/>
      <c r="K1788" s="72"/>
      <c r="L1788" s="72"/>
      <c r="M1788" s="72"/>
    </row>
    <row r="1789" spans="1:13" ht="13" x14ac:dyDescent="0.15">
      <c r="A1789" s="72"/>
      <c r="B1789" s="72"/>
      <c r="C1789" s="72"/>
      <c r="D1789" s="72"/>
      <c r="E1789" s="72"/>
      <c r="F1789" s="72"/>
      <c r="G1789" s="72"/>
      <c r="H1789" s="72"/>
      <c r="I1789" s="72"/>
      <c r="J1789" s="74"/>
      <c r="K1789" s="72"/>
      <c r="L1789" s="72"/>
      <c r="M1789" s="72"/>
    </row>
    <row r="1790" spans="1:13" ht="13" x14ac:dyDescent="0.15">
      <c r="A1790" s="72"/>
      <c r="B1790" s="72"/>
      <c r="C1790" s="72"/>
      <c r="D1790" s="72"/>
      <c r="E1790" s="72"/>
      <c r="F1790" s="72"/>
      <c r="G1790" s="72"/>
      <c r="H1790" s="72"/>
      <c r="I1790" s="72"/>
      <c r="J1790" s="74"/>
      <c r="K1790" s="72"/>
      <c r="L1790" s="72"/>
      <c r="M1790" s="72"/>
    </row>
    <row r="1791" spans="1:13" ht="13" x14ac:dyDescent="0.15">
      <c r="A1791" s="72"/>
      <c r="B1791" s="72"/>
      <c r="C1791" s="72"/>
      <c r="D1791" s="72"/>
      <c r="E1791" s="72"/>
      <c r="F1791" s="72"/>
      <c r="G1791" s="72"/>
      <c r="H1791" s="72"/>
      <c r="I1791" s="72"/>
      <c r="J1791" s="74"/>
      <c r="K1791" s="72"/>
      <c r="L1791" s="72"/>
      <c r="M1791" s="72"/>
    </row>
    <row r="1792" spans="1:13" ht="13" x14ac:dyDescent="0.15">
      <c r="A1792" s="72"/>
      <c r="B1792" s="72"/>
      <c r="C1792" s="72"/>
      <c r="D1792" s="72"/>
      <c r="E1792" s="72"/>
      <c r="F1792" s="72"/>
      <c r="G1792" s="72"/>
      <c r="H1792" s="72"/>
      <c r="I1792" s="72"/>
      <c r="J1792" s="74"/>
      <c r="K1792" s="72"/>
      <c r="L1792" s="72"/>
      <c r="M1792" s="72"/>
    </row>
    <row r="1793" spans="1:13" ht="13" x14ac:dyDescent="0.15">
      <c r="A1793" s="72"/>
      <c r="B1793" s="72"/>
      <c r="C1793" s="72"/>
      <c r="D1793" s="72"/>
      <c r="E1793" s="72"/>
      <c r="F1793" s="72"/>
      <c r="G1793" s="72"/>
      <c r="H1793" s="72"/>
      <c r="I1793" s="72"/>
      <c r="J1793" s="74"/>
      <c r="K1793" s="72"/>
      <c r="L1793" s="72"/>
      <c r="M1793" s="72"/>
    </row>
    <row r="1794" spans="1:13" ht="13" x14ac:dyDescent="0.15">
      <c r="A1794" s="72"/>
      <c r="B1794" s="72"/>
      <c r="C1794" s="72"/>
      <c r="D1794" s="72"/>
      <c r="E1794" s="72"/>
      <c r="F1794" s="72"/>
      <c r="G1794" s="72"/>
      <c r="H1794" s="72"/>
      <c r="I1794" s="72"/>
      <c r="J1794" s="74"/>
      <c r="K1794" s="72"/>
      <c r="L1794" s="72"/>
      <c r="M1794" s="72"/>
    </row>
    <row r="1795" spans="1:13" ht="13" x14ac:dyDescent="0.15">
      <c r="A1795" s="72"/>
      <c r="B1795" s="72"/>
      <c r="C1795" s="72"/>
      <c r="D1795" s="72"/>
      <c r="E1795" s="72"/>
      <c r="F1795" s="72"/>
      <c r="G1795" s="72"/>
      <c r="H1795" s="72"/>
      <c r="I1795" s="72"/>
      <c r="J1795" s="74"/>
      <c r="K1795" s="72"/>
      <c r="L1795" s="72"/>
      <c r="M1795" s="72"/>
    </row>
    <row r="1796" spans="1:13" ht="13" x14ac:dyDescent="0.15">
      <c r="A1796" s="72"/>
      <c r="B1796" s="72"/>
      <c r="C1796" s="72"/>
      <c r="D1796" s="72"/>
      <c r="E1796" s="72"/>
      <c r="F1796" s="72"/>
      <c r="G1796" s="72"/>
      <c r="H1796" s="72"/>
      <c r="I1796" s="72"/>
      <c r="J1796" s="74"/>
      <c r="K1796" s="72"/>
      <c r="L1796" s="72"/>
      <c r="M1796" s="72"/>
    </row>
    <row r="1797" spans="1:13" ht="13" x14ac:dyDescent="0.15">
      <c r="A1797" s="72"/>
      <c r="B1797" s="72"/>
      <c r="C1797" s="72"/>
      <c r="D1797" s="72"/>
      <c r="E1797" s="72"/>
      <c r="F1797" s="72"/>
      <c r="G1797" s="72"/>
      <c r="H1797" s="72"/>
      <c r="I1797" s="72"/>
      <c r="J1797" s="74"/>
      <c r="K1797" s="72"/>
      <c r="L1797" s="72"/>
      <c r="M1797" s="72"/>
    </row>
    <row r="1798" spans="1:13" ht="13" x14ac:dyDescent="0.15">
      <c r="A1798" s="72"/>
      <c r="B1798" s="72"/>
      <c r="C1798" s="72"/>
      <c r="D1798" s="72"/>
      <c r="E1798" s="72"/>
      <c r="F1798" s="72"/>
      <c r="G1798" s="72"/>
      <c r="H1798" s="72"/>
      <c r="I1798" s="72"/>
      <c r="J1798" s="74"/>
      <c r="K1798" s="72"/>
      <c r="L1798" s="72"/>
      <c r="M1798" s="72"/>
    </row>
    <row r="1799" spans="1:13" ht="13" x14ac:dyDescent="0.15">
      <c r="A1799" s="72"/>
      <c r="B1799" s="72"/>
      <c r="C1799" s="72"/>
      <c r="D1799" s="72"/>
      <c r="E1799" s="72"/>
      <c r="F1799" s="72"/>
      <c r="G1799" s="72"/>
      <c r="H1799" s="72"/>
      <c r="I1799" s="72"/>
      <c r="J1799" s="74"/>
      <c r="K1799" s="72"/>
      <c r="L1799" s="72"/>
      <c r="M1799" s="72"/>
    </row>
    <row r="1800" spans="1:13" ht="13" x14ac:dyDescent="0.15">
      <c r="A1800" s="72"/>
      <c r="B1800" s="72"/>
      <c r="C1800" s="72"/>
      <c r="D1800" s="72"/>
      <c r="E1800" s="72"/>
      <c r="F1800" s="72"/>
      <c r="G1800" s="72"/>
      <c r="H1800" s="72"/>
      <c r="I1800" s="72"/>
      <c r="J1800" s="74"/>
      <c r="K1800" s="72"/>
      <c r="L1800" s="72"/>
      <c r="M1800" s="72"/>
    </row>
    <row r="1801" spans="1:13" ht="13" x14ac:dyDescent="0.15">
      <c r="A1801" s="72"/>
      <c r="B1801" s="72"/>
      <c r="C1801" s="72"/>
      <c r="D1801" s="72"/>
      <c r="E1801" s="72"/>
      <c r="F1801" s="72"/>
      <c r="G1801" s="72"/>
      <c r="H1801" s="72"/>
      <c r="I1801" s="72"/>
      <c r="J1801" s="74"/>
      <c r="K1801" s="72"/>
      <c r="L1801" s="72"/>
      <c r="M1801" s="72"/>
    </row>
    <row r="1802" spans="1:13" ht="13" x14ac:dyDescent="0.15">
      <c r="A1802" s="72"/>
      <c r="B1802" s="72"/>
      <c r="C1802" s="72"/>
      <c r="D1802" s="72"/>
      <c r="E1802" s="72"/>
      <c r="F1802" s="72"/>
      <c r="G1802" s="72"/>
      <c r="H1802" s="72"/>
      <c r="I1802" s="72"/>
      <c r="J1802" s="74"/>
      <c r="K1802" s="72"/>
      <c r="L1802" s="72"/>
      <c r="M1802" s="72"/>
    </row>
    <row r="1803" spans="1:13" ht="13" x14ac:dyDescent="0.15">
      <c r="A1803" s="72"/>
      <c r="B1803" s="72"/>
      <c r="C1803" s="72"/>
      <c r="D1803" s="72"/>
      <c r="E1803" s="72"/>
      <c r="F1803" s="72"/>
      <c r="G1803" s="72"/>
      <c r="H1803" s="72"/>
      <c r="I1803" s="72"/>
      <c r="J1803" s="74"/>
      <c r="K1803" s="72"/>
      <c r="L1803" s="72"/>
      <c r="M1803" s="72"/>
    </row>
    <row r="1804" spans="1:13" ht="13" x14ac:dyDescent="0.15">
      <c r="A1804" s="72"/>
      <c r="B1804" s="72"/>
      <c r="C1804" s="72"/>
      <c r="D1804" s="72"/>
      <c r="E1804" s="72"/>
      <c r="F1804" s="72"/>
      <c r="G1804" s="72"/>
      <c r="H1804" s="72"/>
      <c r="I1804" s="72"/>
      <c r="J1804" s="74"/>
      <c r="K1804" s="72"/>
      <c r="L1804" s="72"/>
      <c r="M1804" s="72"/>
    </row>
    <row r="1805" spans="1:13" ht="13" x14ac:dyDescent="0.15">
      <c r="A1805" s="72"/>
      <c r="B1805" s="72"/>
      <c r="C1805" s="72"/>
      <c r="D1805" s="72"/>
      <c r="E1805" s="72"/>
      <c r="F1805" s="72"/>
      <c r="G1805" s="72"/>
      <c r="H1805" s="72"/>
      <c r="I1805" s="72"/>
      <c r="J1805" s="74"/>
      <c r="K1805" s="72"/>
      <c r="L1805" s="72"/>
      <c r="M1805" s="72"/>
    </row>
    <row r="1806" spans="1:13" ht="13" x14ac:dyDescent="0.15">
      <c r="A1806" s="72"/>
      <c r="B1806" s="72"/>
      <c r="C1806" s="72"/>
      <c r="D1806" s="72"/>
      <c r="E1806" s="72"/>
      <c r="F1806" s="72"/>
      <c r="G1806" s="72"/>
      <c r="H1806" s="72"/>
      <c r="I1806" s="72"/>
      <c r="J1806" s="74"/>
      <c r="K1806" s="72"/>
      <c r="L1806" s="72"/>
      <c r="M1806" s="72"/>
    </row>
    <row r="1807" spans="1:13" ht="13" x14ac:dyDescent="0.15">
      <c r="A1807" s="72"/>
      <c r="B1807" s="72"/>
      <c r="C1807" s="72"/>
      <c r="D1807" s="72"/>
      <c r="E1807" s="72"/>
      <c r="F1807" s="72"/>
      <c r="G1807" s="72"/>
      <c r="H1807" s="72"/>
      <c r="I1807" s="72"/>
      <c r="J1807" s="74"/>
      <c r="K1807" s="72"/>
      <c r="L1807" s="72"/>
      <c r="M1807" s="72"/>
    </row>
    <row r="1808" spans="1:13" ht="13" x14ac:dyDescent="0.15">
      <c r="A1808" s="72"/>
      <c r="B1808" s="72"/>
      <c r="C1808" s="72"/>
      <c r="D1808" s="72"/>
      <c r="E1808" s="72"/>
      <c r="F1808" s="72"/>
      <c r="G1808" s="72"/>
      <c r="H1808" s="72"/>
      <c r="I1808" s="72"/>
      <c r="J1808" s="74"/>
      <c r="K1808" s="72"/>
      <c r="L1808" s="72"/>
      <c r="M1808" s="72"/>
    </row>
    <row r="1809" spans="1:13" ht="13" x14ac:dyDescent="0.15">
      <c r="A1809" s="72"/>
      <c r="B1809" s="72"/>
      <c r="C1809" s="72"/>
      <c r="D1809" s="72"/>
      <c r="E1809" s="72"/>
      <c r="F1809" s="72"/>
      <c r="G1809" s="72"/>
      <c r="H1809" s="72"/>
      <c r="I1809" s="72"/>
      <c r="J1809" s="74"/>
      <c r="K1809" s="72"/>
      <c r="L1809" s="72"/>
      <c r="M1809" s="72"/>
    </row>
    <row r="1810" spans="1:13" ht="13" x14ac:dyDescent="0.15">
      <c r="A1810" s="72"/>
      <c r="B1810" s="72"/>
      <c r="C1810" s="72"/>
      <c r="D1810" s="72"/>
      <c r="E1810" s="72"/>
      <c r="F1810" s="72"/>
      <c r="G1810" s="72"/>
      <c r="H1810" s="72"/>
      <c r="I1810" s="72"/>
      <c r="J1810" s="74"/>
      <c r="K1810" s="72"/>
      <c r="L1810" s="72"/>
      <c r="M1810" s="72"/>
    </row>
    <row r="1811" spans="1:13" ht="13" x14ac:dyDescent="0.15">
      <c r="A1811" s="72"/>
      <c r="B1811" s="72"/>
      <c r="C1811" s="72"/>
      <c r="D1811" s="72"/>
      <c r="E1811" s="72"/>
      <c r="F1811" s="72"/>
      <c r="G1811" s="72"/>
      <c r="H1811" s="72"/>
      <c r="I1811" s="72"/>
      <c r="J1811" s="74"/>
      <c r="K1811" s="72"/>
      <c r="L1811" s="72"/>
      <c r="M1811" s="72"/>
    </row>
    <row r="1812" spans="1:13" ht="13" x14ac:dyDescent="0.15">
      <c r="A1812" s="72"/>
      <c r="B1812" s="72"/>
      <c r="C1812" s="72"/>
      <c r="D1812" s="72"/>
      <c r="E1812" s="72"/>
      <c r="F1812" s="72"/>
      <c r="G1812" s="72"/>
      <c r="H1812" s="72"/>
      <c r="I1812" s="72"/>
      <c r="J1812" s="74"/>
      <c r="K1812" s="72"/>
      <c r="L1812" s="72"/>
      <c r="M1812" s="72"/>
    </row>
    <row r="1813" spans="1:13" ht="13" x14ac:dyDescent="0.15">
      <c r="A1813" s="72"/>
      <c r="B1813" s="72"/>
      <c r="C1813" s="72"/>
      <c r="D1813" s="72"/>
      <c r="E1813" s="72"/>
      <c r="F1813" s="72"/>
      <c r="G1813" s="72"/>
      <c r="H1813" s="72"/>
      <c r="I1813" s="72"/>
      <c r="J1813" s="74"/>
      <c r="K1813" s="72"/>
      <c r="L1813" s="72"/>
      <c r="M1813" s="72"/>
    </row>
    <row r="1814" spans="1:13" ht="13" x14ac:dyDescent="0.15">
      <c r="A1814" s="72"/>
      <c r="B1814" s="72"/>
      <c r="C1814" s="72"/>
      <c r="D1814" s="72"/>
      <c r="E1814" s="72"/>
      <c r="F1814" s="72"/>
      <c r="G1814" s="72"/>
      <c r="H1814" s="72"/>
      <c r="I1814" s="72"/>
      <c r="J1814" s="74"/>
      <c r="K1814" s="72"/>
      <c r="L1814" s="72"/>
      <c r="M1814" s="72"/>
    </row>
    <row r="1815" spans="1:13" ht="13" x14ac:dyDescent="0.15">
      <c r="A1815" s="72"/>
      <c r="B1815" s="72"/>
      <c r="C1815" s="72"/>
      <c r="D1815" s="72"/>
      <c r="E1815" s="72"/>
      <c r="F1815" s="72"/>
      <c r="G1815" s="72"/>
      <c r="H1815" s="72"/>
      <c r="I1815" s="72"/>
      <c r="J1815" s="74"/>
      <c r="K1815" s="72"/>
      <c r="L1815" s="72"/>
      <c r="M1815" s="72"/>
    </row>
    <row r="1816" spans="1:13" ht="13" x14ac:dyDescent="0.15">
      <c r="A1816" s="72"/>
      <c r="B1816" s="72"/>
      <c r="C1816" s="72"/>
      <c r="D1816" s="72"/>
      <c r="E1816" s="72"/>
      <c r="F1816" s="72"/>
      <c r="G1816" s="72"/>
      <c r="H1816" s="72"/>
      <c r="I1816" s="72"/>
      <c r="J1816" s="74"/>
      <c r="K1816" s="72"/>
      <c r="L1816" s="72"/>
      <c r="M1816" s="72"/>
    </row>
    <row r="1817" spans="1:13" ht="13" x14ac:dyDescent="0.15">
      <c r="A1817" s="72"/>
      <c r="B1817" s="72"/>
      <c r="C1817" s="72"/>
      <c r="D1817" s="72"/>
      <c r="E1817" s="72"/>
      <c r="F1817" s="72"/>
      <c r="G1817" s="72"/>
      <c r="H1817" s="72"/>
      <c r="I1817" s="72"/>
      <c r="J1817" s="74"/>
      <c r="K1817" s="72"/>
      <c r="L1817" s="72"/>
      <c r="M1817" s="72"/>
    </row>
    <row r="1818" spans="1:13" ht="13" x14ac:dyDescent="0.15">
      <c r="A1818" s="72"/>
      <c r="B1818" s="72"/>
      <c r="C1818" s="72"/>
      <c r="D1818" s="72"/>
      <c r="E1818" s="72"/>
      <c r="F1818" s="72"/>
      <c r="G1818" s="72"/>
      <c r="H1818" s="72"/>
      <c r="I1818" s="72"/>
      <c r="J1818" s="74"/>
      <c r="K1818" s="72"/>
      <c r="L1818" s="72"/>
      <c r="M1818" s="72"/>
    </row>
    <row r="1819" spans="1:13" ht="13" x14ac:dyDescent="0.15">
      <c r="A1819" s="72"/>
      <c r="B1819" s="72"/>
      <c r="C1819" s="72"/>
      <c r="D1819" s="72"/>
      <c r="E1819" s="72"/>
      <c r="F1819" s="72"/>
      <c r="G1819" s="72"/>
      <c r="H1819" s="72"/>
      <c r="I1819" s="72"/>
      <c r="J1819" s="74"/>
      <c r="K1819" s="72"/>
      <c r="L1819" s="72"/>
      <c r="M1819" s="72"/>
    </row>
    <row r="1820" spans="1:13" ht="13" x14ac:dyDescent="0.15">
      <c r="A1820" s="72"/>
      <c r="B1820" s="72"/>
      <c r="C1820" s="72"/>
      <c r="D1820" s="72"/>
      <c r="E1820" s="72"/>
      <c r="F1820" s="72"/>
      <c r="G1820" s="72"/>
      <c r="H1820" s="72"/>
      <c r="I1820" s="72"/>
      <c r="J1820" s="74"/>
      <c r="K1820" s="72"/>
      <c r="L1820" s="72"/>
      <c r="M1820" s="72"/>
    </row>
    <row r="1821" spans="1:13" ht="13" x14ac:dyDescent="0.15">
      <c r="A1821" s="72"/>
      <c r="B1821" s="72"/>
      <c r="C1821" s="72"/>
      <c r="D1821" s="72"/>
      <c r="E1821" s="72"/>
      <c r="F1821" s="72"/>
      <c r="G1821" s="72"/>
      <c r="H1821" s="72"/>
      <c r="I1821" s="72"/>
      <c r="J1821" s="74"/>
      <c r="K1821" s="72"/>
      <c r="L1821" s="72"/>
      <c r="M1821" s="72"/>
    </row>
    <row r="1822" spans="1:13" ht="13" x14ac:dyDescent="0.15">
      <c r="A1822" s="72"/>
      <c r="B1822" s="72"/>
      <c r="C1822" s="72"/>
      <c r="D1822" s="72"/>
      <c r="E1822" s="72"/>
      <c r="F1822" s="72"/>
      <c r="G1822" s="72"/>
      <c r="H1822" s="72"/>
      <c r="I1822" s="72"/>
      <c r="J1822" s="74"/>
      <c r="K1822" s="72"/>
      <c r="L1822" s="72"/>
      <c r="M1822" s="72"/>
    </row>
    <row r="1823" spans="1:13" ht="13" x14ac:dyDescent="0.15">
      <c r="A1823" s="72"/>
      <c r="B1823" s="72"/>
      <c r="C1823" s="72"/>
      <c r="D1823" s="72"/>
      <c r="E1823" s="72"/>
      <c r="F1823" s="72"/>
      <c r="G1823" s="72"/>
      <c r="H1823" s="72"/>
      <c r="I1823" s="72"/>
      <c r="J1823" s="74"/>
      <c r="K1823" s="72"/>
      <c r="L1823" s="72"/>
      <c r="M1823" s="72"/>
    </row>
    <row r="1824" spans="1:13" ht="13" x14ac:dyDescent="0.15">
      <c r="A1824" s="72"/>
      <c r="B1824" s="72"/>
      <c r="C1824" s="72"/>
      <c r="D1824" s="72"/>
      <c r="E1824" s="72"/>
      <c r="F1824" s="72"/>
      <c r="G1824" s="72"/>
      <c r="H1824" s="72"/>
      <c r="I1824" s="72"/>
      <c r="J1824" s="74"/>
      <c r="K1824" s="72"/>
      <c r="L1824" s="72"/>
      <c r="M1824" s="72"/>
    </row>
    <row r="1825" spans="1:13" ht="13" x14ac:dyDescent="0.15">
      <c r="A1825" s="72"/>
      <c r="B1825" s="72"/>
      <c r="C1825" s="72"/>
      <c r="D1825" s="72"/>
      <c r="E1825" s="72"/>
      <c r="F1825" s="72"/>
      <c r="G1825" s="72"/>
      <c r="H1825" s="72"/>
      <c r="I1825" s="72"/>
      <c r="J1825" s="74"/>
      <c r="K1825" s="72"/>
      <c r="L1825" s="72"/>
      <c r="M1825" s="72"/>
    </row>
    <row r="1826" spans="1:13" ht="13" x14ac:dyDescent="0.15">
      <c r="A1826" s="72"/>
      <c r="B1826" s="72"/>
      <c r="C1826" s="72"/>
      <c r="D1826" s="72"/>
      <c r="E1826" s="72"/>
      <c r="F1826" s="72"/>
      <c r="G1826" s="72"/>
      <c r="H1826" s="72"/>
      <c r="I1826" s="72"/>
      <c r="J1826" s="74"/>
      <c r="K1826" s="72"/>
      <c r="L1826" s="72"/>
      <c r="M1826" s="72"/>
    </row>
    <row r="1827" spans="1:13" ht="13" x14ac:dyDescent="0.15">
      <c r="A1827" s="72"/>
      <c r="B1827" s="72"/>
      <c r="C1827" s="72"/>
      <c r="D1827" s="72"/>
      <c r="E1827" s="72"/>
      <c r="F1827" s="72"/>
      <c r="G1827" s="72"/>
      <c r="H1827" s="72"/>
      <c r="I1827" s="72"/>
      <c r="J1827" s="74"/>
      <c r="K1827" s="72"/>
      <c r="L1827" s="72"/>
      <c r="M1827" s="72"/>
    </row>
    <row r="1828" spans="1:13" ht="13" x14ac:dyDescent="0.15">
      <c r="A1828" s="72"/>
      <c r="B1828" s="72"/>
      <c r="C1828" s="72"/>
      <c r="D1828" s="72"/>
      <c r="E1828" s="72"/>
      <c r="F1828" s="72"/>
      <c r="G1828" s="72"/>
      <c r="H1828" s="72"/>
      <c r="I1828" s="72"/>
      <c r="J1828" s="74"/>
      <c r="K1828" s="72"/>
      <c r="L1828" s="72"/>
      <c r="M1828" s="72"/>
    </row>
    <row r="1829" spans="1:13" ht="13" x14ac:dyDescent="0.15">
      <c r="A1829" s="72"/>
      <c r="B1829" s="72"/>
      <c r="C1829" s="72"/>
      <c r="D1829" s="72"/>
      <c r="E1829" s="72"/>
      <c r="F1829" s="72"/>
      <c r="G1829" s="72"/>
      <c r="H1829" s="72"/>
      <c r="I1829" s="72"/>
      <c r="J1829" s="74"/>
      <c r="K1829" s="72"/>
      <c r="L1829" s="72"/>
      <c r="M1829" s="72"/>
    </row>
    <row r="1830" spans="1:13" ht="13" x14ac:dyDescent="0.15">
      <c r="A1830" s="72"/>
      <c r="B1830" s="72"/>
      <c r="C1830" s="72"/>
      <c r="D1830" s="72"/>
      <c r="E1830" s="72"/>
      <c r="F1830" s="72"/>
      <c r="G1830" s="72"/>
      <c r="H1830" s="72"/>
      <c r="I1830" s="72"/>
      <c r="J1830" s="74"/>
      <c r="K1830" s="72"/>
      <c r="L1830" s="72"/>
      <c r="M1830" s="72"/>
    </row>
    <row r="1831" spans="1:13" ht="13" x14ac:dyDescent="0.15">
      <c r="A1831" s="72"/>
      <c r="B1831" s="72"/>
      <c r="C1831" s="72"/>
      <c r="D1831" s="72"/>
      <c r="E1831" s="72"/>
      <c r="F1831" s="72"/>
      <c r="G1831" s="72"/>
      <c r="H1831" s="72"/>
      <c r="I1831" s="72"/>
      <c r="J1831" s="74"/>
      <c r="K1831" s="72"/>
      <c r="L1831" s="72"/>
      <c r="M1831" s="72"/>
    </row>
    <row r="1832" spans="1:13" ht="13" x14ac:dyDescent="0.15">
      <c r="A1832" s="72"/>
      <c r="B1832" s="72"/>
      <c r="C1832" s="72"/>
      <c r="D1832" s="72"/>
      <c r="E1832" s="72"/>
      <c r="F1832" s="72"/>
      <c r="G1832" s="72"/>
      <c r="H1832" s="72"/>
      <c r="I1832" s="72"/>
      <c r="J1832" s="74"/>
      <c r="K1832" s="72"/>
      <c r="L1832" s="72"/>
      <c r="M1832" s="72"/>
    </row>
    <row r="1833" spans="1:13" ht="13" x14ac:dyDescent="0.15">
      <c r="A1833" s="72"/>
      <c r="B1833" s="72"/>
      <c r="C1833" s="72"/>
      <c r="D1833" s="72"/>
      <c r="E1833" s="72"/>
      <c r="F1833" s="72"/>
      <c r="G1833" s="72"/>
      <c r="H1833" s="72"/>
      <c r="I1833" s="72"/>
      <c r="J1833" s="74"/>
      <c r="K1833" s="72"/>
      <c r="L1833" s="72"/>
      <c r="M1833" s="72"/>
    </row>
    <row r="1834" spans="1:13" ht="13" x14ac:dyDescent="0.15">
      <c r="A1834" s="72"/>
      <c r="B1834" s="72"/>
      <c r="C1834" s="72"/>
      <c r="D1834" s="72"/>
      <c r="E1834" s="72"/>
      <c r="F1834" s="72"/>
      <c r="G1834" s="72"/>
      <c r="H1834" s="72"/>
      <c r="I1834" s="72"/>
      <c r="J1834" s="74"/>
      <c r="K1834" s="72"/>
      <c r="L1834" s="72"/>
      <c r="M1834" s="72"/>
    </row>
    <row r="1835" spans="1:13" ht="13" x14ac:dyDescent="0.15">
      <c r="A1835" s="72"/>
      <c r="B1835" s="72"/>
      <c r="C1835" s="72"/>
      <c r="D1835" s="72"/>
      <c r="E1835" s="72"/>
      <c r="F1835" s="72"/>
      <c r="G1835" s="72"/>
      <c r="H1835" s="72"/>
      <c r="I1835" s="72"/>
      <c r="J1835" s="74"/>
      <c r="K1835" s="72"/>
      <c r="L1835" s="72"/>
      <c r="M1835" s="72"/>
    </row>
    <row r="1836" spans="1:13" ht="13" x14ac:dyDescent="0.15">
      <c r="A1836" s="72"/>
      <c r="B1836" s="72"/>
      <c r="C1836" s="72"/>
      <c r="D1836" s="72"/>
      <c r="E1836" s="72"/>
      <c r="F1836" s="72"/>
      <c r="G1836" s="72"/>
      <c r="H1836" s="72"/>
      <c r="I1836" s="72"/>
      <c r="J1836" s="74"/>
      <c r="K1836" s="72"/>
      <c r="L1836" s="72"/>
      <c r="M1836" s="72"/>
    </row>
    <row r="1837" spans="1:13" ht="13" x14ac:dyDescent="0.15">
      <c r="A1837" s="72"/>
      <c r="B1837" s="72"/>
      <c r="C1837" s="72"/>
      <c r="D1837" s="72"/>
      <c r="E1837" s="72"/>
      <c r="F1837" s="72"/>
      <c r="G1837" s="72"/>
      <c r="H1837" s="72"/>
      <c r="I1837" s="72"/>
      <c r="J1837" s="74"/>
      <c r="K1837" s="72"/>
      <c r="L1837" s="72"/>
      <c r="M1837" s="72"/>
    </row>
    <row r="1838" spans="1:13" ht="13" x14ac:dyDescent="0.15">
      <c r="A1838" s="72"/>
      <c r="B1838" s="72"/>
      <c r="C1838" s="72"/>
      <c r="D1838" s="72"/>
      <c r="E1838" s="72"/>
      <c r="F1838" s="72"/>
      <c r="G1838" s="72"/>
      <c r="H1838" s="72"/>
      <c r="I1838" s="72"/>
      <c r="J1838" s="74"/>
      <c r="K1838" s="72"/>
      <c r="L1838" s="72"/>
      <c r="M1838" s="72"/>
    </row>
    <row r="1839" spans="1:13" ht="13" x14ac:dyDescent="0.15">
      <c r="A1839" s="72"/>
      <c r="B1839" s="72"/>
      <c r="C1839" s="72"/>
      <c r="D1839" s="72"/>
      <c r="E1839" s="72"/>
      <c r="F1839" s="72"/>
      <c r="G1839" s="72"/>
      <c r="H1839" s="72"/>
      <c r="I1839" s="72"/>
      <c r="J1839" s="74"/>
      <c r="K1839" s="72"/>
      <c r="L1839" s="72"/>
      <c r="M1839" s="72"/>
    </row>
    <row r="1840" spans="1:13" ht="13" x14ac:dyDescent="0.15">
      <c r="A1840" s="72"/>
      <c r="B1840" s="72"/>
      <c r="C1840" s="72"/>
      <c r="D1840" s="72"/>
      <c r="E1840" s="72"/>
      <c r="F1840" s="72"/>
      <c r="G1840" s="72"/>
      <c r="H1840" s="72"/>
      <c r="I1840" s="72"/>
      <c r="J1840" s="74"/>
      <c r="K1840" s="72"/>
      <c r="L1840" s="72"/>
      <c r="M1840" s="72"/>
    </row>
    <row r="1841" spans="1:13" ht="13" x14ac:dyDescent="0.15">
      <c r="A1841" s="72"/>
      <c r="B1841" s="72"/>
      <c r="C1841" s="72"/>
      <c r="D1841" s="72"/>
      <c r="E1841" s="72"/>
      <c r="F1841" s="72"/>
      <c r="G1841" s="72"/>
      <c r="H1841" s="72"/>
      <c r="I1841" s="72"/>
      <c r="J1841" s="74"/>
      <c r="K1841" s="72"/>
      <c r="L1841" s="72"/>
      <c r="M1841" s="72"/>
    </row>
    <row r="1842" spans="1:13" ht="13" x14ac:dyDescent="0.15">
      <c r="A1842" s="72"/>
      <c r="B1842" s="72"/>
      <c r="C1842" s="72"/>
      <c r="D1842" s="72"/>
      <c r="E1842" s="72"/>
      <c r="F1842" s="72"/>
      <c r="G1842" s="72"/>
      <c r="H1842" s="72"/>
      <c r="I1842" s="72"/>
      <c r="J1842" s="74"/>
      <c r="K1842" s="72"/>
      <c r="L1842" s="72"/>
      <c r="M1842" s="72"/>
    </row>
    <row r="1843" spans="1:13" ht="13" x14ac:dyDescent="0.15">
      <c r="A1843" s="72"/>
      <c r="B1843" s="72"/>
      <c r="C1843" s="72"/>
      <c r="D1843" s="72"/>
      <c r="E1843" s="72"/>
      <c r="F1843" s="72"/>
      <c r="G1843" s="72"/>
      <c r="H1843" s="72"/>
      <c r="I1843" s="72"/>
      <c r="J1843" s="74"/>
      <c r="K1843" s="72"/>
      <c r="L1843" s="72"/>
      <c r="M1843" s="72"/>
    </row>
    <row r="1844" spans="1:13" ht="13" x14ac:dyDescent="0.15">
      <c r="A1844" s="72"/>
      <c r="B1844" s="72"/>
      <c r="C1844" s="72"/>
      <c r="D1844" s="72"/>
      <c r="E1844" s="72"/>
      <c r="F1844" s="72"/>
      <c r="G1844" s="72"/>
      <c r="H1844" s="72"/>
      <c r="I1844" s="72"/>
      <c r="J1844" s="74"/>
      <c r="K1844" s="72"/>
      <c r="L1844" s="72"/>
      <c r="M1844" s="72"/>
    </row>
    <row r="1845" spans="1:13" ht="13" x14ac:dyDescent="0.15">
      <c r="A1845" s="72"/>
      <c r="B1845" s="72"/>
      <c r="C1845" s="72"/>
      <c r="D1845" s="72"/>
      <c r="E1845" s="72"/>
      <c r="F1845" s="72"/>
      <c r="G1845" s="72"/>
      <c r="H1845" s="72"/>
      <c r="I1845" s="72"/>
      <c r="J1845" s="74"/>
      <c r="K1845" s="72"/>
      <c r="L1845" s="72"/>
      <c r="M1845" s="72"/>
    </row>
    <row r="1846" spans="1:13" ht="13" x14ac:dyDescent="0.15">
      <c r="A1846" s="72"/>
      <c r="B1846" s="72"/>
      <c r="C1846" s="72"/>
      <c r="D1846" s="72"/>
      <c r="E1846" s="72"/>
      <c r="F1846" s="72"/>
      <c r="G1846" s="72"/>
      <c r="H1846" s="72"/>
      <c r="I1846" s="72"/>
      <c r="J1846" s="74"/>
      <c r="K1846" s="72"/>
      <c r="L1846" s="72"/>
      <c r="M1846" s="72"/>
    </row>
    <row r="1847" spans="1:13" ht="13" x14ac:dyDescent="0.15">
      <c r="A1847" s="72"/>
      <c r="B1847" s="72"/>
      <c r="C1847" s="72"/>
      <c r="D1847" s="72"/>
      <c r="E1847" s="72"/>
      <c r="F1847" s="72"/>
      <c r="G1847" s="72"/>
      <c r="H1847" s="72"/>
      <c r="I1847" s="72"/>
      <c r="J1847" s="74"/>
      <c r="K1847" s="72"/>
      <c r="L1847" s="72"/>
      <c r="M1847" s="72"/>
    </row>
    <row r="1848" spans="1:13" ht="13" x14ac:dyDescent="0.15">
      <c r="A1848" s="72"/>
      <c r="B1848" s="72"/>
      <c r="C1848" s="72"/>
      <c r="D1848" s="72"/>
      <c r="E1848" s="72"/>
      <c r="F1848" s="72"/>
      <c r="G1848" s="72"/>
      <c r="H1848" s="72"/>
      <c r="I1848" s="72"/>
      <c r="J1848" s="74"/>
      <c r="K1848" s="72"/>
      <c r="L1848" s="72"/>
      <c r="M1848" s="72"/>
    </row>
    <row r="1849" spans="1:13" ht="13" x14ac:dyDescent="0.15">
      <c r="A1849" s="72"/>
      <c r="B1849" s="72"/>
      <c r="C1849" s="72"/>
      <c r="D1849" s="72"/>
      <c r="E1849" s="72"/>
      <c r="F1849" s="72"/>
      <c r="G1849" s="72"/>
      <c r="H1849" s="72"/>
      <c r="I1849" s="72"/>
      <c r="J1849" s="74"/>
      <c r="K1849" s="72"/>
      <c r="L1849" s="72"/>
      <c r="M1849" s="72"/>
    </row>
    <row r="1850" spans="1:13" ht="13" x14ac:dyDescent="0.15">
      <c r="A1850" s="72"/>
      <c r="B1850" s="72"/>
      <c r="C1850" s="72"/>
      <c r="D1850" s="72"/>
      <c r="E1850" s="72"/>
      <c r="F1850" s="72"/>
      <c r="G1850" s="72"/>
      <c r="H1850" s="72"/>
      <c r="I1850" s="72"/>
      <c r="J1850" s="74"/>
      <c r="K1850" s="72"/>
      <c r="L1850" s="72"/>
      <c r="M1850" s="72"/>
    </row>
    <row r="1851" spans="1:13" ht="13" x14ac:dyDescent="0.15">
      <c r="A1851" s="72"/>
      <c r="B1851" s="72"/>
      <c r="C1851" s="72"/>
      <c r="D1851" s="72"/>
      <c r="E1851" s="72"/>
      <c r="F1851" s="72"/>
      <c r="G1851" s="72"/>
      <c r="H1851" s="72"/>
      <c r="I1851" s="72"/>
      <c r="J1851" s="74"/>
      <c r="K1851" s="72"/>
      <c r="L1851" s="72"/>
      <c r="M1851" s="72"/>
    </row>
    <row r="1852" spans="1:13" ht="13" x14ac:dyDescent="0.15">
      <c r="A1852" s="72"/>
      <c r="B1852" s="72"/>
      <c r="C1852" s="72"/>
      <c r="D1852" s="72"/>
      <c r="E1852" s="72"/>
      <c r="F1852" s="72"/>
      <c r="G1852" s="72"/>
      <c r="H1852" s="72"/>
      <c r="I1852" s="72"/>
      <c r="J1852" s="74"/>
      <c r="K1852" s="72"/>
      <c r="L1852" s="72"/>
      <c r="M1852" s="72"/>
    </row>
    <row r="1853" spans="1:13" ht="13" x14ac:dyDescent="0.15">
      <c r="A1853" s="72"/>
      <c r="B1853" s="72"/>
      <c r="C1853" s="72"/>
      <c r="D1853" s="72"/>
      <c r="E1853" s="72"/>
      <c r="F1853" s="72"/>
      <c r="G1853" s="72"/>
      <c r="H1853" s="72"/>
      <c r="I1853" s="72"/>
      <c r="J1853" s="74"/>
      <c r="K1853" s="72"/>
      <c r="L1853" s="72"/>
      <c r="M1853" s="72"/>
    </row>
    <row r="1854" spans="1:13" ht="13" x14ac:dyDescent="0.15">
      <c r="A1854" s="72"/>
      <c r="B1854" s="72"/>
      <c r="C1854" s="72"/>
      <c r="D1854" s="72"/>
      <c r="E1854" s="72"/>
      <c r="F1854" s="72"/>
      <c r="G1854" s="72"/>
      <c r="H1854" s="72"/>
      <c r="I1854" s="72"/>
      <c r="J1854" s="74"/>
      <c r="K1854" s="72"/>
      <c r="L1854" s="72"/>
      <c r="M1854" s="72"/>
    </row>
    <row r="1855" spans="1:13" ht="13" x14ac:dyDescent="0.15">
      <c r="A1855" s="72"/>
      <c r="B1855" s="72"/>
      <c r="C1855" s="72"/>
      <c r="D1855" s="72"/>
      <c r="E1855" s="72"/>
      <c r="F1855" s="72"/>
      <c r="G1855" s="72"/>
      <c r="H1855" s="72"/>
      <c r="I1855" s="72"/>
      <c r="J1855" s="74"/>
      <c r="K1855" s="72"/>
      <c r="L1855" s="72"/>
      <c r="M1855" s="72"/>
    </row>
    <row r="1856" spans="1:13" ht="13" x14ac:dyDescent="0.15">
      <c r="A1856" s="72"/>
      <c r="B1856" s="72"/>
      <c r="C1856" s="72"/>
      <c r="D1856" s="72"/>
      <c r="E1856" s="72"/>
      <c r="F1856" s="72"/>
      <c r="G1856" s="72"/>
      <c r="H1856" s="72"/>
      <c r="I1856" s="72"/>
      <c r="J1856" s="74"/>
      <c r="K1856" s="72"/>
      <c r="L1856" s="72"/>
      <c r="M1856" s="72"/>
    </row>
    <row r="1857" spans="1:13" ht="13" x14ac:dyDescent="0.15">
      <c r="A1857" s="72"/>
      <c r="B1857" s="72"/>
      <c r="C1857" s="72"/>
      <c r="D1857" s="72"/>
      <c r="E1857" s="72"/>
      <c r="F1857" s="72"/>
      <c r="G1857" s="72"/>
      <c r="H1857" s="72"/>
      <c r="I1857" s="72"/>
      <c r="J1857" s="74"/>
      <c r="K1857" s="72"/>
      <c r="L1857" s="72"/>
      <c r="M1857" s="72"/>
    </row>
    <row r="1858" spans="1:13" ht="13" x14ac:dyDescent="0.15">
      <c r="A1858" s="72"/>
      <c r="B1858" s="72"/>
      <c r="C1858" s="72"/>
      <c r="D1858" s="72"/>
      <c r="E1858" s="72"/>
      <c r="F1858" s="72"/>
      <c r="G1858" s="72"/>
      <c r="H1858" s="72"/>
      <c r="I1858" s="72"/>
      <c r="J1858" s="74"/>
      <c r="K1858" s="72"/>
      <c r="L1858" s="72"/>
      <c r="M1858" s="72"/>
    </row>
    <row r="1859" spans="1:13" ht="13" x14ac:dyDescent="0.15">
      <c r="A1859" s="72"/>
      <c r="B1859" s="72"/>
      <c r="C1859" s="72"/>
      <c r="D1859" s="72"/>
      <c r="E1859" s="72"/>
      <c r="F1859" s="72"/>
      <c r="G1859" s="72"/>
      <c r="H1859" s="72"/>
      <c r="I1859" s="72"/>
      <c r="J1859" s="74"/>
      <c r="K1859" s="72"/>
      <c r="L1859" s="72"/>
      <c r="M1859" s="72"/>
    </row>
    <row r="1860" spans="1:13" ht="13" x14ac:dyDescent="0.15">
      <c r="A1860" s="72"/>
      <c r="B1860" s="72"/>
      <c r="C1860" s="72"/>
      <c r="D1860" s="72"/>
      <c r="E1860" s="72"/>
      <c r="F1860" s="72"/>
      <c r="G1860" s="72"/>
      <c r="H1860" s="72"/>
      <c r="I1860" s="72"/>
      <c r="J1860" s="74"/>
      <c r="K1860" s="72"/>
      <c r="L1860" s="72"/>
      <c r="M1860" s="72"/>
    </row>
    <row r="1861" spans="1:13" ht="13" x14ac:dyDescent="0.15">
      <c r="A1861" s="72"/>
      <c r="B1861" s="72"/>
      <c r="C1861" s="72"/>
      <c r="D1861" s="72"/>
      <c r="E1861" s="72"/>
      <c r="F1861" s="72"/>
      <c r="G1861" s="72"/>
      <c r="H1861" s="72"/>
      <c r="I1861" s="72"/>
      <c r="J1861" s="74"/>
      <c r="K1861" s="72"/>
      <c r="L1861" s="72"/>
      <c r="M1861" s="72"/>
    </row>
    <row r="1862" spans="1:13" ht="13" x14ac:dyDescent="0.15">
      <c r="A1862" s="72"/>
      <c r="B1862" s="72"/>
      <c r="C1862" s="72"/>
      <c r="D1862" s="72"/>
      <c r="E1862" s="72"/>
      <c r="F1862" s="72"/>
      <c r="G1862" s="72"/>
      <c r="H1862" s="72"/>
      <c r="I1862" s="72"/>
      <c r="J1862" s="74"/>
      <c r="K1862" s="72"/>
      <c r="L1862" s="72"/>
      <c r="M1862" s="72"/>
    </row>
    <row r="1863" spans="1:13" ht="13" x14ac:dyDescent="0.15">
      <c r="A1863" s="72"/>
      <c r="B1863" s="72"/>
      <c r="C1863" s="72"/>
      <c r="D1863" s="72"/>
      <c r="E1863" s="72"/>
      <c r="F1863" s="72"/>
      <c r="G1863" s="72"/>
      <c r="H1863" s="72"/>
      <c r="I1863" s="72"/>
      <c r="J1863" s="74"/>
      <c r="K1863" s="72"/>
      <c r="L1863" s="72"/>
      <c r="M1863" s="72"/>
    </row>
    <row r="1864" spans="1:13" ht="13" x14ac:dyDescent="0.15">
      <c r="A1864" s="72"/>
      <c r="B1864" s="72"/>
      <c r="C1864" s="72"/>
      <c r="D1864" s="72"/>
      <c r="E1864" s="72"/>
      <c r="F1864" s="72"/>
      <c r="G1864" s="72"/>
      <c r="H1864" s="72"/>
      <c r="I1864" s="72"/>
      <c r="J1864" s="74"/>
      <c r="K1864" s="72"/>
      <c r="L1864" s="72"/>
      <c r="M1864" s="72"/>
    </row>
    <row r="1865" spans="1:13" ht="13" x14ac:dyDescent="0.15">
      <c r="A1865" s="72"/>
      <c r="B1865" s="72"/>
      <c r="C1865" s="72"/>
      <c r="D1865" s="72"/>
      <c r="E1865" s="72"/>
      <c r="F1865" s="72"/>
      <c r="G1865" s="72"/>
      <c r="H1865" s="72"/>
      <c r="I1865" s="72"/>
      <c r="J1865" s="74"/>
      <c r="K1865" s="72"/>
      <c r="L1865" s="72"/>
      <c r="M1865" s="72"/>
    </row>
    <row r="1866" spans="1:13" ht="13" x14ac:dyDescent="0.15">
      <c r="A1866" s="72"/>
      <c r="B1866" s="72"/>
      <c r="C1866" s="72"/>
      <c r="D1866" s="72"/>
      <c r="E1866" s="72"/>
      <c r="F1866" s="72"/>
      <c r="G1866" s="72"/>
      <c r="H1866" s="72"/>
      <c r="I1866" s="72"/>
      <c r="J1866" s="74"/>
      <c r="K1866" s="72"/>
      <c r="L1866" s="72"/>
      <c r="M1866" s="72"/>
    </row>
    <row r="1867" spans="1:13" ht="13" x14ac:dyDescent="0.15">
      <c r="A1867" s="72"/>
      <c r="B1867" s="72"/>
      <c r="C1867" s="72"/>
      <c r="D1867" s="72"/>
      <c r="E1867" s="72"/>
      <c r="F1867" s="72"/>
      <c r="G1867" s="72"/>
      <c r="H1867" s="72"/>
      <c r="I1867" s="72"/>
      <c r="J1867" s="74"/>
      <c r="K1867" s="72"/>
      <c r="L1867" s="72"/>
      <c r="M1867" s="72"/>
    </row>
    <row r="1868" spans="1:13" ht="13" x14ac:dyDescent="0.15">
      <c r="A1868" s="72"/>
      <c r="B1868" s="72"/>
      <c r="C1868" s="72"/>
      <c r="D1868" s="72"/>
      <c r="E1868" s="72"/>
      <c r="F1868" s="72"/>
      <c r="G1868" s="72"/>
      <c r="H1868" s="72"/>
      <c r="I1868" s="72"/>
      <c r="J1868" s="74"/>
      <c r="K1868" s="72"/>
      <c r="L1868" s="72"/>
      <c r="M1868" s="72"/>
    </row>
    <row r="1869" spans="1:13" ht="13" x14ac:dyDescent="0.15">
      <c r="A1869" s="72"/>
      <c r="B1869" s="72"/>
      <c r="C1869" s="72"/>
      <c r="D1869" s="72"/>
      <c r="E1869" s="72"/>
      <c r="F1869" s="72"/>
      <c r="G1869" s="72"/>
      <c r="H1869" s="72"/>
      <c r="I1869" s="72"/>
      <c r="J1869" s="74"/>
      <c r="K1869" s="72"/>
      <c r="L1869" s="72"/>
      <c r="M1869" s="72"/>
    </row>
    <row r="1870" spans="1:13" ht="13" x14ac:dyDescent="0.15">
      <c r="A1870" s="72"/>
      <c r="B1870" s="72"/>
      <c r="C1870" s="72"/>
      <c r="D1870" s="72"/>
      <c r="E1870" s="72"/>
      <c r="F1870" s="72"/>
      <c r="G1870" s="72"/>
      <c r="H1870" s="72"/>
      <c r="I1870" s="72"/>
      <c r="J1870" s="74"/>
      <c r="K1870" s="72"/>
      <c r="L1870" s="72"/>
      <c r="M1870" s="72"/>
    </row>
    <row r="1871" spans="1:13" ht="13" x14ac:dyDescent="0.15">
      <c r="A1871" s="72"/>
      <c r="B1871" s="72"/>
      <c r="C1871" s="72"/>
      <c r="D1871" s="72"/>
      <c r="E1871" s="72"/>
      <c r="F1871" s="72"/>
      <c r="G1871" s="72"/>
      <c r="H1871" s="72"/>
      <c r="I1871" s="72"/>
      <c r="J1871" s="74"/>
      <c r="K1871" s="72"/>
      <c r="L1871" s="72"/>
      <c r="M1871" s="72"/>
    </row>
    <row r="1872" spans="1:13" ht="13" x14ac:dyDescent="0.15">
      <c r="A1872" s="72"/>
      <c r="B1872" s="72"/>
      <c r="C1872" s="72"/>
      <c r="D1872" s="72"/>
      <c r="E1872" s="72"/>
      <c r="F1872" s="72"/>
      <c r="G1872" s="72"/>
      <c r="H1872" s="72"/>
      <c r="I1872" s="72"/>
      <c r="J1872" s="74"/>
      <c r="K1872" s="72"/>
      <c r="L1872" s="72"/>
      <c r="M1872" s="72"/>
    </row>
    <row r="1873" spans="1:13" ht="13" x14ac:dyDescent="0.15">
      <c r="A1873" s="72"/>
      <c r="B1873" s="72"/>
      <c r="C1873" s="72"/>
      <c r="D1873" s="72"/>
      <c r="E1873" s="72"/>
      <c r="F1873" s="72"/>
      <c r="G1873" s="72"/>
      <c r="H1873" s="72"/>
      <c r="I1873" s="72"/>
      <c r="J1873" s="74"/>
      <c r="K1873" s="72"/>
      <c r="L1873" s="72"/>
      <c r="M1873" s="72"/>
    </row>
    <row r="1874" spans="1:13" ht="13" x14ac:dyDescent="0.15">
      <c r="A1874" s="72"/>
      <c r="B1874" s="72"/>
      <c r="C1874" s="72"/>
      <c r="D1874" s="72"/>
      <c r="E1874" s="72"/>
      <c r="F1874" s="72"/>
      <c r="G1874" s="72"/>
      <c r="H1874" s="72"/>
      <c r="I1874" s="72"/>
      <c r="J1874" s="74"/>
      <c r="K1874" s="72"/>
      <c r="L1874" s="72"/>
      <c r="M1874" s="72"/>
    </row>
    <row r="1875" spans="1:13" ht="13" x14ac:dyDescent="0.15">
      <c r="A1875" s="72"/>
      <c r="B1875" s="72"/>
      <c r="C1875" s="72"/>
      <c r="D1875" s="72"/>
      <c r="E1875" s="72"/>
      <c r="F1875" s="72"/>
      <c r="G1875" s="72"/>
      <c r="H1875" s="72"/>
      <c r="I1875" s="72"/>
      <c r="J1875" s="74"/>
      <c r="K1875" s="72"/>
      <c r="L1875" s="72"/>
      <c r="M1875" s="72"/>
    </row>
    <row r="1876" spans="1:13" ht="13" x14ac:dyDescent="0.15">
      <c r="A1876" s="72"/>
      <c r="B1876" s="72"/>
      <c r="C1876" s="72"/>
      <c r="D1876" s="72"/>
      <c r="E1876" s="72"/>
      <c r="F1876" s="72"/>
      <c r="G1876" s="72"/>
      <c r="H1876" s="72"/>
      <c r="I1876" s="72"/>
      <c r="J1876" s="74"/>
      <c r="K1876" s="72"/>
      <c r="L1876" s="72"/>
      <c r="M1876" s="72"/>
    </row>
    <row r="1877" spans="1:13" ht="13" x14ac:dyDescent="0.15">
      <c r="A1877" s="72"/>
      <c r="B1877" s="72"/>
      <c r="C1877" s="72"/>
      <c r="D1877" s="72"/>
      <c r="E1877" s="72"/>
      <c r="F1877" s="72"/>
      <c r="G1877" s="72"/>
      <c r="H1877" s="72"/>
      <c r="I1877" s="72"/>
      <c r="J1877" s="74"/>
      <c r="K1877" s="72"/>
      <c r="L1877" s="72"/>
      <c r="M1877" s="72"/>
    </row>
    <row r="1878" spans="1:13" ht="13" x14ac:dyDescent="0.15">
      <c r="A1878" s="72"/>
      <c r="B1878" s="72"/>
      <c r="C1878" s="72"/>
      <c r="D1878" s="72"/>
      <c r="E1878" s="72"/>
      <c r="F1878" s="72"/>
      <c r="G1878" s="72"/>
      <c r="H1878" s="72"/>
      <c r="I1878" s="72"/>
      <c r="J1878" s="74"/>
      <c r="K1878" s="72"/>
      <c r="L1878" s="72"/>
      <c r="M1878" s="72"/>
    </row>
    <row r="1879" spans="1:13" ht="13" x14ac:dyDescent="0.15">
      <c r="A1879" s="72"/>
      <c r="B1879" s="72"/>
      <c r="C1879" s="72"/>
      <c r="D1879" s="72"/>
      <c r="E1879" s="72"/>
      <c r="F1879" s="72"/>
      <c r="G1879" s="72"/>
      <c r="H1879" s="72"/>
      <c r="I1879" s="72"/>
      <c r="J1879" s="74"/>
      <c r="K1879" s="72"/>
      <c r="L1879" s="72"/>
      <c r="M1879" s="72"/>
    </row>
    <row r="1880" spans="1:13" ht="13" x14ac:dyDescent="0.15">
      <c r="A1880" s="72"/>
      <c r="B1880" s="72"/>
      <c r="C1880" s="72"/>
      <c r="D1880" s="72"/>
      <c r="E1880" s="72"/>
      <c r="F1880" s="72"/>
      <c r="G1880" s="72"/>
      <c r="H1880" s="72"/>
      <c r="I1880" s="72"/>
      <c r="J1880" s="74"/>
      <c r="K1880" s="72"/>
      <c r="L1880" s="72"/>
      <c r="M1880" s="72"/>
    </row>
    <row r="1881" spans="1:13" ht="13" x14ac:dyDescent="0.15">
      <c r="A1881" s="72"/>
      <c r="B1881" s="72"/>
      <c r="C1881" s="72"/>
      <c r="D1881" s="72"/>
      <c r="E1881" s="72"/>
      <c r="F1881" s="72"/>
      <c r="G1881" s="72"/>
      <c r="H1881" s="72"/>
      <c r="I1881" s="72"/>
      <c r="J1881" s="74"/>
      <c r="K1881" s="72"/>
      <c r="L1881" s="72"/>
      <c r="M1881" s="72"/>
    </row>
    <row r="1882" spans="1:13" ht="13" x14ac:dyDescent="0.15">
      <c r="A1882" s="72"/>
      <c r="B1882" s="72"/>
      <c r="C1882" s="72"/>
      <c r="D1882" s="72"/>
      <c r="E1882" s="72"/>
      <c r="F1882" s="72"/>
      <c r="G1882" s="72"/>
      <c r="H1882" s="72"/>
      <c r="I1882" s="72"/>
      <c r="J1882" s="74"/>
      <c r="K1882" s="72"/>
      <c r="L1882" s="72"/>
      <c r="M1882" s="72"/>
    </row>
    <row r="1883" spans="1:13" ht="13" x14ac:dyDescent="0.15">
      <c r="A1883" s="72"/>
      <c r="B1883" s="72"/>
      <c r="C1883" s="72"/>
      <c r="D1883" s="72"/>
      <c r="E1883" s="72"/>
      <c r="F1883" s="72"/>
      <c r="G1883" s="72"/>
      <c r="H1883" s="72"/>
      <c r="I1883" s="72"/>
      <c r="J1883" s="74"/>
      <c r="K1883" s="72"/>
      <c r="L1883" s="72"/>
      <c r="M1883" s="72"/>
    </row>
    <row r="1884" spans="1:13" ht="13" x14ac:dyDescent="0.15">
      <c r="A1884" s="72"/>
      <c r="B1884" s="72"/>
      <c r="C1884" s="72"/>
      <c r="D1884" s="72"/>
      <c r="E1884" s="72"/>
      <c r="F1884" s="72"/>
      <c r="G1884" s="72"/>
      <c r="H1884" s="72"/>
      <c r="I1884" s="72"/>
      <c r="J1884" s="74"/>
      <c r="K1884" s="72"/>
      <c r="L1884" s="72"/>
      <c r="M1884" s="72"/>
    </row>
    <row r="1885" spans="1:13" ht="13" x14ac:dyDescent="0.15">
      <c r="A1885" s="72"/>
      <c r="B1885" s="72"/>
      <c r="C1885" s="72"/>
      <c r="D1885" s="72"/>
      <c r="E1885" s="72"/>
      <c r="F1885" s="72"/>
      <c r="G1885" s="72"/>
      <c r="H1885" s="72"/>
      <c r="I1885" s="72"/>
      <c r="J1885" s="74"/>
      <c r="K1885" s="72"/>
      <c r="L1885" s="72"/>
      <c r="M1885" s="72"/>
    </row>
    <row r="1886" spans="1:13" ht="13" x14ac:dyDescent="0.15">
      <c r="A1886" s="72"/>
      <c r="B1886" s="72"/>
      <c r="C1886" s="72"/>
      <c r="D1886" s="72"/>
      <c r="E1886" s="72"/>
      <c r="F1886" s="72"/>
      <c r="G1886" s="72"/>
      <c r="H1886" s="72"/>
      <c r="I1886" s="72"/>
      <c r="J1886" s="74"/>
      <c r="K1886" s="72"/>
      <c r="L1886" s="72"/>
      <c r="M1886" s="72"/>
    </row>
    <row r="1887" spans="1:13" ht="13" x14ac:dyDescent="0.15">
      <c r="A1887" s="72"/>
      <c r="B1887" s="72"/>
      <c r="C1887" s="72"/>
      <c r="D1887" s="72"/>
      <c r="E1887" s="72"/>
      <c r="F1887" s="72"/>
      <c r="G1887" s="72"/>
      <c r="H1887" s="72"/>
      <c r="I1887" s="72"/>
      <c r="J1887" s="74"/>
      <c r="K1887" s="72"/>
      <c r="L1887" s="72"/>
      <c r="M1887" s="72"/>
    </row>
    <row r="1888" spans="1:13" ht="13" x14ac:dyDescent="0.15">
      <c r="A1888" s="72"/>
      <c r="B1888" s="72"/>
      <c r="C1888" s="72"/>
      <c r="D1888" s="72"/>
      <c r="E1888" s="72"/>
      <c r="F1888" s="72"/>
      <c r="G1888" s="72"/>
      <c r="H1888" s="72"/>
      <c r="I1888" s="72"/>
      <c r="J1888" s="74"/>
      <c r="K1888" s="72"/>
      <c r="L1888" s="72"/>
      <c r="M1888" s="72"/>
    </row>
    <row r="1889" spans="1:13" ht="13" x14ac:dyDescent="0.15">
      <c r="A1889" s="72"/>
      <c r="B1889" s="72"/>
      <c r="C1889" s="72"/>
      <c r="D1889" s="72"/>
      <c r="E1889" s="72"/>
      <c r="F1889" s="72"/>
      <c r="G1889" s="72"/>
      <c r="H1889" s="72"/>
      <c r="I1889" s="72"/>
      <c r="J1889" s="74"/>
      <c r="K1889" s="72"/>
      <c r="L1889" s="72"/>
      <c r="M1889" s="72"/>
    </row>
    <row r="1890" spans="1:13" ht="13" x14ac:dyDescent="0.15">
      <c r="A1890" s="72"/>
      <c r="B1890" s="72"/>
      <c r="C1890" s="72"/>
      <c r="D1890" s="72"/>
      <c r="E1890" s="72"/>
      <c r="F1890" s="72"/>
      <c r="G1890" s="72"/>
      <c r="H1890" s="72"/>
      <c r="I1890" s="72"/>
      <c r="J1890" s="74"/>
      <c r="K1890" s="72"/>
      <c r="L1890" s="72"/>
      <c r="M1890" s="72"/>
    </row>
    <row r="1891" spans="1:13" ht="13" x14ac:dyDescent="0.15">
      <c r="A1891" s="72"/>
      <c r="B1891" s="72"/>
      <c r="C1891" s="72"/>
      <c r="D1891" s="72"/>
      <c r="E1891" s="72"/>
      <c r="F1891" s="72"/>
      <c r="G1891" s="72"/>
      <c r="H1891" s="72"/>
      <c r="I1891" s="72"/>
      <c r="J1891" s="74"/>
      <c r="K1891" s="72"/>
      <c r="L1891" s="72"/>
      <c r="M1891" s="72"/>
    </row>
    <row r="1892" spans="1:13" ht="13" x14ac:dyDescent="0.15">
      <c r="A1892" s="72"/>
      <c r="B1892" s="72"/>
      <c r="C1892" s="72"/>
      <c r="D1892" s="72"/>
      <c r="E1892" s="72"/>
      <c r="F1892" s="72"/>
      <c r="G1892" s="72"/>
      <c r="H1892" s="72"/>
      <c r="I1892" s="72"/>
      <c r="J1892" s="74"/>
      <c r="K1892" s="72"/>
      <c r="L1892" s="72"/>
      <c r="M1892" s="72"/>
    </row>
    <row r="1893" spans="1:13" ht="13" x14ac:dyDescent="0.15">
      <c r="A1893" s="72"/>
      <c r="B1893" s="72"/>
      <c r="C1893" s="72"/>
      <c r="D1893" s="72"/>
      <c r="E1893" s="72"/>
      <c r="F1893" s="72"/>
      <c r="G1893" s="72"/>
      <c r="H1893" s="72"/>
      <c r="I1893" s="72"/>
      <c r="J1893" s="74"/>
      <c r="K1893" s="72"/>
      <c r="L1893" s="72"/>
      <c r="M1893" s="72"/>
    </row>
    <row r="1894" spans="1:13" ht="13" x14ac:dyDescent="0.15">
      <c r="A1894" s="72"/>
      <c r="B1894" s="72"/>
      <c r="C1894" s="72"/>
      <c r="D1894" s="72"/>
      <c r="E1894" s="72"/>
      <c r="F1894" s="72"/>
      <c r="G1894" s="72"/>
      <c r="H1894" s="72"/>
      <c r="I1894" s="72"/>
      <c r="J1894" s="74"/>
      <c r="K1894" s="72"/>
      <c r="L1894" s="72"/>
      <c r="M1894" s="72"/>
    </row>
    <row r="1895" spans="1:13" ht="13" x14ac:dyDescent="0.15">
      <c r="A1895" s="72"/>
      <c r="B1895" s="72"/>
      <c r="C1895" s="72"/>
      <c r="D1895" s="72"/>
      <c r="E1895" s="72"/>
      <c r="F1895" s="72"/>
      <c r="G1895" s="72"/>
      <c r="H1895" s="72"/>
      <c r="I1895" s="72"/>
      <c r="J1895" s="74"/>
      <c r="K1895" s="72"/>
      <c r="L1895" s="72"/>
      <c r="M1895" s="72"/>
    </row>
    <row r="1896" spans="1:13" ht="13" x14ac:dyDescent="0.15">
      <c r="A1896" s="72"/>
      <c r="B1896" s="72"/>
      <c r="C1896" s="72"/>
      <c r="D1896" s="72"/>
      <c r="E1896" s="72"/>
      <c r="F1896" s="72"/>
      <c r="G1896" s="72"/>
      <c r="H1896" s="72"/>
      <c r="I1896" s="72"/>
      <c r="J1896" s="74"/>
      <c r="K1896" s="72"/>
      <c r="L1896" s="72"/>
      <c r="M1896" s="72"/>
    </row>
    <row r="1897" spans="1:13" ht="13" x14ac:dyDescent="0.15">
      <c r="A1897" s="72"/>
      <c r="B1897" s="72"/>
      <c r="C1897" s="72"/>
      <c r="D1897" s="72"/>
      <c r="E1897" s="72"/>
      <c r="F1897" s="72"/>
      <c r="G1897" s="72"/>
      <c r="H1897" s="72"/>
      <c r="I1897" s="72"/>
      <c r="J1897" s="74"/>
      <c r="K1897" s="72"/>
      <c r="L1897" s="72"/>
      <c r="M1897" s="72"/>
    </row>
    <row r="1898" spans="1:13" ht="13" x14ac:dyDescent="0.15">
      <c r="A1898" s="72"/>
      <c r="B1898" s="72"/>
      <c r="C1898" s="72"/>
      <c r="D1898" s="72"/>
      <c r="E1898" s="72"/>
      <c r="F1898" s="72"/>
      <c r="G1898" s="72"/>
      <c r="H1898" s="72"/>
      <c r="I1898" s="72"/>
      <c r="J1898" s="74"/>
      <c r="K1898" s="72"/>
      <c r="L1898" s="72"/>
      <c r="M1898" s="72"/>
    </row>
    <row r="1899" spans="1:13" ht="13" x14ac:dyDescent="0.15">
      <c r="A1899" s="72"/>
      <c r="B1899" s="72"/>
      <c r="C1899" s="72"/>
      <c r="D1899" s="72"/>
      <c r="E1899" s="72"/>
      <c r="F1899" s="72"/>
      <c r="G1899" s="72"/>
      <c r="H1899" s="72"/>
      <c r="I1899" s="72"/>
      <c r="J1899" s="74"/>
      <c r="K1899" s="72"/>
      <c r="L1899" s="72"/>
      <c r="M1899" s="72"/>
    </row>
    <row r="1900" spans="1:13" ht="13" x14ac:dyDescent="0.15">
      <c r="A1900" s="72"/>
      <c r="B1900" s="72"/>
      <c r="C1900" s="72"/>
      <c r="D1900" s="72"/>
      <c r="E1900" s="72"/>
      <c r="F1900" s="72"/>
      <c r="G1900" s="72"/>
      <c r="H1900" s="72"/>
      <c r="I1900" s="72"/>
      <c r="J1900" s="74"/>
      <c r="K1900" s="72"/>
      <c r="L1900" s="72"/>
      <c r="M1900" s="72"/>
    </row>
    <row r="1901" spans="1:13" ht="13" x14ac:dyDescent="0.15">
      <c r="A1901" s="72"/>
      <c r="B1901" s="72"/>
      <c r="C1901" s="72"/>
      <c r="D1901" s="72"/>
      <c r="E1901" s="72"/>
      <c r="F1901" s="72"/>
      <c r="G1901" s="72"/>
      <c r="H1901" s="72"/>
      <c r="I1901" s="72"/>
      <c r="J1901" s="74"/>
      <c r="K1901" s="72"/>
      <c r="L1901" s="72"/>
      <c r="M1901" s="72"/>
    </row>
    <row r="1902" spans="1:13" ht="13" x14ac:dyDescent="0.15">
      <c r="A1902" s="72"/>
      <c r="B1902" s="72"/>
      <c r="C1902" s="72"/>
      <c r="D1902" s="72"/>
      <c r="E1902" s="72"/>
      <c r="F1902" s="72"/>
      <c r="G1902" s="72"/>
      <c r="H1902" s="72"/>
      <c r="I1902" s="72"/>
      <c r="J1902" s="74"/>
      <c r="K1902" s="72"/>
      <c r="L1902" s="72"/>
      <c r="M1902" s="72"/>
    </row>
    <row r="1903" spans="1:13" ht="13" x14ac:dyDescent="0.15">
      <c r="A1903" s="72"/>
      <c r="B1903" s="72"/>
      <c r="C1903" s="72"/>
      <c r="D1903" s="72"/>
      <c r="E1903" s="72"/>
      <c r="F1903" s="72"/>
      <c r="G1903" s="72"/>
      <c r="H1903" s="72"/>
      <c r="I1903" s="72"/>
      <c r="J1903" s="74"/>
      <c r="K1903" s="72"/>
      <c r="L1903" s="72"/>
      <c r="M1903" s="72"/>
    </row>
    <row r="1904" spans="1:13" ht="13" x14ac:dyDescent="0.15">
      <c r="A1904" s="72"/>
      <c r="B1904" s="72"/>
      <c r="C1904" s="72"/>
      <c r="D1904" s="72"/>
      <c r="E1904" s="72"/>
      <c r="F1904" s="72"/>
      <c r="G1904" s="72"/>
      <c r="H1904" s="72"/>
      <c r="I1904" s="72"/>
      <c r="J1904" s="74"/>
      <c r="K1904" s="72"/>
      <c r="L1904" s="72"/>
      <c r="M1904" s="72"/>
    </row>
    <row r="1905" spans="1:13" ht="13" x14ac:dyDescent="0.15">
      <c r="A1905" s="72"/>
      <c r="B1905" s="72"/>
      <c r="C1905" s="72"/>
      <c r="D1905" s="72"/>
      <c r="E1905" s="72"/>
      <c r="F1905" s="72"/>
      <c r="G1905" s="72"/>
      <c r="H1905" s="72"/>
      <c r="I1905" s="72"/>
      <c r="J1905" s="74"/>
      <c r="K1905" s="72"/>
      <c r="L1905" s="72"/>
      <c r="M1905" s="72"/>
    </row>
    <row r="1906" spans="1:13" ht="13" x14ac:dyDescent="0.15">
      <c r="A1906" s="72"/>
      <c r="B1906" s="72"/>
      <c r="C1906" s="72"/>
      <c r="D1906" s="72"/>
      <c r="E1906" s="72"/>
      <c r="F1906" s="72"/>
      <c r="G1906" s="72"/>
      <c r="H1906" s="72"/>
      <c r="I1906" s="72"/>
      <c r="J1906" s="74"/>
      <c r="K1906" s="72"/>
      <c r="L1906" s="72"/>
      <c r="M1906" s="72"/>
    </row>
    <row r="1907" spans="1:13" ht="13" x14ac:dyDescent="0.15">
      <c r="A1907" s="72"/>
      <c r="B1907" s="72"/>
      <c r="C1907" s="72"/>
      <c r="D1907" s="72"/>
      <c r="E1907" s="72"/>
      <c r="F1907" s="72"/>
      <c r="G1907" s="72"/>
      <c r="H1907" s="72"/>
      <c r="I1907" s="72"/>
      <c r="J1907" s="74"/>
      <c r="K1907" s="72"/>
      <c r="L1907" s="72"/>
      <c r="M1907" s="72"/>
    </row>
    <row r="1908" spans="1:13" ht="13" x14ac:dyDescent="0.15">
      <c r="A1908" s="72"/>
      <c r="B1908" s="72"/>
      <c r="C1908" s="72"/>
      <c r="D1908" s="72"/>
      <c r="E1908" s="72"/>
      <c r="F1908" s="72"/>
      <c r="G1908" s="72"/>
      <c r="H1908" s="72"/>
      <c r="I1908" s="72"/>
      <c r="J1908" s="74"/>
      <c r="K1908" s="72"/>
      <c r="L1908" s="72"/>
      <c r="M1908" s="72"/>
    </row>
    <row r="1909" spans="1:13" ht="13" x14ac:dyDescent="0.15">
      <c r="A1909" s="72"/>
      <c r="B1909" s="72"/>
      <c r="C1909" s="72"/>
      <c r="D1909" s="72"/>
      <c r="E1909" s="72"/>
      <c r="F1909" s="72"/>
      <c r="G1909" s="72"/>
      <c r="H1909" s="72"/>
      <c r="I1909" s="72"/>
      <c r="J1909" s="74"/>
      <c r="K1909" s="72"/>
      <c r="L1909" s="72"/>
      <c r="M1909" s="72"/>
    </row>
    <row r="1910" spans="1:13" ht="13" x14ac:dyDescent="0.15">
      <c r="A1910" s="72"/>
      <c r="B1910" s="72"/>
      <c r="C1910" s="72"/>
      <c r="D1910" s="72"/>
      <c r="E1910" s="72"/>
      <c r="F1910" s="72"/>
      <c r="G1910" s="72"/>
      <c r="H1910" s="72"/>
      <c r="I1910" s="72"/>
      <c r="J1910" s="74"/>
      <c r="K1910" s="72"/>
      <c r="L1910" s="72"/>
      <c r="M1910" s="72"/>
    </row>
    <row r="1911" spans="1:13" ht="13" x14ac:dyDescent="0.15">
      <c r="A1911" s="72"/>
      <c r="B1911" s="72"/>
      <c r="C1911" s="72"/>
      <c r="D1911" s="72"/>
      <c r="E1911" s="72"/>
      <c r="F1911" s="72"/>
      <c r="G1911" s="72"/>
      <c r="H1911" s="72"/>
      <c r="I1911" s="72"/>
      <c r="J1911" s="74"/>
      <c r="K1911" s="72"/>
      <c r="L1911" s="72"/>
      <c r="M1911" s="72"/>
    </row>
    <row r="1912" spans="1:13" ht="13" x14ac:dyDescent="0.15">
      <c r="A1912" s="72"/>
      <c r="B1912" s="72"/>
      <c r="C1912" s="72"/>
      <c r="D1912" s="72"/>
      <c r="E1912" s="72"/>
      <c r="F1912" s="72"/>
      <c r="G1912" s="72"/>
      <c r="H1912" s="72"/>
      <c r="I1912" s="72"/>
      <c r="J1912" s="74"/>
      <c r="K1912" s="72"/>
      <c r="L1912" s="72"/>
      <c r="M1912" s="72"/>
    </row>
    <row r="1913" spans="1:13" ht="13" x14ac:dyDescent="0.15">
      <c r="A1913" s="72"/>
      <c r="B1913" s="72"/>
      <c r="C1913" s="72"/>
      <c r="D1913" s="72"/>
      <c r="E1913" s="72"/>
      <c r="F1913" s="72"/>
      <c r="G1913" s="72"/>
      <c r="H1913" s="72"/>
      <c r="I1913" s="72"/>
      <c r="J1913" s="74"/>
      <c r="K1913" s="72"/>
      <c r="L1913" s="72"/>
      <c r="M1913" s="72"/>
    </row>
    <row r="1914" spans="1:13" ht="13" x14ac:dyDescent="0.15">
      <c r="A1914" s="72"/>
      <c r="B1914" s="72"/>
      <c r="C1914" s="72"/>
      <c r="D1914" s="72"/>
      <c r="E1914" s="72"/>
      <c r="F1914" s="72"/>
      <c r="G1914" s="72"/>
      <c r="H1914" s="72"/>
      <c r="I1914" s="72"/>
      <c r="J1914" s="74"/>
      <c r="K1914" s="72"/>
      <c r="L1914" s="72"/>
      <c r="M1914" s="72"/>
    </row>
    <row r="1915" spans="1:13" ht="13" x14ac:dyDescent="0.15">
      <c r="A1915" s="72"/>
      <c r="B1915" s="72"/>
      <c r="C1915" s="72"/>
      <c r="D1915" s="72"/>
      <c r="E1915" s="72"/>
      <c r="F1915" s="72"/>
      <c r="G1915" s="72"/>
      <c r="H1915" s="72"/>
      <c r="I1915" s="72"/>
      <c r="J1915" s="74"/>
      <c r="K1915" s="72"/>
      <c r="L1915" s="72"/>
      <c r="M1915" s="72"/>
    </row>
    <row r="1916" spans="1:13" ht="13" x14ac:dyDescent="0.15">
      <c r="A1916" s="72"/>
      <c r="B1916" s="72"/>
      <c r="C1916" s="72"/>
      <c r="D1916" s="72"/>
      <c r="E1916" s="72"/>
      <c r="F1916" s="72"/>
      <c r="G1916" s="72"/>
      <c r="H1916" s="72"/>
      <c r="I1916" s="72"/>
      <c r="J1916" s="74"/>
      <c r="K1916" s="72"/>
      <c r="L1916" s="72"/>
      <c r="M1916" s="72"/>
    </row>
    <row r="1917" spans="1:13" ht="13" x14ac:dyDescent="0.15">
      <c r="A1917" s="72"/>
      <c r="B1917" s="72"/>
      <c r="C1917" s="72"/>
      <c r="D1917" s="72"/>
      <c r="E1917" s="72"/>
      <c r="F1917" s="72"/>
      <c r="G1917" s="72"/>
      <c r="H1917" s="72"/>
      <c r="I1917" s="72"/>
      <c r="J1917" s="74"/>
      <c r="K1917" s="72"/>
      <c r="L1917" s="72"/>
      <c r="M1917" s="72"/>
    </row>
    <row r="1918" spans="1:13" ht="13" x14ac:dyDescent="0.15">
      <c r="A1918" s="72"/>
      <c r="B1918" s="72"/>
      <c r="C1918" s="72"/>
      <c r="D1918" s="72"/>
      <c r="E1918" s="72"/>
      <c r="F1918" s="72"/>
      <c r="G1918" s="72"/>
      <c r="H1918" s="72"/>
      <c r="I1918" s="72"/>
      <c r="J1918" s="74"/>
      <c r="K1918" s="72"/>
      <c r="L1918" s="72"/>
      <c r="M1918" s="72"/>
    </row>
    <row r="1919" spans="1:13" ht="13" x14ac:dyDescent="0.15">
      <c r="A1919" s="72"/>
      <c r="B1919" s="72"/>
      <c r="C1919" s="72"/>
      <c r="D1919" s="72"/>
      <c r="E1919" s="72"/>
      <c r="F1919" s="72"/>
      <c r="G1919" s="72"/>
      <c r="H1919" s="72"/>
      <c r="I1919" s="72"/>
      <c r="J1919" s="74"/>
      <c r="K1919" s="72"/>
      <c r="L1919" s="72"/>
      <c r="M1919" s="72"/>
    </row>
    <row r="1920" spans="1:13" ht="13" x14ac:dyDescent="0.15">
      <c r="A1920" s="72"/>
      <c r="B1920" s="72"/>
      <c r="C1920" s="72"/>
      <c r="D1920" s="72"/>
      <c r="E1920" s="72"/>
      <c r="F1920" s="72"/>
      <c r="G1920" s="72"/>
      <c r="H1920" s="72"/>
      <c r="I1920" s="72"/>
      <c r="J1920" s="74"/>
      <c r="K1920" s="72"/>
      <c r="L1920" s="72"/>
      <c r="M1920" s="72"/>
    </row>
    <row r="1921" spans="1:13" ht="13" x14ac:dyDescent="0.15">
      <c r="A1921" s="72"/>
      <c r="B1921" s="72"/>
      <c r="C1921" s="72"/>
      <c r="D1921" s="72"/>
      <c r="E1921" s="72"/>
      <c r="F1921" s="72"/>
      <c r="G1921" s="72"/>
      <c r="H1921" s="72"/>
      <c r="I1921" s="72"/>
      <c r="J1921" s="74"/>
      <c r="K1921" s="72"/>
      <c r="L1921" s="72"/>
      <c r="M1921" s="72"/>
    </row>
    <row r="1922" spans="1:13" ht="13" x14ac:dyDescent="0.15">
      <c r="A1922" s="72"/>
      <c r="B1922" s="72"/>
      <c r="C1922" s="72"/>
      <c r="D1922" s="72"/>
      <c r="E1922" s="72"/>
      <c r="F1922" s="72"/>
      <c r="G1922" s="72"/>
      <c r="H1922" s="72"/>
      <c r="I1922" s="72"/>
      <c r="J1922" s="74"/>
      <c r="K1922" s="72"/>
      <c r="L1922" s="72"/>
      <c r="M1922" s="72"/>
    </row>
    <row r="1923" spans="1:13" ht="13" x14ac:dyDescent="0.15">
      <c r="A1923" s="72"/>
      <c r="B1923" s="72"/>
      <c r="C1923" s="72"/>
      <c r="D1923" s="72"/>
      <c r="E1923" s="72"/>
      <c r="F1923" s="72"/>
      <c r="G1923" s="72"/>
      <c r="H1923" s="72"/>
      <c r="I1923" s="72"/>
      <c r="J1923" s="74"/>
      <c r="K1923" s="72"/>
      <c r="L1923" s="72"/>
      <c r="M1923" s="72"/>
    </row>
    <row r="1924" spans="1:13" ht="13" x14ac:dyDescent="0.15">
      <c r="A1924" s="72"/>
      <c r="B1924" s="72"/>
      <c r="C1924" s="72"/>
      <c r="D1924" s="72"/>
      <c r="E1924" s="72"/>
      <c r="F1924" s="72"/>
      <c r="G1924" s="72"/>
      <c r="H1924" s="72"/>
      <c r="I1924" s="72"/>
      <c r="J1924" s="74"/>
      <c r="K1924" s="72"/>
      <c r="L1924" s="72"/>
      <c r="M1924" s="72"/>
    </row>
    <row r="1925" spans="1:13" ht="13" x14ac:dyDescent="0.15">
      <c r="A1925" s="72"/>
      <c r="B1925" s="72"/>
      <c r="C1925" s="72"/>
      <c r="D1925" s="72"/>
      <c r="E1925" s="72"/>
      <c r="F1925" s="72"/>
      <c r="G1925" s="72"/>
      <c r="H1925" s="72"/>
      <c r="I1925" s="72"/>
      <c r="J1925" s="74"/>
      <c r="K1925" s="72"/>
      <c r="L1925" s="72"/>
      <c r="M1925" s="72"/>
    </row>
    <row r="1926" spans="1:13" ht="13" x14ac:dyDescent="0.15">
      <c r="A1926" s="72"/>
      <c r="B1926" s="72"/>
      <c r="C1926" s="72"/>
      <c r="D1926" s="72"/>
      <c r="E1926" s="72"/>
      <c r="F1926" s="72"/>
      <c r="G1926" s="72"/>
      <c r="H1926" s="72"/>
      <c r="I1926" s="72"/>
      <c r="J1926" s="74"/>
      <c r="K1926" s="72"/>
      <c r="L1926" s="72"/>
      <c r="M1926" s="72"/>
    </row>
    <row r="1927" spans="1:13" ht="13" x14ac:dyDescent="0.15">
      <c r="A1927" s="72"/>
      <c r="B1927" s="72"/>
      <c r="C1927" s="72"/>
      <c r="D1927" s="72"/>
      <c r="E1927" s="72"/>
      <c r="F1927" s="72"/>
      <c r="G1927" s="72"/>
      <c r="H1927" s="72"/>
      <c r="I1927" s="72"/>
      <c r="J1927" s="74"/>
      <c r="K1927" s="72"/>
      <c r="L1927" s="72"/>
      <c r="M1927" s="72"/>
    </row>
    <row r="1928" spans="1:13" ht="13" x14ac:dyDescent="0.15">
      <c r="A1928" s="72"/>
      <c r="B1928" s="72"/>
      <c r="C1928" s="72"/>
      <c r="D1928" s="72"/>
      <c r="E1928" s="72"/>
      <c r="F1928" s="72"/>
      <c r="G1928" s="72"/>
      <c r="H1928" s="72"/>
      <c r="I1928" s="72"/>
      <c r="J1928" s="74"/>
      <c r="K1928" s="72"/>
      <c r="L1928" s="72"/>
      <c r="M1928" s="72"/>
    </row>
    <row r="1929" spans="1:13" ht="13" x14ac:dyDescent="0.15">
      <c r="A1929" s="72"/>
      <c r="B1929" s="72"/>
      <c r="C1929" s="72"/>
      <c r="D1929" s="72"/>
      <c r="E1929" s="72"/>
      <c r="F1929" s="72"/>
      <c r="G1929" s="72"/>
      <c r="H1929" s="72"/>
      <c r="I1929" s="72"/>
      <c r="J1929" s="74"/>
      <c r="K1929" s="72"/>
      <c r="L1929" s="72"/>
      <c r="M1929" s="72"/>
    </row>
    <row r="1930" spans="1:13" ht="13" x14ac:dyDescent="0.15">
      <c r="A1930" s="72"/>
      <c r="B1930" s="72"/>
      <c r="C1930" s="72"/>
      <c r="D1930" s="72"/>
      <c r="E1930" s="72"/>
      <c r="F1930" s="72"/>
      <c r="G1930" s="72"/>
      <c r="H1930" s="72"/>
      <c r="I1930" s="72"/>
      <c r="J1930" s="74"/>
      <c r="K1930" s="72"/>
      <c r="L1930" s="72"/>
      <c r="M1930" s="72"/>
    </row>
    <row r="1931" spans="1:13" ht="13" x14ac:dyDescent="0.15">
      <c r="A1931" s="72"/>
      <c r="B1931" s="72"/>
      <c r="C1931" s="72"/>
      <c r="D1931" s="72"/>
      <c r="E1931" s="72"/>
      <c r="F1931" s="72"/>
      <c r="G1931" s="72"/>
      <c r="H1931" s="72"/>
      <c r="I1931" s="72"/>
      <c r="J1931" s="74"/>
      <c r="K1931" s="72"/>
      <c r="L1931" s="72"/>
      <c r="M1931" s="72"/>
    </row>
    <row r="1932" spans="1:13" ht="13" x14ac:dyDescent="0.15">
      <c r="A1932" s="72"/>
      <c r="B1932" s="72"/>
      <c r="C1932" s="72"/>
      <c r="D1932" s="72"/>
      <c r="E1932" s="72"/>
      <c r="F1932" s="72"/>
      <c r="G1932" s="72"/>
      <c r="H1932" s="72"/>
      <c r="I1932" s="72"/>
      <c r="J1932" s="74"/>
      <c r="K1932" s="72"/>
      <c r="L1932" s="72"/>
      <c r="M1932" s="72"/>
    </row>
    <row r="1933" spans="1:13" ht="13" x14ac:dyDescent="0.15">
      <c r="A1933" s="72"/>
      <c r="B1933" s="72"/>
      <c r="C1933" s="72"/>
      <c r="D1933" s="72"/>
      <c r="E1933" s="72"/>
      <c r="F1933" s="72"/>
      <c r="G1933" s="72"/>
      <c r="H1933" s="72"/>
      <c r="I1933" s="72"/>
      <c r="J1933" s="74"/>
      <c r="K1933" s="72"/>
      <c r="L1933" s="72"/>
      <c r="M1933" s="72"/>
    </row>
    <row r="1934" spans="1:13" ht="13" x14ac:dyDescent="0.15">
      <c r="A1934" s="72"/>
      <c r="B1934" s="72"/>
      <c r="C1934" s="72"/>
      <c r="D1934" s="72"/>
      <c r="E1934" s="72"/>
      <c r="F1934" s="72"/>
      <c r="G1934" s="72"/>
      <c r="H1934" s="72"/>
      <c r="I1934" s="72"/>
      <c r="J1934" s="74"/>
      <c r="K1934" s="72"/>
      <c r="L1934" s="72"/>
      <c r="M1934" s="72"/>
    </row>
    <row r="1935" spans="1:13" ht="13" x14ac:dyDescent="0.15">
      <c r="A1935" s="72"/>
      <c r="B1935" s="72"/>
      <c r="C1935" s="72"/>
      <c r="D1935" s="72"/>
      <c r="E1935" s="72"/>
      <c r="F1935" s="72"/>
      <c r="G1935" s="72"/>
      <c r="H1935" s="72"/>
      <c r="I1935" s="72"/>
      <c r="J1935" s="74"/>
      <c r="K1935" s="72"/>
      <c r="L1935" s="72"/>
      <c r="M1935" s="72"/>
    </row>
    <row r="1936" spans="1:13" ht="13" x14ac:dyDescent="0.15">
      <c r="A1936" s="72"/>
      <c r="B1936" s="72"/>
      <c r="C1936" s="72"/>
      <c r="D1936" s="72"/>
      <c r="E1936" s="72"/>
      <c r="F1936" s="72"/>
      <c r="G1936" s="72"/>
      <c r="H1936" s="72"/>
      <c r="I1936" s="72"/>
      <c r="J1936" s="74"/>
      <c r="K1936" s="72"/>
      <c r="L1936" s="72"/>
      <c r="M1936" s="72"/>
    </row>
    <row r="1937" spans="1:13" ht="13" x14ac:dyDescent="0.15">
      <c r="A1937" s="72"/>
      <c r="B1937" s="72"/>
      <c r="C1937" s="72"/>
      <c r="D1937" s="72"/>
      <c r="E1937" s="72"/>
      <c r="F1937" s="72"/>
      <c r="G1937" s="72"/>
      <c r="H1937" s="72"/>
      <c r="I1937" s="72"/>
      <c r="J1937" s="74"/>
      <c r="K1937" s="72"/>
      <c r="L1937" s="72"/>
      <c r="M1937" s="72"/>
    </row>
    <row r="1938" spans="1:13" ht="13" x14ac:dyDescent="0.15">
      <c r="A1938" s="72"/>
      <c r="B1938" s="72"/>
      <c r="C1938" s="72"/>
      <c r="D1938" s="72"/>
      <c r="E1938" s="72"/>
      <c r="F1938" s="72"/>
      <c r="G1938" s="72"/>
      <c r="H1938" s="72"/>
      <c r="I1938" s="72"/>
      <c r="J1938" s="74"/>
      <c r="K1938" s="72"/>
      <c r="L1938" s="72"/>
      <c r="M1938" s="72"/>
    </row>
    <row r="1939" spans="1:13" ht="13" x14ac:dyDescent="0.15">
      <c r="A1939" s="72"/>
      <c r="B1939" s="72"/>
      <c r="C1939" s="72"/>
      <c r="D1939" s="72"/>
      <c r="E1939" s="72"/>
      <c r="F1939" s="72"/>
      <c r="G1939" s="72"/>
      <c r="H1939" s="72"/>
      <c r="I1939" s="72"/>
      <c r="J1939" s="74"/>
      <c r="K1939" s="72"/>
      <c r="L1939" s="72"/>
      <c r="M1939" s="72"/>
    </row>
    <row r="1940" spans="1:13" ht="13" x14ac:dyDescent="0.15">
      <c r="A1940" s="72"/>
      <c r="B1940" s="72"/>
      <c r="C1940" s="72"/>
      <c r="D1940" s="72"/>
      <c r="E1940" s="72"/>
      <c r="F1940" s="72"/>
      <c r="G1940" s="72"/>
      <c r="H1940" s="72"/>
      <c r="I1940" s="72"/>
      <c r="J1940" s="74"/>
      <c r="K1940" s="72"/>
      <c r="L1940" s="72"/>
      <c r="M1940" s="72"/>
    </row>
    <row r="1941" spans="1:13" ht="13" x14ac:dyDescent="0.15">
      <c r="A1941" s="72"/>
      <c r="B1941" s="72"/>
      <c r="C1941" s="72"/>
      <c r="D1941" s="72"/>
      <c r="E1941" s="72"/>
      <c r="F1941" s="72"/>
      <c r="G1941" s="72"/>
      <c r="H1941" s="72"/>
      <c r="I1941" s="72"/>
      <c r="J1941" s="74"/>
      <c r="K1941" s="72"/>
      <c r="L1941" s="72"/>
      <c r="M1941" s="72"/>
    </row>
    <row r="1942" spans="1:13" ht="13" x14ac:dyDescent="0.15">
      <c r="A1942" s="72"/>
      <c r="B1942" s="72"/>
      <c r="C1942" s="72"/>
      <c r="D1942" s="72"/>
      <c r="E1942" s="72"/>
      <c r="F1942" s="72"/>
      <c r="G1942" s="72"/>
      <c r="H1942" s="72"/>
      <c r="I1942" s="72"/>
      <c r="J1942" s="74"/>
      <c r="K1942" s="72"/>
      <c r="L1942" s="72"/>
      <c r="M1942" s="72"/>
    </row>
    <row r="1943" spans="1:13" ht="13" x14ac:dyDescent="0.15">
      <c r="A1943" s="72"/>
      <c r="B1943" s="72"/>
      <c r="C1943" s="72"/>
      <c r="D1943" s="72"/>
      <c r="E1943" s="72"/>
      <c r="F1943" s="72"/>
      <c r="G1943" s="72"/>
      <c r="H1943" s="72"/>
      <c r="I1943" s="72"/>
      <c r="J1943" s="74"/>
      <c r="K1943" s="72"/>
      <c r="L1943" s="72"/>
      <c r="M1943" s="72"/>
    </row>
    <row r="1944" spans="1:13" ht="13" x14ac:dyDescent="0.15">
      <c r="A1944" s="72"/>
      <c r="B1944" s="72"/>
      <c r="C1944" s="72"/>
      <c r="D1944" s="72"/>
      <c r="E1944" s="72"/>
      <c r="F1944" s="72"/>
      <c r="G1944" s="72"/>
      <c r="H1944" s="72"/>
      <c r="I1944" s="72"/>
      <c r="J1944" s="74"/>
      <c r="K1944" s="72"/>
      <c r="L1944" s="72"/>
      <c r="M1944" s="72"/>
    </row>
    <row r="1945" spans="1:13" ht="13" x14ac:dyDescent="0.15">
      <c r="A1945" s="72"/>
      <c r="B1945" s="72"/>
      <c r="C1945" s="72"/>
      <c r="D1945" s="72"/>
      <c r="E1945" s="72"/>
      <c r="F1945" s="72"/>
      <c r="G1945" s="72"/>
      <c r="H1945" s="72"/>
      <c r="I1945" s="72"/>
      <c r="J1945" s="74"/>
      <c r="K1945" s="72"/>
      <c r="L1945" s="72"/>
      <c r="M1945" s="72"/>
    </row>
    <row r="1946" spans="1:13" ht="13" x14ac:dyDescent="0.15">
      <c r="A1946" s="72"/>
      <c r="B1946" s="72"/>
      <c r="C1946" s="72"/>
      <c r="D1946" s="72"/>
      <c r="E1946" s="72"/>
      <c r="F1946" s="72"/>
      <c r="G1946" s="72"/>
      <c r="H1946" s="72"/>
      <c r="I1946" s="72"/>
      <c r="J1946" s="74"/>
      <c r="K1946" s="72"/>
      <c r="L1946" s="72"/>
      <c r="M1946" s="72"/>
    </row>
    <row r="1947" spans="1:13" ht="13" x14ac:dyDescent="0.15">
      <c r="A1947" s="72"/>
      <c r="B1947" s="72"/>
      <c r="C1947" s="72"/>
      <c r="D1947" s="72"/>
      <c r="E1947" s="72"/>
      <c r="F1947" s="72"/>
      <c r="G1947" s="72"/>
      <c r="H1947" s="72"/>
      <c r="I1947" s="72"/>
      <c r="J1947" s="74"/>
      <c r="K1947" s="72"/>
      <c r="L1947" s="72"/>
      <c r="M1947" s="72"/>
    </row>
    <row r="1948" spans="1:13" ht="13" x14ac:dyDescent="0.15">
      <c r="A1948" s="72"/>
      <c r="B1948" s="72"/>
      <c r="C1948" s="72"/>
      <c r="D1948" s="72"/>
      <c r="E1948" s="72"/>
      <c r="F1948" s="72"/>
      <c r="G1948" s="72"/>
      <c r="H1948" s="72"/>
      <c r="I1948" s="72"/>
      <c r="J1948" s="74"/>
      <c r="K1948" s="72"/>
      <c r="L1948" s="72"/>
      <c r="M1948" s="72"/>
    </row>
    <row r="1949" spans="1:13" ht="13" x14ac:dyDescent="0.15">
      <c r="A1949" s="72"/>
      <c r="B1949" s="72"/>
      <c r="C1949" s="72"/>
      <c r="D1949" s="72"/>
      <c r="E1949" s="72"/>
      <c r="F1949" s="72"/>
      <c r="G1949" s="72"/>
      <c r="H1949" s="72"/>
      <c r="I1949" s="72"/>
      <c r="J1949" s="74"/>
      <c r="K1949" s="72"/>
      <c r="L1949" s="72"/>
      <c r="M1949" s="72"/>
    </row>
    <row r="1950" spans="1:13" ht="13" x14ac:dyDescent="0.15">
      <c r="A1950" s="72"/>
      <c r="B1950" s="72"/>
      <c r="C1950" s="72"/>
      <c r="D1950" s="72"/>
      <c r="E1950" s="72"/>
      <c r="F1950" s="72"/>
      <c r="G1950" s="72"/>
      <c r="H1950" s="72"/>
      <c r="I1950" s="72"/>
      <c r="J1950" s="74"/>
      <c r="K1950" s="72"/>
      <c r="L1950" s="72"/>
      <c r="M1950" s="72"/>
    </row>
    <row r="1951" spans="1:13" ht="13" x14ac:dyDescent="0.15">
      <c r="A1951" s="72"/>
      <c r="B1951" s="72"/>
      <c r="C1951" s="72"/>
      <c r="D1951" s="72"/>
      <c r="E1951" s="72"/>
      <c r="F1951" s="72"/>
      <c r="G1951" s="72"/>
      <c r="H1951" s="72"/>
      <c r="I1951" s="72"/>
      <c r="J1951" s="74"/>
      <c r="K1951" s="72"/>
      <c r="L1951" s="72"/>
      <c r="M1951" s="72"/>
    </row>
    <row r="1952" spans="1:13" ht="13" x14ac:dyDescent="0.15">
      <c r="A1952" s="72"/>
      <c r="B1952" s="72"/>
      <c r="C1952" s="72"/>
      <c r="D1952" s="72"/>
      <c r="E1952" s="72"/>
      <c r="F1952" s="72"/>
      <c r="G1952" s="72"/>
      <c r="H1952" s="72"/>
      <c r="I1952" s="72"/>
      <c r="J1952" s="74"/>
      <c r="K1952" s="72"/>
      <c r="L1952" s="72"/>
      <c r="M1952" s="72"/>
    </row>
    <row r="1953" spans="1:13" ht="13" x14ac:dyDescent="0.15">
      <c r="A1953" s="72"/>
      <c r="B1953" s="72"/>
      <c r="C1953" s="72"/>
      <c r="D1953" s="72"/>
      <c r="E1953" s="72"/>
      <c r="F1953" s="72"/>
      <c r="G1953" s="72"/>
      <c r="H1953" s="72"/>
      <c r="I1953" s="72"/>
      <c r="J1953" s="74"/>
      <c r="K1953" s="72"/>
      <c r="L1953" s="72"/>
      <c r="M1953" s="72"/>
    </row>
    <row r="1954" spans="1:13" ht="13" x14ac:dyDescent="0.15">
      <c r="A1954" s="72"/>
      <c r="B1954" s="72"/>
      <c r="C1954" s="72"/>
      <c r="D1954" s="72"/>
      <c r="E1954" s="72"/>
      <c r="F1954" s="72"/>
      <c r="G1954" s="72"/>
      <c r="H1954" s="72"/>
      <c r="I1954" s="72"/>
      <c r="J1954" s="74"/>
      <c r="K1954" s="72"/>
      <c r="L1954" s="72"/>
      <c r="M1954" s="72"/>
    </row>
    <row r="1955" spans="1:13" ht="13" x14ac:dyDescent="0.15">
      <c r="A1955" s="72"/>
      <c r="B1955" s="72"/>
      <c r="C1955" s="72"/>
      <c r="D1955" s="72"/>
      <c r="E1955" s="72"/>
      <c r="F1955" s="72"/>
      <c r="G1955" s="72"/>
      <c r="H1955" s="72"/>
      <c r="I1955" s="72"/>
      <c r="J1955" s="74"/>
      <c r="K1955" s="72"/>
      <c r="L1955" s="72"/>
      <c r="M1955" s="72"/>
    </row>
    <row r="1956" spans="1:13" ht="13" x14ac:dyDescent="0.15">
      <c r="A1956" s="72"/>
      <c r="B1956" s="72"/>
      <c r="C1956" s="72"/>
      <c r="D1956" s="72"/>
      <c r="E1956" s="72"/>
      <c r="F1956" s="72"/>
      <c r="G1956" s="72"/>
      <c r="H1956" s="72"/>
      <c r="I1956" s="72"/>
      <c r="J1956" s="74"/>
      <c r="K1956" s="72"/>
      <c r="L1956" s="72"/>
      <c r="M1956" s="72"/>
    </row>
    <row r="1957" spans="1:13" ht="13" x14ac:dyDescent="0.15">
      <c r="A1957" s="72"/>
      <c r="B1957" s="72"/>
      <c r="C1957" s="72"/>
      <c r="D1957" s="72"/>
      <c r="E1957" s="72"/>
      <c r="F1957" s="72"/>
      <c r="G1957" s="72"/>
      <c r="H1957" s="72"/>
      <c r="I1957" s="72"/>
      <c r="J1957" s="74"/>
      <c r="K1957" s="72"/>
      <c r="L1957" s="72"/>
      <c r="M1957" s="72"/>
    </row>
    <row r="1958" spans="1:13" ht="13" x14ac:dyDescent="0.15">
      <c r="A1958" s="72"/>
      <c r="B1958" s="72"/>
      <c r="C1958" s="72"/>
      <c r="D1958" s="72"/>
      <c r="E1958" s="72"/>
      <c r="F1958" s="72"/>
      <c r="G1958" s="72"/>
      <c r="H1958" s="72"/>
      <c r="I1958" s="72"/>
      <c r="J1958" s="74"/>
      <c r="K1958" s="72"/>
      <c r="L1958" s="72"/>
      <c r="M1958" s="72"/>
    </row>
    <row r="1959" spans="1:13" ht="13" x14ac:dyDescent="0.15">
      <c r="A1959" s="72"/>
      <c r="B1959" s="72"/>
      <c r="C1959" s="72"/>
      <c r="D1959" s="72"/>
      <c r="E1959" s="72"/>
      <c r="F1959" s="72"/>
      <c r="G1959" s="72"/>
      <c r="H1959" s="72"/>
      <c r="I1959" s="72"/>
      <c r="J1959" s="74"/>
      <c r="K1959" s="72"/>
      <c r="L1959" s="72"/>
      <c r="M1959" s="72"/>
    </row>
    <row r="1960" spans="1:13" ht="13" x14ac:dyDescent="0.15">
      <c r="A1960" s="72"/>
      <c r="B1960" s="72"/>
      <c r="C1960" s="72"/>
      <c r="D1960" s="72"/>
      <c r="E1960" s="72"/>
      <c r="F1960" s="72"/>
      <c r="G1960" s="72"/>
      <c r="H1960" s="72"/>
      <c r="I1960" s="72"/>
      <c r="J1960" s="74"/>
      <c r="K1960" s="72"/>
      <c r="L1960" s="72"/>
      <c r="M1960" s="72"/>
    </row>
    <row r="1961" spans="1:13" ht="13" x14ac:dyDescent="0.15">
      <c r="A1961" s="72"/>
      <c r="B1961" s="72"/>
      <c r="C1961" s="72"/>
      <c r="D1961" s="72"/>
      <c r="E1961" s="72"/>
      <c r="F1961" s="72"/>
      <c r="G1961" s="72"/>
      <c r="H1961" s="72"/>
      <c r="I1961" s="72"/>
      <c r="J1961" s="74"/>
      <c r="K1961" s="72"/>
      <c r="L1961" s="72"/>
      <c r="M1961" s="72"/>
    </row>
    <row r="1962" spans="1:13" ht="13" x14ac:dyDescent="0.15">
      <c r="A1962" s="72"/>
      <c r="B1962" s="72"/>
      <c r="C1962" s="72"/>
      <c r="D1962" s="72"/>
      <c r="E1962" s="72"/>
      <c r="F1962" s="72"/>
      <c r="G1962" s="72"/>
      <c r="H1962" s="72"/>
      <c r="I1962" s="72"/>
      <c r="J1962" s="74"/>
      <c r="K1962" s="72"/>
      <c r="L1962" s="72"/>
      <c r="M1962" s="72"/>
    </row>
    <row r="1963" spans="1:13" ht="13" x14ac:dyDescent="0.15">
      <c r="A1963" s="72"/>
      <c r="B1963" s="72"/>
      <c r="C1963" s="72"/>
      <c r="D1963" s="72"/>
      <c r="E1963" s="72"/>
      <c r="F1963" s="72"/>
      <c r="G1963" s="72"/>
      <c r="H1963" s="72"/>
      <c r="I1963" s="72"/>
      <c r="J1963" s="74"/>
      <c r="K1963" s="72"/>
      <c r="L1963" s="72"/>
      <c r="M1963" s="72"/>
    </row>
    <row r="1964" spans="1:13" ht="13" x14ac:dyDescent="0.15">
      <c r="A1964" s="72"/>
      <c r="B1964" s="72"/>
      <c r="C1964" s="72"/>
      <c r="D1964" s="72"/>
      <c r="E1964" s="72"/>
      <c r="F1964" s="72"/>
      <c r="G1964" s="72"/>
      <c r="H1964" s="72"/>
      <c r="I1964" s="72"/>
      <c r="J1964" s="74"/>
      <c r="K1964" s="72"/>
      <c r="L1964" s="72"/>
      <c r="M1964" s="72"/>
    </row>
    <row r="1965" spans="1:13" ht="13" x14ac:dyDescent="0.15">
      <c r="A1965" s="72"/>
      <c r="B1965" s="72"/>
      <c r="C1965" s="72"/>
      <c r="D1965" s="72"/>
      <c r="E1965" s="72"/>
      <c r="F1965" s="72"/>
      <c r="G1965" s="72"/>
      <c r="H1965" s="72"/>
      <c r="I1965" s="72"/>
      <c r="J1965" s="74"/>
      <c r="K1965" s="72"/>
      <c r="L1965" s="72"/>
      <c r="M1965" s="72"/>
    </row>
    <row r="1966" spans="1:13" ht="13" x14ac:dyDescent="0.15">
      <c r="A1966" s="72"/>
      <c r="B1966" s="72"/>
      <c r="C1966" s="72"/>
      <c r="D1966" s="72"/>
      <c r="E1966" s="72"/>
      <c r="F1966" s="72"/>
      <c r="G1966" s="72"/>
      <c r="H1966" s="72"/>
      <c r="I1966" s="72"/>
      <c r="J1966" s="74"/>
      <c r="K1966" s="72"/>
      <c r="L1966" s="72"/>
      <c r="M1966" s="72"/>
    </row>
    <row r="1967" spans="1:13" ht="13" x14ac:dyDescent="0.15">
      <c r="A1967" s="72"/>
      <c r="B1967" s="72"/>
      <c r="C1967" s="72"/>
      <c r="D1967" s="72"/>
      <c r="E1967" s="72"/>
      <c r="F1967" s="72"/>
      <c r="G1967" s="72"/>
      <c r="H1967" s="72"/>
      <c r="I1967" s="72"/>
      <c r="J1967" s="74"/>
      <c r="K1967" s="72"/>
      <c r="L1967" s="72"/>
      <c r="M1967" s="72"/>
    </row>
    <row r="1968" spans="1:13" ht="13" x14ac:dyDescent="0.15">
      <c r="A1968" s="72"/>
      <c r="B1968" s="72"/>
      <c r="C1968" s="72"/>
      <c r="D1968" s="72"/>
      <c r="E1968" s="72"/>
      <c r="F1968" s="72"/>
      <c r="G1968" s="72"/>
      <c r="H1968" s="72"/>
      <c r="I1968" s="72"/>
      <c r="J1968" s="74"/>
      <c r="K1968" s="72"/>
      <c r="L1968" s="72"/>
      <c r="M1968" s="72"/>
    </row>
    <row r="1969" spans="1:13" ht="13" x14ac:dyDescent="0.15">
      <c r="A1969" s="72"/>
      <c r="B1969" s="72"/>
      <c r="C1969" s="72"/>
      <c r="D1969" s="72"/>
      <c r="E1969" s="72"/>
      <c r="F1969" s="72"/>
      <c r="G1969" s="72"/>
      <c r="H1969" s="72"/>
      <c r="I1969" s="72"/>
      <c r="J1969" s="74"/>
      <c r="K1969" s="72"/>
      <c r="L1969" s="72"/>
      <c r="M1969" s="72"/>
    </row>
    <row r="1970" spans="1:13" ht="13" x14ac:dyDescent="0.15">
      <c r="A1970" s="72"/>
      <c r="B1970" s="72"/>
      <c r="C1970" s="72"/>
      <c r="D1970" s="72"/>
      <c r="E1970" s="72"/>
      <c r="F1970" s="72"/>
      <c r="G1970" s="72"/>
      <c r="H1970" s="72"/>
      <c r="I1970" s="72"/>
      <c r="J1970" s="74"/>
      <c r="K1970" s="72"/>
      <c r="L1970" s="72"/>
      <c r="M1970" s="72"/>
    </row>
    <row r="1971" spans="1:13" ht="13" x14ac:dyDescent="0.15">
      <c r="A1971" s="72"/>
      <c r="B1971" s="72"/>
      <c r="C1971" s="72"/>
      <c r="D1971" s="72"/>
      <c r="E1971" s="72"/>
      <c r="F1971" s="72"/>
      <c r="G1971" s="72"/>
      <c r="H1971" s="72"/>
      <c r="I1971" s="72"/>
      <c r="J1971" s="74"/>
      <c r="K1971" s="72"/>
      <c r="L1971" s="72"/>
      <c r="M1971" s="72"/>
    </row>
    <row r="1972" spans="1:13" ht="13" x14ac:dyDescent="0.15">
      <c r="A1972" s="72"/>
      <c r="B1972" s="72"/>
      <c r="C1972" s="72"/>
      <c r="D1972" s="72"/>
      <c r="E1972" s="72"/>
      <c r="F1972" s="72"/>
      <c r="G1972" s="72"/>
      <c r="H1972" s="72"/>
      <c r="I1972" s="72"/>
      <c r="J1972" s="74"/>
      <c r="K1972" s="72"/>
      <c r="L1972" s="72"/>
      <c r="M1972" s="72"/>
    </row>
    <row r="1973" spans="1:13" ht="13" x14ac:dyDescent="0.15">
      <c r="A1973" s="72"/>
      <c r="B1973" s="72"/>
      <c r="C1973" s="72"/>
      <c r="D1973" s="72"/>
      <c r="E1973" s="72"/>
      <c r="F1973" s="72"/>
      <c r="G1973" s="72"/>
      <c r="H1973" s="72"/>
      <c r="I1973" s="72"/>
      <c r="J1973" s="74"/>
      <c r="K1973" s="72"/>
      <c r="L1973" s="72"/>
      <c r="M1973" s="72"/>
    </row>
    <row r="1974" spans="1:13" ht="13" x14ac:dyDescent="0.15">
      <c r="A1974" s="72"/>
      <c r="B1974" s="72"/>
      <c r="C1974" s="72"/>
      <c r="D1974" s="72"/>
      <c r="E1974" s="72"/>
      <c r="F1974" s="72"/>
      <c r="G1974" s="72"/>
      <c r="H1974" s="72"/>
      <c r="I1974" s="72"/>
      <c r="J1974" s="74"/>
      <c r="K1974" s="72"/>
      <c r="L1974" s="72"/>
      <c r="M1974" s="72"/>
    </row>
    <row r="1975" spans="1:13" ht="13" x14ac:dyDescent="0.15">
      <c r="A1975" s="72"/>
      <c r="B1975" s="72"/>
      <c r="C1975" s="72"/>
      <c r="D1975" s="72"/>
      <c r="E1975" s="72"/>
      <c r="F1975" s="72"/>
      <c r="G1975" s="72"/>
      <c r="H1975" s="72"/>
      <c r="I1975" s="72"/>
      <c r="J1975" s="74"/>
      <c r="K1975" s="72"/>
      <c r="L1975" s="72"/>
      <c r="M1975" s="72"/>
    </row>
    <row r="1976" spans="1:13" ht="13" x14ac:dyDescent="0.15">
      <c r="A1976" s="72"/>
      <c r="B1976" s="72"/>
      <c r="C1976" s="72"/>
      <c r="D1976" s="72"/>
      <c r="E1976" s="72"/>
      <c r="F1976" s="72"/>
      <c r="G1976" s="72"/>
      <c r="H1976" s="72"/>
      <c r="I1976" s="72"/>
      <c r="J1976" s="74"/>
      <c r="K1976" s="72"/>
      <c r="L1976" s="72"/>
      <c r="M1976" s="72"/>
    </row>
    <row r="1977" spans="1:13" ht="13" x14ac:dyDescent="0.15">
      <c r="A1977" s="72"/>
      <c r="B1977" s="72"/>
      <c r="C1977" s="72"/>
      <c r="D1977" s="72"/>
      <c r="E1977" s="72"/>
      <c r="F1977" s="72"/>
      <c r="G1977" s="72"/>
      <c r="H1977" s="72"/>
      <c r="I1977" s="72"/>
      <c r="J1977" s="74"/>
      <c r="K1977" s="72"/>
      <c r="L1977" s="72"/>
      <c r="M1977" s="72"/>
    </row>
    <row r="1978" spans="1:13" ht="13" x14ac:dyDescent="0.15">
      <c r="A1978" s="72"/>
      <c r="B1978" s="72"/>
      <c r="C1978" s="72"/>
      <c r="D1978" s="72"/>
      <c r="E1978" s="72"/>
      <c r="F1978" s="72"/>
      <c r="G1978" s="72"/>
      <c r="H1978" s="72"/>
      <c r="I1978" s="72"/>
      <c r="J1978" s="74"/>
      <c r="K1978" s="72"/>
      <c r="L1978" s="72"/>
      <c r="M1978" s="72"/>
    </row>
    <row r="1979" spans="1:13" ht="13" x14ac:dyDescent="0.15">
      <c r="A1979" s="72"/>
      <c r="B1979" s="72"/>
      <c r="C1979" s="72"/>
      <c r="D1979" s="72"/>
      <c r="E1979" s="72"/>
      <c r="F1979" s="72"/>
      <c r="G1979" s="72"/>
      <c r="H1979" s="72"/>
      <c r="I1979" s="72"/>
      <c r="J1979" s="74"/>
      <c r="K1979" s="72"/>
      <c r="L1979" s="72"/>
      <c r="M1979" s="72"/>
    </row>
    <row r="1980" spans="1:13" ht="13" x14ac:dyDescent="0.15">
      <c r="A1980" s="72"/>
      <c r="B1980" s="72"/>
      <c r="C1980" s="72"/>
      <c r="D1980" s="72"/>
      <c r="E1980" s="72"/>
      <c r="F1980" s="72"/>
      <c r="G1980" s="72"/>
      <c r="H1980" s="72"/>
      <c r="I1980" s="72"/>
      <c r="J1980" s="74"/>
      <c r="K1980" s="72"/>
      <c r="L1980" s="72"/>
      <c r="M1980" s="72"/>
    </row>
    <row r="1981" spans="1:13" ht="13" x14ac:dyDescent="0.15">
      <c r="A1981" s="72"/>
      <c r="B1981" s="72"/>
      <c r="C1981" s="72"/>
      <c r="D1981" s="72"/>
      <c r="E1981" s="72"/>
      <c r="F1981" s="72"/>
      <c r="G1981" s="72"/>
      <c r="H1981" s="72"/>
      <c r="I1981" s="72"/>
      <c r="J1981" s="74"/>
      <c r="K1981" s="72"/>
      <c r="L1981" s="72"/>
      <c r="M1981" s="72"/>
    </row>
    <row r="1982" spans="1:13" ht="13" x14ac:dyDescent="0.15">
      <c r="A1982" s="72"/>
      <c r="B1982" s="72"/>
      <c r="C1982" s="72"/>
      <c r="D1982" s="72"/>
      <c r="E1982" s="72"/>
      <c r="F1982" s="72"/>
      <c r="G1982" s="72"/>
      <c r="H1982" s="72"/>
      <c r="I1982" s="72"/>
      <c r="J1982" s="74"/>
      <c r="K1982" s="72"/>
      <c r="L1982" s="72"/>
      <c r="M1982" s="72"/>
    </row>
    <row r="1983" spans="1:13" ht="13" x14ac:dyDescent="0.15">
      <c r="A1983" s="72"/>
      <c r="B1983" s="72"/>
      <c r="C1983" s="72"/>
      <c r="D1983" s="72"/>
      <c r="E1983" s="72"/>
      <c r="F1983" s="72"/>
      <c r="G1983" s="72"/>
      <c r="H1983" s="72"/>
      <c r="I1983" s="72"/>
      <c r="J1983" s="74"/>
      <c r="K1983" s="72"/>
      <c r="L1983" s="72"/>
      <c r="M1983" s="72"/>
    </row>
    <row r="1984" spans="1:13" ht="13" x14ac:dyDescent="0.15">
      <c r="A1984" s="72"/>
      <c r="B1984" s="72"/>
      <c r="C1984" s="72"/>
      <c r="D1984" s="72"/>
      <c r="E1984" s="72"/>
      <c r="F1984" s="72"/>
      <c r="G1984" s="72"/>
      <c r="H1984" s="72"/>
      <c r="I1984" s="72"/>
      <c r="J1984" s="74"/>
      <c r="K1984" s="72"/>
      <c r="L1984" s="72"/>
      <c r="M1984" s="72"/>
    </row>
    <row r="1985" spans="1:13" ht="13" x14ac:dyDescent="0.15">
      <c r="A1985" s="72"/>
      <c r="B1985" s="72"/>
      <c r="C1985" s="72"/>
      <c r="D1985" s="72"/>
      <c r="E1985" s="72"/>
      <c r="F1985" s="72"/>
      <c r="G1985" s="72"/>
      <c r="H1985" s="72"/>
      <c r="I1985" s="72"/>
      <c r="J1985" s="74"/>
      <c r="K1985" s="72"/>
      <c r="L1985" s="72"/>
      <c r="M1985" s="72"/>
    </row>
    <row r="1986" spans="1:13" ht="13" x14ac:dyDescent="0.15">
      <c r="A1986" s="72"/>
      <c r="B1986" s="72"/>
      <c r="C1986" s="72"/>
      <c r="D1986" s="72"/>
      <c r="E1986" s="72"/>
      <c r="F1986" s="72"/>
      <c r="G1986" s="72"/>
      <c r="H1986" s="72"/>
      <c r="I1986" s="72"/>
      <c r="J1986" s="74"/>
      <c r="K1986" s="72"/>
      <c r="L1986" s="72"/>
      <c r="M1986" s="72"/>
    </row>
    <row r="1987" spans="1:13" ht="13" x14ac:dyDescent="0.15">
      <c r="A1987" s="72"/>
      <c r="B1987" s="72"/>
      <c r="C1987" s="72"/>
      <c r="D1987" s="72"/>
      <c r="E1987" s="72"/>
      <c r="F1987" s="72"/>
      <c r="G1987" s="72"/>
      <c r="H1987" s="72"/>
      <c r="I1987" s="72"/>
      <c r="J1987" s="74"/>
      <c r="K1987" s="72"/>
      <c r="L1987" s="72"/>
      <c r="M1987" s="72"/>
    </row>
    <row r="1988" spans="1:13" ht="13" x14ac:dyDescent="0.15">
      <c r="A1988" s="72"/>
      <c r="B1988" s="72"/>
      <c r="C1988" s="72"/>
      <c r="D1988" s="72"/>
      <c r="E1988" s="72"/>
      <c r="F1988" s="72"/>
      <c r="G1988" s="72"/>
      <c r="H1988" s="72"/>
      <c r="I1988" s="72"/>
      <c r="J1988" s="74"/>
      <c r="K1988" s="72"/>
      <c r="L1988" s="72"/>
      <c r="M1988" s="72"/>
    </row>
    <row r="1989" spans="1:13" ht="13" x14ac:dyDescent="0.15">
      <c r="A1989" s="72"/>
      <c r="B1989" s="72"/>
      <c r="C1989" s="72"/>
      <c r="D1989" s="72"/>
      <c r="E1989" s="72"/>
      <c r="F1989" s="72"/>
      <c r="G1989" s="72"/>
      <c r="H1989" s="72"/>
      <c r="I1989" s="72"/>
      <c r="J1989" s="74"/>
      <c r="K1989" s="72"/>
      <c r="L1989" s="72"/>
      <c r="M1989" s="72"/>
    </row>
    <row r="1990" spans="1:13" ht="13" x14ac:dyDescent="0.15">
      <c r="A1990" s="72"/>
      <c r="B1990" s="72"/>
      <c r="C1990" s="72"/>
      <c r="D1990" s="72"/>
      <c r="E1990" s="72"/>
      <c r="F1990" s="72"/>
      <c r="G1990" s="72"/>
      <c r="H1990" s="72"/>
      <c r="I1990" s="72"/>
      <c r="J1990" s="74"/>
      <c r="K1990" s="72"/>
      <c r="L1990" s="72"/>
      <c r="M1990" s="72"/>
    </row>
    <row r="1991" spans="1:13" ht="13" x14ac:dyDescent="0.15">
      <c r="A1991" s="72"/>
      <c r="B1991" s="72"/>
      <c r="C1991" s="72"/>
      <c r="D1991" s="72"/>
      <c r="E1991" s="72"/>
      <c r="F1991" s="72"/>
      <c r="G1991" s="72"/>
      <c r="H1991" s="72"/>
      <c r="I1991" s="72"/>
      <c r="J1991" s="74"/>
      <c r="K1991" s="72"/>
      <c r="L1991" s="72"/>
      <c r="M1991" s="72"/>
    </row>
    <row r="1992" spans="1:13" ht="13" x14ac:dyDescent="0.15">
      <c r="A1992" s="72"/>
      <c r="B1992" s="72"/>
      <c r="C1992" s="72"/>
      <c r="D1992" s="72"/>
      <c r="E1992" s="72"/>
      <c r="F1992" s="72"/>
      <c r="G1992" s="72"/>
      <c r="H1992" s="72"/>
      <c r="I1992" s="72"/>
      <c r="J1992" s="74"/>
      <c r="K1992" s="72"/>
      <c r="L1992" s="72"/>
      <c r="M1992" s="72"/>
    </row>
    <row r="1993" spans="1:13" ht="13" x14ac:dyDescent="0.15">
      <c r="A1993" s="72"/>
      <c r="B1993" s="72"/>
      <c r="C1993" s="72"/>
      <c r="D1993" s="72"/>
      <c r="E1993" s="72"/>
      <c r="F1993" s="72"/>
      <c r="G1993" s="72"/>
      <c r="H1993" s="72"/>
      <c r="I1993" s="72"/>
      <c r="J1993" s="74"/>
      <c r="K1993" s="72"/>
      <c r="L1993" s="72"/>
      <c r="M1993" s="72"/>
    </row>
    <row r="1994" spans="1:13" ht="13" x14ac:dyDescent="0.15">
      <c r="A1994" s="72"/>
      <c r="B1994" s="72"/>
      <c r="C1994" s="72"/>
      <c r="D1994" s="72"/>
      <c r="E1994" s="72"/>
      <c r="F1994" s="72"/>
      <c r="G1994" s="72"/>
      <c r="H1994" s="72"/>
      <c r="I1994" s="72"/>
      <c r="J1994" s="74"/>
      <c r="K1994" s="72"/>
      <c r="L1994" s="72"/>
      <c r="M1994" s="72"/>
    </row>
    <row r="1995" spans="1:13" ht="13" x14ac:dyDescent="0.15">
      <c r="A1995" s="72"/>
      <c r="B1995" s="72"/>
      <c r="C1995" s="72"/>
      <c r="D1995" s="72"/>
      <c r="E1995" s="72"/>
      <c r="F1995" s="72"/>
      <c r="G1995" s="72"/>
      <c r="H1995" s="72"/>
      <c r="I1995" s="72"/>
      <c r="J1995" s="74"/>
      <c r="K1995" s="72"/>
      <c r="L1995" s="72"/>
      <c r="M1995" s="72"/>
    </row>
    <row r="1996" spans="1:13" ht="13" x14ac:dyDescent="0.15">
      <c r="A1996" s="72"/>
      <c r="B1996" s="72"/>
      <c r="C1996" s="72"/>
      <c r="D1996" s="72"/>
      <c r="E1996" s="72"/>
      <c r="F1996" s="72"/>
      <c r="G1996" s="72"/>
      <c r="H1996" s="72"/>
      <c r="I1996" s="72"/>
      <c r="J1996" s="74"/>
      <c r="K1996" s="72"/>
      <c r="L1996" s="72"/>
      <c r="M1996" s="72"/>
    </row>
    <row r="1997" spans="1:13" ht="13" x14ac:dyDescent="0.15">
      <c r="A1997" s="72"/>
      <c r="B1997" s="72"/>
      <c r="C1997" s="72"/>
      <c r="D1997" s="72"/>
      <c r="E1997" s="72"/>
      <c r="F1997" s="72"/>
      <c r="G1997" s="72"/>
      <c r="H1997" s="72"/>
      <c r="I1997" s="72"/>
      <c r="J1997" s="74"/>
      <c r="K1997" s="72"/>
      <c r="L1997" s="72"/>
      <c r="M1997" s="72"/>
    </row>
    <row r="1998" spans="1:13" ht="13" x14ac:dyDescent="0.15">
      <c r="A1998" s="72"/>
      <c r="B1998" s="72"/>
      <c r="C1998" s="72"/>
      <c r="D1998" s="72"/>
      <c r="E1998" s="72"/>
      <c r="F1998" s="72"/>
      <c r="G1998" s="72"/>
      <c r="H1998" s="72"/>
      <c r="I1998" s="72"/>
      <c r="J1998" s="74"/>
      <c r="K1998" s="72"/>
      <c r="L1998" s="72"/>
      <c r="M1998" s="72"/>
    </row>
    <row r="1999" spans="1:13" ht="13" x14ac:dyDescent="0.15">
      <c r="A1999" s="72"/>
      <c r="B1999" s="72"/>
      <c r="C1999" s="72"/>
      <c r="D1999" s="72"/>
      <c r="E1999" s="72"/>
      <c r="F1999" s="72"/>
      <c r="G1999" s="72"/>
      <c r="H1999" s="72"/>
      <c r="I1999" s="72"/>
      <c r="J1999" s="74"/>
      <c r="K1999" s="72"/>
      <c r="L1999" s="72"/>
      <c r="M1999" s="72"/>
    </row>
    <row r="2000" spans="1:13" ht="13" x14ac:dyDescent="0.15">
      <c r="A2000" s="72"/>
      <c r="B2000" s="72"/>
      <c r="C2000" s="72"/>
      <c r="D2000" s="72"/>
      <c r="E2000" s="72"/>
      <c r="F2000" s="72"/>
      <c r="G2000" s="72"/>
      <c r="H2000" s="72"/>
      <c r="I2000" s="72"/>
      <c r="J2000" s="74"/>
      <c r="K2000" s="72"/>
      <c r="L2000" s="72"/>
      <c r="M2000" s="72"/>
    </row>
    <row r="2001" spans="1:13" ht="13" x14ac:dyDescent="0.15">
      <c r="A2001" s="72"/>
      <c r="B2001" s="72"/>
      <c r="C2001" s="72"/>
      <c r="D2001" s="72"/>
      <c r="E2001" s="72"/>
      <c r="F2001" s="72"/>
      <c r="G2001" s="72"/>
      <c r="H2001" s="72"/>
      <c r="I2001" s="72"/>
      <c r="J2001" s="74"/>
      <c r="K2001" s="72"/>
      <c r="L2001" s="72"/>
      <c r="M2001" s="72"/>
    </row>
    <row r="2002" spans="1:13" ht="13" x14ac:dyDescent="0.15">
      <c r="A2002" s="72"/>
      <c r="B2002" s="72"/>
      <c r="C2002" s="72"/>
      <c r="D2002" s="72"/>
      <c r="E2002" s="72"/>
      <c r="F2002" s="72"/>
      <c r="G2002" s="72"/>
      <c r="H2002" s="72"/>
      <c r="I2002" s="72"/>
      <c r="J2002" s="74"/>
      <c r="K2002" s="72"/>
      <c r="L2002" s="72"/>
      <c r="M2002" s="72"/>
    </row>
    <row r="2003" spans="1:13" ht="13" x14ac:dyDescent="0.15">
      <c r="A2003" s="72"/>
      <c r="B2003" s="72"/>
      <c r="C2003" s="72"/>
      <c r="D2003" s="72"/>
      <c r="E2003" s="72"/>
      <c r="F2003" s="72"/>
      <c r="G2003" s="72"/>
      <c r="H2003" s="72"/>
      <c r="I2003" s="72"/>
      <c r="J2003" s="74"/>
      <c r="K2003" s="72"/>
      <c r="L2003" s="72"/>
      <c r="M2003" s="72"/>
    </row>
    <row r="2004" spans="1:13" ht="13" x14ac:dyDescent="0.15">
      <c r="A2004" s="72"/>
      <c r="B2004" s="72"/>
      <c r="C2004" s="72"/>
      <c r="D2004" s="72"/>
      <c r="E2004" s="72"/>
      <c r="F2004" s="72"/>
      <c r="G2004" s="72"/>
      <c r="H2004" s="72"/>
      <c r="I2004" s="72"/>
      <c r="J2004" s="74"/>
      <c r="K2004" s="72"/>
      <c r="L2004" s="72"/>
      <c r="M2004" s="72"/>
    </row>
    <row r="2005" spans="1:13" ht="13" x14ac:dyDescent="0.15">
      <c r="A2005" s="72"/>
      <c r="B2005" s="72"/>
      <c r="C2005" s="72"/>
      <c r="D2005" s="72"/>
      <c r="E2005" s="72"/>
      <c r="F2005" s="72"/>
      <c r="G2005" s="72"/>
      <c r="H2005" s="72"/>
      <c r="I2005" s="72"/>
      <c r="J2005" s="74"/>
      <c r="K2005" s="72"/>
      <c r="L2005" s="72"/>
      <c r="M2005" s="72"/>
    </row>
    <row r="2006" spans="1:13" ht="13" x14ac:dyDescent="0.15">
      <c r="A2006" s="72"/>
      <c r="B2006" s="72"/>
      <c r="C2006" s="72"/>
      <c r="D2006" s="72"/>
      <c r="E2006" s="72"/>
      <c r="F2006" s="72"/>
      <c r="G2006" s="72"/>
      <c r="H2006" s="72"/>
      <c r="I2006" s="72"/>
      <c r="J2006" s="74"/>
      <c r="K2006" s="72"/>
      <c r="L2006" s="72"/>
      <c r="M2006" s="72"/>
    </row>
    <row r="2007" spans="1:13" ht="13" x14ac:dyDescent="0.15">
      <c r="A2007" s="72"/>
      <c r="B2007" s="72"/>
      <c r="C2007" s="72"/>
      <c r="D2007" s="72"/>
      <c r="E2007" s="72"/>
      <c r="F2007" s="72"/>
      <c r="G2007" s="72"/>
      <c r="H2007" s="72"/>
      <c r="I2007" s="72"/>
      <c r="J2007" s="74"/>
      <c r="K2007" s="72"/>
      <c r="L2007" s="72"/>
      <c r="M2007" s="72"/>
    </row>
    <row r="2008" spans="1:13" ht="13" x14ac:dyDescent="0.15">
      <c r="A2008" s="72"/>
      <c r="B2008" s="72"/>
      <c r="C2008" s="72"/>
      <c r="D2008" s="72"/>
      <c r="E2008" s="72"/>
      <c r="F2008" s="72"/>
      <c r="G2008" s="72"/>
      <c r="H2008" s="72"/>
      <c r="I2008" s="72"/>
      <c r="J2008" s="74"/>
      <c r="K2008" s="72"/>
      <c r="L2008" s="72"/>
      <c r="M2008" s="72"/>
    </row>
    <row r="2009" spans="1:13" ht="13" x14ac:dyDescent="0.15">
      <c r="A2009" s="72"/>
      <c r="B2009" s="72"/>
      <c r="C2009" s="72"/>
      <c r="D2009" s="72"/>
      <c r="E2009" s="72"/>
      <c r="F2009" s="72"/>
      <c r="G2009" s="72"/>
      <c r="H2009" s="72"/>
      <c r="I2009" s="72"/>
      <c r="J2009" s="74"/>
      <c r="K2009" s="72"/>
      <c r="L2009" s="72"/>
      <c r="M2009" s="72"/>
    </row>
    <row r="2010" spans="1:13" ht="13" x14ac:dyDescent="0.15">
      <c r="A2010" s="72"/>
      <c r="B2010" s="72"/>
      <c r="C2010" s="72"/>
      <c r="D2010" s="72"/>
      <c r="E2010" s="72"/>
      <c r="F2010" s="72"/>
      <c r="G2010" s="72"/>
      <c r="H2010" s="72"/>
      <c r="I2010" s="72"/>
      <c r="J2010" s="74"/>
      <c r="K2010" s="72"/>
      <c r="L2010" s="72"/>
      <c r="M2010" s="72"/>
    </row>
    <row r="2011" spans="1:13" ht="13" x14ac:dyDescent="0.15">
      <c r="A2011" s="72"/>
      <c r="B2011" s="72"/>
      <c r="C2011" s="72"/>
      <c r="D2011" s="72"/>
      <c r="E2011" s="72"/>
      <c r="F2011" s="72"/>
      <c r="G2011" s="72"/>
      <c r="H2011" s="72"/>
      <c r="I2011" s="72"/>
      <c r="J2011" s="74"/>
      <c r="K2011" s="72"/>
      <c r="L2011" s="72"/>
      <c r="M2011" s="72"/>
    </row>
    <row r="2012" spans="1:13" ht="13" x14ac:dyDescent="0.15">
      <c r="A2012" s="72"/>
      <c r="B2012" s="72"/>
      <c r="C2012" s="72"/>
      <c r="D2012" s="72"/>
      <c r="E2012" s="72"/>
      <c r="F2012" s="72"/>
      <c r="G2012" s="72"/>
      <c r="H2012" s="72"/>
      <c r="I2012" s="72"/>
      <c r="J2012" s="74"/>
      <c r="K2012" s="72"/>
      <c r="L2012" s="72"/>
      <c r="M2012" s="72"/>
    </row>
    <row r="2013" spans="1:13" ht="13" x14ac:dyDescent="0.15">
      <c r="A2013" s="72"/>
      <c r="B2013" s="72"/>
      <c r="C2013" s="72"/>
      <c r="D2013" s="72"/>
      <c r="E2013" s="72"/>
      <c r="F2013" s="72"/>
      <c r="G2013" s="72"/>
      <c r="H2013" s="72"/>
      <c r="I2013" s="72"/>
      <c r="J2013" s="74"/>
      <c r="K2013" s="72"/>
      <c r="L2013" s="72"/>
      <c r="M2013" s="72"/>
    </row>
    <row r="2014" spans="1:13" ht="13" x14ac:dyDescent="0.15">
      <c r="A2014" s="72"/>
      <c r="B2014" s="72"/>
      <c r="C2014" s="72"/>
      <c r="D2014" s="72"/>
      <c r="E2014" s="72"/>
      <c r="F2014" s="72"/>
      <c r="G2014" s="72"/>
      <c r="H2014" s="72"/>
      <c r="I2014" s="72"/>
      <c r="J2014" s="74"/>
      <c r="K2014" s="72"/>
      <c r="L2014" s="72"/>
      <c r="M2014" s="72"/>
    </row>
    <row r="2015" spans="1:13" ht="13" x14ac:dyDescent="0.15">
      <c r="A2015" s="72"/>
      <c r="B2015" s="72"/>
      <c r="C2015" s="72"/>
      <c r="D2015" s="72"/>
      <c r="E2015" s="72"/>
      <c r="F2015" s="72"/>
      <c r="G2015" s="72"/>
      <c r="H2015" s="72"/>
      <c r="I2015" s="72"/>
      <c r="J2015" s="74"/>
      <c r="K2015" s="72"/>
      <c r="L2015" s="72"/>
      <c r="M2015" s="72"/>
    </row>
    <row r="2016" spans="1:13" ht="13" x14ac:dyDescent="0.15">
      <c r="A2016" s="72"/>
      <c r="B2016" s="72"/>
      <c r="C2016" s="72"/>
      <c r="D2016" s="72"/>
      <c r="E2016" s="72"/>
      <c r="F2016" s="72"/>
      <c r="G2016" s="72"/>
      <c r="H2016" s="72"/>
      <c r="I2016" s="72"/>
      <c r="J2016" s="74"/>
      <c r="K2016" s="72"/>
      <c r="L2016" s="72"/>
      <c r="M2016" s="72"/>
    </row>
    <row r="2017" spans="1:13" ht="13" x14ac:dyDescent="0.15">
      <c r="A2017" s="72"/>
      <c r="B2017" s="72"/>
      <c r="C2017" s="72"/>
      <c r="D2017" s="72"/>
      <c r="E2017" s="72"/>
      <c r="F2017" s="72"/>
      <c r="G2017" s="72"/>
      <c r="H2017" s="72"/>
      <c r="I2017" s="72"/>
      <c r="J2017" s="74"/>
      <c r="K2017" s="72"/>
      <c r="L2017" s="72"/>
      <c r="M2017" s="72"/>
    </row>
    <row r="2018" spans="1:13" ht="13" x14ac:dyDescent="0.15">
      <c r="A2018" s="72"/>
      <c r="B2018" s="72"/>
      <c r="C2018" s="72"/>
      <c r="D2018" s="72"/>
      <c r="E2018" s="72"/>
      <c r="F2018" s="72"/>
      <c r="G2018" s="72"/>
      <c r="H2018" s="72"/>
      <c r="I2018" s="72"/>
      <c r="J2018" s="74"/>
      <c r="K2018" s="72"/>
      <c r="L2018" s="72"/>
      <c r="M2018" s="72"/>
    </row>
    <row r="2019" spans="1:13" ht="13" x14ac:dyDescent="0.15">
      <c r="A2019" s="72"/>
      <c r="B2019" s="72"/>
      <c r="C2019" s="72"/>
      <c r="D2019" s="72"/>
      <c r="E2019" s="72"/>
      <c r="F2019" s="72"/>
      <c r="G2019" s="72"/>
      <c r="H2019" s="72"/>
      <c r="I2019" s="72"/>
      <c r="J2019" s="74"/>
      <c r="K2019" s="72"/>
      <c r="L2019" s="72"/>
      <c r="M2019" s="72"/>
    </row>
    <row r="2020" spans="1:13" ht="13" x14ac:dyDescent="0.15">
      <c r="A2020" s="72"/>
      <c r="B2020" s="72"/>
      <c r="C2020" s="72"/>
      <c r="D2020" s="72"/>
      <c r="E2020" s="72"/>
      <c r="F2020" s="72"/>
      <c r="G2020" s="72"/>
      <c r="H2020" s="72"/>
      <c r="I2020" s="72"/>
      <c r="J2020" s="74"/>
      <c r="K2020" s="72"/>
      <c r="L2020" s="72"/>
      <c r="M2020" s="72"/>
    </row>
    <row r="2021" spans="1:13" ht="13" x14ac:dyDescent="0.15">
      <c r="A2021" s="72"/>
      <c r="B2021" s="72"/>
      <c r="C2021" s="72"/>
      <c r="D2021" s="72"/>
      <c r="E2021" s="72"/>
      <c r="F2021" s="72"/>
      <c r="G2021" s="72"/>
      <c r="H2021" s="72"/>
      <c r="I2021" s="72"/>
      <c r="J2021" s="74"/>
      <c r="K2021" s="72"/>
      <c r="L2021" s="72"/>
      <c r="M2021" s="72"/>
    </row>
    <row r="2022" spans="1:13" ht="13" x14ac:dyDescent="0.15">
      <c r="A2022" s="72"/>
      <c r="B2022" s="72"/>
      <c r="C2022" s="72"/>
      <c r="D2022" s="72"/>
      <c r="E2022" s="72"/>
      <c r="F2022" s="72"/>
      <c r="G2022" s="72"/>
      <c r="H2022" s="72"/>
      <c r="I2022" s="72"/>
      <c r="J2022" s="74"/>
      <c r="K2022" s="72"/>
      <c r="L2022" s="72"/>
      <c r="M2022" s="72"/>
    </row>
    <row r="2023" spans="1:13" ht="13" x14ac:dyDescent="0.15">
      <c r="A2023" s="72"/>
      <c r="B2023" s="72"/>
      <c r="C2023" s="72"/>
      <c r="D2023" s="72"/>
      <c r="E2023" s="72"/>
      <c r="F2023" s="72"/>
      <c r="G2023" s="72"/>
      <c r="H2023" s="72"/>
      <c r="I2023" s="72"/>
      <c r="J2023" s="74"/>
      <c r="K2023" s="72"/>
      <c r="L2023" s="72"/>
      <c r="M2023" s="72"/>
    </row>
    <row r="2024" spans="1:13" ht="13" x14ac:dyDescent="0.15">
      <c r="A2024" s="72"/>
      <c r="B2024" s="72"/>
      <c r="C2024" s="72"/>
      <c r="D2024" s="72"/>
      <c r="E2024" s="72"/>
      <c r="F2024" s="72"/>
      <c r="G2024" s="72"/>
      <c r="H2024" s="72"/>
      <c r="I2024" s="72"/>
      <c r="J2024" s="74"/>
      <c r="K2024" s="72"/>
      <c r="L2024" s="72"/>
      <c r="M2024" s="72"/>
    </row>
    <row r="2025" spans="1:13" ht="13" x14ac:dyDescent="0.15">
      <c r="A2025" s="72"/>
      <c r="B2025" s="72"/>
      <c r="C2025" s="72"/>
      <c r="D2025" s="72"/>
      <c r="E2025" s="72"/>
      <c r="F2025" s="72"/>
      <c r="G2025" s="72"/>
      <c r="H2025" s="72"/>
      <c r="I2025" s="72"/>
      <c r="J2025" s="74"/>
      <c r="K2025" s="72"/>
      <c r="L2025" s="72"/>
      <c r="M2025" s="72"/>
    </row>
    <row r="2026" spans="1:13" ht="13" x14ac:dyDescent="0.15">
      <c r="A2026" s="72"/>
      <c r="B2026" s="72"/>
      <c r="C2026" s="72"/>
      <c r="D2026" s="72"/>
      <c r="E2026" s="72"/>
      <c r="F2026" s="72"/>
      <c r="G2026" s="72"/>
      <c r="H2026" s="72"/>
      <c r="I2026" s="72"/>
      <c r="J2026" s="74"/>
      <c r="K2026" s="72"/>
      <c r="L2026" s="72"/>
      <c r="M2026" s="72"/>
    </row>
    <row r="2027" spans="1:13" ht="13" x14ac:dyDescent="0.15">
      <c r="A2027" s="72"/>
      <c r="B2027" s="72"/>
      <c r="C2027" s="72"/>
      <c r="D2027" s="72"/>
      <c r="E2027" s="72"/>
      <c r="F2027" s="72"/>
      <c r="G2027" s="72"/>
      <c r="H2027" s="72"/>
      <c r="I2027" s="72"/>
      <c r="J2027" s="74"/>
      <c r="K2027" s="72"/>
      <c r="L2027" s="72"/>
      <c r="M2027" s="72"/>
    </row>
    <row r="2028" spans="1:13" ht="13" x14ac:dyDescent="0.15">
      <c r="A2028" s="72"/>
      <c r="B2028" s="72"/>
      <c r="C2028" s="72"/>
      <c r="D2028" s="72"/>
      <c r="E2028" s="72"/>
      <c r="F2028" s="72"/>
      <c r="G2028" s="72"/>
      <c r="H2028" s="72"/>
      <c r="I2028" s="72"/>
      <c r="J2028" s="74"/>
      <c r="K2028" s="72"/>
      <c r="L2028" s="72"/>
      <c r="M2028" s="72"/>
    </row>
    <row r="2029" spans="1:13" ht="13" x14ac:dyDescent="0.15">
      <c r="A2029" s="72"/>
      <c r="B2029" s="72"/>
      <c r="C2029" s="72"/>
      <c r="D2029" s="72"/>
      <c r="E2029" s="72"/>
      <c r="F2029" s="72"/>
      <c r="G2029" s="72"/>
      <c r="H2029" s="72"/>
      <c r="I2029" s="72"/>
      <c r="J2029" s="74"/>
      <c r="K2029" s="72"/>
      <c r="L2029" s="72"/>
      <c r="M2029" s="72"/>
    </row>
    <row r="2030" spans="1:13" ht="13" x14ac:dyDescent="0.15">
      <c r="A2030" s="72"/>
      <c r="B2030" s="72"/>
      <c r="C2030" s="72"/>
      <c r="D2030" s="72"/>
      <c r="E2030" s="72"/>
      <c r="F2030" s="72"/>
      <c r="G2030" s="72"/>
      <c r="H2030" s="72"/>
      <c r="I2030" s="72"/>
      <c r="J2030" s="74"/>
      <c r="K2030" s="72"/>
      <c r="L2030" s="72"/>
      <c r="M2030" s="72"/>
    </row>
    <row r="2031" spans="1:13" ht="13" x14ac:dyDescent="0.15">
      <c r="A2031" s="72"/>
      <c r="B2031" s="72"/>
      <c r="C2031" s="72"/>
      <c r="D2031" s="72"/>
      <c r="E2031" s="72"/>
      <c r="F2031" s="72"/>
      <c r="G2031" s="72"/>
      <c r="H2031" s="72"/>
      <c r="I2031" s="72"/>
      <c r="J2031" s="74"/>
      <c r="K2031" s="72"/>
      <c r="L2031" s="72"/>
      <c r="M2031" s="72"/>
    </row>
    <row r="2032" spans="1:13" ht="13" x14ac:dyDescent="0.15">
      <c r="A2032" s="72"/>
      <c r="B2032" s="72"/>
      <c r="C2032" s="72"/>
      <c r="D2032" s="72"/>
      <c r="E2032" s="72"/>
      <c r="F2032" s="72"/>
      <c r="G2032" s="72"/>
      <c r="H2032" s="72"/>
      <c r="I2032" s="72"/>
      <c r="J2032" s="74"/>
      <c r="K2032" s="72"/>
      <c r="L2032" s="72"/>
      <c r="M2032" s="72"/>
    </row>
    <row r="2033" spans="1:13" ht="13" x14ac:dyDescent="0.15">
      <c r="A2033" s="72"/>
      <c r="B2033" s="72"/>
      <c r="C2033" s="72"/>
      <c r="D2033" s="72"/>
      <c r="E2033" s="72"/>
      <c r="F2033" s="72"/>
      <c r="G2033" s="72"/>
      <c r="H2033" s="72"/>
      <c r="I2033" s="72"/>
      <c r="J2033" s="74"/>
      <c r="K2033" s="72"/>
      <c r="L2033" s="72"/>
      <c r="M2033" s="72"/>
    </row>
    <row r="2034" spans="1:13" ht="13" x14ac:dyDescent="0.15">
      <c r="A2034" s="72"/>
      <c r="B2034" s="72"/>
      <c r="C2034" s="72"/>
      <c r="D2034" s="72"/>
      <c r="E2034" s="72"/>
      <c r="F2034" s="72"/>
      <c r="G2034" s="72"/>
      <c r="H2034" s="72"/>
      <c r="I2034" s="72"/>
      <c r="J2034" s="74"/>
      <c r="K2034" s="72"/>
      <c r="L2034" s="72"/>
      <c r="M2034" s="72"/>
    </row>
    <row r="2035" spans="1:13" ht="13" x14ac:dyDescent="0.15">
      <c r="A2035" s="72"/>
      <c r="B2035" s="72"/>
      <c r="C2035" s="72"/>
      <c r="D2035" s="72"/>
      <c r="E2035" s="72"/>
      <c r="F2035" s="72"/>
      <c r="G2035" s="72"/>
      <c r="H2035" s="72"/>
      <c r="I2035" s="72"/>
      <c r="J2035" s="74"/>
      <c r="K2035" s="72"/>
      <c r="L2035" s="72"/>
      <c r="M2035" s="72"/>
    </row>
    <row r="2036" spans="1:13" ht="13" x14ac:dyDescent="0.15">
      <c r="A2036" s="72"/>
      <c r="B2036" s="72"/>
      <c r="C2036" s="72"/>
      <c r="D2036" s="72"/>
      <c r="E2036" s="72"/>
      <c r="F2036" s="72"/>
      <c r="G2036" s="72"/>
      <c r="H2036" s="72"/>
      <c r="I2036" s="72"/>
      <c r="J2036" s="74"/>
      <c r="K2036" s="72"/>
      <c r="L2036" s="72"/>
      <c r="M2036" s="72"/>
    </row>
    <row r="2037" spans="1:13" ht="13" x14ac:dyDescent="0.15">
      <c r="A2037" s="72"/>
      <c r="B2037" s="72"/>
      <c r="C2037" s="72"/>
      <c r="D2037" s="72"/>
      <c r="E2037" s="72"/>
      <c r="F2037" s="72"/>
      <c r="G2037" s="72"/>
      <c r="H2037" s="72"/>
      <c r="I2037" s="72"/>
      <c r="J2037" s="74"/>
      <c r="K2037" s="72"/>
      <c r="L2037" s="72"/>
      <c r="M2037" s="72"/>
    </row>
    <row r="2038" spans="1:13" ht="13" x14ac:dyDescent="0.15">
      <c r="A2038" s="72"/>
      <c r="B2038" s="72"/>
      <c r="C2038" s="72"/>
      <c r="D2038" s="72"/>
      <c r="E2038" s="72"/>
      <c r="F2038" s="72"/>
      <c r="G2038" s="72"/>
      <c r="H2038" s="72"/>
      <c r="I2038" s="72"/>
      <c r="J2038" s="74"/>
      <c r="K2038" s="72"/>
      <c r="L2038" s="72"/>
      <c r="M2038" s="72"/>
    </row>
    <row r="2039" spans="1:13" ht="13" x14ac:dyDescent="0.15">
      <c r="A2039" s="72"/>
      <c r="B2039" s="72"/>
      <c r="C2039" s="72"/>
      <c r="D2039" s="72"/>
      <c r="E2039" s="72"/>
      <c r="F2039" s="72"/>
      <c r="G2039" s="72"/>
      <c r="H2039" s="72"/>
      <c r="I2039" s="72"/>
      <c r="J2039" s="74"/>
      <c r="K2039" s="72"/>
      <c r="L2039" s="72"/>
      <c r="M2039" s="72"/>
    </row>
    <row r="2040" spans="1:13" ht="13" x14ac:dyDescent="0.15">
      <c r="A2040" s="72"/>
      <c r="B2040" s="72"/>
      <c r="C2040" s="72"/>
      <c r="D2040" s="72"/>
      <c r="E2040" s="72"/>
      <c r="F2040" s="72"/>
      <c r="G2040" s="72"/>
      <c r="H2040" s="72"/>
      <c r="I2040" s="72"/>
      <c r="J2040" s="74"/>
      <c r="K2040" s="72"/>
      <c r="L2040" s="72"/>
      <c r="M2040" s="72"/>
    </row>
    <row r="2041" spans="1:13" ht="13" x14ac:dyDescent="0.15">
      <c r="A2041" s="72"/>
      <c r="B2041" s="72"/>
      <c r="C2041" s="72"/>
      <c r="D2041" s="72"/>
      <c r="E2041" s="72"/>
      <c r="F2041" s="72"/>
      <c r="G2041" s="72"/>
      <c r="H2041" s="72"/>
      <c r="I2041" s="72"/>
      <c r="J2041" s="74"/>
      <c r="K2041" s="72"/>
      <c r="L2041" s="72"/>
      <c r="M2041" s="72"/>
    </row>
    <row r="2042" spans="1:13" ht="13" x14ac:dyDescent="0.15">
      <c r="A2042" s="72"/>
      <c r="B2042" s="72"/>
      <c r="C2042" s="72"/>
      <c r="D2042" s="72"/>
      <c r="E2042" s="72"/>
      <c r="F2042" s="72"/>
      <c r="G2042" s="72"/>
      <c r="H2042" s="72"/>
      <c r="I2042" s="72"/>
      <c r="J2042" s="74"/>
      <c r="K2042" s="72"/>
      <c r="L2042" s="72"/>
      <c r="M2042" s="72"/>
    </row>
    <row r="2043" spans="1:13" ht="13" x14ac:dyDescent="0.15">
      <c r="A2043" s="72"/>
      <c r="B2043" s="72"/>
      <c r="C2043" s="72"/>
      <c r="D2043" s="72"/>
      <c r="E2043" s="72"/>
      <c r="F2043" s="72"/>
      <c r="G2043" s="72"/>
      <c r="H2043" s="72"/>
      <c r="I2043" s="72"/>
      <c r="J2043" s="74"/>
      <c r="K2043" s="72"/>
      <c r="L2043" s="72"/>
      <c r="M2043" s="72"/>
    </row>
    <row r="2044" spans="1:13" ht="13" x14ac:dyDescent="0.15">
      <c r="A2044" s="72"/>
      <c r="B2044" s="72"/>
      <c r="C2044" s="72"/>
      <c r="D2044" s="72"/>
      <c r="E2044" s="72"/>
      <c r="F2044" s="72"/>
      <c r="G2044" s="72"/>
      <c r="H2044" s="72"/>
      <c r="I2044" s="72"/>
      <c r="J2044" s="74"/>
      <c r="K2044" s="72"/>
      <c r="L2044" s="72"/>
      <c r="M2044" s="72"/>
    </row>
    <row r="2045" spans="1:13" ht="13" x14ac:dyDescent="0.15">
      <c r="A2045" s="72"/>
      <c r="B2045" s="72"/>
      <c r="C2045" s="72"/>
      <c r="D2045" s="72"/>
      <c r="E2045" s="72"/>
      <c r="F2045" s="72"/>
      <c r="G2045" s="72"/>
      <c r="H2045" s="72"/>
      <c r="I2045" s="72"/>
      <c r="J2045" s="74"/>
      <c r="K2045" s="72"/>
      <c r="L2045" s="72"/>
      <c r="M2045" s="72"/>
    </row>
    <row r="2046" spans="1:13" ht="13" x14ac:dyDescent="0.15">
      <c r="A2046" s="72"/>
      <c r="B2046" s="72"/>
      <c r="C2046" s="72"/>
      <c r="D2046" s="72"/>
      <c r="E2046" s="72"/>
      <c r="F2046" s="72"/>
      <c r="G2046" s="72"/>
      <c r="H2046" s="72"/>
      <c r="I2046" s="72"/>
      <c r="J2046" s="74"/>
      <c r="K2046" s="72"/>
      <c r="L2046" s="72"/>
      <c r="M2046" s="72"/>
    </row>
    <row r="2047" spans="1:13" ht="13" x14ac:dyDescent="0.15">
      <c r="A2047" s="72"/>
      <c r="B2047" s="72"/>
      <c r="C2047" s="72"/>
      <c r="D2047" s="72"/>
      <c r="E2047" s="72"/>
      <c r="F2047" s="72"/>
      <c r="G2047" s="72"/>
      <c r="H2047" s="72"/>
      <c r="I2047" s="72"/>
      <c r="J2047" s="74"/>
      <c r="K2047" s="72"/>
      <c r="L2047" s="72"/>
      <c r="M2047" s="72"/>
    </row>
    <row r="2048" spans="1:13" ht="13" x14ac:dyDescent="0.15">
      <c r="A2048" s="72"/>
      <c r="B2048" s="72"/>
      <c r="C2048" s="72"/>
      <c r="D2048" s="72"/>
      <c r="E2048" s="72"/>
      <c r="F2048" s="72"/>
      <c r="G2048" s="72"/>
      <c r="H2048" s="72"/>
      <c r="I2048" s="72"/>
      <c r="J2048" s="74"/>
      <c r="K2048" s="72"/>
      <c r="L2048" s="72"/>
      <c r="M2048" s="72"/>
    </row>
    <row r="2049" spans="1:13" ht="13" x14ac:dyDescent="0.15">
      <c r="A2049" s="72"/>
      <c r="B2049" s="72"/>
      <c r="C2049" s="72"/>
      <c r="D2049" s="72"/>
      <c r="E2049" s="72"/>
      <c r="F2049" s="72"/>
      <c r="G2049" s="72"/>
      <c r="H2049" s="72"/>
      <c r="I2049" s="72"/>
      <c r="J2049" s="74"/>
      <c r="K2049" s="72"/>
      <c r="L2049" s="72"/>
      <c r="M2049" s="72"/>
    </row>
    <row r="2050" spans="1:13" ht="13" x14ac:dyDescent="0.15">
      <c r="A2050" s="72"/>
      <c r="B2050" s="72"/>
      <c r="C2050" s="72"/>
      <c r="D2050" s="72"/>
      <c r="E2050" s="72"/>
      <c r="F2050" s="72"/>
      <c r="G2050" s="72"/>
      <c r="H2050" s="72"/>
      <c r="I2050" s="72"/>
      <c r="J2050" s="74"/>
      <c r="K2050" s="72"/>
      <c r="L2050" s="72"/>
      <c r="M2050" s="72"/>
    </row>
    <row r="2051" spans="1:13" ht="13" x14ac:dyDescent="0.15">
      <c r="A2051" s="72"/>
      <c r="B2051" s="72"/>
      <c r="C2051" s="72"/>
      <c r="D2051" s="72"/>
      <c r="E2051" s="72"/>
      <c r="F2051" s="72"/>
      <c r="G2051" s="72"/>
      <c r="H2051" s="72"/>
      <c r="I2051" s="72"/>
      <c r="J2051" s="74"/>
      <c r="K2051" s="72"/>
      <c r="L2051" s="72"/>
      <c r="M2051" s="72"/>
    </row>
    <row r="2052" spans="1:13" ht="13" x14ac:dyDescent="0.15">
      <c r="A2052" s="72"/>
      <c r="B2052" s="72"/>
      <c r="C2052" s="72"/>
      <c r="D2052" s="72"/>
      <c r="E2052" s="72"/>
      <c r="F2052" s="72"/>
      <c r="G2052" s="72"/>
      <c r="H2052" s="72"/>
      <c r="I2052" s="72"/>
      <c r="J2052" s="74"/>
      <c r="K2052" s="72"/>
      <c r="L2052" s="72"/>
      <c r="M2052" s="72"/>
    </row>
    <row r="2053" spans="1:13" ht="13" x14ac:dyDescent="0.15">
      <c r="A2053" s="72"/>
      <c r="B2053" s="72"/>
      <c r="C2053" s="72"/>
      <c r="D2053" s="72"/>
      <c r="E2053" s="72"/>
      <c r="F2053" s="72"/>
      <c r="G2053" s="72"/>
      <c r="H2053" s="72"/>
      <c r="I2053" s="72"/>
      <c r="J2053" s="74"/>
      <c r="K2053" s="72"/>
      <c r="L2053" s="72"/>
      <c r="M2053" s="72"/>
    </row>
    <row r="2054" spans="1:13" ht="13" x14ac:dyDescent="0.15">
      <c r="A2054" s="72"/>
      <c r="B2054" s="72"/>
      <c r="C2054" s="72"/>
      <c r="D2054" s="72"/>
      <c r="E2054" s="72"/>
      <c r="F2054" s="72"/>
      <c r="G2054" s="72"/>
      <c r="H2054" s="72"/>
      <c r="I2054" s="72"/>
      <c r="J2054" s="74"/>
      <c r="K2054" s="72"/>
      <c r="L2054" s="72"/>
      <c r="M2054" s="72"/>
    </row>
    <row r="2055" spans="1:13" ht="13" x14ac:dyDescent="0.15">
      <c r="A2055" s="72"/>
      <c r="B2055" s="72"/>
      <c r="C2055" s="72"/>
      <c r="D2055" s="72"/>
      <c r="E2055" s="72"/>
      <c r="F2055" s="72"/>
      <c r="G2055" s="72"/>
      <c r="H2055" s="72"/>
      <c r="I2055" s="72"/>
      <c r="J2055" s="74"/>
      <c r="K2055" s="72"/>
      <c r="L2055" s="72"/>
      <c r="M2055" s="72"/>
    </row>
    <row r="2056" spans="1:13" ht="13" x14ac:dyDescent="0.15">
      <c r="A2056" s="72"/>
      <c r="B2056" s="72"/>
      <c r="C2056" s="72"/>
      <c r="D2056" s="72"/>
      <c r="E2056" s="72"/>
      <c r="F2056" s="72"/>
      <c r="G2056" s="72"/>
      <c r="H2056" s="72"/>
      <c r="I2056" s="72"/>
      <c r="J2056" s="74"/>
      <c r="K2056" s="72"/>
      <c r="L2056" s="72"/>
      <c r="M2056" s="72"/>
    </row>
    <row r="2057" spans="1:13" ht="13" x14ac:dyDescent="0.15">
      <c r="A2057" s="72"/>
      <c r="B2057" s="72"/>
      <c r="C2057" s="72"/>
      <c r="D2057" s="72"/>
      <c r="E2057" s="72"/>
      <c r="F2057" s="72"/>
      <c r="G2057" s="72"/>
      <c r="H2057" s="72"/>
      <c r="I2057" s="72"/>
      <c r="J2057" s="74"/>
      <c r="K2057" s="72"/>
      <c r="L2057" s="72"/>
      <c r="M2057" s="72"/>
    </row>
    <row r="2058" spans="1:13" ht="13" x14ac:dyDescent="0.15">
      <c r="A2058" s="72"/>
      <c r="B2058" s="72"/>
      <c r="C2058" s="72"/>
      <c r="D2058" s="72"/>
      <c r="E2058" s="72"/>
      <c r="F2058" s="72"/>
      <c r="G2058" s="72"/>
      <c r="H2058" s="72"/>
      <c r="I2058" s="72"/>
      <c r="J2058" s="74"/>
      <c r="K2058" s="72"/>
      <c r="L2058" s="72"/>
      <c r="M2058" s="72"/>
    </row>
    <row r="2059" spans="1:13" ht="13" x14ac:dyDescent="0.15">
      <c r="A2059" s="72"/>
      <c r="B2059" s="72"/>
      <c r="C2059" s="72"/>
      <c r="D2059" s="72"/>
      <c r="E2059" s="72"/>
      <c r="F2059" s="72"/>
      <c r="G2059" s="72"/>
      <c r="H2059" s="72"/>
      <c r="I2059" s="72"/>
      <c r="J2059" s="74"/>
      <c r="K2059" s="72"/>
      <c r="L2059" s="72"/>
      <c r="M2059" s="72"/>
    </row>
    <row r="2060" spans="1:13" ht="13" x14ac:dyDescent="0.15">
      <c r="A2060" s="72"/>
      <c r="B2060" s="72"/>
      <c r="C2060" s="72"/>
      <c r="D2060" s="72"/>
      <c r="E2060" s="72"/>
      <c r="F2060" s="72"/>
      <c r="G2060" s="72"/>
      <c r="H2060" s="72"/>
      <c r="I2060" s="72"/>
      <c r="J2060" s="74"/>
      <c r="K2060" s="72"/>
      <c r="L2060" s="72"/>
      <c r="M2060" s="72"/>
    </row>
    <row r="2061" spans="1:13" ht="13" x14ac:dyDescent="0.15">
      <c r="A2061" s="72"/>
      <c r="B2061" s="72"/>
      <c r="C2061" s="72"/>
      <c r="D2061" s="72"/>
      <c r="E2061" s="72"/>
      <c r="F2061" s="72"/>
      <c r="G2061" s="72"/>
      <c r="H2061" s="72"/>
      <c r="I2061" s="72"/>
      <c r="J2061" s="74"/>
      <c r="K2061" s="72"/>
      <c r="L2061" s="72"/>
      <c r="M2061" s="72"/>
    </row>
    <row r="2062" spans="1:13" ht="13" x14ac:dyDescent="0.15">
      <c r="A2062" s="72"/>
      <c r="B2062" s="72"/>
      <c r="C2062" s="72"/>
      <c r="D2062" s="72"/>
      <c r="E2062" s="72"/>
      <c r="F2062" s="72"/>
      <c r="G2062" s="72"/>
      <c r="H2062" s="72"/>
      <c r="I2062" s="72"/>
      <c r="J2062" s="74"/>
      <c r="K2062" s="72"/>
      <c r="L2062" s="72"/>
      <c r="M2062" s="72"/>
    </row>
    <row r="2063" spans="1:13" ht="13" x14ac:dyDescent="0.15">
      <c r="A2063" s="72"/>
      <c r="B2063" s="72"/>
      <c r="C2063" s="72"/>
      <c r="D2063" s="72"/>
      <c r="E2063" s="72"/>
      <c r="F2063" s="72"/>
      <c r="G2063" s="72"/>
      <c r="H2063" s="72"/>
      <c r="I2063" s="72"/>
      <c r="J2063" s="74"/>
      <c r="K2063" s="72"/>
      <c r="L2063" s="72"/>
      <c r="M2063" s="72"/>
    </row>
    <row r="2064" spans="1:13" ht="13" x14ac:dyDescent="0.15">
      <c r="A2064" s="72"/>
      <c r="B2064" s="72"/>
      <c r="C2064" s="72"/>
      <c r="D2064" s="72"/>
      <c r="E2064" s="72"/>
      <c r="F2064" s="72"/>
      <c r="G2064" s="72"/>
      <c r="H2064" s="72"/>
      <c r="I2064" s="72"/>
      <c r="J2064" s="74"/>
      <c r="K2064" s="72"/>
      <c r="L2064" s="72"/>
      <c r="M2064" s="72"/>
    </row>
    <row r="2065" spans="1:13" ht="13" x14ac:dyDescent="0.15">
      <c r="A2065" s="72"/>
      <c r="B2065" s="72"/>
      <c r="C2065" s="72"/>
      <c r="D2065" s="72"/>
      <c r="E2065" s="72"/>
      <c r="F2065" s="72"/>
      <c r="G2065" s="72"/>
      <c r="H2065" s="72"/>
      <c r="I2065" s="72"/>
      <c r="J2065" s="74"/>
      <c r="K2065" s="72"/>
      <c r="L2065" s="72"/>
      <c r="M2065" s="72"/>
    </row>
    <row r="2066" spans="1:13" ht="13" x14ac:dyDescent="0.15">
      <c r="A2066" s="72"/>
      <c r="B2066" s="72"/>
      <c r="C2066" s="72"/>
      <c r="D2066" s="72"/>
      <c r="E2066" s="72"/>
      <c r="F2066" s="72"/>
      <c r="G2066" s="72"/>
      <c r="H2066" s="72"/>
      <c r="I2066" s="72"/>
      <c r="J2066" s="74"/>
      <c r="K2066" s="72"/>
      <c r="L2066" s="72"/>
      <c r="M2066" s="72"/>
    </row>
    <row r="2067" spans="1:13" ht="13" x14ac:dyDescent="0.15">
      <c r="A2067" s="72"/>
      <c r="B2067" s="72"/>
      <c r="C2067" s="72"/>
      <c r="D2067" s="72"/>
      <c r="E2067" s="72"/>
      <c r="F2067" s="72"/>
      <c r="G2067" s="72"/>
      <c r="H2067" s="72"/>
      <c r="I2067" s="72"/>
      <c r="J2067" s="74"/>
      <c r="K2067" s="72"/>
      <c r="L2067" s="72"/>
      <c r="M2067" s="72"/>
    </row>
    <row r="2068" spans="1:13" ht="13" x14ac:dyDescent="0.15">
      <c r="A2068" s="72"/>
      <c r="B2068" s="72"/>
      <c r="C2068" s="72"/>
      <c r="D2068" s="72"/>
      <c r="E2068" s="72"/>
      <c r="F2068" s="72"/>
      <c r="G2068" s="72"/>
      <c r="H2068" s="72"/>
      <c r="I2068" s="72"/>
      <c r="J2068" s="74"/>
      <c r="K2068" s="72"/>
      <c r="L2068" s="72"/>
      <c r="M2068" s="72"/>
    </row>
    <row r="2069" spans="1:13" ht="13" x14ac:dyDescent="0.15">
      <c r="A2069" s="72"/>
      <c r="B2069" s="72"/>
      <c r="C2069" s="72"/>
      <c r="D2069" s="72"/>
      <c r="E2069" s="72"/>
      <c r="F2069" s="72"/>
      <c r="G2069" s="72"/>
      <c r="H2069" s="72"/>
      <c r="I2069" s="72"/>
      <c r="J2069" s="74"/>
      <c r="K2069" s="72"/>
      <c r="L2069" s="72"/>
      <c r="M2069" s="72"/>
    </row>
    <row r="2070" spans="1:13" ht="13" x14ac:dyDescent="0.15">
      <c r="A2070" s="72"/>
      <c r="B2070" s="72"/>
      <c r="C2070" s="72"/>
      <c r="D2070" s="72"/>
      <c r="E2070" s="72"/>
      <c r="F2070" s="72"/>
      <c r="G2070" s="72"/>
      <c r="H2070" s="72"/>
      <c r="I2070" s="72"/>
      <c r="J2070" s="74"/>
      <c r="K2070" s="72"/>
      <c r="L2070" s="72"/>
      <c r="M2070" s="72"/>
    </row>
    <row r="2071" spans="1:13" ht="13" x14ac:dyDescent="0.15">
      <c r="A2071" s="72"/>
      <c r="B2071" s="72"/>
      <c r="C2071" s="72"/>
      <c r="D2071" s="72"/>
      <c r="E2071" s="72"/>
      <c r="F2071" s="72"/>
      <c r="G2071" s="72"/>
      <c r="H2071" s="72"/>
      <c r="I2071" s="72"/>
      <c r="J2071" s="74"/>
      <c r="K2071" s="72"/>
      <c r="L2071" s="72"/>
      <c r="M2071" s="72"/>
    </row>
    <row r="2072" spans="1:13" ht="13" x14ac:dyDescent="0.15">
      <c r="A2072" s="72"/>
      <c r="B2072" s="72"/>
      <c r="C2072" s="72"/>
      <c r="D2072" s="72"/>
      <c r="E2072" s="72"/>
      <c r="F2072" s="72"/>
      <c r="G2072" s="72"/>
      <c r="H2072" s="72"/>
      <c r="I2072" s="72"/>
      <c r="J2072" s="74"/>
      <c r="K2072" s="72"/>
      <c r="L2072" s="72"/>
      <c r="M2072" s="72"/>
    </row>
    <row r="2073" spans="1:13" ht="13" x14ac:dyDescent="0.15">
      <c r="A2073" s="72"/>
      <c r="B2073" s="72"/>
      <c r="C2073" s="72"/>
      <c r="D2073" s="72"/>
      <c r="E2073" s="72"/>
      <c r="F2073" s="72"/>
      <c r="G2073" s="72"/>
      <c r="H2073" s="72"/>
      <c r="I2073" s="72"/>
      <c r="J2073" s="74"/>
      <c r="K2073" s="72"/>
      <c r="L2073" s="72"/>
      <c r="M2073" s="72"/>
    </row>
    <row r="2074" spans="1:13" ht="13" x14ac:dyDescent="0.15">
      <c r="A2074" s="72"/>
      <c r="B2074" s="72"/>
      <c r="C2074" s="72"/>
      <c r="D2074" s="72"/>
      <c r="E2074" s="72"/>
      <c r="F2074" s="72"/>
      <c r="G2074" s="72"/>
      <c r="H2074" s="72"/>
      <c r="I2074" s="72"/>
      <c r="J2074" s="74"/>
      <c r="K2074" s="72"/>
      <c r="L2074" s="72"/>
      <c r="M2074" s="72"/>
    </row>
    <row r="2075" spans="1:13" ht="13" x14ac:dyDescent="0.15">
      <c r="A2075" s="72"/>
      <c r="B2075" s="72"/>
      <c r="C2075" s="72"/>
      <c r="D2075" s="72"/>
      <c r="E2075" s="72"/>
      <c r="F2075" s="72"/>
      <c r="G2075" s="72"/>
      <c r="H2075" s="72"/>
      <c r="I2075" s="72"/>
      <c r="J2075" s="74"/>
      <c r="K2075" s="72"/>
      <c r="L2075" s="72"/>
      <c r="M2075" s="72"/>
    </row>
    <row r="2076" spans="1:13" ht="13" x14ac:dyDescent="0.15">
      <c r="A2076" s="72"/>
      <c r="B2076" s="72"/>
      <c r="C2076" s="72"/>
      <c r="D2076" s="72"/>
      <c r="E2076" s="72"/>
      <c r="F2076" s="72"/>
      <c r="G2076" s="72"/>
      <c r="H2076" s="72"/>
      <c r="I2076" s="72"/>
      <c r="J2076" s="74"/>
      <c r="K2076" s="72"/>
      <c r="L2076" s="72"/>
      <c r="M2076" s="72"/>
    </row>
    <row r="2077" spans="1:13" ht="13" x14ac:dyDescent="0.15">
      <c r="A2077" s="72"/>
      <c r="B2077" s="72"/>
      <c r="C2077" s="72"/>
      <c r="D2077" s="72"/>
      <c r="E2077" s="72"/>
      <c r="F2077" s="72"/>
      <c r="G2077" s="72"/>
      <c r="H2077" s="72"/>
      <c r="I2077" s="72"/>
      <c r="J2077" s="74"/>
      <c r="K2077" s="72"/>
      <c r="L2077" s="72"/>
      <c r="M2077" s="72"/>
    </row>
    <row r="2078" spans="1:13" ht="13" x14ac:dyDescent="0.15">
      <c r="A2078" s="72"/>
      <c r="B2078" s="72"/>
      <c r="C2078" s="72"/>
      <c r="D2078" s="72"/>
      <c r="E2078" s="72"/>
      <c r="F2078" s="72"/>
      <c r="G2078" s="72"/>
      <c r="H2078" s="72"/>
      <c r="I2078" s="72"/>
      <c r="J2078" s="74"/>
      <c r="K2078" s="72"/>
      <c r="L2078" s="72"/>
      <c r="M2078" s="72"/>
    </row>
    <row r="2079" spans="1:13" ht="13" x14ac:dyDescent="0.15">
      <c r="A2079" s="72"/>
      <c r="B2079" s="72"/>
      <c r="C2079" s="72"/>
      <c r="D2079" s="72"/>
      <c r="E2079" s="72"/>
      <c r="F2079" s="72"/>
      <c r="G2079" s="72"/>
      <c r="H2079" s="72"/>
      <c r="I2079" s="72"/>
      <c r="J2079" s="74"/>
      <c r="K2079" s="72"/>
      <c r="L2079" s="72"/>
      <c r="M2079" s="72"/>
    </row>
    <row r="2080" spans="1:13" ht="13" x14ac:dyDescent="0.15">
      <c r="A2080" s="72"/>
      <c r="B2080" s="72"/>
      <c r="C2080" s="72"/>
      <c r="D2080" s="72"/>
      <c r="E2080" s="72"/>
      <c r="F2080" s="72"/>
      <c r="G2080" s="72"/>
      <c r="H2080" s="72"/>
      <c r="I2080" s="72"/>
      <c r="J2080" s="74"/>
      <c r="K2080" s="72"/>
      <c r="L2080" s="72"/>
      <c r="M2080" s="72"/>
    </row>
    <row r="2081" spans="1:13" ht="13" x14ac:dyDescent="0.15">
      <c r="A2081" s="72"/>
      <c r="B2081" s="72"/>
      <c r="C2081" s="72"/>
      <c r="D2081" s="72"/>
      <c r="E2081" s="72"/>
      <c r="F2081" s="72"/>
      <c r="G2081" s="72"/>
      <c r="H2081" s="72"/>
      <c r="I2081" s="72"/>
      <c r="J2081" s="74"/>
      <c r="K2081" s="72"/>
      <c r="L2081" s="72"/>
      <c r="M2081" s="72"/>
    </row>
    <row r="2082" spans="1:13" ht="13" x14ac:dyDescent="0.15">
      <c r="A2082" s="72"/>
      <c r="B2082" s="72"/>
      <c r="C2082" s="72"/>
      <c r="D2082" s="72"/>
      <c r="E2082" s="72"/>
      <c r="F2082" s="72"/>
      <c r="G2082" s="72"/>
      <c r="H2082" s="72"/>
      <c r="I2082" s="72"/>
      <c r="J2082" s="74"/>
      <c r="K2082" s="72"/>
      <c r="L2082" s="72"/>
      <c r="M2082" s="72"/>
    </row>
    <row r="2083" spans="1:13" ht="13" x14ac:dyDescent="0.15">
      <c r="A2083" s="72"/>
      <c r="B2083" s="72"/>
      <c r="C2083" s="72"/>
      <c r="D2083" s="72"/>
      <c r="E2083" s="72"/>
      <c r="F2083" s="72"/>
      <c r="G2083" s="72"/>
      <c r="H2083" s="72"/>
      <c r="I2083" s="72"/>
      <c r="J2083" s="74"/>
      <c r="K2083" s="72"/>
      <c r="L2083" s="72"/>
      <c r="M2083" s="72"/>
    </row>
    <row r="2084" spans="1:13" ht="13" x14ac:dyDescent="0.15">
      <c r="A2084" s="72"/>
      <c r="B2084" s="72"/>
      <c r="C2084" s="72"/>
      <c r="D2084" s="72"/>
      <c r="E2084" s="72"/>
      <c r="F2084" s="72"/>
      <c r="G2084" s="72"/>
      <c r="H2084" s="72"/>
      <c r="I2084" s="72"/>
      <c r="J2084" s="74"/>
      <c r="K2084" s="72"/>
      <c r="L2084" s="72"/>
      <c r="M2084" s="72"/>
    </row>
    <row r="2085" spans="1:13" ht="13" x14ac:dyDescent="0.15">
      <c r="A2085" s="72"/>
      <c r="B2085" s="72"/>
      <c r="C2085" s="72"/>
      <c r="D2085" s="72"/>
      <c r="E2085" s="72"/>
      <c r="F2085" s="72"/>
      <c r="G2085" s="72"/>
      <c r="H2085" s="72"/>
      <c r="I2085" s="72"/>
      <c r="J2085" s="74"/>
      <c r="K2085" s="72"/>
      <c r="L2085" s="72"/>
      <c r="M2085" s="72"/>
    </row>
    <row r="2086" spans="1:13" ht="13" x14ac:dyDescent="0.15">
      <c r="A2086" s="72"/>
      <c r="B2086" s="72"/>
      <c r="C2086" s="72"/>
      <c r="D2086" s="72"/>
      <c r="E2086" s="72"/>
      <c r="F2086" s="72"/>
      <c r="G2086" s="72"/>
      <c r="H2086" s="72"/>
      <c r="I2086" s="72"/>
      <c r="J2086" s="74"/>
      <c r="K2086" s="72"/>
      <c r="L2086" s="72"/>
      <c r="M2086" s="72"/>
    </row>
    <row r="2087" spans="1:13" ht="13" x14ac:dyDescent="0.15">
      <c r="A2087" s="72"/>
      <c r="B2087" s="72"/>
      <c r="C2087" s="72"/>
      <c r="D2087" s="72"/>
      <c r="E2087" s="72"/>
      <c r="F2087" s="72"/>
      <c r="G2087" s="72"/>
      <c r="H2087" s="72"/>
      <c r="I2087" s="72"/>
      <c r="J2087" s="74"/>
      <c r="K2087" s="72"/>
      <c r="L2087" s="72"/>
      <c r="M2087" s="72"/>
    </row>
    <row r="2088" spans="1:13" ht="13" x14ac:dyDescent="0.15">
      <c r="A2088" s="72"/>
      <c r="B2088" s="72"/>
      <c r="C2088" s="72"/>
      <c r="D2088" s="72"/>
      <c r="E2088" s="72"/>
      <c r="F2088" s="72"/>
      <c r="G2088" s="72"/>
      <c r="H2088" s="72"/>
      <c r="I2088" s="72"/>
      <c r="J2088" s="74"/>
      <c r="K2088" s="72"/>
      <c r="L2088" s="72"/>
      <c r="M2088" s="72"/>
    </row>
    <row r="2089" spans="1:13" ht="13" x14ac:dyDescent="0.15">
      <c r="A2089" s="72"/>
      <c r="B2089" s="72"/>
      <c r="C2089" s="72"/>
      <c r="D2089" s="72"/>
      <c r="E2089" s="72"/>
      <c r="F2089" s="72"/>
      <c r="G2089" s="72"/>
      <c r="H2089" s="72"/>
      <c r="I2089" s="72"/>
      <c r="J2089" s="74"/>
      <c r="K2089" s="72"/>
      <c r="L2089" s="72"/>
      <c r="M2089" s="72"/>
    </row>
    <row r="2090" spans="1:13" ht="13" x14ac:dyDescent="0.15">
      <c r="A2090" s="72"/>
      <c r="B2090" s="72"/>
      <c r="C2090" s="72"/>
      <c r="D2090" s="72"/>
      <c r="E2090" s="72"/>
      <c r="F2090" s="72"/>
      <c r="G2090" s="72"/>
      <c r="H2090" s="72"/>
      <c r="I2090" s="72"/>
      <c r="J2090" s="74"/>
      <c r="K2090" s="72"/>
      <c r="L2090" s="72"/>
      <c r="M2090" s="72"/>
    </row>
    <row r="2091" spans="1:13" ht="13" x14ac:dyDescent="0.15">
      <c r="A2091" s="72"/>
      <c r="B2091" s="72"/>
      <c r="C2091" s="72"/>
      <c r="D2091" s="72"/>
      <c r="E2091" s="72"/>
      <c r="F2091" s="72"/>
      <c r="G2091" s="72"/>
      <c r="H2091" s="72"/>
      <c r="I2091" s="72"/>
      <c r="J2091" s="74"/>
      <c r="K2091" s="72"/>
      <c r="L2091" s="72"/>
      <c r="M2091" s="72"/>
    </row>
    <row r="2092" spans="1:13" ht="13" x14ac:dyDescent="0.15">
      <c r="A2092" s="72"/>
      <c r="B2092" s="72"/>
      <c r="C2092" s="72"/>
      <c r="D2092" s="72"/>
      <c r="E2092" s="72"/>
      <c r="F2092" s="72"/>
      <c r="G2092" s="72"/>
      <c r="H2092" s="72"/>
      <c r="I2092" s="72"/>
      <c r="J2092" s="74"/>
      <c r="K2092" s="72"/>
      <c r="L2092" s="72"/>
      <c r="M2092" s="72"/>
    </row>
    <row r="2093" spans="1:13" ht="13" x14ac:dyDescent="0.15">
      <c r="A2093" s="72"/>
      <c r="B2093" s="72"/>
      <c r="C2093" s="72"/>
      <c r="D2093" s="72"/>
      <c r="E2093" s="72"/>
      <c r="F2093" s="72"/>
      <c r="G2093" s="72"/>
      <c r="H2093" s="72"/>
      <c r="I2093" s="72"/>
      <c r="J2093" s="74"/>
      <c r="K2093" s="72"/>
      <c r="L2093" s="72"/>
      <c r="M2093" s="72"/>
    </row>
    <row r="2094" spans="1:13" ht="13" x14ac:dyDescent="0.15">
      <c r="A2094" s="72"/>
      <c r="B2094" s="72"/>
      <c r="C2094" s="72"/>
      <c r="D2094" s="72"/>
      <c r="E2094" s="72"/>
      <c r="F2094" s="72"/>
      <c r="G2094" s="72"/>
      <c r="H2094" s="72"/>
      <c r="I2094" s="72"/>
      <c r="J2094" s="74"/>
      <c r="K2094" s="72"/>
      <c r="L2094" s="72"/>
      <c r="M2094" s="72"/>
    </row>
    <row r="2095" spans="1:13" ht="13" x14ac:dyDescent="0.15">
      <c r="A2095" s="72"/>
      <c r="B2095" s="72"/>
      <c r="C2095" s="72"/>
      <c r="D2095" s="72"/>
      <c r="E2095" s="72"/>
      <c r="F2095" s="72"/>
      <c r="G2095" s="72"/>
      <c r="H2095" s="72"/>
      <c r="I2095" s="72"/>
      <c r="J2095" s="74"/>
      <c r="K2095" s="72"/>
      <c r="L2095" s="72"/>
      <c r="M2095" s="72"/>
    </row>
    <row r="2096" spans="1:13" ht="13" x14ac:dyDescent="0.15">
      <c r="A2096" s="72"/>
      <c r="B2096" s="72"/>
      <c r="C2096" s="72"/>
      <c r="D2096" s="72"/>
      <c r="E2096" s="72"/>
      <c r="F2096" s="72"/>
      <c r="G2096" s="72"/>
      <c r="H2096" s="72"/>
      <c r="I2096" s="72"/>
      <c r="J2096" s="74"/>
      <c r="K2096" s="72"/>
      <c r="L2096" s="72"/>
      <c r="M2096" s="72"/>
    </row>
    <row r="2097" spans="1:13" ht="13" x14ac:dyDescent="0.15">
      <c r="A2097" s="72"/>
      <c r="B2097" s="72"/>
      <c r="C2097" s="72"/>
      <c r="D2097" s="72"/>
      <c r="E2097" s="72"/>
      <c r="F2097" s="72"/>
      <c r="G2097" s="72"/>
      <c r="H2097" s="72"/>
      <c r="I2097" s="72"/>
      <c r="J2097" s="74"/>
      <c r="K2097" s="72"/>
      <c r="L2097" s="72"/>
      <c r="M2097" s="72"/>
    </row>
    <row r="2098" spans="1:13" ht="13" x14ac:dyDescent="0.15">
      <c r="A2098" s="72"/>
      <c r="B2098" s="72"/>
      <c r="C2098" s="72"/>
      <c r="D2098" s="72"/>
      <c r="E2098" s="72"/>
      <c r="F2098" s="72"/>
      <c r="G2098" s="72"/>
      <c r="H2098" s="72"/>
      <c r="I2098" s="72"/>
      <c r="J2098" s="74"/>
      <c r="K2098" s="72"/>
      <c r="L2098" s="72"/>
      <c r="M2098" s="72"/>
    </row>
    <row r="2099" spans="1:13" ht="13" x14ac:dyDescent="0.15">
      <c r="A2099" s="72"/>
      <c r="B2099" s="72"/>
      <c r="C2099" s="72"/>
      <c r="D2099" s="72"/>
      <c r="E2099" s="72"/>
      <c r="F2099" s="72"/>
      <c r="G2099" s="72"/>
      <c r="H2099" s="72"/>
      <c r="I2099" s="72"/>
      <c r="J2099" s="74"/>
      <c r="K2099" s="72"/>
      <c r="L2099" s="72"/>
      <c r="M2099" s="72"/>
    </row>
    <row r="2100" spans="1:13" ht="13" x14ac:dyDescent="0.15">
      <c r="A2100" s="72"/>
      <c r="B2100" s="72"/>
      <c r="C2100" s="72"/>
      <c r="D2100" s="72"/>
      <c r="E2100" s="72"/>
      <c r="F2100" s="72"/>
      <c r="G2100" s="72"/>
      <c r="H2100" s="72"/>
      <c r="I2100" s="72"/>
      <c r="J2100" s="74"/>
      <c r="K2100" s="72"/>
      <c r="L2100" s="72"/>
      <c r="M2100" s="72"/>
    </row>
    <row r="2101" spans="1:13" ht="13" x14ac:dyDescent="0.15">
      <c r="A2101" s="72"/>
      <c r="B2101" s="72"/>
      <c r="C2101" s="72"/>
      <c r="D2101" s="72"/>
      <c r="E2101" s="72"/>
      <c r="F2101" s="72"/>
      <c r="G2101" s="72"/>
      <c r="H2101" s="72"/>
      <c r="I2101" s="72"/>
      <c r="J2101" s="74"/>
      <c r="K2101" s="72"/>
      <c r="L2101" s="72"/>
      <c r="M2101" s="72"/>
    </row>
    <row r="2102" spans="1:13" ht="13" x14ac:dyDescent="0.15">
      <c r="A2102" s="72"/>
      <c r="B2102" s="72"/>
      <c r="C2102" s="72"/>
      <c r="D2102" s="72"/>
      <c r="E2102" s="72"/>
      <c r="F2102" s="72"/>
      <c r="G2102" s="72"/>
      <c r="H2102" s="72"/>
      <c r="I2102" s="72"/>
      <c r="J2102" s="74"/>
      <c r="K2102" s="72"/>
      <c r="L2102" s="72"/>
      <c r="M2102" s="72"/>
    </row>
    <row r="2103" spans="1:13" ht="13" x14ac:dyDescent="0.15">
      <c r="A2103" s="72"/>
      <c r="B2103" s="72"/>
      <c r="C2103" s="72"/>
      <c r="D2103" s="72"/>
      <c r="E2103" s="72"/>
      <c r="F2103" s="72"/>
      <c r="G2103" s="72"/>
      <c r="H2103" s="72"/>
      <c r="I2103" s="72"/>
      <c r="J2103" s="74"/>
      <c r="K2103" s="72"/>
      <c r="L2103" s="72"/>
      <c r="M2103" s="72"/>
    </row>
    <row r="2104" spans="1:13" ht="13" x14ac:dyDescent="0.15">
      <c r="A2104" s="72"/>
      <c r="B2104" s="72"/>
      <c r="C2104" s="72"/>
      <c r="D2104" s="72"/>
      <c r="E2104" s="72"/>
      <c r="F2104" s="72"/>
      <c r="G2104" s="72"/>
      <c r="H2104" s="72"/>
      <c r="I2104" s="72"/>
      <c r="J2104" s="74"/>
      <c r="K2104" s="72"/>
      <c r="L2104" s="72"/>
      <c r="M2104" s="72"/>
    </row>
    <row r="2105" spans="1:13" ht="13" x14ac:dyDescent="0.15">
      <c r="A2105" s="72"/>
      <c r="B2105" s="72"/>
      <c r="C2105" s="72"/>
      <c r="D2105" s="72"/>
      <c r="E2105" s="72"/>
      <c r="F2105" s="72"/>
      <c r="G2105" s="72"/>
      <c r="H2105" s="72"/>
      <c r="I2105" s="72"/>
      <c r="J2105" s="74"/>
      <c r="K2105" s="72"/>
      <c r="L2105" s="72"/>
      <c r="M2105" s="72"/>
    </row>
    <row r="2106" spans="1:13" ht="13" x14ac:dyDescent="0.15">
      <c r="A2106" s="72"/>
      <c r="B2106" s="72"/>
      <c r="C2106" s="72"/>
      <c r="D2106" s="72"/>
      <c r="E2106" s="72"/>
      <c r="F2106" s="72"/>
      <c r="G2106" s="72"/>
      <c r="H2106" s="72"/>
      <c r="I2106" s="72"/>
      <c r="J2106" s="74"/>
      <c r="K2106" s="72"/>
      <c r="L2106" s="72"/>
      <c r="M2106" s="72"/>
    </row>
    <row r="2107" spans="1:13" ht="13" x14ac:dyDescent="0.15">
      <c r="A2107" s="72"/>
      <c r="B2107" s="72"/>
      <c r="C2107" s="72"/>
      <c r="D2107" s="72"/>
      <c r="E2107" s="72"/>
      <c r="F2107" s="72"/>
      <c r="G2107" s="72"/>
      <c r="H2107" s="72"/>
      <c r="I2107" s="72"/>
      <c r="J2107" s="74"/>
      <c r="K2107" s="72"/>
      <c r="L2107" s="72"/>
      <c r="M2107" s="72"/>
    </row>
    <row r="2108" spans="1:13" ht="13" x14ac:dyDescent="0.15">
      <c r="A2108" s="72"/>
      <c r="B2108" s="72"/>
      <c r="C2108" s="72"/>
      <c r="D2108" s="72"/>
      <c r="E2108" s="72"/>
      <c r="F2108" s="72"/>
      <c r="G2108" s="72"/>
      <c r="H2108" s="72"/>
      <c r="I2108" s="72"/>
      <c r="J2108" s="74"/>
      <c r="K2108" s="72"/>
      <c r="L2108" s="72"/>
      <c r="M2108" s="72"/>
    </row>
    <row r="2109" spans="1:13" ht="13" x14ac:dyDescent="0.15">
      <c r="A2109" s="72"/>
      <c r="B2109" s="72"/>
      <c r="C2109" s="72"/>
      <c r="D2109" s="72"/>
      <c r="E2109" s="72"/>
      <c r="F2109" s="72"/>
      <c r="G2109" s="72"/>
      <c r="H2109" s="72"/>
      <c r="I2109" s="72"/>
      <c r="J2109" s="74"/>
      <c r="K2109" s="72"/>
      <c r="L2109" s="72"/>
      <c r="M2109" s="72"/>
    </row>
    <row r="2110" spans="1:13" ht="13" x14ac:dyDescent="0.15">
      <c r="A2110" s="72"/>
      <c r="B2110" s="72"/>
      <c r="C2110" s="72"/>
      <c r="D2110" s="72"/>
      <c r="E2110" s="72"/>
      <c r="F2110" s="72"/>
      <c r="G2110" s="72"/>
      <c r="H2110" s="72"/>
      <c r="I2110" s="72"/>
      <c r="J2110" s="74"/>
      <c r="K2110" s="72"/>
      <c r="L2110" s="72"/>
      <c r="M2110" s="72"/>
    </row>
    <row r="2111" spans="1:13" ht="13" x14ac:dyDescent="0.15">
      <c r="A2111" s="72"/>
      <c r="B2111" s="72"/>
      <c r="C2111" s="72"/>
      <c r="D2111" s="72"/>
      <c r="E2111" s="72"/>
      <c r="F2111" s="72"/>
      <c r="G2111" s="72"/>
      <c r="H2111" s="72"/>
      <c r="I2111" s="72"/>
      <c r="J2111" s="74"/>
      <c r="K2111" s="72"/>
      <c r="L2111" s="72"/>
      <c r="M2111" s="72"/>
    </row>
    <row r="2112" spans="1:13" ht="13" x14ac:dyDescent="0.15">
      <c r="A2112" s="72"/>
      <c r="B2112" s="72"/>
      <c r="C2112" s="72"/>
      <c r="D2112" s="72"/>
      <c r="E2112" s="72"/>
      <c r="F2112" s="72"/>
      <c r="G2112" s="72"/>
      <c r="H2112" s="72"/>
      <c r="I2112" s="72"/>
      <c r="J2112" s="74"/>
      <c r="K2112" s="72"/>
      <c r="L2112" s="72"/>
      <c r="M2112" s="72"/>
    </row>
    <row r="2113" spans="1:13" ht="13" x14ac:dyDescent="0.15">
      <c r="A2113" s="72"/>
      <c r="B2113" s="72"/>
      <c r="C2113" s="72"/>
      <c r="D2113" s="72"/>
      <c r="E2113" s="72"/>
      <c r="F2113" s="72"/>
      <c r="G2113" s="72"/>
      <c r="H2113" s="72"/>
      <c r="I2113" s="72"/>
      <c r="J2113" s="74"/>
      <c r="K2113" s="72"/>
      <c r="L2113" s="72"/>
      <c r="M2113" s="72"/>
    </row>
    <row r="2114" spans="1:13" ht="13" x14ac:dyDescent="0.15">
      <c r="A2114" s="72"/>
      <c r="B2114" s="72"/>
      <c r="C2114" s="72"/>
      <c r="D2114" s="72"/>
      <c r="E2114" s="72"/>
      <c r="F2114" s="72"/>
      <c r="G2114" s="72"/>
      <c r="H2114" s="72"/>
      <c r="I2114" s="72"/>
      <c r="J2114" s="74"/>
      <c r="K2114" s="72"/>
      <c r="L2114" s="72"/>
      <c r="M2114" s="72"/>
    </row>
    <row r="2115" spans="1:13" ht="13" x14ac:dyDescent="0.15">
      <c r="A2115" s="72"/>
      <c r="B2115" s="72"/>
      <c r="C2115" s="72"/>
      <c r="D2115" s="72"/>
      <c r="E2115" s="72"/>
      <c r="F2115" s="72"/>
      <c r="G2115" s="72"/>
      <c r="H2115" s="72"/>
      <c r="I2115" s="72"/>
      <c r="J2115" s="74"/>
      <c r="K2115" s="72"/>
      <c r="L2115" s="72"/>
      <c r="M2115" s="72"/>
    </row>
    <row r="2116" spans="1:13" ht="13" x14ac:dyDescent="0.15">
      <c r="A2116" s="72"/>
      <c r="B2116" s="72"/>
      <c r="C2116" s="72"/>
      <c r="D2116" s="72"/>
      <c r="E2116" s="72"/>
      <c r="F2116" s="72"/>
      <c r="G2116" s="72"/>
      <c r="H2116" s="72"/>
      <c r="I2116" s="72"/>
      <c r="J2116" s="74"/>
      <c r="K2116" s="72"/>
      <c r="L2116" s="72"/>
      <c r="M2116" s="72"/>
    </row>
    <row r="2117" spans="1:13" ht="13" x14ac:dyDescent="0.15">
      <c r="A2117" s="72"/>
      <c r="B2117" s="72"/>
      <c r="C2117" s="72"/>
      <c r="D2117" s="72"/>
      <c r="E2117" s="72"/>
      <c r="F2117" s="72"/>
      <c r="G2117" s="72"/>
      <c r="H2117" s="72"/>
      <c r="I2117" s="72"/>
      <c r="J2117" s="74"/>
      <c r="K2117" s="72"/>
      <c r="L2117" s="72"/>
      <c r="M2117" s="72"/>
    </row>
    <row r="2118" spans="1:13" ht="13" x14ac:dyDescent="0.15">
      <c r="A2118" s="72"/>
      <c r="B2118" s="72"/>
      <c r="C2118" s="72"/>
      <c r="D2118" s="72"/>
      <c r="E2118" s="72"/>
      <c r="F2118" s="72"/>
      <c r="G2118" s="72"/>
      <c r="H2118" s="72"/>
      <c r="I2118" s="72"/>
      <c r="J2118" s="74"/>
      <c r="K2118" s="72"/>
      <c r="L2118" s="72"/>
      <c r="M2118" s="72"/>
    </row>
    <row r="2119" spans="1:13" ht="13" x14ac:dyDescent="0.15">
      <c r="A2119" s="72"/>
      <c r="B2119" s="72"/>
      <c r="C2119" s="72"/>
      <c r="D2119" s="72"/>
      <c r="E2119" s="72"/>
      <c r="F2119" s="72"/>
      <c r="G2119" s="72"/>
      <c r="H2119" s="72"/>
      <c r="I2119" s="72"/>
      <c r="J2119" s="74"/>
      <c r="K2119" s="72"/>
      <c r="L2119" s="72"/>
      <c r="M2119" s="72"/>
    </row>
    <row r="2120" spans="1:13" ht="13" x14ac:dyDescent="0.15">
      <c r="A2120" s="72"/>
      <c r="B2120" s="72"/>
      <c r="C2120" s="72"/>
      <c r="D2120" s="72"/>
      <c r="E2120" s="72"/>
      <c r="F2120" s="72"/>
      <c r="G2120" s="72"/>
      <c r="H2120" s="72"/>
      <c r="I2120" s="72"/>
      <c r="J2120" s="74"/>
      <c r="K2120" s="72"/>
      <c r="L2120" s="72"/>
      <c r="M2120" s="72"/>
    </row>
    <row r="2121" spans="1:13" ht="13" x14ac:dyDescent="0.15">
      <c r="A2121" s="72"/>
      <c r="B2121" s="72"/>
      <c r="C2121" s="72"/>
      <c r="D2121" s="72"/>
      <c r="E2121" s="72"/>
      <c r="F2121" s="72"/>
      <c r="G2121" s="72"/>
      <c r="H2121" s="72"/>
      <c r="I2121" s="72"/>
      <c r="J2121" s="74"/>
      <c r="K2121" s="72"/>
      <c r="L2121" s="72"/>
      <c r="M2121" s="72"/>
    </row>
    <row r="2122" spans="1:13" ht="13" x14ac:dyDescent="0.15">
      <c r="A2122" s="72"/>
      <c r="B2122" s="72"/>
      <c r="C2122" s="72"/>
      <c r="D2122" s="72"/>
      <c r="E2122" s="72"/>
      <c r="F2122" s="72"/>
      <c r="G2122" s="72"/>
      <c r="H2122" s="72"/>
      <c r="I2122" s="72"/>
      <c r="J2122" s="74"/>
      <c r="K2122" s="72"/>
      <c r="L2122" s="72"/>
      <c r="M2122" s="72"/>
    </row>
    <row r="2123" spans="1:13" ht="13" x14ac:dyDescent="0.15">
      <c r="A2123" s="72"/>
      <c r="B2123" s="72"/>
      <c r="C2123" s="72"/>
      <c r="D2123" s="72"/>
      <c r="E2123" s="72"/>
      <c r="F2123" s="72"/>
      <c r="G2123" s="72"/>
      <c r="H2123" s="72"/>
      <c r="I2123" s="72"/>
      <c r="J2123" s="74"/>
      <c r="K2123" s="72"/>
      <c r="L2123" s="72"/>
      <c r="M2123" s="72"/>
    </row>
    <row r="2124" spans="1:13" ht="13" x14ac:dyDescent="0.15">
      <c r="A2124" s="72"/>
      <c r="B2124" s="72"/>
      <c r="C2124" s="72"/>
      <c r="D2124" s="72"/>
      <c r="E2124" s="72"/>
      <c r="F2124" s="72"/>
      <c r="G2124" s="72"/>
      <c r="H2124" s="72"/>
      <c r="I2124" s="72"/>
      <c r="J2124" s="74"/>
      <c r="K2124" s="72"/>
      <c r="L2124" s="72"/>
      <c r="M2124" s="72"/>
    </row>
    <row r="2125" spans="1:13" ht="13" x14ac:dyDescent="0.15">
      <c r="A2125" s="72"/>
      <c r="B2125" s="72"/>
      <c r="C2125" s="72"/>
      <c r="D2125" s="72"/>
      <c r="E2125" s="72"/>
      <c r="F2125" s="72"/>
      <c r="G2125" s="72"/>
      <c r="H2125" s="72"/>
      <c r="I2125" s="72"/>
      <c r="J2125" s="74"/>
      <c r="K2125" s="72"/>
      <c r="L2125" s="72"/>
      <c r="M2125" s="72"/>
    </row>
    <row r="2126" spans="1:13" ht="13" x14ac:dyDescent="0.15">
      <c r="A2126" s="72"/>
      <c r="B2126" s="72"/>
      <c r="C2126" s="72"/>
      <c r="D2126" s="72"/>
      <c r="E2126" s="72"/>
      <c r="F2126" s="72"/>
      <c r="G2126" s="72"/>
      <c r="H2126" s="72"/>
      <c r="I2126" s="72"/>
      <c r="J2126" s="74"/>
      <c r="K2126" s="72"/>
      <c r="L2126" s="72"/>
      <c r="M2126" s="72"/>
    </row>
    <row r="2127" spans="1:13" ht="13" x14ac:dyDescent="0.15">
      <c r="A2127" s="72"/>
      <c r="B2127" s="72"/>
      <c r="C2127" s="72"/>
      <c r="D2127" s="72"/>
      <c r="E2127" s="72"/>
      <c r="F2127" s="72"/>
      <c r="G2127" s="72"/>
      <c r="H2127" s="72"/>
      <c r="I2127" s="72"/>
      <c r="J2127" s="74"/>
      <c r="K2127" s="72"/>
      <c r="L2127" s="72"/>
      <c r="M2127" s="72"/>
    </row>
    <row r="2128" spans="1:13" ht="13" x14ac:dyDescent="0.15">
      <c r="A2128" s="72"/>
      <c r="B2128" s="72"/>
      <c r="C2128" s="72"/>
      <c r="D2128" s="72"/>
      <c r="E2128" s="72"/>
      <c r="F2128" s="72"/>
      <c r="G2128" s="72"/>
      <c r="H2128" s="72"/>
      <c r="I2128" s="72"/>
      <c r="J2128" s="74"/>
      <c r="K2128" s="72"/>
      <c r="L2128" s="72"/>
      <c r="M2128" s="72"/>
    </row>
    <row r="2129" spans="1:13" ht="13" x14ac:dyDescent="0.15">
      <c r="A2129" s="72"/>
      <c r="B2129" s="72"/>
      <c r="C2129" s="72"/>
      <c r="D2129" s="72"/>
      <c r="E2129" s="72"/>
      <c r="F2129" s="72"/>
      <c r="G2129" s="72"/>
      <c r="H2129" s="72"/>
      <c r="I2129" s="72"/>
      <c r="J2129" s="74"/>
      <c r="K2129" s="72"/>
      <c r="L2129" s="72"/>
      <c r="M2129" s="72"/>
    </row>
    <row r="2130" spans="1:13" ht="13" x14ac:dyDescent="0.15">
      <c r="A2130" s="72"/>
      <c r="B2130" s="72"/>
      <c r="C2130" s="72"/>
      <c r="D2130" s="72"/>
      <c r="E2130" s="72"/>
      <c r="F2130" s="72"/>
      <c r="G2130" s="72"/>
      <c r="H2130" s="72"/>
      <c r="I2130" s="72"/>
      <c r="J2130" s="74"/>
      <c r="K2130" s="72"/>
      <c r="L2130" s="72"/>
      <c r="M2130" s="72"/>
    </row>
    <row r="2131" spans="1:13" ht="13" x14ac:dyDescent="0.15">
      <c r="A2131" s="72"/>
      <c r="B2131" s="72"/>
      <c r="C2131" s="72"/>
      <c r="D2131" s="72"/>
      <c r="E2131" s="72"/>
      <c r="F2131" s="72"/>
      <c r="G2131" s="72"/>
      <c r="H2131" s="72"/>
      <c r="I2131" s="72"/>
      <c r="J2131" s="74"/>
      <c r="K2131" s="72"/>
      <c r="L2131" s="72"/>
      <c r="M2131" s="72"/>
    </row>
    <row r="2132" spans="1:13" ht="13" x14ac:dyDescent="0.15">
      <c r="A2132" s="72"/>
      <c r="B2132" s="72"/>
      <c r="C2132" s="72"/>
      <c r="D2132" s="72"/>
      <c r="E2132" s="72"/>
      <c r="F2132" s="72"/>
      <c r="G2132" s="72"/>
      <c r="H2132" s="72"/>
      <c r="I2132" s="72"/>
      <c r="J2132" s="74"/>
      <c r="K2132" s="72"/>
      <c r="L2132" s="72"/>
      <c r="M2132" s="72"/>
    </row>
    <row r="2133" spans="1:13" ht="13" x14ac:dyDescent="0.15">
      <c r="A2133" s="72"/>
      <c r="B2133" s="72"/>
      <c r="C2133" s="72"/>
      <c r="D2133" s="72"/>
      <c r="E2133" s="72"/>
      <c r="F2133" s="72"/>
      <c r="G2133" s="72"/>
      <c r="H2133" s="72"/>
      <c r="I2133" s="72"/>
      <c r="J2133" s="74"/>
      <c r="K2133" s="72"/>
      <c r="L2133" s="72"/>
      <c r="M2133" s="72"/>
    </row>
    <row r="2134" spans="1:13" ht="13" x14ac:dyDescent="0.15">
      <c r="A2134" s="72"/>
      <c r="B2134" s="72"/>
      <c r="C2134" s="72"/>
      <c r="D2134" s="72"/>
      <c r="E2134" s="72"/>
      <c r="F2134" s="72"/>
      <c r="G2134" s="72"/>
      <c r="H2134" s="72"/>
      <c r="I2134" s="72"/>
      <c r="J2134" s="74"/>
      <c r="K2134" s="72"/>
      <c r="L2134" s="72"/>
      <c r="M2134" s="72"/>
    </row>
    <row r="2135" spans="1:13" ht="13" x14ac:dyDescent="0.15">
      <c r="A2135" s="72"/>
      <c r="B2135" s="72"/>
      <c r="C2135" s="72"/>
      <c r="D2135" s="72"/>
      <c r="E2135" s="72"/>
      <c r="F2135" s="72"/>
      <c r="G2135" s="72"/>
      <c r="H2135" s="72"/>
      <c r="I2135" s="72"/>
      <c r="J2135" s="74"/>
      <c r="K2135" s="72"/>
      <c r="L2135" s="72"/>
      <c r="M2135" s="72"/>
    </row>
    <row r="2136" spans="1:13" ht="13" x14ac:dyDescent="0.15">
      <c r="A2136" s="72"/>
      <c r="B2136" s="72"/>
      <c r="C2136" s="72"/>
      <c r="D2136" s="72"/>
      <c r="E2136" s="72"/>
      <c r="F2136" s="72"/>
      <c r="G2136" s="72"/>
      <c r="H2136" s="72"/>
      <c r="I2136" s="72"/>
      <c r="J2136" s="74"/>
      <c r="K2136" s="72"/>
      <c r="L2136" s="72"/>
      <c r="M2136" s="72"/>
    </row>
    <row r="2137" spans="1:13" ht="13" x14ac:dyDescent="0.15">
      <c r="A2137" s="72"/>
      <c r="B2137" s="72"/>
      <c r="C2137" s="72"/>
      <c r="D2137" s="72"/>
      <c r="E2137" s="72"/>
      <c r="F2137" s="72"/>
      <c r="G2137" s="72"/>
      <c r="H2137" s="72"/>
      <c r="I2137" s="72"/>
      <c r="J2137" s="74"/>
      <c r="K2137" s="72"/>
      <c r="L2137" s="72"/>
      <c r="M2137" s="72"/>
    </row>
    <row r="2138" spans="1:13" ht="13" x14ac:dyDescent="0.15">
      <c r="A2138" s="72"/>
      <c r="B2138" s="72"/>
      <c r="C2138" s="72"/>
      <c r="D2138" s="72"/>
      <c r="E2138" s="72"/>
      <c r="F2138" s="72"/>
      <c r="G2138" s="72"/>
      <c r="H2138" s="72"/>
      <c r="I2138" s="72"/>
      <c r="J2138" s="74"/>
      <c r="K2138" s="72"/>
      <c r="L2138" s="72"/>
      <c r="M2138" s="72"/>
    </row>
    <row r="2139" spans="1:13" ht="13" x14ac:dyDescent="0.15">
      <c r="A2139" s="72"/>
      <c r="B2139" s="72"/>
      <c r="C2139" s="72"/>
      <c r="D2139" s="72"/>
      <c r="E2139" s="72"/>
      <c r="F2139" s="72"/>
      <c r="G2139" s="72"/>
      <c r="H2139" s="72"/>
      <c r="I2139" s="72"/>
      <c r="J2139" s="74"/>
      <c r="K2139" s="72"/>
      <c r="L2139" s="72"/>
      <c r="M2139" s="72"/>
    </row>
    <row r="2140" spans="1:13" ht="13" x14ac:dyDescent="0.15">
      <c r="A2140" s="72"/>
      <c r="B2140" s="72"/>
      <c r="C2140" s="72"/>
      <c r="D2140" s="72"/>
      <c r="E2140" s="72"/>
      <c r="F2140" s="72"/>
      <c r="G2140" s="72"/>
      <c r="H2140" s="72"/>
      <c r="I2140" s="72"/>
      <c r="J2140" s="74"/>
      <c r="K2140" s="72"/>
      <c r="L2140" s="72"/>
      <c r="M2140" s="72"/>
    </row>
    <row r="2141" spans="1:13" ht="13" x14ac:dyDescent="0.15">
      <c r="A2141" s="72"/>
      <c r="B2141" s="72"/>
      <c r="C2141" s="72"/>
      <c r="D2141" s="72"/>
      <c r="E2141" s="72"/>
      <c r="F2141" s="72"/>
      <c r="G2141" s="72"/>
      <c r="H2141" s="72"/>
      <c r="I2141" s="72"/>
      <c r="J2141" s="74"/>
      <c r="K2141" s="72"/>
      <c r="L2141" s="72"/>
      <c r="M2141" s="72"/>
    </row>
    <row r="2142" spans="1:13" ht="13" x14ac:dyDescent="0.15">
      <c r="A2142" s="72"/>
      <c r="B2142" s="72"/>
      <c r="C2142" s="72"/>
      <c r="D2142" s="72"/>
      <c r="E2142" s="72"/>
      <c r="F2142" s="72"/>
      <c r="G2142" s="72"/>
      <c r="H2142" s="72"/>
      <c r="I2142" s="72"/>
      <c r="J2142" s="74"/>
      <c r="K2142" s="72"/>
      <c r="L2142" s="72"/>
      <c r="M2142" s="72"/>
    </row>
    <row r="2143" spans="1:13" ht="13" x14ac:dyDescent="0.15">
      <c r="A2143" s="72"/>
      <c r="B2143" s="72"/>
      <c r="C2143" s="72"/>
      <c r="D2143" s="72"/>
      <c r="E2143" s="72"/>
      <c r="F2143" s="72"/>
      <c r="G2143" s="72"/>
      <c r="H2143" s="72"/>
      <c r="I2143" s="72"/>
      <c r="J2143" s="74"/>
      <c r="K2143" s="72"/>
      <c r="L2143" s="72"/>
      <c r="M2143" s="72"/>
    </row>
    <row r="2144" spans="1:13" ht="13" x14ac:dyDescent="0.15">
      <c r="A2144" s="72"/>
      <c r="B2144" s="72"/>
      <c r="C2144" s="72"/>
      <c r="D2144" s="72"/>
      <c r="E2144" s="72"/>
      <c r="F2144" s="72"/>
      <c r="G2144" s="72"/>
      <c r="H2144" s="72"/>
      <c r="I2144" s="72"/>
      <c r="J2144" s="74"/>
      <c r="K2144" s="72"/>
      <c r="L2144" s="72"/>
      <c r="M2144" s="72"/>
    </row>
    <row r="2145" spans="1:13" ht="13" x14ac:dyDescent="0.15">
      <c r="A2145" s="72"/>
      <c r="B2145" s="72"/>
      <c r="C2145" s="72"/>
      <c r="D2145" s="72"/>
      <c r="E2145" s="72"/>
      <c r="F2145" s="72"/>
      <c r="G2145" s="72"/>
      <c r="H2145" s="72"/>
      <c r="I2145" s="72"/>
      <c r="J2145" s="74"/>
      <c r="K2145" s="72"/>
      <c r="L2145" s="72"/>
      <c r="M2145" s="72"/>
    </row>
    <row r="2146" spans="1:13" ht="13" x14ac:dyDescent="0.15">
      <c r="A2146" s="72"/>
      <c r="B2146" s="72"/>
      <c r="C2146" s="72"/>
      <c r="D2146" s="72"/>
      <c r="E2146" s="72"/>
      <c r="F2146" s="72"/>
      <c r="G2146" s="72"/>
      <c r="H2146" s="72"/>
      <c r="I2146" s="72"/>
      <c r="J2146" s="74"/>
      <c r="K2146" s="72"/>
      <c r="L2146" s="72"/>
      <c r="M2146" s="72"/>
    </row>
    <row r="2147" spans="1:13" ht="13" x14ac:dyDescent="0.15">
      <c r="A2147" s="72"/>
      <c r="B2147" s="72"/>
      <c r="C2147" s="72"/>
      <c r="D2147" s="72"/>
      <c r="E2147" s="72"/>
      <c r="F2147" s="72"/>
      <c r="G2147" s="72"/>
      <c r="H2147" s="72"/>
      <c r="I2147" s="72"/>
      <c r="J2147" s="74"/>
      <c r="K2147" s="72"/>
      <c r="L2147" s="72"/>
      <c r="M2147" s="72"/>
    </row>
    <row r="2148" spans="1:13" ht="13" x14ac:dyDescent="0.15">
      <c r="A2148" s="72"/>
      <c r="B2148" s="72"/>
      <c r="C2148" s="72"/>
      <c r="D2148" s="72"/>
      <c r="E2148" s="72"/>
      <c r="F2148" s="72"/>
      <c r="G2148" s="72"/>
      <c r="H2148" s="72"/>
      <c r="I2148" s="72"/>
      <c r="J2148" s="74"/>
      <c r="K2148" s="72"/>
      <c r="L2148" s="72"/>
      <c r="M2148" s="72"/>
    </row>
    <row r="2149" spans="1:13" ht="13" x14ac:dyDescent="0.15">
      <c r="A2149" s="72"/>
      <c r="B2149" s="72"/>
      <c r="C2149" s="72"/>
      <c r="D2149" s="72"/>
      <c r="E2149" s="72"/>
      <c r="F2149" s="72"/>
      <c r="G2149" s="72"/>
      <c r="H2149" s="72"/>
      <c r="I2149" s="72"/>
      <c r="J2149" s="74"/>
      <c r="K2149" s="72"/>
      <c r="L2149" s="72"/>
      <c r="M2149" s="72"/>
    </row>
    <row r="2150" spans="1:13" ht="13" x14ac:dyDescent="0.15">
      <c r="A2150" s="72"/>
      <c r="B2150" s="72"/>
      <c r="C2150" s="72"/>
      <c r="D2150" s="72"/>
      <c r="E2150" s="72"/>
      <c r="F2150" s="72"/>
      <c r="G2150" s="72"/>
      <c r="H2150" s="72"/>
      <c r="I2150" s="72"/>
      <c r="J2150" s="74"/>
      <c r="K2150" s="72"/>
      <c r="L2150" s="72"/>
      <c r="M2150" s="72"/>
    </row>
    <row r="2151" spans="1:13" ht="13" x14ac:dyDescent="0.15">
      <c r="A2151" s="72"/>
      <c r="B2151" s="72"/>
      <c r="C2151" s="72"/>
      <c r="D2151" s="72"/>
      <c r="E2151" s="72"/>
      <c r="F2151" s="72"/>
      <c r="G2151" s="72"/>
      <c r="H2151" s="72"/>
      <c r="I2151" s="72"/>
      <c r="J2151" s="74"/>
      <c r="K2151" s="72"/>
      <c r="L2151" s="72"/>
      <c r="M2151" s="72"/>
    </row>
    <row r="2152" spans="1:13" ht="13" x14ac:dyDescent="0.15">
      <c r="A2152" s="72"/>
      <c r="B2152" s="72"/>
      <c r="C2152" s="72"/>
      <c r="D2152" s="72"/>
      <c r="E2152" s="72"/>
      <c r="F2152" s="72"/>
      <c r="G2152" s="72"/>
      <c r="H2152" s="72"/>
      <c r="I2152" s="72"/>
      <c r="J2152" s="74"/>
      <c r="K2152" s="72"/>
      <c r="L2152" s="72"/>
      <c r="M2152" s="72"/>
    </row>
    <row r="2153" spans="1:13" ht="13" x14ac:dyDescent="0.15">
      <c r="A2153" s="72"/>
      <c r="B2153" s="72"/>
      <c r="C2153" s="72"/>
      <c r="D2153" s="72"/>
      <c r="E2153" s="72"/>
      <c r="F2153" s="72"/>
      <c r="G2153" s="72"/>
      <c r="H2153" s="72"/>
      <c r="I2153" s="72"/>
      <c r="J2153" s="74"/>
      <c r="K2153" s="72"/>
      <c r="L2153" s="72"/>
      <c r="M2153" s="72"/>
    </row>
    <row r="2154" spans="1:13" ht="13" x14ac:dyDescent="0.15">
      <c r="A2154" s="72"/>
      <c r="B2154" s="72"/>
      <c r="C2154" s="72"/>
      <c r="D2154" s="72"/>
      <c r="E2154" s="72"/>
      <c r="F2154" s="72"/>
      <c r="G2154" s="72"/>
      <c r="H2154" s="72"/>
      <c r="I2154" s="72"/>
      <c r="J2154" s="74"/>
      <c r="K2154" s="72"/>
      <c r="L2154" s="72"/>
      <c r="M2154" s="72"/>
    </row>
    <row r="2155" spans="1:13" ht="13" x14ac:dyDescent="0.15">
      <c r="A2155" s="72"/>
      <c r="B2155" s="72"/>
      <c r="C2155" s="72"/>
      <c r="D2155" s="72"/>
      <c r="E2155" s="72"/>
      <c r="F2155" s="72"/>
      <c r="G2155" s="72"/>
      <c r="H2155" s="72"/>
      <c r="I2155" s="72"/>
      <c r="J2155" s="74"/>
      <c r="K2155" s="72"/>
      <c r="L2155" s="72"/>
      <c r="M2155" s="72"/>
    </row>
    <row r="2156" spans="1:13" ht="13" x14ac:dyDescent="0.15">
      <c r="A2156" s="72"/>
      <c r="B2156" s="72"/>
      <c r="C2156" s="72"/>
      <c r="D2156" s="72"/>
      <c r="E2156" s="72"/>
      <c r="F2156" s="72"/>
      <c r="G2156" s="72"/>
      <c r="H2156" s="72"/>
      <c r="I2156" s="72"/>
      <c r="J2156" s="74"/>
      <c r="K2156" s="72"/>
      <c r="L2156" s="72"/>
      <c r="M2156" s="72"/>
    </row>
    <row r="2157" spans="1:13" ht="13" x14ac:dyDescent="0.15">
      <c r="A2157" s="72"/>
      <c r="B2157" s="72"/>
      <c r="C2157" s="72"/>
      <c r="D2157" s="72"/>
      <c r="E2157" s="72"/>
      <c r="F2157" s="72"/>
      <c r="G2157" s="72"/>
      <c r="H2157" s="72"/>
      <c r="I2157" s="72"/>
      <c r="J2157" s="74"/>
      <c r="K2157" s="72"/>
      <c r="L2157" s="72"/>
      <c r="M2157" s="72"/>
    </row>
    <row r="2158" spans="1:13" ht="13" x14ac:dyDescent="0.15">
      <c r="A2158" s="72"/>
      <c r="B2158" s="72"/>
      <c r="C2158" s="72"/>
      <c r="D2158" s="72"/>
      <c r="E2158" s="72"/>
      <c r="F2158" s="72"/>
      <c r="G2158" s="72"/>
      <c r="H2158" s="72"/>
      <c r="I2158" s="72"/>
      <c r="J2158" s="74"/>
      <c r="K2158" s="72"/>
      <c r="L2158" s="72"/>
      <c r="M2158" s="72"/>
    </row>
    <row r="2159" spans="1:13" ht="13" x14ac:dyDescent="0.15">
      <c r="A2159" s="72"/>
      <c r="B2159" s="72"/>
      <c r="C2159" s="72"/>
      <c r="D2159" s="72"/>
      <c r="E2159" s="72"/>
      <c r="F2159" s="72"/>
      <c r="G2159" s="72"/>
      <c r="H2159" s="72"/>
      <c r="I2159" s="72"/>
      <c r="J2159" s="74"/>
      <c r="K2159" s="72"/>
      <c r="L2159" s="72"/>
      <c r="M2159" s="72"/>
    </row>
    <row r="2160" spans="1:13" ht="13" x14ac:dyDescent="0.15">
      <c r="A2160" s="72"/>
      <c r="B2160" s="72"/>
      <c r="C2160" s="72"/>
      <c r="D2160" s="72"/>
      <c r="E2160" s="72"/>
      <c r="F2160" s="72"/>
      <c r="G2160" s="72"/>
      <c r="H2160" s="72"/>
      <c r="I2160" s="72"/>
      <c r="J2160" s="74"/>
      <c r="K2160" s="72"/>
      <c r="L2160" s="72"/>
      <c r="M2160" s="72"/>
    </row>
    <row r="2161" spans="1:13" ht="13" x14ac:dyDescent="0.15">
      <c r="A2161" s="72"/>
      <c r="B2161" s="72"/>
      <c r="C2161" s="72"/>
      <c r="D2161" s="72"/>
      <c r="E2161" s="72"/>
      <c r="F2161" s="72"/>
      <c r="G2161" s="72"/>
      <c r="H2161" s="72"/>
      <c r="I2161" s="72"/>
      <c r="J2161" s="74"/>
      <c r="K2161" s="72"/>
      <c r="L2161" s="72"/>
      <c r="M2161" s="72"/>
    </row>
    <row r="2162" spans="1:13" ht="13" x14ac:dyDescent="0.15">
      <c r="A2162" s="72"/>
      <c r="B2162" s="72"/>
      <c r="C2162" s="72"/>
      <c r="D2162" s="72"/>
      <c r="E2162" s="72"/>
      <c r="F2162" s="72"/>
      <c r="G2162" s="72"/>
      <c r="H2162" s="72"/>
      <c r="I2162" s="72"/>
      <c r="J2162" s="74"/>
      <c r="K2162" s="72"/>
      <c r="L2162" s="72"/>
      <c r="M2162" s="72"/>
    </row>
    <row r="2163" spans="1:13" ht="13" x14ac:dyDescent="0.15">
      <c r="A2163" s="72"/>
      <c r="B2163" s="72"/>
      <c r="C2163" s="72"/>
      <c r="D2163" s="72"/>
      <c r="E2163" s="72"/>
      <c r="F2163" s="72"/>
      <c r="G2163" s="72"/>
      <c r="H2163" s="72"/>
      <c r="I2163" s="72"/>
      <c r="J2163" s="74"/>
      <c r="K2163" s="72"/>
      <c r="L2163" s="72"/>
      <c r="M2163" s="72"/>
    </row>
    <row r="2164" spans="1:13" ht="13" x14ac:dyDescent="0.15">
      <c r="A2164" s="72"/>
      <c r="B2164" s="72"/>
      <c r="C2164" s="72"/>
      <c r="D2164" s="72"/>
      <c r="E2164" s="72"/>
      <c r="F2164" s="72"/>
      <c r="G2164" s="72"/>
      <c r="H2164" s="72"/>
      <c r="I2164" s="72"/>
      <c r="J2164" s="74"/>
      <c r="K2164" s="72"/>
      <c r="L2164" s="72"/>
      <c r="M2164" s="72"/>
    </row>
    <row r="2165" spans="1:13" ht="13" x14ac:dyDescent="0.15">
      <c r="A2165" s="72"/>
      <c r="B2165" s="72"/>
      <c r="C2165" s="72"/>
      <c r="D2165" s="72"/>
      <c r="E2165" s="72"/>
      <c r="F2165" s="72"/>
      <c r="G2165" s="72"/>
      <c r="H2165" s="72"/>
      <c r="I2165" s="72"/>
      <c r="J2165" s="74"/>
      <c r="K2165" s="72"/>
      <c r="L2165" s="72"/>
      <c r="M2165" s="72"/>
    </row>
    <row r="2166" spans="1:13" ht="13" x14ac:dyDescent="0.15">
      <c r="A2166" s="72"/>
      <c r="B2166" s="72"/>
      <c r="C2166" s="72"/>
      <c r="D2166" s="72"/>
      <c r="E2166" s="72"/>
      <c r="F2166" s="72"/>
      <c r="G2166" s="72"/>
      <c r="H2166" s="72"/>
      <c r="I2166" s="72"/>
      <c r="J2166" s="74"/>
      <c r="K2166" s="72"/>
      <c r="L2166" s="72"/>
      <c r="M2166" s="72"/>
    </row>
    <row r="2167" spans="1:13" ht="13" x14ac:dyDescent="0.15">
      <c r="A2167" s="72"/>
      <c r="B2167" s="72"/>
      <c r="C2167" s="72"/>
      <c r="D2167" s="72"/>
      <c r="E2167" s="72"/>
      <c r="F2167" s="72"/>
      <c r="G2167" s="72"/>
      <c r="H2167" s="72"/>
      <c r="I2167" s="72"/>
      <c r="J2167" s="74"/>
      <c r="K2167" s="72"/>
      <c r="L2167" s="72"/>
      <c r="M2167" s="72"/>
    </row>
    <row r="2168" spans="1:13" ht="13" x14ac:dyDescent="0.15">
      <c r="A2168" s="72"/>
      <c r="B2168" s="72"/>
      <c r="C2168" s="72"/>
      <c r="D2168" s="72"/>
      <c r="E2168" s="72"/>
      <c r="F2168" s="72"/>
      <c r="G2168" s="72"/>
      <c r="H2168" s="72"/>
      <c r="I2168" s="72"/>
      <c r="J2168" s="74"/>
      <c r="K2168" s="72"/>
      <c r="L2168" s="72"/>
      <c r="M2168" s="72"/>
    </row>
    <row r="2169" spans="1:13" ht="13" x14ac:dyDescent="0.15">
      <c r="A2169" s="72"/>
      <c r="B2169" s="72"/>
      <c r="C2169" s="72"/>
      <c r="D2169" s="72"/>
      <c r="E2169" s="72"/>
      <c r="F2169" s="72"/>
      <c r="G2169" s="72"/>
      <c r="H2169" s="72"/>
      <c r="I2169" s="72"/>
      <c r="J2169" s="74"/>
      <c r="K2169" s="72"/>
      <c r="L2169" s="72"/>
      <c r="M2169" s="72"/>
    </row>
    <row r="2170" spans="1:13" ht="13" x14ac:dyDescent="0.15">
      <c r="A2170" s="72"/>
      <c r="B2170" s="72"/>
      <c r="C2170" s="72"/>
      <c r="D2170" s="72"/>
      <c r="E2170" s="72"/>
      <c r="F2170" s="72"/>
      <c r="G2170" s="72"/>
      <c r="H2170" s="72"/>
      <c r="I2170" s="72"/>
      <c r="J2170" s="74"/>
      <c r="K2170" s="72"/>
      <c r="L2170" s="72"/>
      <c r="M2170" s="72"/>
    </row>
    <row r="2171" spans="1:13" ht="13" x14ac:dyDescent="0.15">
      <c r="A2171" s="72"/>
      <c r="B2171" s="72"/>
      <c r="C2171" s="72"/>
      <c r="D2171" s="72"/>
      <c r="E2171" s="72"/>
      <c r="F2171" s="72"/>
      <c r="G2171" s="72"/>
      <c r="H2171" s="72"/>
      <c r="I2171" s="72"/>
      <c r="J2171" s="74"/>
      <c r="K2171" s="72"/>
      <c r="L2171" s="72"/>
      <c r="M2171" s="72"/>
    </row>
    <row r="2172" spans="1:13" ht="13" x14ac:dyDescent="0.15">
      <c r="A2172" s="72"/>
      <c r="B2172" s="72"/>
      <c r="C2172" s="72"/>
      <c r="D2172" s="72"/>
      <c r="E2172" s="72"/>
      <c r="F2172" s="72"/>
      <c r="G2172" s="72"/>
      <c r="H2172" s="72"/>
      <c r="I2172" s="72"/>
      <c r="J2172" s="74"/>
      <c r="K2172" s="72"/>
      <c r="L2172" s="72"/>
      <c r="M2172" s="72"/>
    </row>
    <row r="2173" spans="1:13" ht="13" x14ac:dyDescent="0.15">
      <c r="A2173" s="72"/>
      <c r="B2173" s="72"/>
      <c r="C2173" s="72"/>
      <c r="D2173" s="72"/>
      <c r="E2173" s="72"/>
      <c r="F2173" s="72"/>
      <c r="G2173" s="72"/>
      <c r="H2173" s="72"/>
      <c r="I2173" s="72"/>
      <c r="J2173" s="74"/>
      <c r="K2173" s="72"/>
      <c r="L2173" s="72"/>
      <c r="M2173" s="72"/>
    </row>
    <row r="2174" spans="1:13" ht="13" x14ac:dyDescent="0.15">
      <c r="A2174" s="72"/>
      <c r="B2174" s="72"/>
      <c r="C2174" s="72"/>
      <c r="D2174" s="72"/>
      <c r="E2174" s="72"/>
      <c r="F2174" s="72"/>
      <c r="G2174" s="72"/>
      <c r="H2174" s="72"/>
      <c r="I2174" s="72"/>
      <c r="J2174" s="74"/>
      <c r="K2174" s="72"/>
      <c r="L2174" s="72"/>
      <c r="M2174" s="72"/>
    </row>
    <row r="2175" spans="1:13" ht="13" x14ac:dyDescent="0.15">
      <c r="A2175" s="72"/>
      <c r="B2175" s="72"/>
      <c r="C2175" s="72"/>
      <c r="D2175" s="72"/>
      <c r="E2175" s="72"/>
      <c r="F2175" s="72"/>
      <c r="G2175" s="72"/>
      <c r="H2175" s="72"/>
      <c r="I2175" s="72"/>
      <c r="J2175" s="74"/>
      <c r="K2175" s="72"/>
      <c r="L2175" s="72"/>
      <c r="M2175" s="72"/>
    </row>
    <row r="2176" spans="1:13" ht="13" x14ac:dyDescent="0.15">
      <c r="A2176" s="72"/>
      <c r="B2176" s="72"/>
      <c r="C2176" s="72"/>
      <c r="D2176" s="72"/>
      <c r="E2176" s="72"/>
      <c r="F2176" s="72"/>
      <c r="G2176" s="72"/>
      <c r="H2176" s="72"/>
      <c r="I2176" s="72"/>
      <c r="J2176" s="74"/>
      <c r="K2176" s="72"/>
      <c r="L2176" s="72"/>
      <c r="M2176" s="72"/>
    </row>
    <row r="2177" spans="1:13" ht="13" x14ac:dyDescent="0.15">
      <c r="A2177" s="72"/>
      <c r="B2177" s="72"/>
      <c r="C2177" s="72"/>
      <c r="D2177" s="72"/>
      <c r="E2177" s="72"/>
      <c r="F2177" s="72"/>
      <c r="G2177" s="72"/>
      <c r="H2177" s="72"/>
      <c r="I2177" s="72"/>
      <c r="J2177" s="74"/>
      <c r="K2177" s="72"/>
      <c r="L2177" s="72"/>
      <c r="M2177" s="72"/>
    </row>
    <row r="2178" spans="1:13" ht="13" x14ac:dyDescent="0.15">
      <c r="A2178" s="72"/>
      <c r="B2178" s="72"/>
      <c r="C2178" s="72"/>
      <c r="D2178" s="72"/>
      <c r="E2178" s="72"/>
      <c r="F2178" s="72"/>
      <c r="G2178" s="72"/>
      <c r="H2178" s="72"/>
      <c r="I2178" s="72"/>
      <c r="J2178" s="74"/>
      <c r="K2178" s="72"/>
      <c r="L2178" s="72"/>
      <c r="M2178" s="72"/>
    </row>
    <row r="2179" spans="1:13" ht="13" x14ac:dyDescent="0.15">
      <c r="A2179" s="72"/>
      <c r="B2179" s="72"/>
      <c r="C2179" s="72"/>
      <c r="D2179" s="72"/>
      <c r="E2179" s="72"/>
      <c r="F2179" s="72"/>
      <c r="G2179" s="72"/>
      <c r="H2179" s="72"/>
      <c r="I2179" s="72"/>
      <c r="J2179" s="74"/>
      <c r="K2179" s="72"/>
      <c r="L2179" s="72"/>
      <c r="M2179" s="72"/>
    </row>
    <row r="2180" spans="1:13" ht="13" x14ac:dyDescent="0.15">
      <c r="A2180" s="72"/>
      <c r="B2180" s="72"/>
      <c r="C2180" s="72"/>
      <c r="D2180" s="72"/>
      <c r="E2180" s="72"/>
      <c r="F2180" s="72"/>
      <c r="G2180" s="72"/>
      <c r="H2180" s="72"/>
      <c r="I2180" s="72"/>
      <c r="J2180" s="74"/>
      <c r="K2180" s="72"/>
      <c r="L2180" s="72"/>
      <c r="M2180" s="72"/>
    </row>
    <row r="2181" spans="1:13" ht="13" x14ac:dyDescent="0.15">
      <c r="A2181" s="72"/>
      <c r="B2181" s="72"/>
      <c r="C2181" s="72"/>
      <c r="D2181" s="72"/>
      <c r="E2181" s="72"/>
      <c r="F2181" s="72"/>
      <c r="G2181" s="72"/>
      <c r="H2181" s="72"/>
      <c r="I2181" s="72"/>
      <c r="J2181" s="74"/>
      <c r="K2181" s="72"/>
      <c r="L2181" s="72"/>
      <c r="M2181" s="72"/>
    </row>
    <row r="2182" spans="1:13" ht="13" x14ac:dyDescent="0.15">
      <c r="A2182" s="72"/>
      <c r="B2182" s="72"/>
      <c r="C2182" s="72"/>
      <c r="D2182" s="72"/>
      <c r="E2182" s="72"/>
      <c r="F2182" s="72"/>
      <c r="G2182" s="72"/>
      <c r="H2182" s="72"/>
      <c r="I2182" s="72"/>
      <c r="J2182" s="74"/>
      <c r="K2182" s="72"/>
      <c r="L2182" s="72"/>
      <c r="M2182" s="72"/>
    </row>
    <row r="2183" spans="1:13" ht="13" x14ac:dyDescent="0.15">
      <c r="A2183" s="72"/>
      <c r="B2183" s="72"/>
      <c r="C2183" s="72"/>
      <c r="D2183" s="72"/>
      <c r="E2183" s="72"/>
      <c r="F2183" s="72"/>
      <c r="G2183" s="72"/>
      <c r="H2183" s="72"/>
      <c r="I2183" s="72"/>
      <c r="J2183" s="74"/>
      <c r="K2183" s="72"/>
      <c r="L2183" s="72"/>
      <c r="M2183" s="72"/>
    </row>
    <row r="2184" spans="1:13" ht="13" x14ac:dyDescent="0.15">
      <c r="A2184" s="72"/>
      <c r="B2184" s="72"/>
      <c r="C2184" s="72"/>
      <c r="D2184" s="72"/>
      <c r="E2184" s="72"/>
      <c r="F2184" s="72"/>
      <c r="G2184" s="72"/>
      <c r="H2184" s="72"/>
      <c r="I2184" s="72"/>
      <c r="J2184" s="74"/>
      <c r="K2184" s="72"/>
      <c r="L2184" s="72"/>
      <c r="M2184" s="72"/>
    </row>
    <row r="2185" spans="1:13" ht="13" x14ac:dyDescent="0.15">
      <c r="A2185" s="72"/>
      <c r="B2185" s="72"/>
      <c r="C2185" s="72"/>
      <c r="D2185" s="72"/>
      <c r="E2185" s="72"/>
      <c r="F2185" s="72"/>
      <c r="G2185" s="72"/>
      <c r="H2185" s="72"/>
      <c r="I2185" s="72"/>
      <c r="J2185" s="74"/>
      <c r="K2185" s="72"/>
      <c r="L2185" s="72"/>
      <c r="M2185" s="72"/>
    </row>
    <row r="2186" spans="1:13" ht="13" x14ac:dyDescent="0.15">
      <c r="A2186" s="72"/>
      <c r="B2186" s="72"/>
      <c r="C2186" s="72"/>
      <c r="D2186" s="72"/>
      <c r="E2186" s="72"/>
      <c r="F2186" s="72"/>
      <c r="G2186" s="72"/>
      <c r="H2186" s="72"/>
      <c r="I2186" s="72"/>
      <c r="J2186" s="74"/>
      <c r="K2186" s="72"/>
      <c r="L2186" s="72"/>
      <c r="M2186" s="72"/>
    </row>
    <row r="2187" spans="1:13" ht="13" x14ac:dyDescent="0.15">
      <c r="A2187" s="72"/>
      <c r="B2187" s="72"/>
      <c r="C2187" s="72"/>
      <c r="D2187" s="72"/>
      <c r="E2187" s="72"/>
      <c r="F2187" s="72"/>
      <c r="G2187" s="72"/>
      <c r="H2187" s="72"/>
      <c r="I2187" s="72"/>
      <c r="J2187" s="74"/>
      <c r="K2187" s="72"/>
      <c r="L2187" s="72"/>
      <c r="M2187" s="72"/>
    </row>
    <row r="2188" spans="1:13" ht="13" x14ac:dyDescent="0.15">
      <c r="A2188" s="72"/>
      <c r="B2188" s="72"/>
      <c r="C2188" s="72"/>
      <c r="D2188" s="72"/>
      <c r="E2188" s="72"/>
      <c r="F2188" s="72"/>
      <c r="G2188" s="72"/>
      <c r="H2188" s="72"/>
      <c r="I2188" s="72"/>
      <c r="J2188" s="74"/>
      <c r="K2188" s="72"/>
      <c r="L2188" s="72"/>
      <c r="M2188" s="72"/>
    </row>
    <row r="2189" spans="1:13" ht="13" x14ac:dyDescent="0.15">
      <c r="A2189" s="72"/>
      <c r="B2189" s="72"/>
      <c r="C2189" s="72"/>
      <c r="D2189" s="72"/>
      <c r="E2189" s="72"/>
      <c r="F2189" s="72"/>
      <c r="G2189" s="72"/>
      <c r="H2189" s="72"/>
      <c r="I2189" s="72"/>
      <c r="J2189" s="74"/>
      <c r="K2189" s="72"/>
      <c r="L2189" s="72"/>
      <c r="M2189" s="72"/>
    </row>
    <row r="2190" spans="1:13" ht="13" x14ac:dyDescent="0.15">
      <c r="A2190" s="72"/>
      <c r="B2190" s="72"/>
      <c r="C2190" s="72"/>
      <c r="D2190" s="72"/>
      <c r="E2190" s="72"/>
      <c r="F2190" s="72"/>
      <c r="G2190" s="72"/>
      <c r="H2190" s="72"/>
      <c r="I2190" s="72"/>
      <c r="J2190" s="74"/>
      <c r="K2190" s="72"/>
      <c r="L2190" s="72"/>
      <c r="M2190" s="72"/>
    </row>
    <row r="2191" spans="1:13" ht="13" x14ac:dyDescent="0.15">
      <c r="A2191" s="72"/>
      <c r="B2191" s="72"/>
      <c r="C2191" s="72"/>
      <c r="D2191" s="72"/>
      <c r="E2191" s="72"/>
      <c r="F2191" s="72"/>
      <c r="G2191" s="72"/>
      <c r="H2191" s="72"/>
      <c r="I2191" s="72"/>
      <c r="J2191" s="74"/>
      <c r="K2191" s="72"/>
      <c r="L2191" s="72"/>
      <c r="M2191" s="72"/>
    </row>
    <row r="2192" spans="1:13" ht="13" x14ac:dyDescent="0.15">
      <c r="A2192" s="72"/>
      <c r="B2192" s="72"/>
      <c r="C2192" s="72"/>
      <c r="D2192" s="72"/>
      <c r="E2192" s="72"/>
      <c r="F2192" s="72"/>
      <c r="G2192" s="72"/>
      <c r="H2192" s="72"/>
      <c r="I2192" s="72"/>
      <c r="J2192" s="74"/>
      <c r="K2192" s="72"/>
      <c r="L2192" s="72"/>
      <c r="M2192" s="72"/>
    </row>
    <row r="2193" spans="1:13" ht="13" x14ac:dyDescent="0.15">
      <c r="A2193" s="72"/>
      <c r="B2193" s="72"/>
      <c r="C2193" s="72"/>
      <c r="D2193" s="72"/>
      <c r="E2193" s="72"/>
      <c r="F2193" s="72"/>
      <c r="G2193" s="72"/>
      <c r="H2193" s="72"/>
      <c r="I2193" s="72"/>
      <c r="J2193" s="74"/>
      <c r="K2193" s="72"/>
      <c r="L2193" s="72"/>
      <c r="M2193" s="72"/>
    </row>
    <row r="2194" spans="1:13" ht="13" x14ac:dyDescent="0.15">
      <c r="A2194" s="72"/>
      <c r="B2194" s="72"/>
      <c r="C2194" s="72"/>
      <c r="D2194" s="72"/>
      <c r="E2194" s="72"/>
      <c r="F2194" s="72"/>
      <c r="G2194" s="72"/>
      <c r="H2194" s="72"/>
      <c r="I2194" s="72"/>
      <c r="J2194" s="74"/>
      <c r="K2194" s="72"/>
      <c r="L2194" s="72"/>
      <c r="M2194" s="72"/>
    </row>
    <row r="2195" spans="1:13" ht="13" x14ac:dyDescent="0.15">
      <c r="A2195" s="72"/>
      <c r="B2195" s="72"/>
      <c r="C2195" s="72"/>
      <c r="D2195" s="72"/>
      <c r="E2195" s="72"/>
      <c r="F2195" s="72"/>
      <c r="G2195" s="72"/>
      <c r="H2195" s="72"/>
      <c r="I2195" s="72"/>
      <c r="J2195" s="74"/>
      <c r="K2195" s="72"/>
      <c r="L2195" s="72"/>
      <c r="M2195" s="72"/>
    </row>
    <row r="2196" spans="1:13" ht="13" x14ac:dyDescent="0.15">
      <c r="A2196" s="72"/>
      <c r="B2196" s="72"/>
      <c r="C2196" s="72"/>
      <c r="D2196" s="72"/>
      <c r="E2196" s="72"/>
      <c r="F2196" s="72"/>
      <c r="G2196" s="72"/>
      <c r="H2196" s="72"/>
      <c r="I2196" s="72"/>
      <c r="J2196" s="74"/>
      <c r="K2196" s="72"/>
      <c r="L2196" s="72"/>
      <c r="M2196" s="72"/>
    </row>
    <row r="2197" spans="1:13" ht="13" x14ac:dyDescent="0.15">
      <c r="A2197" s="72"/>
      <c r="B2197" s="72"/>
      <c r="C2197" s="72"/>
      <c r="D2197" s="72"/>
      <c r="E2197" s="72"/>
      <c r="F2197" s="72"/>
      <c r="G2197" s="72"/>
      <c r="H2197" s="72"/>
      <c r="I2197" s="72"/>
      <c r="J2197" s="74"/>
      <c r="K2197" s="72"/>
      <c r="L2197" s="72"/>
      <c r="M2197" s="72"/>
    </row>
    <row r="2198" spans="1:13" ht="13" x14ac:dyDescent="0.15">
      <c r="A2198" s="72"/>
      <c r="B2198" s="72"/>
      <c r="C2198" s="72"/>
      <c r="D2198" s="72"/>
      <c r="E2198" s="72"/>
      <c r="F2198" s="72"/>
      <c r="G2198" s="72"/>
      <c r="H2198" s="72"/>
      <c r="I2198" s="72"/>
      <c r="J2198" s="74"/>
      <c r="K2198" s="72"/>
      <c r="L2198" s="72"/>
      <c r="M2198" s="72"/>
    </row>
    <row r="2199" spans="1:13" ht="13" x14ac:dyDescent="0.15">
      <c r="A2199" s="72"/>
      <c r="B2199" s="72"/>
      <c r="C2199" s="72"/>
      <c r="D2199" s="72"/>
      <c r="E2199" s="72"/>
      <c r="F2199" s="72"/>
      <c r="G2199" s="72"/>
      <c r="H2199" s="72"/>
      <c r="I2199" s="72"/>
      <c r="J2199" s="74"/>
      <c r="K2199" s="72"/>
      <c r="L2199" s="72"/>
      <c r="M2199" s="72"/>
    </row>
    <row r="2200" spans="1:13" ht="13" x14ac:dyDescent="0.15">
      <c r="A2200" s="72"/>
      <c r="B2200" s="72"/>
      <c r="C2200" s="72"/>
      <c r="D2200" s="72"/>
      <c r="E2200" s="72"/>
      <c r="F2200" s="72"/>
      <c r="G2200" s="72"/>
      <c r="H2200" s="72"/>
      <c r="I2200" s="72"/>
      <c r="J2200" s="74"/>
      <c r="K2200" s="72"/>
      <c r="L2200" s="72"/>
      <c r="M2200" s="72"/>
    </row>
    <row r="2201" spans="1:13" ht="13" x14ac:dyDescent="0.15">
      <c r="A2201" s="72"/>
      <c r="B2201" s="72"/>
      <c r="C2201" s="72"/>
      <c r="D2201" s="72"/>
      <c r="E2201" s="72"/>
      <c r="F2201" s="72"/>
      <c r="G2201" s="72"/>
      <c r="H2201" s="72"/>
      <c r="I2201" s="72"/>
      <c r="J2201" s="74"/>
      <c r="K2201" s="72"/>
      <c r="L2201" s="72"/>
      <c r="M2201" s="72"/>
    </row>
    <row r="2202" spans="1:13" ht="13" x14ac:dyDescent="0.15">
      <c r="A2202" s="72"/>
      <c r="B2202" s="72"/>
      <c r="C2202" s="72"/>
      <c r="D2202" s="72"/>
      <c r="E2202" s="72"/>
      <c r="F2202" s="72"/>
      <c r="G2202" s="72"/>
      <c r="H2202" s="72"/>
      <c r="I2202" s="72"/>
      <c r="J2202" s="74"/>
      <c r="K2202" s="72"/>
      <c r="L2202" s="72"/>
      <c r="M2202" s="72"/>
    </row>
    <row r="2203" spans="1:13" ht="13" x14ac:dyDescent="0.15">
      <c r="A2203" s="72"/>
      <c r="B2203" s="72"/>
      <c r="C2203" s="72"/>
      <c r="D2203" s="72"/>
      <c r="E2203" s="72"/>
      <c r="F2203" s="72"/>
      <c r="G2203" s="72"/>
      <c r="H2203" s="72"/>
      <c r="I2203" s="72"/>
      <c r="J2203" s="74"/>
      <c r="K2203" s="72"/>
      <c r="L2203" s="72"/>
      <c r="M2203" s="72"/>
    </row>
    <row r="2204" spans="1:13" ht="13" x14ac:dyDescent="0.15">
      <c r="A2204" s="72"/>
      <c r="B2204" s="72"/>
      <c r="C2204" s="72"/>
      <c r="D2204" s="72"/>
      <c r="E2204" s="72"/>
      <c r="F2204" s="72"/>
      <c r="G2204" s="72"/>
      <c r="H2204" s="72"/>
      <c r="I2204" s="72"/>
      <c r="J2204" s="74"/>
      <c r="K2204" s="72"/>
      <c r="L2204" s="72"/>
      <c r="M2204" s="72"/>
    </row>
    <row r="2205" spans="1:13" ht="13" x14ac:dyDescent="0.15">
      <c r="A2205" s="72"/>
      <c r="B2205" s="72"/>
      <c r="C2205" s="72"/>
      <c r="D2205" s="72"/>
      <c r="E2205" s="72"/>
      <c r="F2205" s="72"/>
      <c r="G2205" s="72"/>
      <c r="H2205" s="72"/>
      <c r="I2205" s="72"/>
      <c r="J2205" s="74"/>
      <c r="K2205" s="72"/>
      <c r="L2205" s="72"/>
      <c r="M2205" s="72"/>
    </row>
    <row r="2206" spans="1:13" ht="13" x14ac:dyDescent="0.15">
      <c r="A2206" s="72"/>
      <c r="B2206" s="72"/>
      <c r="C2206" s="72"/>
      <c r="D2206" s="72"/>
      <c r="E2206" s="72"/>
      <c r="F2206" s="72"/>
      <c r="G2206" s="72"/>
      <c r="H2206" s="72"/>
      <c r="I2206" s="72"/>
      <c r="J2206" s="74"/>
      <c r="K2206" s="72"/>
      <c r="L2206" s="72"/>
      <c r="M2206" s="72"/>
    </row>
    <row r="2207" spans="1:13" ht="13" x14ac:dyDescent="0.15">
      <c r="A2207" s="72"/>
      <c r="B2207" s="72"/>
      <c r="C2207" s="72"/>
      <c r="D2207" s="72"/>
      <c r="E2207" s="72"/>
      <c r="F2207" s="72"/>
      <c r="G2207" s="72"/>
      <c r="H2207" s="72"/>
      <c r="I2207" s="72"/>
      <c r="J2207" s="74"/>
      <c r="K2207" s="72"/>
      <c r="L2207" s="72"/>
      <c r="M2207" s="72"/>
    </row>
    <row r="2208" spans="1:13" ht="13" x14ac:dyDescent="0.15">
      <c r="A2208" s="72"/>
      <c r="B2208" s="72"/>
      <c r="C2208" s="72"/>
      <c r="D2208" s="72"/>
      <c r="E2208" s="72"/>
      <c r="F2208" s="72"/>
      <c r="G2208" s="72"/>
      <c r="H2208" s="72"/>
      <c r="I2208" s="72"/>
      <c r="J2208" s="74"/>
      <c r="K2208" s="72"/>
      <c r="L2208" s="72"/>
      <c r="M2208" s="72"/>
    </row>
    <row r="2209" spans="1:13" ht="13" x14ac:dyDescent="0.15">
      <c r="A2209" s="72"/>
      <c r="B2209" s="72"/>
      <c r="C2209" s="72"/>
      <c r="D2209" s="72"/>
      <c r="E2209" s="72"/>
      <c r="F2209" s="72"/>
      <c r="G2209" s="72"/>
      <c r="H2209" s="72"/>
      <c r="I2209" s="72"/>
      <c r="J2209" s="74"/>
      <c r="K2209" s="72"/>
      <c r="L2209" s="72"/>
      <c r="M2209" s="72"/>
    </row>
    <row r="2210" spans="1:13" ht="13" x14ac:dyDescent="0.15">
      <c r="A2210" s="72"/>
      <c r="B2210" s="72"/>
      <c r="C2210" s="72"/>
      <c r="D2210" s="72"/>
      <c r="E2210" s="72"/>
      <c r="F2210" s="72"/>
      <c r="G2210" s="72"/>
      <c r="H2210" s="72"/>
      <c r="I2210" s="72"/>
      <c r="J2210" s="74"/>
      <c r="K2210" s="72"/>
      <c r="L2210" s="72"/>
      <c r="M2210" s="72"/>
    </row>
    <row r="2211" spans="1:13" ht="13" x14ac:dyDescent="0.15">
      <c r="A2211" s="72"/>
      <c r="B2211" s="72"/>
      <c r="C2211" s="72"/>
      <c r="D2211" s="72"/>
      <c r="E2211" s="72"/>
      <c r="F2211" s="72"/>
      <c r="G2211" s="72"/>
      <c r="H2211" s="72"/>
      <c r="I2211" s="72"/>
      <c r="J2211" s="74"/>
      <c r="K2211" s="72"/>
      <c r="L2211" s="72"/>
      <c r="M2211" s="72"/>
    </row>
    <row r="2212" spans="1:13" ht="13" x14ac:dyDescent="0.15">
      <c r="A2212" s="72"/>
      <c r="B2212" s="72"/>
      <c r="C2212" s="72"/>
      <c r="D2212" s="72"/>
      <c r="E2212" s="72"/>
      <c r="F2212" s="72"/>
      <c r="G2212" s="72"/>
      <c r="H2212" s="72"/>
      <c r="I2212" s="72"/>
      <c r="J2212" s="74"/>
      <c r="K2212" s="72"/>
      <c r="L2212" s="72"/>
      <c r="M2212" s="72"/>
    </row>
    <row r="2213" spans="1:13" ht="13" x14ac:dyDescent="0.15">
      <c r="A2213" s="72"/>
      <c r="B2213" s="72"/>
      <c r="C2213" s="72"/>
      <c r="D2213" s="72"/>
      <c r="E2213" s="72"/>
      <c r="F2213" s="72"/>
      <c r="G2213" s="72"/>
      <c r="H2213" s="72"/>
      <c r="I2213" s="72"/>
      <c r="J2213" s="74"/>
      <c r="K2213" s="72"/>
      <c r="L2213" s="72"/>
      <c r="M2213" s="72"/>
    </row>
    <row r="2214" spans="1:13" ht="13" x14ac:dyDescent="0.15">
      <c r="A2214" s="72"/>
      <c r="B2214" s="72"/>
      <c r="C2214" s="72"/>
      <c r="D2214" s="72"/>
      <c r="E2214" s="72"/>
      <c r="F2214" s="72"/>
      <c r="G2214" s="72"/>
      <c r="H2214" s="72"/>
      <c r="I2214" s="72"/>
      <c r="J2214" s="74"/>
      <c r="K2214" s="72"/>
      <c r="L2214" s="72"/>
      <c r="M2214" s="72"/>
    </row>
    <row r="2215" spans="1:13" ht="13" x14ac:dyDescent="0.15">
      <c r="A2215" s="72"/>
      <c r="B2215" s="72"/>
      <c r="C2215" s="72"/>
      <c r="D2215" s="72"/>
      <c r="E2215" s="72"/>
      <c r="F2215" s="72"/>
      <c r="G2215" s="72"/>
      <c r="H2215" s="72"/>
      <c r="I2215" s="72"/>
      <c r="J2215" s="74"/>
      <c r="K2215" s="72"/>
      <c r="L2215" s="72"/>
      <c r="M2215" s="72"/>
    </row>
    <row r="2216" spans="1:13" ht="13" x14ac:dyDescent="0.15">
      <c r="A2216" s="72"/>
      <c r="B2216" s="72"/>
      <c r="C2216" s="72"/>
      <c r="D2216" s="72"/>
      <c r="E2216" s="72"/>
      <c r="F2216" s="72"/>
      <c r="G2216" s="72"/>
      <c r="H2216" s="72"/>
      <c r="I2216" s="72"/>
      <c r="J2216" s="74"/>
      <c r="K2216" s="72"/>
      <c r="L2216" s="72"/>
      <c r="M2216" s="72"/>
    </row>
    <row r="2217" spans="1:13" ht="13" x14ac:dyDescent="0.15">
      <c r="A2217" s="72"/>
      <c r="B2217" s="72"/>
      <c r="C2217" s="72"/>
      <c r="D2217" s="72"/>
      <c r="E2217" s="72"/>
      <c r="F2217" s="72"/>
      <c r="G2217" s="72"/>
      <c r="H2217" s="72"/>
      <c r="I2217" s="72"/>
      <c r="J2217" s="74"/>
      <c r="K2217" s="72"/>
      <c r="L2217" s="72"/>
      <c r="M2217" s="72"/>
    </row>
    <row r="2218" spans="1:13" ht="13" x14ac:dyDescent="0.15">
      <c r="A2218" s="72"/>
      <c r="B2218" s="72"/>
      <c r="C2218" s="72"/>
      <c r="D2218" s="72"/>
      <c r="E2218" s="72"/>
      <c r="F2218" s="72"/>
      <c r="G2218" s="72"/>
      <c r="H2218" s="72"/>
      <c r="I2218" s="72"/>
      <c r="J2218" s="74"/>
      <c r="K2218" s="72"/>
      <c r="L2218" s="72"/>
      <c r="M2218" s="72"/>
    </row>
    <row r="2219" spans="1:13" ht="13" x14ac:dyDescent="0.15">
      <c r="A2219" s="72"/>
      <c r="B2219" s="72"/>
      <c r="C2219" s="72"/>
      <c r="D2219" s="72"/>
      <c r="E2219" s="72"/>
      <c r="F2219" s="72"/>
      <c r="G2219" s="72"/>
      <c r="H2219" s="72"/>
      <c r="I2219" s="72"/>
      <c r="J2219" s="74"/>
      <c r="K2219" s="72"/>
      <c r="L2219" s="72"/>
      <c r="M2219" s="72"/>
    </row>
    <row r="2220" spans="1:13" ht="13" x14ac:dyDescent="0.15">
      <c r="A2220" s="72"/>
      <c r="B2220" s="72"/>
      <c r="C2220" s="72"/>
      <c r="D2220" s="72"/>
      <c r="E2220" s="72"/>
      <c r="F2220" s="72"/>
      <c r="G2220" s="72"/>
      <c r="H2220" s="72"/>
      <c r="I2220" s="72"/>
      <c r="J2220" s="74"/>
      <c r="K2220" s="72"/>
      <c r="L2220" s="72"/>
      <c r="M2220" s="72"/>
    </row>
    <row r="2221" spans="1:13" ht="13" x14ac:dyDescent="0.15">
      <c r="A2221" s="72"/>
      <c r="B2221" s="72"/>
      <c r="C2221" s="72"/>
      <c r="D2221" s="72"/>
      <c r="E2221" s="72"/>
      <c r="F2221" s="72"/>
      <c r="G2221" s="72"/>
      <c r="H2221" s="72"/>
      <c r="I2221" s="72"/>
      <c r="J2221" s="74"/>
      <c r="K2221" s="72"/>
      <c r="L2221" s="72"/>
      <c r="M2221" s="72"/>
    </row>
    <row r="2222" spans="1:13" ht="13" x14ac:dyDescent="0.15">
      <c r="A2222" s="72"/>
      <c r="B2222" s="72"/>
      <c r="C2222" s="72"/>
      <c r="D2222" s="72"/>
      <c r="E2222" s="72"/>
      <c r="F2222" s="72"/>
      <c r="G2222" s="72"/>
      <c r="H2222" s="72"/>
      <c r="I2222" s="72"/>
      <c r="J2222" s="74"/>
      <c r="K2222" s="72"/>
      <c r="L2222" s="72"/>
      <c r="M2222" s="72"/>
    </row>
    <row r="2223" spans="1:13" ht="13" x14ac:dyDescent="0.15">
      <c r="A2223" s="72"/>
      <c r="B2223" s="72"/>
      <c r="C2223" s="72"/>
      <c r="D2223" s="72"/>
      <c r="E2223" s="72"/>
      <c r="F2223" s="72"/>
      <c r="G2223" s="72"/>
      <c r="H2223" s="72"/>
      <c r="I2223" s="72"/>
      <c r="J2223" s="74"/>
      <c r="K2223" s="72"/>
      <c r="L2223" s="72"/>
      <c r="M2223" s="72"/>
    </row>
    <row r="2224" spans="1:13" ht="13" x14ac:dyDescent="0.15">
      <c r="A2224" s="72"/>
      <c r="B2224" s="72"/>
      <c r="C2224" s="72"/>
      <c r="D2224" s="72"/>
      <c r="E2224" s="72"/>
      <c r="F2224" s="72"/>
      <c r="G2224" s="72"/>
      <c r="H2224" s="72"/>
      <c r="I2224" s="72"/>
      <c r="J2224" s="74"/>
      <c r="K2224" s="72"/>
      <c r="L2224" s="72"/>
      <c r="M2224" s="72"/>
    </row>
    <row r="2225" spans="1:13" ht="13" x14ac:dyDescent="0.15">
      <c r="A2225" s="72"/>
      <c r="B2225" s="72"/>
      <c r="C2225" s="72"/>
      <c r="D2225" s="72"/>
      <c r="E2225" s="72"/>
      <c r="F2225" s="72"/>
      <c r="G2225" s="72"/>
      <c r="H2225" s="72"/>
      <c r="I2225" s="72"/>
      <c r="J2225" s="74"/>
      <c r="K2225" s="72"/>
      <c r="L2225" s="72"/>
      <c r="M2225" s="72"/>
    </row>
    <row r="2226" spans="1:13" ht="13" x14ac:dyDescent="0.15">
      <c r="A2226" s="72"/>
      <c r="B2226" s="72"/>
      <c r="C2226" s="72"/>
      <c r="D2226" s="72"/>
      <c r="E2226" s="72"/>
      <c r="F2226" s="72"/>
      <c r="G2226" s="72"/>
      <c r="H2226" s="72"/>
      <c r="I2226" s="72"/>
      <c r="J2226" s="74"/>
      <c r="K2226" s="72"/>
      <c r="L2226" s="72"/>
      <c r="M2226" s="72"/>
    </row>
    <row r="2227" spans="1:13" ht="13" x14ac:dyDescent="0.15">
      <c r="A2227" s="72"/>
      <c r="B2227" s="72"/>
      <c r="C2227" s="72"/>
      <c r="D2227" s="72"/>
      <c r="E2227" s="72"/>
      <c r="F2227" s="72"/>
      <c r="G2227" s="72"/>
      <c r="H2227" s="72"/>
      <c r="I2227" s="72"/>
      <c r="J2227" s="74"/>
      <c r="K2227" s="72"/>
      <c r="L2227" s="72"/>
      <c r="M2227" s="72"/>
    </row>
    <row r="2228" spans="1:13" ht="13" x14ac:dyDescent="0.15">
      <c r="A2228" s="72"/>
      <c r="B2228" s="72"/>
      <c r="C2228" s="72"/>
      <c r="D2228" s="72"/>
      <c r="E2228" s="72"/>
      <c r="F2228" s="72"/>
      <c r="G2228" s="72"/>
      <c r="H2228" s="72"/>
      <c r="I2228" s="72"/>
      <c r="J2228" s="74"/>
      <c r="K2228" s="72"/>
      <c r="L2228" s="72"/>
      <c r="M2228" s="72"/>
    </row>
    <row r="2229" spans="1:13" ht="13" x14ac:dyDescent="0.15">
      <c r="A2229" s="72"/>
      <c r="B2229" s="72"/>
      <c r="C2229" s="72"/>
      <c r="D2229" s="72"/>
      <c r="E2229" s="72"/>
      <c r="F2229" s="72"/>
      <c r="G2229" s="72"/>
      <c r="H2229" s="72"/>
      <c r="I2229" s="72"/>
      <c r="J2229" s="74"/>
      <c r="K2229" s="72"/>
      <c r="L2229" s="72"/>
      <c r="M2229" s="72"/>
    </row>
    <row r="2230" spans="1:13" ht="13" x14ac:dyDescent="0.15">
      <c r="A2230" s="72"/>
      <c r="B2230" s="72"/>
      <c r="C2230" s="72"/>
      <c r="D2230" s="72"/>
      <c r="E2230" s="72"/>
      <c r="F2230" s="72"/>
      <c r="G2230" s="72"/>
      <c r="H2230" s="72"/>
      <c r="I2230" s="72"/>
      <c r="J2230" s="74"/>
      <c r="K2230" s="72"/>
      <c r="L2230" s="72"/>
      <c r="M2230" s="72"/>
    </row>
    <row r="2231" spans="1:13" ht="13" x14ac:dyDescent="0.15">
      <c r="A2231" s="72"/>
      <c r="B2231" s="72"/>
      <c r="C2231" s="72"/>
      <c r="D2231" s="72"/>
      <c r="E2231" s="72"/>
      <c r="F2231" s="72"/>
      <c r="G2231" s="72"/>
      <c r="H2231" s="72"/>
      <c r="I2231" s="72"/>
      <c r="J2231" s="74"/>
      <c r="K2231" s="72"/>
      <c r="L2231" s="72"/>
      <c r="M2231" s="72"/>
    </row>
    <row r="2232" spans="1:13" ht="13" x14ac:dyDescent="0.15">
      <c r="A2232" s="72"/>
      <c r="B2232" s="72"/>
      <c r="C2232" s="72"/>
      <c r="D2232" s="72"/>
      <c r="E2232" s="72"/>
      <c r="F2232" s="72"/>
      <c r="G2232" s="72"/>
      <c r="H2232" s="72"/>
      <c r="I2232" s="72"/>
      <c r="J2232" s="74"/>
      <c r="K2232" s="72"/>
      <c r="L2232" s="72"/>
      <c r="M2232" s="72"/>
    </row>
    <row r="2233" spans="1:13" ht="13" x14ac:dyDescent="0.15">
      <c r="A2233" s="72"/>
      <c r="B2233" s="72"/>
      <c r="C2233" s="72"/>
      <c r="D2233" s="72"/>
      <c r="E2233" s="72"/>
      <c r="F2233" s="72"/>
      <c r="G2233" s="72"/>
      <c r="H2233" s="72"/>
      <c r="I2233" s="72"/>
      <c r="J2233" s="74"/>
      <c r="K2233" s="72"/>
      <c r="L2233" s="72"/>
      <c r="M2233" s="72"/>
    </row>
    <row r="2234" spans="1:13" ht="13" x14ac:dyDescent="0.15">
      <c r="A2234" s="72"/>
      <c r="B2234" s="72"/>
      <c r="C2234" s="72"/>
      <c r="D2234" s="72"/>
      <c r="E2234" s="72"/>
      <c r="F2234" s="72"/>
      <c r="G2234" s="72"/>
      <c r="H2234" s="72"/>
      <c r="I2234" s="72"/>
      <c r="J2234" s="74"/>
      <c r="K2234" s="72"/>
      <c r="L2234" s="72"/>
      <c r="M2234" s="72"/>
    </row>
    <row r="2235" spans="1:13" ht="13" x14ac:dyDescent="0.15">
      <c r="A2235" s="72"/>
      <c r="B2235" s="72"/>
      <c r="C2235" s="72"/>
      <c r="D2235" s="72"/>
      <c r="E2235" s="72"/>
      <c r="F2235" s="72"/>
      <c r="G2235" s="72"/>
      <c r="H2235" s="72"/>
      <c r="I2235" s="72"/>
      <c r="J2235" s="74"/>
      <c r="K2235" s="72"/>
      <c r="L2235" s="72"/>
      <c r="M2235" s="72"/>
    </row>
    <row r="2236" spans="1:13" ht="13" x14ac:dyDescent="0.15">
      <c r="A2236" s="72"/>
      <c r="B2236" s="72"/>
      <c r="C2236" s="72"/>
      <c r="D2236" s="72"/>
      <c r="E2236" s="72"/>
      <c r="F2236" s="72"/>
      <c r="G2236" s="72"/>
      <c r="H2236" s="72"/>
      <c r="I2236" s="72"/>
      <c r="J2236" s="74"/>
      <c r="K2236" s="72"/>
      <c r="L2236" s="72"/>
      <c r="M2236" s="72"/>
    </row>
    <row r="2237" spans="1:13" ht="13" x14ac:dyDescent="0.15">
      <c r="A2237" s="72"/>
      <c r="B2237" s="72"/>
      <c r="C2237" s="72"/>
      <c r="D2237" s="72"/>
      <c r="E2237" s="72"/>
      <c r="F2237" s="72"/>
      <c r="G2237" s="72"/>
      <c r="H2237" s="72"/>
      <c r="I2237" s="72"/>
      <c r="J2237" s="74"/>
      <c r="K2237" s="72"/>
      <c r="L2237" s="72"/>
      <c r="M2237" s="72"/>
    </row>
    <row r="2238" spans="1:13" ht="13" x14ac:dyDescent="0.15">
      <c r="A2238" s="72"/>
      <c r="B2238" s="72"/>
      <c r="C2238" s="72"/>
      <c r="D2238" s="72"/>
      <c r="E2238" s="72"/>
      <c r="F2238" s="72"/>
      <c r="G2238" s="72"/>
      <c r="H2238" s="72"/>
      <c r="I2238" s="72"/>
      <c r="J2238" s="74"/>
      <c r="K2238" s="72"/>
      <c r="L2238" s="72"/>
      <c r="M2238" s="72"/>
    </row>
    <row r="2239" spans="1:13" ht="13" x14ac:dyDescent="0.15">
      <c r="A2239" s="72"/>
      <c r="B2239" s="72"/>
      <c r="C2239" s="72"/>
      <c r="D2239" s="72"/>
      <c r="E2239" s="72"/>
      <c r="F2239" s="72"/>
      <c r="G2239" s="72"/>
      <c r="H2239" s="72"/>
      <c r="I2239" s="72"/>
      <c r="J2239" s="74"/>
      <c r="K2239" s="72"/>
      <c r="L2239" s="72"/>
      <c r="M2239" s="72"/>
    </row>
    <row r="2240" spans="1:13" ht="13" x14ac:dyDescent="0.15">
      <c r="A2240" s="72"/>
      <c r="B2240" s="72"/>
      <c r="C2240" s="72"/>
      <c r="D2240" s="72"/>
      <c r="E2240" s="72"/>
      <c r="F2240" s="72"/>
      <c r="G2240" s="72"/>
      <c r="H2240" s="72"/>
      <c r="I2240" s="72"/>
      <c r="J2240" s="74"/>
      <c r="K2240" s="72"/>
      <c r="L2240" s="72"/>
      <c r="M2240" s="72"/>
    </row>
    <row r="2241" spans="1:13" ht="13" x14ac:dyDescent="0.15">
      <c r="A2241" s="72"/>
      <c r="B2241" s="72"/>
      <c r="C2241" s="72"/>
      <c r="D2241" s="72"/>
      <c r="E2241" s="72"/>
      <c r="F2241" s="72"/>
      <c r="G2241" s="72"/>
      <c r="H2241" s="72"/>
      <c r="I2241" s="72"/>
      <c r="J2241" s="74"/>
      <c r="K2241" s="72"/>
      <c r="L2241" s="72"/>
      <c r="M2241" s="72"/>
    </row>
    <row r="2242" spans="1:13" ht="13" x14ac:dyDescent="0.15">
      <c r="A2242" s="72"/>
      <c r="B2242" s="72"/>
      <c r="C2242" s="72"/>
      <c r="D2242" s="72"/>
      <c r="E2242" s="72"/>
      <c r="F2242" s="72"/>
      <c r="G2242" s="72"/>
      <c r="H2242" s="72"/>
      <c r="I2242" s="72"/>
      <c r="J2242" s="74"/>
      <c r="K2242" s="72"/>
      <c r="L2242" s="72"/>
      <c r="M2242" s="72"/>
    </row>
    <row r="2243" spans="1:13" ht="13" x14ac:dyDescent="0.15">
      <c r="A2243" s="72"/>
      <c r="B2243" s="72"/>
      <c r="C2243" s="72"/>
      <c r="D2243" s="72"/>
      <c r="E2243" s="72"/>
      <c r="F2243" s="72"/>
      <c r="G2243" s="72"/>
      <c r="H2243" s="72"/>
      <c r="I2243" s="72"/>
      <c r="J2243" s="74"/>
      <c r="K2243" s="72"/>
      <c r="L2243" s="72"/>
      <c r="M2243" s="72"/>
    </row>
    <row r="2244" spans="1:13" ht="13" x14ac:dyDescent="0.15">
      <c r="A2244" s="72"/>
      <c r="B2244" s="72"/>
      <c r="C2244" s="72"/>
      <c r="D2244" s="72"/>
      <c r="E2244" s="72"/>
      <c r="F2244" s="72"/>
      <c r="G2244" s="72"/>
      <c r="H2244" s="72"/>
      <c r="I2244" s="72"/>
      <c r="J2244" s="74"/>
      <c r="K2244" s="72"/>
      <c r="L2244" s="72"/>
      <c r="M2244" s="72"/>
    </row>
    <row r="2245" spans="1:13" ht="13" x14ac:dyDescent="0.15">
      <c r="A2245" s="72"/>
      <c r="B2245" s="72"/>
      <c r="C2245" s="72"/>
      <c r="D2245" s="72"/>
      <c r="E2245" s="72"/>
      <c r="F2245" s="72"/>
      <c r="G2245" s="72"/>
      <c r="H2245" s="72"/>
      <c r="I2245" s="72"/>
      <c r="J2245" s="74"/>
      <c r="K2245" s="72"/>
      <c r="L2245" s="72"/>
      <c r="M2245" s="72"/>
    </row>
    <row r="2246" spans="1:13" ht="13" x14ac:dyDescent="0.15">
      <c r="A2246" s="72"/>
      <c r="B2246" s="72"/>
      <c r="C2246" s="72"/>
      <c r="D2246" s="72"/>
      <c r="E2246" s="72"/>
      <c r="F2246" s="72"/>
      <c r="G2246" s="72"/>
      <c r="H2246" s="72"/>
      <c r="I2246" s="72"/>
      <c r="J2246" s="74"/>
      <c r="K2246" s="72"/>
      <c r="L2246" s="72"/>
      <c r="M2246" s="72"/>
    </row>
    <row r="2247" spans="1:13" ht="13" x14ac:dyDescent="0.15">
      <c r="A2247" s="72"/>
      <c r="B2247" s="72"/>
      <c r="C2247" s="72"/>
      <c r="D2247" s="72"/>
      <c r="E2247" s="72"/>
      <c r="F2247" s="72"/>
      <c r="G2247" s="72"/>
      <c r="H2247" s="72"/>
      <c r="I2247" s="72"/>
      <c r="J2247" s="74"/>
      <c r="K2247" s="72"/>
      <c r="L2247" s="72"/>
      <c r="M2247" s="72"/>
    </row>
    <row r="2248" spans="1:13" ht="13" x14ac:dyDescent="0.15">
      <c r="A2248" s="72"/>
      <c r="B2248" s="72"/>
      <c r="C2248" s="72"/>
      <c r="D2248" s="72"/>
      <c r="E2248" s="72"/>
      <c r="F2248" s="72"/>
      <c r="G2248" s="72"/>
      <c r="H2248" s="72"/>
      <c r="I2248" s="72"/>
      <c r="J2248" s="74"/>
      <c r="K2248" s="72"/>
      <c r="L2248" s="72"/>
      <c r="M2248" s="72"/>
    </row>
    <row r="2249" spans="1:13" ht="13" x14ac:dyDescent="0.15">
      <c r="A2249" s="72"/>
      <c r="B2249" s="72"/>
      <c r="C2249" s="72"/>
      <c r="D2249" s="72"/>
      <c r="E2249" s="72"/>
      <c r="F2249" s="72"/>
      <c r="G2249" s="72"/>
      <c r="H2249" s="72"/>
      <c r="I2249" s="72"/>
      <c r="J2249" s="74"/>
      <c r="K2249" s="72"/>
      <c r="L2249" s="72"/>
      <c r="M2249" s="72"/>
    </row>
    <row r="2250" spans="1:13" ht="13" x14ac:dyDescent="0.15">
      <c r="A2250" s="72"/>
      <c r="B2250" s="72"/>
      <c r="C2250" s="72"/>
      <c r="D2250" s="72"/>
      <c r="E2250" s="72"/>
      <c r="F2250" s="72"/>
      <c r="G2250" s="72"/>
      <c r="H2250" s="72"/>
      <c r="I2250" s="72"/>
      <c r="J2250" s="74"/>
      <c r="K2250" s="72"/>
      <c r="L2250" s="72"/>
      <c r="M2250" s="72"/>
    </row>
    <row r="2251" spans="1:13" ht="13" x14ac:dyDescent="0.15">
      <c r="A2251" s="72"/>
      <c r="B2251" s="72"/>
      <c r="C2251" s="72"/>
      <c r="D2251" s="72"/>
      <c r="E2251" s="72"/>
      <c r="F2251" s="72"/>
      <c r="G2251" s="72"/>
      <c r="H2251" s="72"/>
      <c r="I2251" s="72"/>
      <c r="J2251" s="74"/>
      <c r="K2251" s="72"/>
      <c r="L2251" s="72"/>
      <c r="M2251" s="72"/>
    </row>
    <row r="2252" spans="1:13" ht="13" x14ac:dyDescent="0.15">
      <c r="A2252" s="72"/>
      <c r="B2252" s="72"/>
      <c r="C2252" s="72"/>
      <c r="D2252" s="72"/>
      <c r="E2252" s="72"/>
      <c r="F2252" s="72"/>
      <c r="G2252" s="72"/>
      <c r="H2252" s="72"/>
      <c r="I2252" s="72"/>
      <c r="J2252" s="74"/>
      <c r="K2252" s="72"/>
      <c r="L2252" s="72"/>
      <c r="M2252" s="72"/>
    </row>
    <row r="2253" spans="1:13" ht="13" x14ac:dyDescent="0.15">
      <c r="A2253" s="72"/>
      <c r="B2253" s="72"/>
      <c r="C2253" s="72"/>
      <c r="D2253" s="72"/>
      <c r="E2253" s="72"/>
      <c r="F2253" s="72"/>
      <c r="G2253" s="72"/>
      <c r="H2253" s="72"/>
      <c r="I2253" s="72"/>
      <c r="J2253" s="74"/>
      <c r="K2253" s="72"/>
      <c r="L2253" s="72"/>
      <c r="M2253" s="72"/>
    </row>
    <row r="2254" spans="1:13" ht="13" x14ac:dyDescent="0.15">
      <c r="A2254" s="72"/>
      <c r="B2254" s="72"/>
      <c r="C2254" s="72"/>
      <c r="D2254" s="72"/>
      <c r="E2254" s="72"/>
      <c r="F2254" s="72"/>
      <c r="G2254" s="72"/>
      <c r="H2254" s="72"/>
      <c r="I2254" s="72"/>
      <c r="J2254" s="74"/>
      <c r="K2254" s="72"/>
      <c r="L2254" s="72"/>
      <c r="M2254" s="72"/>
    </row>
    <row r="2255" spans="1:13" ht="13" x14ac:dyDescent="0.15">
      <c r="A2255" s="72"/>
      <c r="B2255" s="72"/>
      <c r="C2255" s="72"/>
      <c r="D2255" s="72"/>
      <c r="E2255" s="72"/>
      <c r="F2255" s="72"/>
      <c r="G2255" s="72"/>
      <c r="H2255" s="72"/>
      <c r="I2255" s="72"/>
      <c r="J2255" s="74"/>
      <c r="K2255" s="72"/>
      <c r="L2255" s="72"/>
      <c r="M2255" s="72"/>
    </row>
    <row r="2256" spans="1:13" ht="13" x14ac:dyDescent="0.15">
      <c r="A2256" s="72"/>
      <c r="B2256" s="72"/>
      <c r="C2256" s="72"/>
      <c r="D2256" s="72"/>
      <c r="E2256" s="72"/>
      <c r="F2256" s="72"/>
      <c r="G2256" s="72"/>
      <c r="H2256" s="72"/>
      <c r="I2256" s="72"/>
      <c r="J2256" s="74"/>
      <c r="K2256" s="72"/>
      <c r="L2256" s="72"/>
      <c r="M2256" s="72"/>
    </row>
    <row r="2257" spans="1:13" ht="13" x14ac:dyDescent="0.15">
      <c r="A2257" s="72"/>
      <c r="B2257" s="72"/>
      <c r="C2257" s="72"/>
      <c r="D2257" s="72"/>
      <c r="E2257" s="72"/>
      <c r="F2257" s="72"/>
      <c r="G2257" s="72"/>
      <c r="H2257" s="72"/>
      <c r="I2257" s="72"/>
      <c r="J2257" s="74"/>
      <c r="K2257" s="72"/>
      <c r="L2257" s="72"/>
      <c r="M2257" s="72"/>
    </row>
    <row r="2258" spans="1:13" ht="13" x14ac:dyDescent="0.15">
      <c r="A2258" s="72"/>
      <c r="B2258" s="72"/>
      <c r="C2258" s="72"/>
      <c r="D2258" s="72"/>
      <c r="E2258" s="72"/>
      <c r="F2258" s="72"/>
      <c r="G2258" s="72"/>
      <c r="H2258" s="72"/>
      <c r="I2258" s="72"/>
      <c r="J2258" s="74"/>
      <c r="K2258" s="72"/>
      <c r="L2258" s="72"/>
      <c r="M2258" s="72"/>
    </row>
    <row r="2259" spans="1:13" ht="13" x14ac:dyDescent="0.15">
      <c r="A2259" s="72"/>
      <c r="B2259" s="72"/>
      <c r="C2259" s="72"/>
      <c r="D2259" s="72"/>
      <c r="E2259" s="72"/>
      <c r="F2259" s="72"/>
      <c r="G2259" s="72"/>
      <c r="H2259" s="72"/>
      <c r="I2259" s="72"/>
      <c r="J2259" s="74"/>
      <c r="K2259" s="72"/>
      <c r="L2259" s="72"/>
      <c r="M2259" s="72"/>
    </row>
    <row r="2260" spans="1:13" ht="13" x14ac:dyDescent="0.15">
      <c r="A2260" s="72"/>
      <c r="B2260" s="72"/>
      <c r="C2260" s="72"/>
      <c r="D2260" s="72"/>
      <c r="E2260" s="72"/>
      <c r="F2260" s="72"/>
      <c r="G2260" s="72"/>
      <c r="H2260" s="72"/>
      <c r="I2260" s="72"/>
      <c r="J2260" s="74"/>
      <c r="K2260" s="72"/>
      <c r="L2260" s="72"/>
      <c r="M2260" s="72"/>
    </row>
    <row r="2261" spans="1:13" ht="13" x14ac:dyDescent="0.15">
      <c r="A2261" s="72"/>
      <c r="B2261" s="72"/>
      <c r="C2261" s="72"/>
      <c r="D2261" s="72"/>
      <c r="E2261" s="72"/>
      <c r="F2261" s="72"/>
      <c r="G2261" s="72"/>
      <c r="H2261" s="72"/>
      <c r="I2261" s="72"/>
      <c r="J2261" s="74"/>
      <c r="K2261" s="72"/>
      <c r="L2261" s="72"/>
      <c r="M2261" s="72"/>
    </row>
    <row r="2262" spans="1:13" ht="13" x14ac:dyDescent="0.15">
      <c r="A2262" s="72"/>
      <c r="B2262" s="72"/>
      <c r="C2262" s="72"/>
      <c r="D2262" s="72"/>
      <c r="E2262" s="72"/>
      <c r="F2262" s="72"/>
      <c r="G2262" s="72"/>
      <c r="H2262" s="72"/>
      <c r="I2262" s="72"/>
      <c r="J2262" s="74"/>
      <c r="K2262" s="72"/>
      <c r="L2262" s="72"/>
      <c r="M2262" s="72"/>
    </row>
    <row r="2263" spans="1:13" ht="13" x14ac:dyDescent="0.15">
      <c r="A2263" s="72"/>
      <c r="B2263" s="72"/>
      <c r="C2263" s="72"/>
      <c r="D2263" s="72"/>
      <c r="E2263" s="72"/>
      <c r="F2263" s="72"/>
      <c r="G2263" s="72"/>
      <c r="H2263" s="72"/>
      <c r="I2263" s="72"/>
      <c r="J2263" s="74"/>
      <c r="K2263" s="72"/>
      <c r="L2263" s="72"/>
      <c r="M2263" s="72"/>
    </row>
    <row r="2264" spans="1:13" ht="13" x14ac:dyDescent="0.15">
      <c r="A2264" s="72"/>
      <c r="B2264" s="72"/>
      <c r="C2264" s="72"/>
      <c r="D2264" s="72"/>
      <c r="E2264" s="72"/>
      <c r="F2264" s="72"/>
      <c r="G2264" s="72"/>
      <c r="H2264" s="72"/>
      <c r="I2264" s="72"/>
      <c r="J2264" s="74"/>
      <c r="K2264" s="72"/>
      <c r="L2264" s="72"/>
      <c r="M2264" s="72"/>
    </row>
    <row r="2265" spans="1:13" ht="13" x14ac:dyDescent="0.15">
      <c r="A2265" s="72"/>
      <c r="B2265" s="72"/>
      <c r="C2265" s="72"/>
      <c r="D2265" s="72"/>
      <c r="E2265" s="72"/>
      <c r="F2265" s="72"/>
      <c r="G2265" s="72"/>
      <c r="H2265" s="72"/>
      <c r="I2265" s="72"/>
      <c r="J2265" s="74"/>
      <c r="K2265" s="72"/>
      <c r="L2265" s="72"/>
      <c r="M2265" s="72"/>
    </row>
    <row r="2266" spans="1:13" ht="13" x14ac:dyDescent="0.15">
      <c r="A2266" s="72"/>
      <c r="B2266" s="72"/>
      <c r="C2266" s="72"/>
      <c r="D2266" s="72"/>
      <c r="E2266" s="72"/>
      <c r="F2266" s="72"/>
      <c r="G2266" s="72"/>
      <c r="H2266" s="72"/>
      <c r="I2266" s="72"/>
      <c r="J2266" s="74"/>
      <c r="K2266" s="72"/>
      <c r="L2266" s="72"/>
      <c r="M2266" s="72"/>
    </row>
    <row r="2267" spans="1:13" ht="13" x14ac:dyDescent="0.15">
      <c r="A2267" s="72"/>
      <c r="B2267" s="72"/>
      <c r="C2267" s="72"/>
      <c r="D2267" s="72"/>
      <c r="E2267" s="72"/>
      <c r="F2267" s="72"/>
      <c r="G2267" s="72"/>
      <c r="H2267" s="72"/>
      <c r="I2267" s="72"/>
      <c r="J2267" s="74"/>
      <c r="K2267" s="72"/>
      <c r="L2267" s="72"/>
      <c r="M2267" s="72"/>
    </row>
    <row r="2268" spans="1:13" ht="13" x14ac:dyDescent="0.15">
      <c r="A2268" s="72"/>
      <c r="B2268" s="72"/>
      <c r="C2268" s="72"/>
      <c r="D2268" s="72"/>
      <c r="E2268" s="72"/>
      <c r="F2268" s="72"/>
      <c r="G2268" s="72"/>
      <c r="H2268" s="72"/>
      <c r="I2268" s="72"/>
      <c r="J2268" s="74"/>
      <c r="K2268" s="72"/>
      <c r="L2268" s="72"/>
      <c r="M2268" s="72"/>
    </row>
    <row r="2269" spans="1:13" ht="13" x14ac:dyDescent="0.15">
      <c r="A2269" s="72"/>
      <c r="B2269" s="72"/>
      <c r="C2269" s="72"/>
      <c r="D2269" s="72"/>
      <c r="E2269" s="72"/>
      <c r="F2269" s="72"/>
      <c r="G2269" s="72"/>
      <c r="H2269" s="72"/>
      <c r="I2269" s="72"/>
      <c r="J2269" s="74"/>
      <c r="K2269" s="72"/>
      <c r="L2269" s="72"/>
      <c r="M2269" s="72"/>
    </row>
    <row r="2270" spans="1:13" ht="13" x14ac:dyDescent="0.15">
      <c r="A2270" s="72"/>
      <c r="B2270" s="72"/>
      <c r="C2270" s="72"/>
      <c r="D2270" s="72"/>
      <c r="E2270" s="72"/>
      <c r="F2270" s="72"/>
      <c r="G2270" s="72"/>
      <c r="H2270" s="72"/>
      <c r="I2270" s="72"/>
      <c r="J2270" s="74"/>
      <c r="K2270" s="72"/>
      <c r="L2270" s="72"/>
      <c r="M2270" s="72"/>
    </row>
    <row r="2271" spans="1:13" ht="13" x14ac:dyDescent="0.15">
      <c r="A2271" s="72"/>
      <c r="B2271" s="72"/>
      <c r="C2271" s="72"/>
      <c r="D2271" s="72"/>
      <c r="E2271" s="72"/>
      <c r="F2271" s="72"/>
      <c r="G2271" s="72"/>
      <c r="H2271" s="72"/>
      <c r="I2271" s="72"/>
      <c r="J2271" s="74"/>
      <c r="K2271" s="72"/>
      <c r="L2271" s="72"/>
      <c r="M2271" s="72"/>
    </row>
    <row r="2272" spans="1:13" ht="13" x14ac:dyDescent="0.15">
      <c r="A2272" s="72"/>
      <c r="B2272" s="72"/>
      <c r="C2272" s="72"/>
      <c r="D2272" s="72"/>
      <c r="E2272" s="72"/>
      <c r="F2272" s="72"/>
      <c r="G2272" s="72"/>
      <c r="H2272" s="72"/>
      <c r="I2272" s="72"/>
      <c r="J2272" s="74"/>
      <c r="K2272" s="72"/>
      <c r="L2272" s="72"/>
      <c r="M2272" s="72"/>
    </row>
    <row r="2273" spans="1:13" ht="13" x14ac:dyDescent="0.15">
      <c r="A2273" s="72"/>
      <c r="B2273" s="72"/>
      <c r="C2273" s="72"/>
      <c r="D2273" s="72"/>
      <c r="E2273" s="72"/>
      <c r="F2273" s="72"/>
      <c r="G2273" s="72"/>
      <c r="H2273" s="72"/>
      <c r="I2273" s="72"/>
      <c r="J2273" s="74"/>
      <c r="K2273" s="72"/>
      <c r="L2273" s="72"/>
      <c r="M2273" s="72"/>
    </row>
    <row r="2274" spans="1:13" ht="13" x14ac:dyDescent="0.15">
      <c r="A2274" s="72"/>
      <c r="B2274" s="72"/>
      <c r="C2274" s="72"/>
      <c r="D2274" s="72"/>
      <c r="E2274" s="72"/>
      <c r="F2274" s="72"/>
      <c r="G2274" s="72"/>
      <c r="H2274" s="72"/>
      <c r="I2274" s="72"/>
      <c r="J2274" s="74"/>
      <c r="K2274" s="72"/>
      <c r="L2274" s="72"/>
      <c r="M2274" s="72"/>
    </row>
    <row r="2275" spans="1:13" ht="13" x14ac:dyDescent="0.15">
      <c r="A2275" s="72"/>
      <c r="B2275" s="72"/>
      <c r="C2275" s="72"/>
      <c r="D2275" s="72"/>
      <c r="E2275" s="72"/>
      <c r="F2275" s="72"/>
      <c r="G2275" s="72"/>
      <c r="H2275" s="72"/>
      <c r="I2275" s="72"/>
      <c r="J2275" s="74"/>
      <c r="K2275" s="72"/>
      <c r="L2275" s="72"/>
      <c r="M2275" s="72"/>
    </row>
    <row r="2276" spans="1:13" ht="13" x14ac:dyDescent="0.15">
      <c r="A2276" s="72"/>
      <c r="B2276" s="72"/>
      <c r="C2276" s="72"/>
      <c r="D2276" s="72"/>
      <c r="E2276" s="72"/>
      <c r="F2276" s="72"/>
      <c r="G2276" s="72"/>
      <c r="H2276" s="72"/>
      <c r="I2276" s="72"/>
      <c r="J2276" s="74"/>
      <c r="K2276" s="72"/>
      <c r="L2276" s="72"/>
      <c r="M2276" s="72"/>
    </row>
    <row r="2277" spans="1:13" ht="13" x14ac:dyDescent="0.15">
      <c r="A2277" s="72"/>
      <c r="B2277" s="72"/>
      <c r="C2277" s="72"/>
      <c r="D2277" s="72"/>
      <c r="E2277" s="72"/>
      <c r="F2277" s="72"/>
      <c r="G2277" s="72"/>
      <c r="H2277" s="72"/>
      <c r="I2277" s="72"/>
      <c r="J2277" s="74"/>
      <c r="K2277" s="72"/>
      <c r="L2277" s="72"/>
      <c r="M2277" s="72"/>
    </row>
    <row r="2278" spans="1:13" ht="13" x14ac:dyDescent="0.15">
      <c r="A2278" s="72"/>
      <c r="B2278" s="72"/>
      <c r="C2278" s="72"/>
      <c r="D2278" s="72"/>
      <c r="E2278" s="72"/>
      <c r="F2278" s="72"/>
      <c r="G2278" s="72"/>
      <c r="H2278" s="72"/>
      <c r="I2278" s="72"/>
      <c r="J2278" s="74"/>
      <c r="K2278" s="72"/>
      <c r="L2278" s="72"/>
      <c r="M2278" s="72"/>
    </row>
    <row r="2279" spans="1:13" ht="13" x14ac:dyDescent="0.15">
      <c r="A2279" s="72"/>
      <c r="B2279" s="72"/>
      <c r="C2279" s="72"/>
      <c r="D2279" s="72"/>
      <c r="E2279" s="72"/>
      <c r="F2279" s="72"/>
      <c r="G2279" s="72"/>
      <c r="H2279" s="72"/>
      <c r="I2279" s="72"/>
      <c r="J2279" s="74"/>
      <c r="K2279" s="72"/>
      <c r="L2279" s="72"/>
      <c r="M2279" s="72"/>
    </row>
    <row r="2280" spans="1:13" ht="13" x14ac:dyDescent="0.15">
      <c r="A2280" s="72"/>
      <c r="B2280" s="72"/>
      <c r="C2280" s="72"/>
      <c r="D2280" s="72"/>
      <c r="E2280" s="72"/>
      <c r="F2280" s="72"/>
      <c r="G2280" s="72"/>
      <c r="H2280" s="72"/>
      <c r="I2280" s="72"/>
      <c r="J2280" s="74"/>
      <c r="K2280" s="72"/>
      <c r="L2280" s="72"/>
      <c r="M2280" s="72"/>
    </row>
    <row r="2281" spans="1:13" ht="13" x14ac:dyDescent="0.15">
      <c r="A2281" s="72"/>
      <c r="B2281" s="72"/>
      <c r="C2281" s="72"/>
      <c r="D2281" s="72"/>
      <c r="E2281" s="72"/>
      <c r="F2281" s="72"/>
      <c r="G2281" s="72"/>
      <c r="H2281" s="72"/>
      <c r="I2281" s="72"/>
      <c r="J2281" s="74"/>
      <c r="K2281" s="72"/>
      <c r="L2281" s="72"/>
      <c r="M2281" s="72"/>
    </row>
    <row r="2282" spans="1:13" ht="13" x14ac:dyDescent="0.15">
      <c r="A2282" s="72"/>
      <c r="B2282" s="72"/>
      <c r="C2282" s="72"/>
      <c r="D2282" s="72"/>
      <c r="E2282" s="72"/>
      <c r="F2282" s="72"/>
      <c r="G2282" s="72"/>
      <c r="H2282" s="72"/>
      <c r="I2282" s="72"/>
      <c r="J2282" s="74"/>
      <c r="K2282" s="72"/>
      <c r="L2282" s="72"/>
      <c r="M2282" s="72"/>
    </row>
    <row r="2283" spans="1:13" ht="13" x14ac:dyDescent="0.15">
      <c r="A2283" s="72"/>
      <c r="B2283" s="72"/>
      <c r="C2283" s="72"/>
      <c r="D2283" s="72"/>
      <c r="E2283" s="72"/>
      <c r="F2283" s="72"/>
      <c r="G2283" s="72"/>
      <c r="H2283" s="72"/>
      <c r="I2283" s="72"/>
      <c r="J2283" s="74"/>
      <c r="K2283" s="72"/>
      <c r="L2283" s="72"/>
      <c r="M2283" s="72"/>
    </row>
    <row r="2284" spans="1:13" ht="13" x14ac:dyDescent="0.15">
      <c r="A2284" s="72"/>
      <c r="B2284" s="72"/>
      <c r="C2284" s="72"/>
      <c r="D2284" s="72"/>
      <c r="E2284" s="72"/>
      <c r="F2284" s="72"/>
      <c r="G2284" s="72"/>
      <c r="H2284" s="72"/>
      <c r="I2284" s="72"/>
      <c r="J2284" s="74"/>
      <c r="K2284" s="72"/>
      <c r="L2284" s="72"/>
      <c r="M2284" s="72"/>
    </row>
    <row r="2285" spans="1:13" ht="13" x14ac:dyDescent="0.15">
      <c r="A2285" s="72"/>
      <c r="B2285" s="72"/>
      <c r="C2285" s="72"/>
      <c r="D2285" s="72"/>
      <c r="E2285" s="72"/>
      <c r="F2285" s="72"/>
      <c r="G2285" s="72"/>
      <c r="H2285" s="72"/>
      <c r="I2285" s="72"/>
      <c r="J2285" s="74"/>
      <c r="K2285" s="72"/>
      <c r="L2285" s="72"/>
      <c r="M2285" s="72"/>
    </row>
    <row r="2286" spans="1:13" ht="13" x14ac:dyDescent="0.15">
      <c r="A2286" s="72"/>
      <c r="B2286" s="72"/>
      <c r="C2286" s="72"/>
      <c r="D2286" s="72"/>
      <c r="E2286" s="72"/>
      <c r="F2286" s="72"/>
      <c r="G2286" s="72"/>
      <c r="H2286" s="72"/>
      <c r="I2286" s="72"/>
      <c r="J2286" s="74"/>
      <c r="K2286" s="72"/>
      <c r="L2286" s="72"/>
      <c r="M2286" s="72"/>
    </row>
    <row r="2287" spans="1:13" ht="13" x14ac:dyDescent="0.15">
      <c r="A2287" s="72"/>
      <c r="B2287" s="72"/>
      <c r="C2287" s="72"/>
      <c r="D2287" s="72"/>
      <c r="E2287" s="72"/>
      <c r="F2287" s="72"/>
      <c r="G2287" s="72"/>
      <c r="H2287" s="72"/>
      <c r="I2287" s="72"/>
      <c r="J2287" s="74"/>
      <c r="K2287" s="72"/>
      <c r="L2287" s="72"/>
      <c r="M2287" s="72"/>
    </row>
    <row r="2288" spans="1:13" ht="13" x14ac:dyDescent="0.15">
      <c r="A2288" s="72"/>
      <c r="B2288" s="72"/>
      <c r="C2288" s="72"/>
      <c r="D2288" s="72"/>
      <c r="E2288" s="72"/>
      <c r="F2288" s="72"/>
      <c r="G2288" s="72"/>
      <c r="H2288" s="72"/>
      <c r="I2288" s="72"/>
      <c r="J2288" s="74"/>
      <c r="K2288" s="72"/>
      <c r="L2288" s="72"/>
      <c r="M2288" s="72"/>
    </row>
    <row r="2289" spans="1:13" ht="13" x14ac:dyDescent="0.15">
      <c r="A2289" s="72"/>
      <c r="B2289" s="72"/>
      <c r="C2289" s="72"/>
      <c r="D2289" s="72"/>
      <c r="E2289" s="72"/>
      <c r="F2289" s="72"/>
      <c r="G2289" s="72"/>
      <c r="H2289" s="72"/>
      <c r="I2289" s="72"/>
      <c r="J2289" s="74"/>
      <c r="K2289" s="72"/>
      <c r="L2289" s="72"/>
      <c r="M2289" s="72"/>
    </row>
    <row r="2290" spans="1:13" ht="13" x14ac:dyDescent="0.15">
      <c r="A2290" s="72"/>
      <c r="B2290" s="72"/>
      <c r="C2290" s="72"/>
      <c r="D2290" s="72"/>
      <c r="E2290" s="72"/>
      <c r="F2290" s="72"/>
      <c r="G2290" s="72"/>
      <c r="H2290" s="72"/>
      <c r="I2290" s="72"/>
      <c r="J2290" s="74"/>
      <c r="K2290" s="72"/>
      <c r="L2290" s="72"/>
      <c r="M2290" s="72"/>
    </row>
    <row r="2291" spans="1:13" ht="13" x14ac:dyDescent="0.15">
      <c r="A2291" s="72"/>
      <c r="B2291" s="72"/>
      <c r="C2291" s="72"/>
      <c r="D2291" s="72"/>
      <c r="E2291" s="72"/>
      <c r="F2291" s="72"/>
      <c r="G2291" s="72"/>
      <c r="H2291" s="72"/>
      <c r="I2291" s="72"/>
      <c r="J2291" s="74"/>
      <c r="K2291" s="72"/>
      <c r="L2291" s="72"/>
      <c r="M2291" s="72"/>
    </row>
    <row r="2292" spans="1:13" ht="13" x14ac:dyDescent="0.15">
      <c r="A2292" s="72"/>
      <c r="B2292" s="72"/>
      <c r="C2292" s="72"/>
      <c r="D2292" s="72"/>
      <c r="E2292" s="72"/>
      <c r="F2292" s="72"/>
      <c r="G2292" s="72"/>
      <c r="H2292" s="72"/>
      <c r="I2292" s="72"/>
      <c r="J2292" s="74"/>
      <c r="K2292" s="72"/>
      <c r="L2292" s="72"/>
      <c r="M2292" s="72"/>
    </row>
    <row r="2293" spans="1:13" ht="13" x14ac:dyDescent="0.15">
      <c r="A2293" s="72"/>
      <c r="B2293" s="72"/>
      <c r="C2293" s="72"/>
      <c r="D2293" s="72"/>
      <c r="E2293" s="72"/>
      <c r="F2293" s="72"/>
      <c r="G2293" s="72"/>
      <c r="H2293" s="72"/>
      <c r="I2293" s="72"/>
      <c r="J2293" s="74"/>
      <c r="K2293" s="72"/>
      <c r="L2293" s="72"/>
      <c r="M2293" s="72"/>
    </row>
    <row r="2294" spans="1:13" ht="13" x14ac:dyDescent="0.15">
      <c r="A2294" s="72"/>
      <c r="B2294" s="72"/>
      <c r="C2294" s="72"/>
      <c r="D2294" s="72"/>
      <c r="E2294" s="72"/>
      <c r="F2294" s="72"/>
      <c r="G2294" s="72"/>
      <c r="H2294" s="72"/>
      <c r="I2294" s="72"/>
      <c r="J2294" s="74"/>
      <c r="K2294" s="72"/>
      <c r="L2294" s="72"/>
      <c r="M2294" s="72"/>
    </row>
    <row r="2295" spans="1:13" ht="13" x14ac:dyDescent="0.15">
      <c r="A2295" s="72"/>
      <c r="B2295" s="72"/>
      <c r="C2295" s="72"/>
      <c r="D2295" s="72"/>
      <c r="E2295" s="72"/>
      <c r="F2295" s="72"/>
      <c r="G2295" s="72"/>
      <c r="H2295" s="72"/>
      <c r="I2295" s="72"/>
      <c r="J2295" s="74"/>
      <c r="K2295" s="72"/>
      <c r="L2295" s="72"/>
      <c r="M2295" s="72"/>
    </row>
    <row r="2296" spans="1:13" ht="13" x14ac:dyDescent="0.15">
      <c r="A2296" s="72"/>
      <c r="B2296" s="72"/>
      <c r="C2296" s="72"/>
      <c r="D2296" s="72"/>
      <c r="E2296" s="72"/>
      <c r="F2296" s="72"/>
      <c r="G2296" s="72"/>
      <c r="H2296" s="72"/>
      <c r="I2296" s="72"/>
      <c r="J2296" s="74"/>
      <c r="K2296" s="72"/>
      <c r="L2296" s="72"/>
      <c r="M2296" s="72"/>
    </row>
    <row r="2297" spans="1:13" ht="13" x14ac:dyDescent="0.15">
      <c r="A2297" s="72"/>
      <c r="B2297" s="72"/>
      <c r="C2297" s="72"/>
      <c r="D2297" s="72"/>
      <c r="E2297" s="72"/>
      <c r="F2297" s="72"/>
      <c r="G2297" s="72"/>
      <c r="H2297" s="72"/>
      <c r="I2297" s="72"/>
      <c r="J2297" s="74"/>
      <c r="K2297" s="72"/>
      <c r="L2297" s="72"/>
      <c r="M2297" s="72"/>
    </row>
    <row r="2298" spans="1:13" ht="13" x14ac:dyDescent="0.15">
      <c r="A2298" s="72"/>
      <c r="B2298" s="72"/>
      <c r="C2298" s="72"/>
      <c r="D2298" s="72"/>
      <c r="E2298" s="72"/>
      <c r="F2298" s="72"/>
      <c r="G2298" s="72"/>
      <c r="H2298" s="72"/>
      <c r="I2298" s="72"/>
      <c r="J2298" s="74"/>
      <c r="K2298" s="72"/>
      <c r="L2298" s="72"/>
      <c r="M2298" s="72"/>
    </row>
    <row r="2299" spans="1:13" ht="13" x14ac:dyDescent="0.15">
      <c r="A2299" s="72"/>
      <c r="B2299" s="72"/>
      <c r="C2299" s="72"/>
      <c r="D2299" s="72"/>
      <c r="E2299" s="72"/>
      <c r="F2299" s="72"/>
      <c r="G2299" s="72"/>
      <c r="H2299" s="72"/>
      <c r="I2299" s="72"/>
      <c r="J2299" s="74"/>
      <c r="K2299" s="72"/>
      <c r="L2299" s="72"/>
      <c r="M2299" s="72"/>
    </row>
    <row r="2300" spans="1:13" ht="13" x14ac:dyDescent="0.15">
      <c r="A2300" s="72"/>
      <c r="B2300" s="72"/>
      <c r="C2300" s="72"/>
      <c r="D2300" s="72"/>
      <c r="E2300" s="72"/>
      <c r="F2300" s="72"/>
      <c r="G2300" s="72"/>
      <c r="H2300" s="72"/>
      <c r="I2300" s="72"/>
      <c r="J2300" s="74"/>
      <c r="K2300" s="72"/>
      <c r="L2300" s="72"/>
      <c r="M2300" s="72"/>
    </row>
    <row r="2301" spans="1:13" ht="13" x14ac:dyDescent="0.15">
      <c r="A2301" s="72"/>
      <c r="B2301" s="72"/>
      <c r="C2301" s="72"/>
      <c r="D2301" s="72"/>
      <c r="E2301" s="72"/>
      <c r="F2301" s="72"/>
      <c r="G2301" s="72"/>
      <c r="H2301" s="72"/>
      <c r="I2301" s="72"/>
      <c r="J2301" s="74"/>
      <c r="K2301" s="72"/>
      <c r="L2301" s="72"/>
      <c r="M2301" s="72"/>
    </row>
    <row r="2302" spans="1:13" ht="13" x14ac:dyDescent="0.15">
      <c r="A2302" s="72"/>
      <c r="B2302" s="72"/>
      <c r="C2302" s="72"/>
      <c r="D2302" s="72"/>
      <c r="E2302" s="72"/>
      <c r="F2302" s="72"/>
      <c r="G2302" s="72"/>
      <c r="H2302" s="72"/>
      <c r="I2302" s="72"/>
      <c r="J2302" s="74"/>
      <c r="K2302" s="72"/>
      <c r="L2302" s="72"/>
      <c r="M2302" s="72"/>
    </row>
    <row r="2303" spans="1:13" ht="13" x14ac:dyDescent="0.15">
      <c r="A2303" s="72"/>
      <c r="B2303" s="72"/>
      <c r="C2303" s="72"/>
      <c r="D2303" s="72"/>
      <c r="E2303" s="72"/>
      <c r="F2303" s="72"/>
      <c r="G2303" s="72"/>
      <c r="H2303" s="72"/>
      <c r="I2303" s="72"/>
      <c r="J2303" s="74"/>
      <c r="K2303" s="72"/>
      <c r="L2303" s="72"/>
      <c r="M2303" s="72"/>
    </row>
    <row r="2304" spans="1:13" ht="13" x14ac:dyDescent="0.15">
      <c r="A2304" s="72"/>
      <c r="B2304" s="72"/>
      <c r="C2304" s="72"/>
      <c r="D2304" s="72"/>
      <c r="E2304" s="72"/>
      <c r="F2304" s="72"/>
      <c r="G2304" s="72"/>
      <c r="H2304" s="72"/>
      <c r="I2304" s="72"/>
      <c r="J2304" s="74"/>
      <c r="K2304" s="72"/>
      <c r="L2304" s="72"/>
      <c r="M2304" s="72"/>
    </row>
    <row r="2305" spans="1:13" ht="13" x14ac:dyDescent="0.15">
      <c r="A2305" s="72"/>
      <c r="B2305" s="72"/>
      <c r="C2305" s="72"/>
      <c r="D2305" s="72"/>
      <c r="E2305" s="72"/>
      <c r="F2305" s="72"/>
      <c r="G2305" s="72"/>
      <c r="H2305" s="72"/>
      <c r="I2305" s="72"/>
      <c r="J2305" s="74"/>
      <c r="K2305" s="72"/>
      <c r="L2305" s="72"/>
      <c r="M2305" s="72"/>
    </row>
    <row r="2306" spans="1:13" ht="13" x14ac:dyDescent="0.15">
      <c r="A2306" s="72"/>
      <c r="B2306" s="72"/>
      <c r="C2306" s="72"/>
      <c r="D2306" s="72"/>
      <c r="E2306" s="72"/>
      <c r="F2306" s="72"/>
      <c r="G2306" s="72"/>
      <c r="H2306" s="72"/>
      <c r="I2306" s="72"/>
      <c r="J2306" s="74"/>
      <c r="K2306" s="72"/>
      <c r="L2306" s="72"/>
      <c r="M2306" s="72"/>
    </row>
    <row r="2307" spans="1:13" ht="13" x14ac:dyDescent="0.15">
      <c r="A2307" s="72"/>
      <c r="B2307" s="72"/>
      <c r="C2307" s="72"/>
      <c r="D2307" s="72"/>
      <c r="E2307" s="72"/>
      <c r="F2307" s="72"/>
      <c r="G2307" s="72"/>
      <c r="H2307" s="72"/>
      <c r="I2307" s="72"/>
      <c r="J2307" s="74"/>
      <c r="K2307" s="72"/>
      <c r="L2307" s="72"/>
      <c r="M2307" s="72"/>
    </row>
    <row r="2308" spans="1:13" ht="13" x14ac:dyDescent="0.15">
      <c r="A2308" s="72"/>
      <c r="B2308" s="72"/>
      <c r="C2308" s="72"/>
      <c r="D2308" s="72"/>
      <c r="E2308" s="72"/>
      <c r="F2308" s="72"/>
      <c r="G2308" s="72"/>
      <c r="H2308" s="72"/>
      <c r="I2308" s="72"/>
      <c r="J2308" s="74"/>
      <c r="K2308" s="72"/>
      <c r="L2308" s="72"/>
      <c r="M2308" s="72"/>
    </row>
    <row r="2309" spans="1:13" ht="13" x14ac:dyDescent="0.15">
      <c r="A2309" s="72"/>
      <c r="B2309" s="72"/>
      <c r="C2309" s="72"/>
      <c r="D2309" s="72"/>
      <c r="E2309" s="72"/>
      <c r="F2309" s="72"/>
      <c r="G2309" s="72"/>
      <c r="H2309" s="72"/>
      <c r="I2309" s="72"/>
      <c r="J2309" s="74"/>
      <c r="K2309" s="72"/>
      <c r="L2309" s="72"/>
      <c r="M2309" s="72"/>
    </row>
    <row r="2310" spans="1:13" ht="13" x14ac:dyDescent="0.15">
      <c r="A2310" s="72"/>
      <c r="B2310" s="72"/>
      <c r="C2310" s="72"/>
      <c r="D2310" s="72"/>
      <c r="E2310" s="72"/>
      <c r="F2310" s="72"/>
      <c r="G2310" s="72"/>
      <c r="H2310" s="72"/>
      <c r="I2310" s="72"/>
      <c r="J2310" s="74"/>
      <c r="K2310" s="72"/>
      <c r="L2310" s="72"/>
      <c r="M2310" s="72"/>
    </row>
    <row r="2311" spans="1:13" ht="13" x14ac:dyDescent="0.15">
      <c r="A2311" s="72"/>
      <c r="B2311" s="72"/>
      <c r="C2311" s="72"/>
      <c r="D2311" s="72"/>
      <c r="E2311" s="72"/>
      <c r="F2311" s="72"/>
      <c r="G2311" s="72"/>
      <c r="H2311" s="72"/>
      <c r="I2311" s="72"/>
      <c r="J2311" s="74"/>
      <c r="K2311" s="72"/>
      <c r="L2311" s="72"/>
      <c r="M2311" s="72"/>
    </row>
    <row r="2312" spans="1:13" ht="13" x14ac:dyDescent="0.15">
      <c r="A2312" s="72"/>
      <c r="B2312" s="72"/>
      <c r="C2312" s="72"/>
      <c r="D2312" s="72"/>
      <c r="E2312" s="72"/>
      <c r="F2312" s="72"/>
      <c r="G2312" s="72"/>
      <c r="H2312" s="72"/>
      <c r="I2312" s="72"/>
      <c r="J2312" s="74"/>
      <c r="K2312" s="72"/>
      <c r="L2312" s="72"/>
      <c r="M2312" s="72"/>
    </row>
    <row r="2313" spans="1:13" ht="13" x14ac:dyDescent="0.15">
      <c r="A2313" s="72"/>
      <c r="B2313" s="72"/>
      <c r="C2313" s="72"/>
      <c r="D2313" s="72"/>
      <c r="E2313" s="72"/>
      <c r="F2313" s="72"/>
      <c r="G2313" s="72"/>
      <c r="H2313" s="72"/>
      <c r="I2313" s="72"/>
      <c r="J2313" s="74"/>
      <c r="K2313" s="72"/>
      <c r="L2313" s="72"/>
      <c r="M2313" s="72"/>
    </row>
    <row r="2314" spans="1:13" ht="13" x14ac:dyDescent="0.15">
      <c r="A2314" s="72"/>
      <c r="B2314" s="72"/>
      <c r="C2314" s="72"/>
      <c r="D2314" s="72"/>
      <c r="E2314" s="72"/>
      <c r="F2314" s="72"/>
      <c r="G2314" s="72"/>
      <c r="H2314" s="72"/>
      <c r="I2314" s="72"/>
      <c r="J2314" s="74"/>
      <c r="K2314" s="72"/>
      <c r="L2314" s="72"/>
      <c r="M2314" s="72"/>
    </row>
    <row r="2315" spans="1:13" ht="13" x14ac:dyDescent="0.15">
      <c r="A2315" s="72"/>
      <c r="B2315" s="72"/>
      <c r="C2315" s="72"/>
      <c r="D2315" s="72"/>
      <c r="E2315" s="72"/>
      <c r="F2315" s="72"/>
      <c r="G2315" s="72"/>
      <c r="H2315" s="72"/>
      <c r="I2315" s="72"/>
      <c r="J2315" s="74"/>
      <c r="K2315" s="72"/>
      <c r="L2315" s="72"/>
      <c r="M2315" s="72"/>
    </row>
    <row r="2316" spans="1:13" ht="13" x14ac:dyDescent="0.15">
      <c r="A2316" s="72"/>
      <c r="B2316" s="72"/>
      <c r="C2316" s="72"/>
      <c r="D2316" s="72"/>
      <c r="E2316" s="72"/>
      <c r="F2316" s="72"/>
      <c r="G2316" s="72"/>
      <c r="H2316" s="72"/>
      <c r="I2316" s="72"/>
      <c r="J2316" s="74"/>
      <c r="K2316" s="72"/>
      <c r="L2316" s="72"/>
      <c r="M2316" s="72"/>
    </row>
    <row r="2317" spans="1:13" ht="13" x14ac:dyDescent="0.15">
      <c r="A2317" s="72"/>
      <c r="B2317" s="72"/>
      <c r="C2317" s="72"/>
      <c r="D2317" s="72"/>
      <c r="E2317" s="72"/>
      <c r="F2317" s="72"/>
      <c r="G2317" s="72"/>
      <c r="H2317" s="72"/>
      <c r="I2317" s="72"/>
      <c r="J2317" s="74"/>
      <c r="K2317" s="72"/>
      <c r="L2317" s="72"/>
      <c r="M2317" s="72"/>
    </row>
    <row r="2318" spans="1:13" ht="13" x14ac:dyDescent="0.15">
      <c r="A2318" s="72"/>
      <c r="B2318" s="72"/>
      <c r="C2318" s="72"/>
      <c r="D2318" s="72"/>
      <c r="E2318" s="72"/>
      <c r="F2318" s="72"/>
      <c r="G2318" s="72"/>
      <c r="H2318" s="72"/>
      <c r="I2318" s="72"/>
      <c r="J2318" s="74"/>
      <c r="K2318" s="72"/>
      <c r="L2318" s="72"/>
      <c r="M2318" s="72"/>
    </row>
    <row r="2319" spans="1:13" ht="13" x14ac:dyDescent="0.15">
      <c r="A2319" s="72"/>
      <c r="B2319" s="72"/>
      <c r="C2319" s="72"/>
      <c r="D2319" s="72"/>
      <c r="E2319" s="72"/>
      <c r="F2319" s="72"/>
      <c r="G2319" s="72"/>
      <c r="H2319" s="72"/>
      <c r="I2319" s="72"/>
      <c r="J2319" s="74"/>
      <c r="K2319" s="72"/>
      <c r="L2319" s="72"/>
      <c r="M2319" s="72"/>
    </row>
    <row r="2320" spans="1:13" ht="13" x14ac:dyDescent="0.15">
      <c r="A2320" s="72"/>
      <c r="B2320" s="72"/>
      <c r="C2320" s="72"/>
      <c r="D2320" s="72"/>
      <c r="E2320" s="72"/>
      <c r="F2320" s="72"/>
      <c r="G2320" s="72"/>
      <c r="H2320" s="72"/>
      <c r="I2320" s="72"/>
      <c r="J2320" s="74"/>
      <c r="K2320" s="72"/>
      <c r="L2320" s="72"/>
      <c r="M2320" s="72"/>
    </row>
    <row r="2321" spans="1:13" ht="13" x14ac:dyDescent="0.15">
      <c r="A2321" s="72"/>
      <c r="B2321" s="72"/>
      <c r="C2321" s="72"/>
      <c r="D2321" s="72"/>
      <c r="E2321" s="72"/>
      <c r="F2321" s="72"/>
      <c r="G2321" s="72"/>
      <c r="H2321" s="72"/>
      <c r="I2321" s="72"/>
      <c r="J2321" s="74"/>
      <c r="K2321" s="72"/>
      <c r="L2321" s="72"/>
      <c r="M2321" s="72"/>
    </row>
    <row r="2322" spans="1:13" ht="13" x14ac:dyDescent="0.15">
      <c r="A2322" s="72"/>
      <c r="B2322" s="72"/>
      <c r="C2322" s="72"/>
      <c r="D2322" s="72"/>
      <c r="E2322" s="72"/>
      <c r="F2322" s="72"/>
      <c r="G2322" s="72"/>
      <c r="H2322" s="72"/>
      <c r="I2322" s="72"/>
      <c r="J2322" s="74"/>
      <c r="K2322" s="72"/>
      <c r="L2322" s="72"/>
      <c r="M2322" s="72"/>
    </row>
    <row r="2323" spans="1:13" ht="13" x14ac:dyDescent="0.15">
      <c r="A2323" s="72"/>
      <c r="B2323" s="72"/>
      <c r="C2323" s="72"/>
      <c r="D2323" s="72"/>
      <c r="E2323" s="72"/>
      <c r="F2323" s="72"/>
      <c r="G2323" s="72"/>
      <c r="H2323" s="72"/>
      <c r="I2323" s="72"/>
      <c r="J2323" s="74"/>
      <c r="K2323" s="72"/>
      <c r="L2323" s="72"/>
      <c r="M2323" s="72"/>
    </row>
    <row r="2324" spans="1:13" ht="13" x14ac:dyDescent="0.15">
      <c r="A2324" s="72"/>
      <c r="B2324" s="72"/>
      <c r="C2324" s="72"/>
      <c r="D2324" s="72"/>
      <c r="E2324" s="72"/>
      <c r="F2324" s="72"/>
      <c r="G2324" s="72"/>
      <c r="H2324" s="72"/>
      <c r="I2324" s="72"/>
      <c r="J2324" s="74"/>
      <c r="K2324" s="72"/>
      <c r="L2324" s="72"/>
      <c r="M2324" s="72"/>
    </row>
    <row r="2325" spans="1:13" ht="13" x14ac:dyDescent="0.15">
      <c r="A2325" s="72"/>
      <c r="B2325" s="72"/>
      <c r="C2325" s="72"/>
      <c r="D2325" s="72"/>
      <c r="E2325" s="72"/>
      <c r="F2325" s="72"/>
      <c r="G2325" s="72"/>
      <c r="H2325" s="72"/>
      <c r="I2325" s="72"/>
      <c r="J2325" s="74"/>
      <c r="K2325" s="72"/>
      <c r="L2325" s="72"/>
      <c r="M2325" s="72"/>
    </row>
    <row r="2326" spans="1:13" ht="13" x14ac:dyDescent="0.15">
      <c r="A2326" s="72"/>
      <c r="B2326" s="72"/>
      <c r="C2326" s="72"/>
      <c r="D2326" s="72"/>
      <c r="E2326" s="72"/>
      <c r="F2326" s="72"/>
      <c r="G2326" s="72"/>
      <c r="H2326" s="72"/>
      <c r="I2326" s="72"/>
      <c r="J2326" s="74"/>
      <c r="K2326" s="72"/>
      <c r="L2326" s="72"/>
      <c r="M2326" s="72"/>
    </row>
    <row r="2327" spans="1:13" ht="13" x14ac:dyDescent="0.15">
      <c r="A2327" s="72"/>
      <c r="B2327" s="72"/>
      <c r="C2327" s="72"/>
      <c r="D2327" s="72"/>
      <c r="E2327" s="72"/>
      <c r="F2327" s="72"/>
      <c r="G2327" s="72"/>
      <c r="H2327" s="72"/>
      <c r="I2327" s="72"/>
      <c r="J2327" s="74"/>
      <c r="K2327" s="72"/>
      <c r="L2327" s="72"/>
      <c r="M2327" s="72"/>
    </row>
    <row r="2328" spans="1:13" ht="13" x14ac:dyDescent="0.15">
      <c r="A2328" s="72"/>
      <c r="B2328" s="72"/>
      <c r="C2328" s="72"/>
      <c r="D2328" s="72"/>
      <c r="E2328" s="72"/>
      <c r="F2328" s="72"/>
      <c r="G2328" s="72"/>
      <c r="H2328" s="72"/>
      <c r="I2328" s="72"/>
      <c r="J2328" s="74"/>
      <c r="K2328" s="72"/>
      <c r="L2328" s="72"/>
      <c r="M2328" s="72"/>
    </row>
    <row r="2329" spans="1:13" ht="13" x14ac:dyDescent="0.15">
      <c r="A2329" s="72"/>
      <c r="B2329" s="72"/>
      <c r="C2329" s="72"/>
      <c r="D2329" s="72"/>
      <c r="E2329" s="72"/>
      <c r="F2329" s="72"/>
      <c r="G2329" s="72"/>
      <c r="H2329" s="72"/>
      <c r="I2329" s="72"/>
      <c r="J2329" s="74"/>
      <c r="K2329" s="72"/>
      <c r="L2329" s="72"/>
      <c r="M2329" s="72"/>
    </row>
    <row r="2330" spans="1:13" ht="13" x14ac:dyDescent="0.15">
      <c r="A2330" s="72"/>
      <c r="B2330" s="72"/>
      <c r="C2330" s="72"/>
      <c r="D2330" s="72"/>
      <c r="E2330" s="72"/>
      <c r="F2330" s="72"/>
      <c r="G2330" s="72"/>
      <c r="H2330" s="72"/>
      <c r="I2330" s="72"/>
      <c r="J2330" s="74"/>
      <c r="K2330" s="72"/>
      <c r="L2330" s="72"/>
      <c r="M2330" s="72"/>
    </row>
    <row r="2331" spans="1:13" ht="13" x14ac:dyDescent="0.15">
      <c r="A2331" s="72"/>
      <c r="B2331" s="72"/>
      <c r="C2331" s="72"/>
      <c r="D2331" s="72"/>
      <c r="E2331" s="72"/>
      <c r="F2331" s="72"/>
      <c r="G2331" s="72"/>
      <c r="H2331" s="72"/>
      <c r="I2331" s="72"/>
      <c r="J2331" s="74"/>
      <c r="K2331" s="72"/>
      <c r="L2331" s="72"/>
      <c r="M2331" s="72"/>
    </row>
    <row r="2332" spans="1:13" ht="13" x14ac:dyDescent="0.15">
      <c r="A2332" s="72"/>
      <c r="B2332" s="72"/>
      <c r="C2332" s="72"/>
      <c r="D2332" s="72"/>
      <c r="E2332" s="72"/>
      <c r="F2332" s="72"/>
      <c r="G2332" s="72"/>
      <c r="H2332" s="72"/>
      <c r="I2332" s="72"/>
      <c r="J2332" s="74"/>
      <c r="K2332" s="72"/>
      <c r="L2332" s="72"/>
      <c r="M2332" s="72"/>
    </row>
    <row r="2333" spans="1:13" ht="13" x14ac:dyDescent="0.15">
      <c r="A2333" s="72"/>
      <c r="B2333" s="72"/>
      <c r="C2333" s="72"/>
      <c r="D2333" s="72"/>
      <c r="E2333" s="72"/>
      <c r="F2333" s="72"/>
      <c r="G2333" s="72"/>
      <c r="H2333" s="72"/>
      <c r="I2333" s="72"/>
      <c r="J2333" s="74"/>
      <c r="K2333" s="72"/>
      <c r="L2333" s="72"/>
      <c r="M2333" s="72"/>
    </row>
    <row r="2334" spans="1:13" ht="13" x14ac:dyDescent="0.15">
      <c r="A2334" s="72"/>
      <c r="B2334" s="72"/>
      <c r="C2334" s="72"/>
      <c r="D2334" s="72"/>
      <c r="E2334" s="72"/>
      <c r="F2334" s="72"/>
      <c r="G2334" s="72"/>
      <c r="H2334" s="72"/>
      <c r="I2334" s="72"/>
      <c r="J2334" s="74"/>
      <c r="K2334" s="72"/>
      <c r="L2334" s="72"/>
      <c r="M2334" s="72"/>
    </row>
    <row r="2335" spans="1:13" ht="13" x14ac:dyDescent="0.15">
      <c r="A2335" s="72"/>
      <c r="B2335" s="72"/>
      <c r="C2335" s="72"/>
      <c r="D2335" s="72"/>
      <c r="E2335" s="72"/>
      <c r="F2335" s="72"/>
      <c r="G2335" s="72"/>
      <c r="H2335" s="72"/>
      <c r="I2335" s="72"/>
      <c r="J2335" s="74"/>
      <c r="K2335" s="72"/>
      <c r="L2335" s="72"/>
      <c r="M2335" s="72"/>
    </row>
    <row r="2336" spans="1:13" ht="13" x14ac:dyDescent="0.15">
      <c r="A2336" s="72"/>
      <c r="B2336" s="72"/>
      <c r="C2336" s="72"/>
      <c r="D2336" s="72"/>
      <c r="E2336" s="72"/>
      <c r="F2336" s="72"/>
      <c r="G2336" s="72"/>
      <c r="H2336" s="72"/>
      <c r="I2336" s="72"/>
      <c r="J2336" s="74"/>
      <c r="K2336" s="72"/>
      <c r="L2336" s="72"/>
      <c r="M2336" s="72"/>
    </row>
    <row r="2337" spans="1:13" ht="13" x14ac:dyDescent="0.15">
      <c r="A2337" s="72"/>
      <c r="B2337" s="72"/>
      <c r="C2337" s="72"/>
      <c r="D2337" s="72"/>
      <c r="E2337" s="72"/>
      <c r="F2337" s="72"/>
      <c r="G2337" s="72"/>
      <c r="H2337" s="72"/>
      <c r="I2337" s="72"/>
      <c r="J2337" s="74"/>
      <c r="K2337" s="72"/>
      <c r="L2337" s="72"/>
      <c r="M2337" s="72"/>
    </row>
    <row r="2338" spans="1:13" ht="13" x14ac:dyDescent="0.15">
      <c r="A2338" s="72"/>
      <c r="B2338" s="72"/>
      <c r="C2338" s="72"/>
      <c r="D2338" s="72"/>
      <c r="E2338" s="72"/>
      <c r="F2338" s="72"/>
      <c r="G2338" s="72"/>
      <c r="H2338" s="72"/>
      <c r="I2338" s="72"/>
      <c r="J2338" s="74"/>
      <c r="K2338" s="72"/>
      <c r="L2338" s="72"/>
      <c r="M2338" s="72"/>
    </row>
    <row r="2339" spans="1:13" ht="13" x14ac:dyDescent="0.15">
      <c r="A2339" s="72"/>
      <c r="B2339" s="72"/>
      <c r="C2339" s="72"/>
      <c r="D2339" s="72"/>
      <c r="E2339" s="72"/>
      <c r="F2339" s="72"/>
      <c r="G2339" s="72"/>
      <c r="H2339" s="72"/>
      <c r="I2339" s="72"/>
      <c r="J2339" s="74"/>
      <c r="K2339" s="72"/>
      <c r="L2339" s="72"/>
      <c r="M2339" s="72"/>
    </row>
    <row r="2340" spans="1:13" ht="13" x14ac:dyDescent="0.15">
      <c r="A2340" s="72"/>
      <c r="B2340" s="72"/>
      <c r="C2340" s="72"/>
      <c r="D2340" s="72"/>
      <c r="E2340" s="72"/>
      <c r="F2340" s="72"/>
      <c r="G2340" s="72"/>
      <c r="H2340" s="72"/>
      <c r="I2340" s="72"/>
      <c r="J2340" s="74"/>
      <c r="K2340" s="72"/>
      <c r="L2340" s="72"/>
      <c r="M2340" s="72"/>
    </row>
    <row r="2341" spans="1:13" ht="13" x14ac:dyDescent="0.15">
      <c r="A2341" s="72"/>
      <c r="B2341" s="72"/>
      <c r="C2341" s="72"/>
      <c r="D2341" s="72"/>
      <c r="E2341" s="72"/>
      <c r="F2341" s="72"/>
      <c r="G2341" s="72"/>
      <c r="H2341" s="72"/>
      <c r="I2341" s="72"/>
      <c r="J2341" s="74"/>
      <c r="K2341" s="72"/>
      <c r="L2341" s="72"/>
      <c r="M2341" s="72"/>
    </row>
    <row r="2342" spans="1:13" ht="13" x14ac:dyDescent="0.15">
      <c r="A2342" s="72"/>
      <c r="B2342" s="72"/>
      <c r="C2342" s="72"/>
      <c r="D2342" s="72"/>
      <c r="E2342" s="72"/>
      <c r="F2342" s="72"/>
      <c r="G2342" s="72"/>
      <c r="H2342" s="72"/>
      <c r="I2342" s="72"/>
      <c r="J2342" s="74"/>
      <c r="K2342" s="72"/>
      <c r="L2342" s="72"/>
      <c r="M2342" s="72"/>
    </row>
    <row r="2343" spans="1:13" ht="13" x14ac:dyDescent="0.15">
      <c r="A2343" s="72"/>
      <c r="B2343" s="72"/>
      <c r="C2343" s="72"/>
      <c r="D2343" s="72"/>
      <c r="E2343" s="72"/>
      <c r="F2343" s="72"/>
      <c r="G2343" s="72"/>
      <c r="H2343" s="72"/>
      <c r="I2343" s="72"/>
      <c r="J2343" s="74"/>
      <c r="K2343" s="72"/>
      <c r="L2343" s="72"/>
      <c r="M2343" s="72"/>
    </row>
    <row r="2344" spans="1:13" ht="13" x14ac:dyDescent="0.15">
      <c r="A2344" s="72"/>
      <c r="B2344" s="72"/>
      <c r="C2344" s="72"/>
      <c r="D2344" s="72"/>
      <c r="E2344" s="72"/>
      <c r="F2344" s="72"/>
      <c r="G2344" s="72"/>
      <c r="H2344" s="72"/>
      <c r="I2344" s="72"/>
      <c r="J2344" s="74"/>
      <c r="K2344" s="72"/>
      <c r="L2344" s="72"/>
      <c r="M2344" s="72"/>
    </row>
    <row r="2345" spans="1:13" ht="13" x14ac:dyDescent="0.15">
      <c r="A2345" s="72"/>
      <c r="B2345" s="72"/>
      <c r="C2345" s="72"/>
      <c r="D2345" s="72"/>
      <c r="E2345" s="72"/>
      <c r="F2345" s="72"/>
      <c r="G2345" s="72"/>
      <c r="H2345" s="72"/>
      <c r="I2345" s="72"/>
      <c r="J2345" s="74"/>
      <c r="K2345" s="72"/>
      <c r="L2345" s="72"/>
      <c r="M2345" s="72"/>
    </row>
    <row r="2346" spans="1:13" ht="13" x14ac:dyDescent="0.15">
      <c r="A2346" s="72"/>
      <c r="B2346" s="72"/>
      <c r="C2346" s="72"/>
      <c r="D2346" s="72"/>
      <c r="E2346" s="72"/>
      <c r="F2346" s="72"/>
      <c r="G2346" s="72"/>
      <c r="H2346" s="72"/>
      <c r="I2346" s="72"/>
      <c r="J2346" s="74"/>
      <c r="K2346" s="72"/>
      <c r="L2346" s="72"/>
      <c r="M2346" s="72"/>
    </row>
    <row r="2347" spans="1:13" ht="13" x14ac:dyDescent="0.15">
      <c r="A2347" s="72"/>
      <c r="B2347" s="72"/>
      <c r="C2347" s="72"/>
      <c r="D2347" s="72"/>
      <c r="E2347" s="72"/>
      <c r="F2347" s="72"/>
      <c r="G2347" s="72"/>
      <c r="H2347" s="72"/>
      <c r="I2347" s="72"/>
      <c r="J2347" s="74"/>
      <c r="K2347" s="72"/>
      <c r="L2347" s="72"/>
      <c r="M2347" s="72"/>
    </row>
    <row r="2348" spans="1:13" ht="13" x14ac:dyDescent="0.15">
      <c r="A2348" s="72"/>
      <c r="B2348" s="72"/>
      <c r="C2348" s="72"/>
      <c r="D2348" s="72"/>
      <c r="E2348" s="72"/>
      <c r="F2348" s="72"/>
      <c r="G2348" s="72"/>
      <c r="H2348" s="72"/>
      <c r="I2348" s="72"/>
      <c r="J2348" s="74"/>
      <c r="K2348" s="72"/>
      <c r="L2348" s="72"/>
      <c r="M2348" s="72"/>
    </row>
    <row r="2349" spans="1:13" ht="13" x14ac:dyDescent="0.15">
      <c r="A2349" s="72"/>
      <c r="B2349" s="72"/>
      <c r="C2349" s="72"/>
      <c r="D2349" s="72"/>
      <c r="E2349" s="72"/>
      <c r="F2349" s="72"/>
      <c r="G2349" s="72"/>
      <c r="H2349" s="72"/>
      <c r="I2349" s="72"/>
      <c r="J2349" s="74"/>
      <c r="K2349" s="72"/>
      <c r="L2349" s="72"/>
      <c r="M2349" s="72"/>
    </row>
    <row r="2350" spans="1:13" ht="13" x14ac:dyDescent="0.15">
      <c r="A2350" s="72"/>
      <c r="B2350" s="72"/>
      <c r="C2350" s="72"/>
      <c r="D2350" s="72"/>
      <c r="E2350" s="72"/>
      <c r="F2350" s="72"/>
      <c r="G2350" s="72"/>
      <c r="H2350" s="72"/>
      <c r="I2350" s="72"/>
      <c r="J2350" s="74"/>
      <c r="K2350" s="72"/>
      <c r="L2350" s="72"/>
      <c r="M2350" s="72"/>
    </row>
    <row r="2351" spans="1:13" ht="13" x14ac:dyDescent="0.15">
      <c r="A2351" s="72"/>
      <c r="B2351" s="72"/>
      <c r="C2351" s="72"/>
      <c r="D2351" s="72"/>
      <c r="E2351" s="72"/>
      <c r="F2351" s="72"/>
      <c r="G2351" s="72"/>
      <c r="H2351" s="72"/>
      <c r="I2351" s="72"/>
      <c r="J2351" s="74"/>
      <c r="K2351" s="72"/>
      <c r="L2351" s="72"/>
      <c r="M2351" s="72"/>
    </row>
    <row r="2352" spans="1:13" ht="13" x14ac:dyDescent="0.15">
      <c r="A2352" s="72"/>
      <c r="B2352" s="72"/>
      <c r="C2352" s="72"/>
      <c r="D2352" s="72"/>
      <c r="E2352" s="72"/>
      <c r="F2352" s="72"/>
      <c r="G2352" s="72"/>
      <c r="H2352" s="72"/>
      <c r="I2352" s="72"/>
      <c r="J2352" s="74"/>
      <c r="K2352" s="72"/>
      <c r="L2352" s="72"/>
      <c r="M2352" s="72"/>
    </row>
    <row r="2353" spans="1:13" ht="13" x14ac:dyDescent="0.15">
      <c r="A2353" s="72"/>
      <c r="B2353" s="72"/>
      <c r="C2353" s="72"/>
      <c r="D2353" s="72"/>
      <c r="E2353" s="72"/>
      <c r="F2353" s="72"/>
      <c r="G2353" s="72"/>
      <c r="H2353" s="72"/>
      <c r="I2353" s="72"/>
      <c r="J2353" s="74"/>
      <c r="K2353" s="72"/>
      <c r="L2353" s="72"/>
      <c r="M2353" s="72"/>
    </row>
    <row r="2354" spans="1:13" ht="13" x14ac:dyDescent="0.15">
      <c r="A2354" s="72"/>
      <c r="B2354" s="72"/>
      <c r="C2354" s="72"/>
      <c r="D2354" s="72"/>
      <c r="E2354" s="72"/>
      <c r="F2354" s="72"/>
      <c r="G2354" s="72"/>
      <c r="H2354" s="72"/>
      <c r="I2354" s="72"/>
      <c r="J2354" s="74"/>
      <c r="K2354" s="72"/>
      <c r="L2354" s="72"/>
      <c r="M2354" s="72"/>
    </row>
    <row r="2355" spans="1:13" ht="13" x14ac:dyDescent="0.15">
      <c r="A2355" s="72"/>
      <c r="B2355" s="72"/>
      <c r="C2355" s="72"/>
      <c r="D2355" s="72"/>
      <c r="E2355" s="72"/>
      <c r="F2355" s="72"/>
      <c r="G2355" s="72"/>
      <c r="H2355" s="72"/>
      <c r="I2355" s="72"/>
      <c r="J2355" s="74"/>
      <c r="K2355" s="72"/>
      <c r="L2355" s="72"/>
      <c r="M2355" s="72"/>
    </row>
    <row r="2356" spans="1:13" ht="13" x14ac:dyDescent="0.15">
      <c r="A2356" s="72"/>
      <c r="B2356" s="72"/>
      <c r="C2356" s="72"/>
      <c r="D2356" s="72"/>
      <c r="E2356" s="72"/>
      <c r="F2356" s="72"/>
      <c r="G2356" s="72"/>
      <c r="H2356" s="72"/>
      <c r="I2356" s="72"/>
      <c r="J2356" s="74"/>
      <c r="K2356" s="72"/>
      <c r="L2356" s="72"/>
      <c r="M2356" s="72"/>
    </row>
    <row r="2357" spans="1:13" ht="13" x14ac:dyDescent="0.15">
      <c r="A2357" s="72"/>
      <c r="B2357" s="72"/>
      <c r="C2357" s="72"/>
      <c r="D2357" s="72"/>
      <c r="E2357" s="72"/>
      <c r="F2357" s="72"/>
      <c r="G2357" s="72"/>
      <c r="H2357" s="72"/>
      <c r="I2357" s="72"/>
      <c r="J2357" s="74"/>
      <c r="K2357" s="72"/>
      <c r="L2357" s="72"/>
      <c r="M2357" s="72"/>
    </row>
    <row r="2358" spans="1:13" ht="13" x14ac:dyDescent="0.15">
      <c r="A2358" s="72"/>
      <c r="B2358" s="72"/>
      <c r="C2358" s="72"/>
      <c r="D2358" s="72"/>
      <c r="E2358" s="72"/>
      <c r="F2358" s="72"/>
      <c r="G2358" s="72"/>
      <c r="H2358" s="72"/>
      <c r="I2358" s="72"/>
      <c r="J2358" s="74"/>
      <c r="K2358" s="72"/>
      <c r="L2358" s="72"/>
      <c r="M2358" s="72"/>
    </row>
    <row r="2359" spans="1:13" ht="13" x14ac:dyDescent="0.15">
      <c r="A2359" s="72"/>
      <c r="B2359" s="72"/>
      <c r="C2359" s="72"/>
      <c r="D2359" s="72"/>
      <c r="E2359" s="72"/>
      <c r="F2359" s="72"/>
      <c r="G2359" s="72"/>
      <c r="H2359" s="72"/>
      <c r="I2359" s="72"/>
      <c r="J2359" s="74"/>
      <c r="K2359" s="72"/>
      <c r="L2359" s="72"/>
      <c r="M2359" s="72"/>
    </row>
    <row r="2360" spans="1:13" ht="13" x14ac:dyDescent="0.15">
      <c r="A2360" s="72"/>
      <c r="B2360" s="72"/>
      <c r="C2360" s="72"/>
      <c r="D2360" s="72"/>
      <c r="E2360" s="72"/>
      <c r="F2360" s="72"/>
      <c r="G2360" s="72"/>
      <c r="H2360" s="72"/>
      <c r="I2360" s="72"/>
      <c r="J2360" s="74"/>
      <c r="K2360" s="72"/>
      <c r="L2360" s="72"/>
      <c r="M2360" s="72"/>
    </row>
    <row r="2361" spans="1:13" ht="13" x14ac:dyDescent="0.15">
      <c r="A2361" s="72"/>
      <c r="B2361" s="72"/>
      <c r="C2361" s="72"/>
      <c r="D2361" s="72"/>
      <c r="E2361" s="72"/>
      <c r="F2361" s="72"/>
      <c r="G2361" s="72"/>
      <c r="H2361" s="72"/>
      <c r="I2361" s="72"/>
      <c r="J2361" s="74"/>
      <c r="K2361" s="72"/>
      <c r="L2361" s="72"/>
      <c r="M2361" s="72"/>
    </row>
    <row r="2362" spans="1:13" ht="13" x14ac:dyDescent="0.15">
      <c r="A2362" s="72"/>
      <c r="B2362" s="72"/>
      <c r="C2362" s="72"/>
      <c r="D2362" s="72"/>
      <c r="E2362" s="72"/>
      <c r="F2362" s="72"/>
      <c r="G2362" s="72"/>
      <c r="H2362" s="72"/>
      <c r="I2362" s="72"/>
      <c r="J2362" s="74"/>
      <c r="K2362" s="72"/>
      <c r="L2362" s="72"/>
      <c r="M2362" s="72"/>
    </row>
    <row r="2363" spans="1:13" ht="13" x14ac:dyDescent="0.15">
      <c r="A2363" s="72"/>
      <c r="B2363" s="72"/>
      <c r="C2363" s="72"/>
      <c r="D2363" s="72"/>
      <c r="E2363" s="72"/>
      <c r="F2363" s="72"/>
      <c r="G2363" s="72"/>
      <c r="H2363" s="72"/>
      <c r="I2363" s="72"/>
      <c r="J2363" s="74"/>
      <c r="K2363" s="72"/>
      <c r="L2363" s="72"/>
      <c r="M2363" s="72"/>
    </row>
    <row r="2364" spans="1:13" ht="13" x14ac:dyDescent="0.15">
      <c r="A2364" s="72"/>
      <c r="B2364" s="72"/>
      <c r="C2364" s="72"/>
      <c r="D2364" s="72"/>
      <c r="E2364" s="72"/>
      <c r="F2364" s="72"/>
      <c r="G2364" s="72"/>
      <c r="H2364" s="72"/>
      <c r="I2364" s="72"/>
      <c r="J2364" s="74"/>
      <c r="K2364" s="72"/>
      <c r="L2364" s="72"/>
      <c r="M2364" s="72"/>
    </row>
    <row r="2365" spans="1:13" ht="13" x14ac:dyDescent="0.15">
      <c r="A2365" s="72"/>
      <c r="B2365" s="72"/>
      <c r="C2365" s="72"/>
      <c r="D2365" s="72"/>
      <c r="E2365" s="72"/>
      <c r="F2365" s="72"/>
      <c r="G2365" s="72"/>
      <c r="H2365" s="72"/>
      <c r="I2365" s="72"/>
      <c r="J2365" s="74"/>
      <c r="K2365" s="72"/>
      <c r="L2365" s="72"/>
      <c r="M2365" s="72"/>
    </row>
    <row r="2366" spans="1:13" ht="13" x14ac:dyDescent="0.15">
      <c r="A2366" s="72"/>
      <c r="B2366" s="72"/>
      <c r="C2366" s="72"/>
      <c r="D2366" s="72"/>
      <c r="E2366" s="72"/>
      <c r="F2366" s="72"/>
      <c r="G2366" s="72"/>
      <c r="H2366" s="72"/>
      <c r="I2366" s="72"/>
      <c r="J2366" s="74"/>
      <c r="K2366" s="72"/>
      <c r="L2366" s="72"/>
      <c r="M2366" s="72"/>
    </row>
    <row r="2367" spans="1:13" ht="13" x14ac:dyDescent="0.15">
      <c r="A2367" s="72"/>
      <c r="B2367" s="72"/>
      <c r="C2367" s="72"/>
      <c r="D2367" s="72"/>
      <c r="E2367" s="72"/>
      <c r="F2367" s="72"/>
      <c r="G2367" s="72"/>
      <c r="H2367" s="72"/>
      <c r="I2367" s="72"/>
      <c r="J2367" s="74"/>
      <c r="K2367" s="72"/>
      <c r="L2367" s="72"/>
      <c r="M2367" s="72"/>
    </row>
    <row r="2368" spans="1:13" ht="13" x14ac:dyDescent="0.15">
      <c r="A2368" s="72"/>
      <c r="B2368" s="72"/>
      <c r="C2368" s="72"/>
      <c r="D2368" s="72"/>
      <c r="E2368" s="72"/>
      <c r="F2368" s="72"/>
      <c r="G2368" s="72"/>
      <c r="H2368" s="72"/>
      <c r="I2368" s="72"/>
      <c r="J2368" s="74"/>
      <c r="K2368" s="72"/>
      <c r="L2368" s="72"/>
      <c r="M2368" s="72"/>
    </row>
    <row r="2369" spans="1:13" ht="13" x14ac:dyDescent="0.15">
      <c r="A2369" s="72"/>
      <c r="B2369" s="72"/>
      <c r="C2369" s="72"/>
      <c r="D2369" s="72"/>
      <c r="E2369" s="72"/>
      <c r="F2369" s="72"/>
      <c r="G2369" s="72"/>
      <c r="H2369" s="72"/>
      <c r="I2369" s="72"/>
      <c r="J2369" s="74"/>
      <c r="K2369" s="72"/>
      <c r="L2369" s="72"/>
      <c r="M2369" s="72"/>
    </row>
    <row r="2370" spans="1:13" ht="13" x14ac:dyDescent="0.15">
      <c r="A2370" s="72"/>
      <c r="B2370" s="72"/>
      <c r="C2370" s="72"/>
      <c r="D2370" s="72"/>
      <c r="E2370" s="72"/>
      <c r="F2370" s="72"/>
      <c r="G2370" s="72"/>
      <c r="H2370" s="72"/>
      <c r="I2370" s="72"/>
      <c r="J2370" s="74"/>
      <c r="K2370" s="72"/>
      <c r="L2370" s="72"/>
      <c r="M2370" s="72"/>
    </row>
    <row r="2371" spans="1:13" ht="13" x14ac:dyDescent="0.15">
      <c r="A2371" s="72"/>
      <c r="B2371" s="72"/>
      <c r="C2371" s="72"/>
      <c r="D2371" s="72"/>
      <c r="E2371" s="72"/>
      <c r="F2371" s="72"/>
      <c r="G2371" s="72"/>
      <c r="H2371" s="72"/>
      <c r="I2371" s="72"/>
      <c r="J2371" s="74"/>
      <c r="K2371" s="72"/>
      <c r="L2371" s="72"/>
      <c r="M2371" s="72"/>
    </row>
    <row r="2372" spans="1:13" ht="13" x14ac:dyDescent="0.15">
      <c r="A2372" s="72"/>
      <c r="B2372" s="72"/>
      <c r="C2372" s="72"/>
      <c r="D2372" s="72"/>
      <c r="E2372" s="72"/>
      <c r="F2372" s="72"/>
      <c r="G2372" s="72"/>
      <c r="H2372" s="72"/>
      <c r="I2372" s="72"/>
      <c r="J2372" s="74"/>
      <c r="K2372" s="72"/>
      <c r="L2372" s="72"/>
      <c r="M2372" s="72"/>
    </row>
    <row r="2373" spans="1:13" ht="13" x14ac:dyDescent="0.15">
      <c r="A2373" s="72"/>
      <c r="B2373" s="72"/>
      <c r="C2373" s="72"/>
      <c r="D2373" s="72"/>
      <c r="E2373" s="72"/>
      <c r="F2373" s="72"/>
      <c r="G2373" s="72"/>
      <c r="H2373" s="72"/>
      <c r="I2373" s="72"/>
      <c r="J2373" s="74"/>
      <c r="K2373" s="72"/>
      <c r="L2373" s="72"/>
      <c r="M2373" s="72"/>
    </row>
    <row r="2374" spans="1:13" ht="13" x14ac:dyDescent="0.15">
      <c r="A2374" s="72"/>
      <c r="B2374" s="72"/>
      <c r="C2374" s="72"/>
      <c r="D2374" s="72"/>
      <c r="E2374" s="72"/>
      <c r="F2374" s="72"/>
      <c r="G2374" s="72"/>
      <c r="H2374" s="72"/>
      <c r="I2374" s="72"/>
      <c r="J2374" s="74"/>
      <c r="K2374" s="72"/>
      <c r="L2374" s="72"/>
      <c r="M2374" s="72"/>
    </row>
    <row r="2375" spans="1:13" ht="13" x14ac:dyDescent="0.15">
      <c r="A2375" s="72"/>
      <c r="B2375" s="72"/>
      <c r="C2375" s="72"/>
      <c r="D2375" s="72"/>
      <c r="E2375" s="72"/>
      <c r="F2375" s="72"/>
      <c r="G2375" s="72"/>
      <c r="H2375" s="72"/>
      <c r="I2375" s="72"/>
      <c r="J2375" s="74"/>
      <c r="K2375" s="72"/>
      <c r="L2375" s="72"/>
      <c r="M2375" s="72"/>
    </row>
    <row r="2376" spans="1:13" ht="13" x14ac:dyDescent="0.15">
      <c r="A2376" s="72"/>
      <c r="B2376" s="72"/>
      <c r="C2376" s="72"/>
      <c r="D2376" s="72"/>
      <c r="E2376" s="72"/>
      <c r="F2376" s="72"/>
      <c r="G2376" s="72"/>
      <c r="H2376" s="72"/>
      <c r="I2376" s="72"/>
      <c r="J2376" s="74"/>
      <c r="K2376" s="72"/>
      <c r="L2376" s="72"/>
      <c r="M2376" s="72"/>
    </row>
    <row r="2377" spans="1:13" ht="13" x14ac:dyDescent="0.15">
      <c r="A2377" s="72"/>
      <c r="B2377" s="72"/>
      <c r="C2377" s="72"/>
      <c r="D2377" s="72"/>
      <c r="E2377" s="72"/>
      <c r="F2377" s="72"/>
      <c r="G2377" s="72"/>
      <c r="H2377" s="72"/>
      <c r="I2377" s="72"/>
      <c r="J2377" s="74"/>
      <c r="K2377" s="72"/>
      <c r="L2377" s="72"/>
      <c r="M2377" s="72"/>
    </row>
    <row r="2378" spans="1:13" ht="13" x14ac:dyDescent="0.15">
      <c r="A2378" s="72"/>
      <c r="B2378" s="72"/>
      <c r="C2378" s="72"/>
      <c r="D2378" s="72"/>
      <c r="E2378" s="72"/>
      <c r="F2378" s="72"/>
      <c r="G2378" s="72"/>
      <c r="H2378" s="72"/>
      <c r="I2378" s="72"/>
      <c r="J2378" s="74"/>
      <c r="K2378" s="72"/>
      <c r="L2378" s="72"/>
      <c r="M2378" s="72"/>
    </row>
    <row r="2379" spans="1:13" ht="13" x14ac:dyDescent="0.15">
      <c r="A2379" s="72"/>
      <c r="B2379" s="72"/>
      <c r="C2379" s="72"/>
      <c r="D2379" s="72"/>
      <c r="E2379" s="72"/>
      <c r="F2379" s="72"/>
      <c r="G2379" s="72"/>
      <c r="H2379" s="72"/>
      <c r="I2379" s="72"/>
      <c r="J2379" s="74"/>
      <c r="K2379" s="72"/>
      <c r="L2379" s="72"/>
      <c r="M2379" s="72"/>
    </row>
    <row r="2380" spans="1:13" ht="13" x14ac:dyDescent="0.15">
      <c r="A2380" s="72"/>
      <c r="B2380" s="72"/>
      <c r="C2380" s="72"/>
      <c r="D2380" s="72"/>
      <c r="E2380" s="72"/>
      <c r="F2380" s="72"/>
      <c r="G2380" s="72"/>
      <c r="H2380" s="72"/>
      <c r="I2380" s="72"/>
      <c r="J2380" s="74"/>
      <c r="K2380" s="72"/>
      <c r="L2380" s="72"/>
      <c r="M2380" s="72"/>
    </row>
    <row r="2381" spans="1:13" ht="13" x14ac:dyDescent="0.15">
      <c r="A2381" s="72"/>
      <c r="B2381" s="72"/>
      <c r="C2381" s="72"/>
      <c r="D2381" s="72"/>
      <c r="E2381" s="72"/>
      <c r="F2381" s="72"/>
      <c r="G2381" s="72"/>
      <c r="H2381" s="72"/>
      <c r="I2381" s="72"/>
      <c r="J2381" s="74"/>
      <c r="K2381" s="72"/>
      <c r="L2381" s="72"/>
      <c r="M2381" s="72"/>
    </row>
    <row r="2382" spans="1:13" ht="13" x14ac:dyDescent="0.15">
      <c r="A2382" s="72"/>
      <c r="B2382" s="72"/>
      <c r="C2382" s="72"/>
      <c r="D2382" s="72"/>
      <c r="E2382" s="72"/>
      <c r="F2382" s="72"/>
      <c r="G2382" s="72"/>
      <c r="H2382" s="72"/>
      <c r="I2382" s="72"/>
      <c r="J2382" s="74"/>
      <c r="K2382" s="72"/>
      <c r="L2382" s="72"/>
      <c r="M2382" s="72"/>
    </row>
    <row r="2383" spans="1:13" ht="13" x14ac:dyDescent="0.15">
      <c r="A2383" s="72"/>
      <c r="B2383" s="72"/>
      <c r="C2383" s="72"/>
      <c r="D2383" s="72"/>
      <c r="E2383" s="72"/>
      <c r="F2383" s="72"/>
      <c r="G2383" s="72"/>
      <c r="H2383" s="72"/>
      <c r="I2383" s="72"/>
      <c r="J2383" s="74"/>
      <c r="K2383" s="72"/>
      <c r="L2383" s="72"/>
      <c r="M2383" s="72"/>
    </row>
    <row r="2384" spans="1:13" ht="13" x14ac:dyDescent="0.15">
      <c r="A2384" s="72"/>
      <c r="B2384" s="72"/>
      <c r="C2384" s="72"/>
      <c r="D2384" s="72"/>
      <c r="E2384" s="72"/>
      <c r="F2384" s="72"/>
      <c r="G2384" s="72"/>
      <c r="H2384" s="72"/>
      <c r="I2384" s="72"/>
      <c r="J2384" s="74"/>
      <c r="K2384" s="72"/>
      <c r="L2384" s="72"/>
      <c r="M2384" s="72"/>
    </row>
    <row r="2385" spans="1:13" ht="13" x14ac:dyDescent="0.15">
      <c r="A2385" s="72"/>
      <c r="B2385" s="72"/>
      <c r="C2385" s="72"/>
      <c r="D2385" s="72"/>
      <c r="E2385" s="72"/>
      <c r="F2385" s="72"/>
      <c r="G2385" s="72"/>
      <c r="H2385" s="72"/>
      <c r="I2385" s="72"/>
      <c r="J2385" s="74"/>
      <c r="K2385" s="72"/>
      <c r="L2385" s="72"/>
      <c r="M2385" s="72"/>
    </row>
    <row r="2386" spans="1:13" ht="13" x14ac:dyDescent="0.15">
      <c r="A2386" s="72"/>
      <c r="B2386" s="72"/>
      <c r="C2386" s="72"/>
      <c r="D2386" s="72"/>
      <c r="E2386" s="72"/>
      <c r="F2386" s="72"/>
      <c r="G2386" s="72"/>
      <c r="H2386" s="72"/>
      <c r="I2386" s="72"/>
      <c r="J2386" s="74"/>
      <c r="K2386" s="72"/>
      <c r="L2386" s="72"/>
      <c r="M2386" s="72"/>
    </row>
    <row r="2387" spans="1:13" ht="13" x14ac:dyDescent="0.15">
      <c r="A2387" s="72"/>
      <c r="B2387" s="72"/>
      <c r="C2387" s="72"/>
      <c r="D2387" s="72"/>
      <c r="E2387" s="72"/>
      <c r="F2387" s="72"/>
      <c r="G2387" s="72"/>
      <c r="H2387" s="72"/>
      <c r="I2387" s="72"/>
      <c r="J2387" s="74"/>
      <c r="K2387" s="72"/>
      <c r="L2387" s="72"/>
      <c r="M2387" s="72"/>
    </row>
    <row r="2388" spans="1:13" ht="13" x14ac:dyDescent="0.15">
      <c r="A2388" s="72"/>
      <c r="B2388" s="72"/>
      <c r="C2388" s="72"/>
      <c r="D2388" s="72"/>
      <c r="E2388" s="72"/>
      <c r="F2388" s="72"/>
      <c r="G2388" s="72"/>
      <c r="H2388" s="72"/>
      <c r="I2388" s="72"/>
      <c r="J2388" s="74"/>
      <c r="K2388" s="72"/>
      <c r="L2388" s="72"/>
      <c r="M2388" s="72"/>
    </row>
    <row r="2389" spans="1:13" ht="13" x14ac:dyDescent="0.15">
      <c r="A2389" s="72"/>
      <c r="B2389" s="72"/>
      <c r="C2389" s="72"/>
      <c r="D2389" s="72"/>
      <c r="E2389" s="72"/>
      <c r="F2389" s="72"/>
      <c r="G2389" s="72"/>
      <c r="H2389" s="72"/>
      <c r="I2389" s="72"/>
      <c r="J2389" s="74"/>
      <c r="K2389" s="72"/>
      <c r="L2389" s="72"/>
      <c r="M2389" s="72"/>
    </row>
    <row r="2390" spans="1:13" ht="13" x14ac:dyDescent="0.15">
      <c r="A2390" s="72"/>
      <c r="B2390" s="72"/>
      <c r="C2390" s="72"/>
      <c r="D2390" s="72"/>
      <c r="E2390" s="72"/>
      <c r="F2390" s="72"/>
      <c r="G2390" s="72"/>
      <c r="H2390" s="72"/>
      <c r="I2390" s="72"/>
      <c r="J2390" s="74"/>
      <c r="K2390" s="72"/>
      <c r="L2390" s="72"/>
      <c r="M2390" s="72"/>
    </row>
    <row r="2391" spans="1:13" ht="13" x14ac:dyDescent="0.15">
      <c r="A2391" s="72"/>
      <c r="B2391" s="72"/>
      <c r="C2391" s="72"/>
      <c r="D2391" s="72"/>
      <c r="E2391" s="72"/>
      <c r="F2391" s="72"/>
      <c r="G2391" s="72"/>
      <c r="H2391" s="72"/>
      <c r="I2391" s="72"/>
      <c r="J2391" s="74"/>
      <c r="K2391" s="72"/>
      <c r="L2391" s="72"/>
      <c r="M2391" s="72"/>
    </row>
    <row r="2392" spans="1:13" ht="13" x14ac:dyDescent="0.15">
      <c r="A2392" s="72"/>
      <c r="B2392" s="72"/>
      <c r="C2392" s="72"/>
      <c r="D2392" s="72"/>
      <c r="E2392" s="72"/>
      <c r="F2392" s="72"/>
      <c r="G2392" s="72"/>
      <c r="H2392" s="72"/>
      <c r="I2392" s="72"/>
      <c r="J2392" s="74"/>
      <c r="K2392" s="72"/>
      <c r="L2392" s="72"/>
      <c r="M2392" s="72"/>
    </row>
    <row r="2393" spans="1:13" ht="13" x14ac:dyDescent="0.15">
      <c r="A2393" s="72"/>
      <c r="B2393" s="72"/>
      <c r="C2393" s="72"/>
      <c r="D2393" s="72"/>
      <c r="E2393" s="72"/>
      <c r="F2393" s="72"/>
      <c r="G2393" s="72"/>
      <c r="H2393" s="72"/>
      <c r="I2393" s="72"/>
      <c r="J2393" s="74"/>
      <c r="K2393" s="72"/>
      <c r="L2393" s="72"/>
      <c r="M2393" s="72"/>
    </row>
    <row r="2394" spans="1:13" ht="13" x14ac:dyDescent="0.15">
      <c r="A2394" s="72"/>
      <c r="B2394" s="72"/>
      <c r="C2394" s="72"/>
      <c r="D2394" s="72"/>
      <c r="E2394" s="72"/>
      <c r="F2394" s="72"/>
      <c r="G2394" s="72"/>
      <c r="H2394" s="72"/>
      <c r="I2394" s="72"/>
      <c r="J2394" s="74"/>
      <c r="K2394" s="72"/>
      <c r="L2394" s="72"/>
      <c r="M2394" s="72"/>
    </row>
    <row r="2395" spans="1:13" ht="13" x14ac:dyDescent="0.15">
      <c r="A2395" s="72"/>
      <c r="B2395" s="72"/>
      <c r="C2395" s="72"/>
      <c r="D2395" s="72"/>
      <c r="E2395" s="72"/>
      <c r="F2395" s="72"/>
      <c r="G2395" s="72"/>
      <c r="H2395" s="72"/>
      <c r="I2395" s="72"/>
      <c r="J2395" s="74"/>
      <c r="K2395" s="72"/>
      <c r="L2395" s="72"/>
      <c r="M2395" s="72"/>
    </row>
    <row r="2396" spans="1:13" ht="13" x14ac:dyDescent="0.15">
      <c r="A2396" s="72"/>
      <c r="B2396" s="72"/>
      <c r="C2396" s="72"/>
      <c r="D2396" s="72"/>
      <c r="E2396" s="72"/>
      <c r="F2396" s="72"/>
      <c r="G2396" s="72"/>
      <c r="H2396" s="72"/>
      <c r="I2396" s="72"/>
      <c r="J2396" s="74"/>
      <c r="K2396" s="72"/>
      <c r="L2396" s="72"/>
      <c r="M2396" s="72"/>
    </row>
    <row r="2397" spans="1:13" ht="13" x14ac:dyDescent="0.15">
      <c r="A2397" s="72"/>
      <c r="B2397" s="72"/>
      <c r="C2397" s="72"/>
      <c r="D2397" s="72"/>
      <c r="E2397" s="72"/>
      <c r="F2397" s="72"/>
      <c r="G2397" s="72"/>
      <c r="H2397" s="72"/>
      <c r="I2397" s="72"/>
      <c r="J2397" s="74"/>
      <c r="K2397" s="72"/>
      <c r="L2397" s="72"/>
      <c r="M2397" s="72"/>
    </row>
    <row r="2398" spans="1:13" ht="13" x14ac:dyDescent="0.15">
      <c r="A2398" s="72"/>
      <c r="B2398" s="72"/>
      <c r="C2398" s="72"/>
      <c r="D2398" s="72"/>
      <c r="E2398" s="72"/>
      <c r="F2398" s="72"/>
      <c r="G2398" s="72"/>
      <c r="H2398" s="72"/>
      <c r="I2398" s="72"/>
      <c r="J2398" s="74"/>
      <c r="K2398" s="72"/>
      <c r="L2398" s="72"/>
      <c r="M2398" s="72"/>
    </row>
    <row r="2399" spans="1:13" ht="13" x14ac:dyDescent="0.15">
      <c r="A2399" s="72"/>
      <c r="B2399" s="72"/>
      <c r="C2399" s="72"/>
      <c r="D2399" s="72"/>
      <c r="E2399" s="72"/>
      <c r="F2399" s="72"/>
      <c r="G2399" s="72"/>
      <c r="H2399" s="72"/>
      <c r="I2399" s="72"/>
      <c r="J2399" s="74"/>
      <c r="K2399" s="72"/>
      <c r="L2399" s="72"/>
      <c r="M2399" s="72"/>
    </row>
    <row r="2400" spans="1:13" ht="13" x14ac:dyDescent="0.15">
      <c r="A2400" s="72"/>
      <c r="B2400" s="72"/>
      <c r="C2400" s="72"/>
      <c r="D2400" s="72"/>
      <c r="E2400" s="72"/>
      <c r="F2400" s="72"/>
      <c r="G2400" s="72"/>
      <c r="H2400" s="72"/>
      <c r="I2400" s="72"/>
      <c r="J2400" s="74"/>
      <c r="K2400" s="72"/>
      <c r="L2400" s="72"/>
      <c r="M2400" s="72"/>
    </row>
    <row r="2401" spans="1:13" ht="13" x14ac:dyDescent="0.15">
      <c r="A2401" s="72"/>
      <c r="B2401" s="72"/>
      <c r="C2401" s="72"/>
      <c r="D2401" s="72"/>
      <c r="E2401" s="72"/>
      <c r="F2401" s="72"/>
      <c r="G2401" s="72"/>
      <c r="H2401" s="72"/>
      <c r="I2401" s="72"/>
      <c r="J2401" s="74"/>
      <c r="K2401" s="72"/>
      <c r="L2401" s="72"/>
      <c r="M2401" s="72"/>
    </row>
    <row r="2402" spans="1:13" ht="13" x14ac:dyDescent="0.15">
      <c r="A2402" s="72"/>
      <c r="B2402" s="72"/>
      <c r="C2402" s="72"/>
      <c r="D2402" s="72"/>
      <c r="E2402" s="72"/>
      <c r="F2402" s="72"/>
      <c r="G2402" s="72"/>
      <c r="H2402" s="72"/>
      <c r="I2402" s="72"/>
      <c r="J2402" s="74"/>
      <c r="K2402" s="72"/>
      <c r="L2402" s="72"/>
      <c r="M2402" s="72"/>
    </row>
    <row r="2403" spans="1:13" ht="13" x14ac:dyDescent="0.15">
      <c r="A2403" s="72"/>
      <c r="B2403" s="72"/>
      <c r="C2403" s="72"/>
      <c r="D2403" s="72"/>
      <c r="E2403" s="72"/>
      <c r="F2403" s="72"/>
      <c r="G2403" s="72"/>
      <c r="H2403" s="72"/>
      <c r="I2403" s="72"/>
      <c r="J2403" s="74"/>
      <c r="K2403" s="72"/>
      <c r="L2403" s="72"/>
      <c r="M2403" s="72"/>
    </row>
    <row r="2404" spans="1:13" ht="13" x14ac:dyDescent="0.15">
      <c r="A2404" s="72"/>
      <c r="B2404" s="72"/>
      <c r="C2404" s="72"/>
      <c r="D2404" s="72"/>
      <c r="E2404" s="72"/>
      <c r="F2404" s="72"/>
      <c r="G2404" s="72"/>
      <c r="H2404" s="72"/>
      <c r="I2404" s="72"/>
      <c r="J2404" s="74"/>
      <c r="K2404" s="72"/>
      <c r="L2404" s="72"/>
      <c r="M2404" s="72"/>
    </row>
    <row r="2405" spans="1:13" ht="13" x14ac:dyDescent="0.15">
      <c r="A2405" s="72"/>
      <c r="B2405" s="72"/>
      <c r="C2405" s="72"/>
      <c r="D2405" s="72"/>
      <c r="E2405" s="72"/>
      <c r="F2405" s="72"/>
      <c r="G2405" s="72"/>
      <c r="H2405" s="72"/>
      <c r="I2405" s="72"/>
      <c r="J2405" s="74"/>
      <c r="K2405" s="72"/>
      <c r="L2405" s="72"/>
      <c r="M2405" s="72"/>
    </row>
    <row r="2406" spans="1:13" ht="13" x14ac:dyDescent="0.15">
      <c r="A2406" s="72"/>
      <c r="B2406" s="72"/>
      <c r="C2406" s="72"/>
      <c r="D2406" s="72"/>
      <c r="E2406" s="72"/>
      <c r="F2406" s="72"/>
      <c r="G2406" s="72"/>
      <c r="H2406" s="72"/>
      <c r="I2406" s="72"/>
      <c r="J2406" s="74"/>
      <c r="K2406" s="72"/>
      <c r="L2406" s="72"/>
      <c r="M2406" s="72"/>
    </row>
    <row r="2407" spans="1:13" ht="13" x14ac:dyDescent="0.15">
      <c r="A2407" s="72"/>
      <c r="B2407" s="72"/>
      <c r="C2407" s="72"/>
      <c r="D2407" s="72"/>
      <c r="E2407" s="72"/>
      <c r="F2407" s="72"/>
      <c r="G2407" s="72"/>
      <c r="H2407" s="72"/>
      <c r="I2407" s="72"/>
      <c r="J2407" s="74"/>
      <c r="K2407" s="72"/>
      <c r="L2407" s="72"/>
      <c r="M2407" s="72"/>
    </row>
    <row r="2408" spans="1:13" ht="13" x14ac:dyDescent="0.15">
      <c r="A2408" s="72"/>
      <c r="B2408" s="72"/>
      <c r="C2408" s="72"/>
      <c r="D2408" s="72"/>
      <c r="E2408" s="72"/>
      <c r="F2408" s="72"/>
      <c r="G2408" s="72"/>
      <c r="H2408" s="72"/>
      <c r="I2408" s="72"/>
      <c r="J2408" s="74"/>
      <c r="K2408" s="72"/>
      <c r="L2408" s="72"/>
      <c r="M2408" s="72"/>
    </row>
    <row r="2409" spans="1:13" ht="13" x14ac:dyDescent="0.15">
      <c r="A2409" s="72"/>
      <c r="B2409" s="72"/>
      <c r="C2409" s="72"/>
      <c r="D2409" s="72"/>
      <c r="E2409" s="72"/>
      <c r="F2409" s="72"/>
      <c r="G2409" s="72"/>
      <c r="H2409" s="72"/>
      <c r="I2409" s="72"/>
      <c r="J2409" s="74"/>
      <c r="K2409" s="72"/>
      <c r="L2409" s="72"/>
      <c r="M2409" s="72"/>
    </row>
    <row r="2410" spans="1:13" ht="13" x14ac:dyDescent="0.15">
      <c r="A2410" s="72"/>
      <c r="B2410" s="72"/>
      <c r="C2410" s="72"/>
      <c r="D2410" s="72"/>
      <c r="E2410" s="72"/>
      <c r="F2410" s="72"/>
      <c r="G2410" s="72"/>
      <c r="H2410" s="72"/>
      <c r="I2410" s="72"/>
      <c r="J2410" s="74"/>
      <c r="K2410" s="72"/>
      <c r="L2410" s="72"/>
      <c r="M2410" s="72"/>
    </row>
    <row r="2411" spans="1:13" ht="13" x14ac:dyDescent="0.15">
      <c r="A2411" s="72"/>
      <c r="B2411" s="72"/>
      <c r="C2411" s="72"/>
      <c r="D2411" s="72"/>
      <c r="E2411" s="72"/>
      <c r="F2411" s="72"/>
      <c r="G2411" s="72"/>
      <c r="H2411" s="72"/>
      <c r="I2411" s="72"/>
      <c r="J2411" s="74"/>
      <c r="K2411" s="72"/>
      <c r="L2411" s="72"/>
      <c r="M2411" s="72"/>
    </row>
    <row r="2412" spans="1:13" ht="13" x14ac:dyDescent="0.15">
      <c r="A2412" s="72"/>
      <c r="B2412" s="72"/>
      <c r="C2412" s="72"/>
      <c r="D2412" s="72"/>
      <c r="E2412" s="72"/>
      <c r="F2412" s="72"/>
      <c r="G2412" s="72"/>
      <c r="H2412" s="72"/>
      <c r="I2412" s="72"/>
      <c r="J2412" s="74"/>
      <c r="K2412" s="72"/>
      <c r="L2412" s="72"/>
      <c r="M2412" s="72"/>
    </row>
    <row r="2413" spans="1:13" ht="13" x14ac:dyDescent="0.15">
      <c r="A2413" s="72"/>
      <c r="B2413" s="72"/>
      <c r="C2413" s="72"/>
      <c r="D2413" s="72"/>
      <c r="E2413" s="72"/>
      <c r="F2413" s="72"/>
      <c r="G2413" s="72"/>
      <c r="H2413" s="72"/>
      <c r="I2413" s="72"/>
      <c r="J2413" s="74"/>
      <c r="K2413" s="72"/>
      <c r="L2413" s="72"/>
      <c r="M2413" s="72"/>
    </row>
    <row r="2414" spans="1:13" ht="13" x14ac:dyDescent="0.15">
      <c r="A2414" s="72"/>
      <c r="B2414" s="72"/>
      <c r="C2414" s="72"/>
      <c r="D2414" s="72"/>
      <c r="E2414" s="72"/>
      <c r="F2414" s="72"/>
      <c r="G2414" s="72"/>
      <c r="H2414" s="72"/>
      <c r="I2414" s="72"/>
      <c r="J2414" s="74"/>
      <c r="K2414" s="72"/>
      <c r="L2414" s="72"/>
      <c r="M2414" s="72"/>
    </row>
    <row r="2415" spans="1:13" ht="13" x14ac:dyDescent="0.15">
      <c r="A2415" s="72"/>
      <c r="B2415" s="72"/>
      <c r="C2415" s="72"/>
      <c r="D2415" s="72"/>
      <c r="E2415" s="72"/>
      <c r="F2415" s="72"/>
      <c r="G2415" s="72"/>
      <c r="H2415" s="72"/>
      <c r="I2415" s="72"/>
      <c r="J2415" s="74"/>
      <c r="K2415" s="72"/>
      <c r="L2415" s="72"/>
      <c r="M2415" s="72"/>
    </row>
    <row r="2416" spans="1:13" ht="13" x14ac:dyDescent="0.15">
      <c r="A2416" s="72"/>
      <c r="B2416" s="72"/>
      <c r="C2416" s="72"/>
      <c r="D2416" s="72"/>
      <c r="E2416" s="72"/>
      <c r="F2416" s="72"/>
      <c r="G2416" s="72"/>
      <c r="H2416" s="72"/>
      <c r="I2416" s="72"/>
      <c r="J2416" s="74"/>
      <c r="K2416" s="72"/>
      <c r="L2416" s="72"/>
      <c r="M2416" s="72"/>
    </row>
    <row r="2417" spans="1:13" ht="13" x14ac:dyDescent="0.15">
      <c r="A2417" s="72"/>
      <c r="B2417" s="72"/>
      <c r="C2417" s="72"/>
      <c r="D2417" s="72"/>
      <c r="E2417" s="72"/>
      <c r="F2417" s="72"/>
      <c r="G2417" s="72"/>
      <c r="H2417" s="72"/>
      <c r="I2417" s="72"/>
      <c r="J2417" s="74"/>
      <c r="K2417" s="72"/>
      <c r="L2417" s="72"/>
      <c r="M2417" s="72"/>
    </row>
    <row r="2418" spans="1:13" ht="13" x14ac:dyDescent="0.15">
      <c r="A2418" s="72"/>
      <c r="B2418" s="72"/>
      <c r="C2418" s="72"/>
      <c r="D2418" s="72"/>
      <c r="E2418" s="72"/>
      <c r="F2418" s="72"/>
      <c r="G2418" s="72"/>
      <c r="H2418" s="72"/>
      <c r="I2418" s="72"/>
      <c r="J2418" s="74"/>
      <c r="K2418" s="72"/>
      <c r="L2418" s="72"/>
      <c r="M2418" s="72"/>
    </row>
    <row r="2419" spans="1:13" ht="13" x14ac:dyDescent="0.15">
      <c r="A2419" s="72"/>
      <c r="B2419" s="72"/>
      <c r="C2419" s="72"/>
      <c r="D2419" s="72"/>
      <c r="E2419" s="72"/>
      <c r="F2419" s="72"/>
      <c r="G2419" s="72"/>
      <c r="H2419" s="72"/>
      <c r="I2419" s="72"/>
      <c r="J2419" s="74"/>
      <c r="K2419" s="72"/>
      <c r="L2419" s="72"/>
      <c r="M2419" s="72"/>
    </row>
    <row r="2420" spans="1:13" ht="13" x14ac:dyDescent="0.15">
      <c r="A2420" s="72"/>
      <c r="B2420" s="72"/>
      <c r="C2420" s="72"/>
      <c r="D2420" s="72"/>
      <c r="E2420" s="72"/>
      <c r="F2420" s="72"/>
      <c r="G2420" s="72"/>
      <c r="H2420" s="72"/>
      <c r="I2420" s="72"/>
      <c r="J2420" s="74"/>
      <c r="K2420" s="72"/>
      <c r="L2420" s="72"/>
      <c r="M2420" s="72"/>
    </row>
    <row r="2421" spans="1:13" ht="13" x14ac:dyDescent="0.15">
      <c r="A2421" s="72"/>
      <c r="B2421" s="72"/>
      <c r="C2421" s="72"/>
      <c r="D2421" s="72"/>
      <c r="E2421" s="72"/>
      <c r="F2421" s="72"/>
      <c r="G2421" s="72"/>
      <c r="H2421" s="72"/>
      <c r="I2421" s="72"/>
      <c r="J2421" s="74"/>
      <c r="K2421" s="72"/>
      <c r="L2421" s="72"/>
      <c r="M2421" s="72"/>
    </row>
    <row r="2422" spans="1:13" ht="13" x14ac:dyDescent="0.15">
      <c r="A2422" s="72"/>
      <c r="B2422" s="72"/>
      <c r="C2422" s="72"/>
      <c r="D2422" s="72"/>
      <c r="E2422" s="72"/>
      <c r="F2422" s="72"/>
      <c r="G2422" s="72"/>
      <c r="H2422" s="72"/>
      <c r="I2422" s="72"/>
      <c r="J2422" s="74"/>
      <c r="K2422" s="72"/>
      <c r="L2422" s="72"/>
      <c r="M2422" s="72"/>
    </row>
    <row r="2423" spans="1:13" ht="13" x14ac:dyDescent="0.15">
      <c r="A2423" s="72"/>
      <c r="B2423" s="72"/>
      <c r="C2423" s="72"/>
      <c r="D2423" s="72"/>
      <c r="E2423" s="72"/>
      <c r="F2423" s="72"/>
      <c r="G2423" s="72"/>
      <c r="H2423" s="72"/>
      <c r="I2423" s="72"/>
      <c r="J2423" s="74"/>
      <c r="K2423" s="72"/>
      <c r="L2423" s="72"/>
      <c r="M2423" s="72"/>
    </row>
    <row r="2424" spans="1:13" ht="13" x14ac:dyDescent="0.15">
      <c r="A2424" s="72"/>
      <c r="B2424" s="72"/>
      <c r="C2424" s="72"/>
      <c r="D2424" s="72"/>
      <c r="E2424" s="72"/>
      <c r="F2424" s="72"/>
      <c r="G2424" s="72"/>
      <c r="H2424" s="72"/>
      <c r="I2424" s="72"/>
      <c r="J2424" s="74"/>
      <c r="K2424" s="72"/>
      <c r="L2424" s="72"/>
      <c r="M2424" s="72"/>
    </row>
    <row r="2425" spans="1:13" ht="13" x14ac:dyDescent="0.15">
      <c r="A2425" s="72"/>
      <c r="B2425" s="72"/>
      <c r="C2425" s="72"/>
      <c r="D2425" s="72"/>
      <c r="E2425" s="72"/>
      <c r="F2425" s="72"/>
      <c r="G2425" s="72"/>
      <c r="H2425" s="72"/>
      <c r="I2425" s="72"/>
      <c r="J2425" s="74"/>
      <c r="K2425" s="72"/>
      <c r="L2425" s="72"/>
      <c r="M2425" s="72"/>
    </row>
    <row r="2426" spans="1:13" ht="13" x14ac:dyDescent="0.15">
      <c r="A2426" s="72"/>
      <c r="B2426" s="72"/>
      <c r="C2426" s="72"/>
      <c r="D2426" s="72"/>
      <c r="E2426" s="72"/>
      <c r="F2426" s="72"/>
      <c r="G2426" s="72"/>
      <c r="H2426" s="72"/>
      <c r="I2426" s="72"/>
      <c r="J2426" s="74"/>
      <c r="K2426" s="72"/>
      <c r="L2426" s="72"/>
      <c r="M2426" s="72"/>
    </row>
    <row r="2427" spans="1:13" ht="13" x14ac:dyDescent="0.15">
      <c r="A2427" s="72"/>
      <c r="B2427" s="72"/>
      <c r="C2427" s="72"/>
      <c r="D2427" s="72"/>
      <c r="E2427" s="72"/>
      <c r="F2427" s="72"/>
      <c r="G2427" s="72"/>
      <c r="H2427" s="72"/>
      <c r="I2427" s="72"/>
      <c r="J2427" s="74"/>
      <c r="K2427" s="72"/>
      <c r="L2427" s="72"/>
      <c r="M2427" s="72"/>
    </row>
    <row r="2428" spans="1:13" ht="13" x14ac:dyDescent="0.15">
      <c r="A2428" s="72"/>
      <c r="B2428" s="72"/>
      <c r="C2428" s="72"/>
      <c r="D2428" s="72"/>
      <c r="E2428" s="72"/>
      <c r="F2428" s="72"/>
      <c r="G2428" s="72"/>
      <c r="H2428" s="72"/>
      <c r="I2428" s="72"/>
      <c r="J2428" s="74"/>
      <c r="K2428" s="72"/>
      <c r="L2428" s="72"/>
      <c r="M2428" s="72"/>
    </row>
    <row r="2429" spans="1:13" ht="13" x14ac:dyDescent="0.15">
      <c r="A2429" s="72"/>
      <c r="B2429" s="72"/>
      <c r="C2429" s="72"/>
      <c r="D2429" s="72"/>
      <c r="E2429" s="72"/>
      <c r="F2429" s="72"/>
      <c r="G2429" s="72"/>
      <c r="H2429" s="72"/>
      <c r="I2429" s="72"/>
      <c r="J2429" s="74"/>
      <c r="K2429" s="72"/>
      <c r="L2429" s="72"/>
      <c r="M2429" s="72"/>
    </row>
    <row r="2430" spans="1:13" ht="13" x14ac:dyDescent="0.15">
      <c r="A2430" s="72"/>
      <c r="B2430" s="72"/>
      <c r="C2430" s="72"/>
      <c r="D2430" s="72"/>
      <c r="E2430" s="72"/>
      <c r="F2430" s="72"/>
      <c r="G2430" s="72"/>
      <c r="H2430" s="72"/>
      <c r="I2430" s="72"/>
      <c r="J2430" s="74"/>
      <c r="K2430" s="72"/>
      <c r="L2430" s="72"/>
      <c r="M2430" s="72"/>
    </row>
    <row r="2431" spans="1:13" ht="13" x14ac:dyDescent="0.15">
      <c r="A2431" s="72"/>
      <c r="B2431" s="72"/>
      <c r="C2431" s="72"/>
      <c r="D2431" s="72"/>
      <c r="E2431" s="72"/>
      <c r="F2431" s="72"/>
      <c r="G2431" s="72"/>
      <c r="H2431" s="72"/>
      <c r="I2431" s="72"/>
      <c r="J2431" s="74"/>
      <c r="K2431" s="72"/>
      <c r="L2431" s="72"/>
      <c r="M2431" s="72"/>
    </row>
    <row r="2432" spans="1:13" ht="13" x14ac:dyDescent="0.15">
      <c r="A2432" s="72"/>
      <c r="B2432" s="72"/>
      <c r="C2432" s="72"/>
      <c r="D2432" s="72"/>
      <c r="E2432" s="72"/>
      <c r="F2432" s="72"/>
      <c r="G2432" s="72"/>
      <c r="H2432" s="72"/>
      <c r="I2432" s="72"/>
      <c r="J2432" s="74"/>
      <c r="K2432" s="72"/>
      <c r="L2432" s="72"/>
      <c r="M2432" s="72"/>
    </row>
    <row r="2433" spans="1:13" ht="13" x14ac:dyDescent="0.15">
      <c r="A2433" s="72"/>
      <c r="B2433" s="72"/>
      <c r="C2433" s="72"/>
      <c r="D2433" s="72"/>
      <c r="E2433" s="72"/>
      <c r="F2433" s="72"/>
      <c r="G2433" s="72"/>
      <c r="H2433" s="72"/>
      <c r="I2433" s="72"/>
      <c r="J2433" s="74"/>
      <c r="K2433" s="72"/>
      <c r="L2433" s="72"/>
      <c r="M2433" s="72"/>
    </row>
    <row r="2434" spans="1:13" ht="13" x14ac:dyDescent="0.15">
      <c r="A2434" s="72"/>
      <c r="B2434" s="72"/>
      <c r="C2434" s="72"/>
      <c r="D2434" s="72"/>
      <c r="E2434" s="72"/>
      <c r="F2434" s="72"/>
      <c r="G2434" s="72"/>
      <c r="H2434" s="72"/>
      <c r="I2434" s="72"/>
      <c r="J2434" s="74"/>
      <c r="K2434" s="72"/>
      <c r="L2434" s="72"/>
      <c r="M2434" s="72"/>
    </row>
    <row r="2435" spans="1:13" ht="13" x14ac:dyDescent="0.15">
      <c r="A2435" s="72"/>
      <c r="B2435" s="72"/>
      <c r="C2435" s="72"/>
      <c r="D2435" s="72"/>
      <c r="E2435" s="72"/>
      <c r="F2435" s="72"/>
      <c r="G2435" s="72"/>
      <c r="H2435" s="72"/>
      <c r="I2435" s="72"/>
      <c r="J2435" s="74"/>
      <c r="K2435" s="72"/>
      <c r="L2435" s="72"/>
      <c r="M2435" s="72"/>
    </row>
    <row r="2436" spans="1:13" ht="13" x14ac:dyDescent="0.15">
      <c r="A2436" s="72"/>
      <c r="B2436" s="72"/>
      <c r="C2436" s="72"/>
      <c r="D2436" s="72"/>
      <c r="E2436" s="72"/>
      <c r="F2436" s="72"/>
      <c r="G2436" s="72"/>
      <c r="H2436" s="72"/>
      <c r="I2436" s="72"/>
      <c r="J2436" s="74"/>
      <c r="K2436" s="72"/>
      <c r="L2436" s="72"/>
      <c r="M2436" s="72"/>
    </row>
    <row r="2437" spans="1:13" ht="13" x14ac:dyDescent="0.15">
      <c r="A2437" s="72"/>
      <c r="B2437" s="72"/>
      <c r="C2437" s="72"/>
      <c r="D2437" s="72"/>
      <c r="E2437" s="72"/>
      <c r="F2437" s="72"/>
      <c r="G2437" s="72"/>
      <c r="H2437" s="72"/>
      <c r="I2437" s="72"/>
      <c r="J2437" s="74"/>
      <c r="K2437" s="72"/>
      <c r="L2437" s="72"/>
      <c r="M2437" s="72"/>
    </row>
    <row r="2438" spans="1:13" ht="13" x14ac:dyDescent="0.15">
      <c r="A2438" s="72"/>
      <c r="B2438" s="72"/>
      <c r="C2438" s="72"/>
      <c r="D2438" s="72"/>
      <c r="E2438" s="72"/>
      <c r="F2438" s="72"/>
      <c r="G2438" s="72"/>
      <c r="H2438" s="72"/>
      <c r="I2438" s="72"/>
      <c r="J2438" s="74"/>
      <c r="K2438" s="72"/>
      <c r="L2438" s="72"/>
      <c r="M2438" s="72"/>
    </row>
    <row r="2439" spans="1:13" ht="13" x14ac:dyDescent="0.15">
      <c r="A2439" s="72"/>
      <c r="B2439" s="72"/>
      <c r="C2439" s="72"/>
      <c r="D2439" s="72"/>
      <c r="E2439" s="72"/>
      <c r="F2439" s="72"/>
      <c r="G2439" s="72"/>
      <c r="H2439" s="72"/>
      <c r="I2439" s="72"/>
      <c r="J2439" s="74"/>
      <c r="K2439" s="72"/>
      <c r="L2439" s="72"/>
      <c r="M2439" s="72"/>
    </row>
    <row r="2440" spans="1:13" ht="13" x14ac:dyDescent="0.15">
      <c r="A2440" s="72"/>
      <c r="B2440" s="72"/>
      <c r="C2440" s="72"/>
      <c r="D2440" s="72"/>
      <c r="E2440" s="72"/>
      <c r="F2440" s="72"/>
      <c r="G2440" s="72"/>
      <c r="H2440" s="72"/>
      <c r="I2440" s="72"/>
      <c r="J2440" s="74"/>
      <c r="K2440" s="72"/>
      <c r="L2440" s="72"/>
      <c r="M2440" s="72"/>
    </row>
    <row r="2441" spans="1:13" ht="13" x14ac:dyDescent="0.15">
      <c r="A2441" s="72"/>
      <c r="B2441" s="72"/>
      <c r="C2441" s="72"/>
      <c r="D2441" s="72"/>
      <c r="E2441" s="72"/>
      <c r="F2441" s="72"/>
      <c r="G2441" s="72"/>
      <c r="H2441" s="72"/>
      <c r="I2441" s="72"/>
      <c r="J2441" s="74"/>
      <c r="K2441" s="72"/>
      <c r="L2441" s="72"/>
      <c r="M2441" s="72"/>
    </row>
  </sheetData>
  <sortState xmlns:xlrd2="http://schemas.microsoft.com/office/spreadsheetml/2017/richdata2" ref="A2:O1441">
    <sortCondition ref="A2:A1441"/>
    <sortCondition ref="B2:B1441"/>
    <sortCondition ref="I2:I1441"/>
    <sortCondition ref="C2:C14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817"/>
  <sheetViews>
    <sheetView workbookViewId="0"/>
  </sheetViews>
  <sheetFormatPr baseColWidth="10" defaultColWidth="12.6640625" defaultRowHeight="15" customHeight="1" x14ac:dyDescent="0.15"/>
  <cols>
    <col min="11" max="11" width="13.33203125" customWidth="1"/>
    <col min="12" max="12" width="11" customWidth="1"/>
    <col min="13" max="13" width="10" customWidth="1"/>
  </cols>
  <sheetData>
    <row r="1" spans="1:25" ht="15" customHeight="1" x14ac:dyDescent="0.15">
      <c r="A1" s="72" t="s">
        <v>90</v>
      </c>
      <c r="B1" s="72" t="s">
        <v>91</v>
      </c>
      <c r="C1" s="72" t="s">
        <v>92</v>
      </c>
      <c r="D1" s="72" t="s">
        <v>93</v>
      </c>
      <c r="E1" s="72" t="s">
        <v>94</v>
      </c>
      <c r="F1" s="72" t="s">
        <v>95</v>
      </c>
      <c r="G1" s="72" t="s">
        <v>96</v>
      </c>
      <c r="H1" s="72" t="s">
        <v>97</v>
      </c>
      <c r="I1" s="72" t="s">
        <v>98</v>
      </c>
      <c r="J1" s="72" t="s">
        <v>99</v>
      </c>
      <c r="K1" s="72" t="s">
        <v>100</v>
      </c>
      <c r="L1" s="72" t="s">
        <v>101</v>
      </c>
      <c r="M1" s="72" t="s">
        <v>102</v>
      </c>
      <c r="N1" s="72" t="s">
        <v>103</v>
      </c>
      <c r="O1" s="72" t="s">
        <v>104</v>
      </c>
      <c r="P1" s="72"/>
      <c r="Q1" s="72"/>
      <c r="R1" s="72"/>
      <c r="S1" s="72"/>
      <c r="T1" s="72"/>
      <c r="U1" s="72"/>
      <c r="V1" s="72"/>
      <c r="W1" s="72"/>
      <c r="X1" s="72"/>
      <c r="Y1" s="72"/>
    </row>
    <row r="2" spans="1:25" ht="15" customHeight="1" x14ac:dyDescent="0.15">
      <c r="A2" s="72">
        <v>2021</v>
      </c>
      <c r="B2" s="72" t="s">
        <v>21</v>
      </c>
      <c r="C2" s="72">
        <v>1107</v>
      </c>
      <c r="D2" s="72" t="s">
        <v>105</v>
      </c>
      <c r="E2" s="72" t="s">
        <v>29</v>
      </c>
      <c r="F2" s="72" t="s">
        <v>108</v>
      </c>
      <c r="G2" s="72" t="s">
        <v>107</v>
      </c>
      <c r="H2" s="72" t="s">
        <v>32</v>
      </c>
      <c r="I2" s="72" t="s">
        <v>112</v>
      </c>
      <c r="J2" s="73">
        <v>44393</v>
      </c>
      <c r="K2" s="72" t="s">
        <v>25</v>
      </c>
      <c r="L2" s="72">
        <v>0.78517154040985493</v>
      </c>
      <c r="M2" s="72">
        <v>3210.3936881049558</v>
      </c>
      <c r="N2" s="72">
        <v>3.210393688104956</v>
      </c>
      <c r="O2" s="72">
        <v>1.4321213099330516</v>
      </c>
    </row>
    <row r="3" spans="1:25" ht="15" customHeight="1" x14ac:dyDescent="0.15">
      <c r="A3" s="72">
        <v>2021</v>
      </c>
      <c r="B3" s="72" t="s">
        <v>21</v>
      </c>
      <c r="C3" s="72">
        <v>1108</v>
      </c>
      <c r="D3" s="72" t="s">
        <v>105</v>
      </c>
      <c r="E3" s="72" t="s">
        <v>28</v>
      </c>
      <c r="F3" s="72" t="s">
        <v>106</v>
      </c>
      <c r="G3" s="72" t="s">
        <v>110</v>
      </c>
      <c r="H3" s="72" t="s">
        <v>32</v>
      </c>
      <c r="I3" s="72" t="s">
        <v>112</v>
      </c>
      <c r="J3" s="73">
        <v>44393</v>
      </c>
      <c r="K3" s="72" t="s">
        <v>25</v>
      </c>
      <c r="L3" s="72"/>
      <c r="M3" s="72">
        <v>3037.028995983083</v>
      </c>
      <c r="N3" s="72">
        <v>3.037028995983083</v>
      </c>
      <c r="O3" s="72">
        <v>1.3547852277890975</v>
      </c>
    </row>
    <row r="4" spans="1:25" ht="15" customHeight="1" x14ac:dyDescent="0.15">
      <c r="A4" s="72">
        <v>2021</v>
      </c>
      <c r="B4" s="72" t="s">
        <v>21</v>
      </c>
      <c r="C4" s="72">
        <v>1109</v>
      </c>
      <c r="D4" s="72" t="s">
        <v>105</v>
      </c>
      <c r="E4" s="72" t="s">
        <v>22</v>
      </c>
      <c r="F4" s="72" t="s">
        <v>106</v>
      </c>
      <c r="G4" s="72" t="s">
        <v>107</v>
      </c>
      <c r="H4" s="72" t="s">
        <v>32</v>
      </c>
      <c r="I4" s="72" t="s">
        <v>112</v>
      </c>
      <c r="J4" s="73">
        <v>44393</v>
      </c>
      <c r="K4" s="72" t="s">
        <v>25</v>
      </c>
      <c r="L4" s="72"/>
      <c r="M4" s="72">
        <v>2998.1220683781794</v>
      </c>
      <c r="N4" s="72">
        <v>2.9981220683781795</v>
      </c>
      <c r="O4" s="72">
        <v>1.3374292753607537</v>
      </c>
    </row>
    <row r="5" spans="1:25" ht="15" customHeight="1" x14ac:dyDescent="0.15">
      <c r="A5" s="72">
        <v>2021</v>
      </c>
      <c r="B5" s="72" t="s">
        <v>21</v>
      </c>
      <c r="C5" s="72">
        <v>1110</v>
      </c>
      <c r="D5" s="72" t="s">
        <v>105</v>
      </c>
      <c r="E5" s="72" t="s">
        <v>27</v>
      </c>
      <c r="F5" s="72" t="s">
        <v>108</v>
      </c>
      <c r="G5" s="72" t="s">
        <v>109</v>
      </c>
      <c r="H5" s="72" t="s">
        <v>32</v>
      </c>
      <c r="I5" s="72" t="s">
        <v>112</v>
      </c>
      <c r="J5" s="73">
        <v>44393</v>
      </c>
      <c r="K5" s="72" t="s">
        <v>25</v>
      </c>
      <c r="L5" s="72"/>
      <c r="M5" s="72">
        <v>2673.1347907371869</v>
      </c>
      <c r="N5" s="72">
        <v>2.673134790737187</v>
      </c>
      <c r="O5" s="72">
        <v>1.1924560256651611</v>
      </c>
    </row>
    <row r="6" spans="1:25" ht="15" customHeight="1" x14ac:dyDescent="0.15">
      <c r="A6" s="72">
        <v>2021</v>
      </c>
      <c r="B6" s="72" t="s">
        <v>21</v>
      </c>
      <c r="C6" s="72">
        <v>1111</v>
      </c>
      <c r="D6" s="72" t="s">
        <v>105</v>
      </c>
      <c r="E6" s="72" t="s">
        <v>30</v>
      </c>
      <c r="F6" s="72" t="s">
        <v>108</v>
      </c>
      <c r="G6" s="72" t="s">
        <v>110</v>
      </c>
      <c r="H6" s="72" t="s">
        <v>32</v>
      </c>
      <c r="I6" s="72" t="s">
        <v>112</v>
      </c>
      <c r="J6" s="73">
        <v>44393</v>
      </c>
      <c r="K6" s="72" t="s">
        <v>25</v>
      </c>
      <c r="L6" s="72">
        <v>0.8064577218066471</v>
      </c>
      <c r="M6" s="72">
        <v>3195.90416788736</v>
      </c>
      <c r="N6" s="72">
        <v>3.1959041678873601</v>
      </c>
      <c r="O6" s="72">
        <v>1.4256576943487047</v>
      </c>
    </row>
    <row r="7" spans="1:25" ht="15" customHeight="1" x14ac:dyDescent="0.15">
      <c r="A7" s="72">
        <v>2021</v>
      </c>
      <c r="B7" s="72" t="s">
        <v>21</v>
      </c>
      <c r="C7" s="72">
        <v>1112</v>
      </c>
      <c r="D7" s="72" t="s">
        <v>105</v>
      </c>
      <c r="E7" s="72" t="s">
        <v>31</v>
      </c>
      <c r="F7" s="72" t="s">
        <v>106</v>
      </c>
      <c r="G7" s="72" t="s">
        <v>109</v>
      </c>
      <c r="H7" s="72" t="s">
        <v>32</v>
      </c>
      <c r="I7" s="72" t="s">
        <v>112</v>
      </c>
      <c r="J7" s="73">
        <v>44393</v>
      </c>
      <c r="K7" s="72" t="s">
        <v>25</v>
      </c>
      <c r="L7" s="72"/>
      <c r="M7" s="72">
        <v>3008.7891335416984</v>
      </c>
      <c r="N7" s="72">
        <v>3.0087891335416983</v>
      </c>
      <c r="O7" s="72">
        <v>1.3421877357924827</v>
      </c>
    </row>
    <row r="8" spans="1:25" ht="15" customHeight="1" x14ac:dyDescent="0.15">
      <c r="A8" s="72">
        <v>2021</v>
      </c>
      <c r="B8" s="72" t="s">
        <v>21</v>
      </c>
      <c r="C8" s="72">
        <v>1207</v>
      </c>
      <c r="D8" s="72" t="s">
        <v>111</v>
      </c>
      <c r="E8" s="72" t="s">
        <v>28</v>
      </c>
      <c r="F8" s="72" t="s">
        <v>106</v>
      </c>
      <c r="G8" s="72" t="s">
        <v>110</v>
      </c>
      <c r="H8" s="72" t="s">
        <v>32</v>
      </c>
      <c r="I8" s="72" t="s">
        <v>112</v>
      </c>
      <c r="J8" s="73">
        <v>44393</v>
      </c>
      <c r="K8" s="72" t="s">
        <v>25</v>
      </c>
      <c r="L8" s="72"/>
      <c r="M8" s="72">
        <v>2622.8135518909526</v>
      </c>
      <c r="N8" s="72">
        <v>2.6228135518909528</v>
      </c>
      <c r="O8" s="72">
        <v>1.1700082745494833</v>
      </c>
    </row>
    <row r="9" spans="1:25" ht="15" customHeight="1" x14ac:dyDescent="0.15">
      <c r="A9" s="72">
        <v>2021</v>
      </c>
      <c r="B9" s="72" t="s">
        <v>21</v>
      </c>
      <c r="C9" s="72">
        <v>1208</v>
      </c>
      <c r="D9" s="72" t="s">
        <v>111</v>
      </c>
      <c r="E9" s="72" t="s">
        <v>30</v>
      </c>
      <c r="F9" s="72" t="s">
        <v>108</v>
      </c>
      <c r="G9" s="72" t="s">
        <v>110</v>
      </c>
      <c r="H9" s="72" t="s">
        <v>32</v>
      </c>
      <c r="I9" s="72" t="s">
        <v>112</v>
      </c>
      <c r="J9" s="73">
        <v>44393</v>
      </c>
      <c r="K9" s="72" t="s">
        <v>25</v>
      </c>
      <c r="L9" s="72"/>
      <c r="M9" s="72">
        <v>3103.2753791382288</v>
      </c>
      <c r="N9" s="72">
        <v>3.1032753791382288</v>
      </c>
      <c r="O9" s="72">
        <v>1.3843370106043933</v>
      </c>
    </row>
    <row r="10" spans="1:25" ht="15" customHeight="1" x14ac:dyDescent="0.15">
      <c r="A10" s="72">
        <v>2021</v>
      </c>
      <c r="B10" s="72" t="s">
        <v>21</v>
      </c>
      <c r="C10" s="72">
        <v>1209</v>
      </c>
      <c r="D10" s="72" t="s">
        <v>111</v>
      </c>
      <c r="E10" s="72" t="s">
        <v>31</v>
      </c>
      <c r="F10" s="72" t="s">
        <v>106</v>
      </c>
      <c r="G10" s="72" t="s">
        <v>109</v>
      </c>
      <c r="H10" s="72" t="s">
        <v>32</v>
      </c>
      <c r="I10" s="72" t="s">
        <v>112</v>
      </c>
      <c r="J10" s="73">
        <v>44393</v>
      </c>
      <c r="K10" s="72" t="s">
        <v>25</v>
      </c>
      <c r="L10" s="72"/>
      <c r="M10" s="72">
        <v>3027.0716472576091</v>
      </c>
      <c r="N10" s="72">
        <v>3.0270716472576091</v>
      </c>
      <c r="O10" s="72">
        <v>1.3503433640534996</v>
      </c>
    </row>
    <row r="11" spans="1:25" ht="15" customHeight="1" x14ac:dyDescent="0.15">
      <c r="A11" s="72">
        <v>2021</v>
      </c>
      <c r="B11" s="72" t="s">
        <v>21</v>
      </c>
      <c r="C11" s="72">
        <v>1210</v>
      </c>
      <c r="D11" s="72" t="s">
        <v>111</v>
      </c>
      <c r="E11" s="72" t="s">
        <v>22</v>
      </c>
      <c r="F11" s="72" t="s">
        <v>106</v>
      </c>
      <c r="G11" s="72" t="s">
        <v>107</v>
      </c>
      <c r="H11" s="72" t="s">
        <v>32</v>
      </c>
      <c r="I11" s="72" t="s">
        <v>112</v>
      </c>
      <c r="J11" s="73">
        <v>44393</v>
      </c>
      <c r="K11" s="72" t="s">
        <v>25</v>
      </c>
      <c r="L11" s="72"/>
      <c r="M11" s="72">
        <v>3161.6441950467797</v>
      </c>
      <c r="N11" s="72">
        <v>3.1616441950467795</v>
      </c>
      <c r="O11" s="72">
        <v>1.4103746973242228</v>
      </c>
    </row>
    <row r="12" spans="1:25" ht="15" customHeight="1" x14ac:dyDescent="0.15">
      <c r="A12" s="72">
        <v>2021</v>
      </c>
      <c r="B12" s="72" t="s">
        <v>21</v>
      </c>
      <c r="C12" s="72">
        <v>1211</v>
      </c>
      <c r="D12" s="72" t="s">
        <v>111</v>
      </c>
      <c r="E12" s="72" t="s">
        <v>27</v>
      </c>
      <c r="F12" s="72" t="s">
        <v>108</v>
      </c>
      <c r="G12" s="72" t="s">
        <v>109</v>
      </c>
      <c r="H12" s="72" t="s">
        <v>32</v>
      </c>
      <c r="I12" s="72" t="s">
        <v>112</v>
      </c>
      <c r="J12" s="73">
        <v>44393</v>
      </c>
      <c r="K12" s="72" t="s">
        <v>25</v>
      </c>
      <c r="L12" s="72"/>
      <c r="M12" s="72">
        <v>3084.3595591678663</v>
      </c>
      <c r="N12" s="72">
        <v>3.0843595591678663</v>
      </c>
      <c r="O12" s="72">
        <v>1.3758988713896343</v>
      </c>
    </row>
    <row r="13" spans="1:25" ht="15" customHeight="1" x14ac:dyDescent="0.15">
      <c r="A13" s="72">
        <v>2021</v>
      </c>
      <c r="B13" s="72" t="s">
        <v>21</v>
      </c>
      <c r="C13" s="72">
        <v>1212</v>
      </c>
      <c r="D13" s="72" t="s">
        <v>111</v>
      </c>
      <c r="E13" s="72" t="s">
        <v>29</v>
      </c>
      <c r="F13" s="72" t="s">
        <v>108</v>
      </c>
      <c r="G13" s="72" t="s">
        <v>107</v>
      </c>
      <c r="H13" s="72" t="s">
        <v>32</v>
      </c>
      <c r="I13" s="72" t="s">
        <v>112</v>
      </c>
      <c r="J13" s="73">
        <v>44393</v>
      </c>
      <c r="K13" s="72" t="s">
        <v>25</v>
      </c>
      <c r="L13" s="72">
        <v>0.78338403440679738</v>
      </c>
      <c r="M13" s="72">
        <v>3118.8372608765253</v>
      </c>
      <c r="N13" s="72">
        <v>3.1188372608765254</v>
      </c>
      <c r="O13" s="72">
        <v>1.3912789948671485</v>
      </c>
    </row>
    <row r="14" spans="1:25" ht="15" customHeight="1" x14ac:dyDescent="0.15">
      <c r="A14" s="72">
        <v>2021</v>
      </c>
      <c r="B14" s="72" t="s">
        <v>21</v>
      </c>
      <c r="C14" s="72">
        <v>1301</v>
      </c>
      <c r="D14" s="72" t="s">
        <v>109</v>
      </c>
      <c r="E14" s="72" t="s">
        <v>22</v>
      </c>
      <c r="F14" s="72" t="s">
        <v>106</v>
      </c>
      <c r="G14" s="72" t="s">
        <v>107</v>
      </c>
      <c r="H14" s="72" t="s">
        <v>32</v>
      </c>
      <c r="I14" s="72" t="s">
        <v>112</v>
      </c>
      <c r="J14" s="73">
        <v>44393</v>
      </c>
      <c r="K14" s="72" t="s">
        <v>25</v>
      </c>
      <c r="L14" s="72"/>
      <c r="M14" s="72">
        <v>3096.9142464641509</v>
      </c>
      <c r="N14" s="72">
        <v>3.0969142464641508</v>
      </c>
      <c r="O14" s="72">
        <v>1.3814993792909467</v>
      </c>
    </row>
    <row r="15" spans="1:25" ht="15" customHeight="1" x14ac:dyDescent="0.15">
      <c r="A15" s="72">
        <v>2021</v>
      </c>
      <c r="B15" s="72" t="s">
        <v>21</v>
      </c>
      <c r="C15" s="72">
        <v>1302</v>
      </c>
      <c r="D15" s="72" t="s">
        <v>109</v>
      </c>
      <c r="E15" s="72" t="s">
        <v>27</v>
      </c>
      <c r="F15" s="72" t="s">
        <v>108</v>
      </c>
      <c r="G15" s="72" t="s">
        <v>109</v>
      </c>
      <c r="H15" s="72" t="s">
        <v>32</v>
      </c>
      <c r="I15" s="72" t="s">
        <v>112</v>
      </c>
      <c r="J15" s="73">
        <v>44393</v>
      </c>
      <c r="K15" s="72" t="s">
        <v>25</v>
      </c>
      <c r="L15" s="72">
        <v>0.8059975520195839</v>
      </c>
      <c r="M15" s="72">
        <v>3056.7617137132834</v>
      </c>
      <c r="N15" s="72">
        <v>3.0567617137132834</v>
      </c>
      <c r="O15" s="72">
        <v>1.363587776108645</v>
      </c>
    </row>
    <row r="16" spans="1:25" ht="15" customHeight="1" x14ac:dyDescent="0.15">
      <c r="A16" s="72">
        <v>2021</v>
      </c>
      <c r="B16" s="72" t="s">
        <v>21</v>
      </c>
      <c r="C16" s="72">
        <v>1303</v>
      </c>
      <c r="D16" s="72" t="s">
        <v>109</v>
      </c>
      <c r="E16" s="72" t="s">
        <v>30</v>
      </c>
      <c r="F16" s="72" t="s">
        <v>108</v>
      </c>
      <c r="G16" s="72" t="s">
        <v>110</v>
      </c>
      <c r="H16" s="72" t="s">
        <v>32</v>
      </c>
      <c r="I16" s="72" t="s">
        <v>112</v>
      </c>
      <c r="J16" s="73">
        <v>44393</v>
      </c>
      <c r="K16" s="72" t="s">
        <v>25</v>
      </c>
      <c r="L16" s="72"/>
      <c r="M16" s="72">
        <v>3125.9987099332843</v>
      </c>
      <c r="N16" s="72">
        <v>3.1259987099332842</v>
      </c>
      <c r="O16" s="72">
        <v>1.3944736385154288</v>
      </c>
    </row>
    <row r="17" spans="1:15" ht="15" customHeight="1" x14ac:dyDescent="0.15">
      <c r="A17" s="72">
        <v>2021</v>
      </c>
      <c r="B17" s="72" t="s">
        <v>21</v>
      </c>
      <c r="C17" s="72">
        <v>1304</v>
      </c>
      <c r="D17" s="72" t="s">
        <v>109</v>
      </c>
      <c r="E17" s="72" t="s">
        <v>31</v>
      </c>
      <c r="F17" s="72" t="s">
        <v>106</v>
      </c>
      <c r="G17" s="72" t="s">
        <v>109</v>
      </c>
      <c r="H17" s="72" t="s">
        <v>32</v>
      </c>
      <c r="I17" s="72" t="s">
        <v>112</v>
      </c>
      <c r="J17" s="73">
        <v>44393</v>
      </c>
      <c r="K17" s="72" t="s">
        <v>25</v>
      </c>
      <c r="L17" s="72"/>
      <c r="M17" s="72">
        <v>2801.5148769022021</v>
      </c>
      <c r="N17" s="72">
        <v>2.801514876902202</v>
      </c>
      <c r="O17" s="72">
        <v>1.2497249699224264</v>
      </c>
    </row>
    <row r="18" spans="1:15" ht="15" customHeight="1" x14ac:dyDescent="0.15">
      <c r="A18" s="72">
        <v>2021</v>
      </c>
      <c r="B18" s="72" t="s">
        <v>21</v>
      </c>
      <c r="C18" s="72">
        <v>1305</v>
      </c>
      <c r="D18" s="72" t="s">
        <v>109</v>
      </c>
      <c r="E18" s="72" t="s">
        <v>28</v>
      </c>
      <c r="F18" s="72" t="s">
        <v>106</v>
      </c>
      <c r="G18" s="72" t="s">
        <v>110</v>
      </c>
      <c r="H18" s="72" t="s">
        <v>32</v>
      </c>
      <c r="I18" s="72" t="s">
        <v>112</v>
      </c>
      <c r="J18" s="73">
        <v>44393</v>
      </c>
      <c r="K18" s="72" t="s">
        <v>25</v>
      </c>
      <c r="L18" s="72"/>
      <c r="M18" s="72">
        <v>2797.3813248890647</v>
      </c>
      <c r="N18" s="72">
        <v>2.7973813248890647</v>
      </c>
      <c r="O18" s="72">
        <v>1.247881037838438</v>
      </c>
    </row>
    <row r="19" spans="1:15" ht="15" customHeight="1" x14ac:dyDescent="0.15">
      <c r="A19" s="72">
        <v>2021</v>
      </c>
      <c r="B19" s="72" t="s">
        <v>21</v>
      </c>
      <c r="C19" s="72">
        <v>1306</v>
      </c>
      <c r="D19" s="72" t="s">
        <v>109</v>
      </c>
      <c r="E19" s="72" t="s">
        <v>29</v>
      </c>
      <c r="F19" s="72" t="s">
        <v>108</v>
      </c>
      <c r="G19" s="72" t="s">
        <v>107</v>
      </c>
      <c r="H19" s="72" t="s">
        <v>32</v>
      </c>
      <c r="I19" s="72" t="s">
        <v>112</v>
      </c>
      <c r="J19" s="73">
        <v>44393</v>
      </c>
      <c r="K19" s="72" t="s">
        <v>25</v>
      </c>
      <c r="L19" s="72"/>
      <c r="M19" s="72">
        <v>3072.7792277641779</v>
      </c>
      <c r="N19" s="72">
        <v>3.0727792277641779</v>
      </c>
      <c r="O19" s="72">
        <v>1.3707330129340944</v>
      </c>
    </row>
    <row r="20" spans="1:15" ht="15" customHeight="1" x14ac:dyDescent="0.15">
      <c r="A20" s="72">
        <v>2021</v>
      </c>
      <c r="B20" s="72" t="s">
        <v>21</v>
      </c>
      <c r="C20" s="72">
        <v>1407</v>
      </c>
      <c r="D20" s="72" t="s">
        <v>107</v>
      </c>
      <c r="E20" s="72" t="s">
        <v>27</v>
      </c>
      <c r="F20" s="72" t="s">
        <v>108</v>
      </c>
      <c r="G20" s="72" t="s">
        <v>109</v>
      </c>
      <c r="H20" s="72" t="s">
        <v>32</v>
      </c>
      <c r="I20" s="72" t="s">
        <v>112</v>
      </c>
      <c r="J20" s="73">
        <v>44393</v>
      </c>
      <c r="K20" s="72" t="s">
        <v>25</v>
      </c>
      <c r="L20" s="72"/>
      <c r="M20" s="72">
        <v>2578.9877464346532</v>
      </c>
      <c r="N20" s="72">
        <v>2.5789877464346533</v>
      </c>
      <c r="O20" s="72">
        <v>1.1504580648192881</v>
      </c>
    </row>
    <row r="21" spans="1:15" ht="15" customHeight="1" x14ac:dyDescent="0.15">
      <c r="A21" s="72">
        <v>2021</v>
      </c>
      <c r="B21" s="72" t="s">
        <v>21</v>
      </c>
      <c r="C21" s="72">
        <v>1408</v>
      </c>
      <c r="D21" s="72" t="s">
        <v>107</v>
      </c>
      <c r="E21" s="72" t="s">
        <v>22</v>
      </c>
      <c r="F21" s="72" t="s">
        <v>106</v>
      </c>
      <c r="G21" s="72" t="s">
        <v>107</v>
      </c>
      <c r="H21" s="72" t="s">
        <v>32</v>
      </c>
      <c r="I21" s="72" t="s">
        <v>112</v>
      </c>
      <c r="J21" s="73">
        <v>44393</v>
      </c>
      <c r="K21" s="72" t="s">
        <v>25</v>
      </c>
      <c r="L21" s="72"/>
      <c r="M21" s="72">
        <v>2248.2092507817661</v>
      </c>
      <c r="N21" s="72">
        <v>2.2482092507817661</v>
      </c>
      <c r="O21" s="72">
        <v>1.0029014164719874</v>
      </c>
    </row>
    <row r="22" spans="1:15" ht="15" customHeight="1" x14ac:dyDescent="0.15">
      <c r="A22" s="72">
        <v>2021</v>
      </c>
      <c r="B22" s="72" t="s">
        <v>21</v>
      </c>
      <c r="C22" s="72">
        <v>1409</v>
      </c>
      <c r="D22" s="72" t="s">
        <v>107</v>
      </c>
      <c r="E22" s="72" t="s">
        <v>29</v>
      </c>
      <c r="F22" s="72" t="s">
        <v>108</v>
      </c>
      <c r="G22" s="72" t="s">
        <v>107</v>
      </c>
      <c r="H22" s="72" t="s">
        <v>32</v>
      </c>
      <c r="I22" s="72" t="s">
        <v>112</v>
      </c>
      <c r="J22" s="73">
        <v>44393</v>
      </c>
      <c r="K22" s="72" t="s">
        <v>25</v>
      </c>
      <c r="L22" s="72"/>
      <c r="M22" s="72">
        <v>2500.36007123848</v>
      </c>
      <c r="N22" s="72">
        <v>2.5003600712384801</v>
      </c>
      <c r="O22" s="72">
        <v>1.1153831238187024</v>
      </c>
    </row>
    <row r="23" spans="1:15" ht="15" customHeight="1" x14ac:dyDescent="0.15">
      <c r="A23" s="72">
        <v>2021</v>
      </c>
      <c r="B23" s="72" t="s">
        <v>21</v>
      </c>
      <c r="C23" s="72">
        <v>1410</v>
      </c>
      <c r="D23" s="72" t="s">
        <v>107</v>
      </c>
      <c r="E23" s="72" t="s">
        <v>31</v>
      </c>
      <c r="F23" s="72" t="s">
        <v>106</v>
      </c>
      <c r="G23" s="72" t="s">
        <v>109</v>
      </c>
      <c r="H23" s="72" t="s">
        <v>32</v>
      </c>
      <c r="I23" s="72" t="s">
        <v>112</v>
      </c>
      <c r="J23" s="73">
        <v>44393</v>
      </c>
      <c r="K23" s="72" t="s">
        <v>25</v>
      </c>
      <c r="L23" s="72">
        <v>0.75633164489469473</v>
      </c>
      <c r="M23" s="72">
        <v>2355.1160359332107</v>
      </c>
      <c r="N23" s="72">
        <v>2.3551160359332108</v>
      </c>
      <c r="O23" s="72">
        <v>1.05059135735341</v>
      </c>
    </row>
    <row r="24" spans="1:15" ht="15" customHeight="1" x14ac:dyDescent="0.15">
      <c r="A24" s="72">
        <v>2021</v>
      </c>
      <c r="B24" s="72" t="s">
        <v>21</v>
      </c>
      <c r="C24" s="72">
        <v>1411</v>
      </c>
      <c r="D24" s="72" t="s">
        <v>107</v>
      </c>
      <c r="E24" s="72" t="s">
        <v>30</v>
      </c>
      <c r="F24" s="72" t="s">
        <v>108</v>
      </c>
      <c r="G24" s="72" t="s">
        <v>110</v>
      </c>
      <c r="H24" s="72" t="s">
        <v>32</v>
      </c>
      <c r="I24" s="72" t="s">
        <v>112</v>
      </c>
      <c r="J24" s="73">
        <v>44393</v>
      </c>
      <c r="K24" s="72" t="s">
        <v>25</v>
      </c>
      <c r="L24" s="72"/>
      <c r="M24" s="72">
        <v>2800.3101942826797</v>
      </c>
      <c r="N24" s="72">
        <v>2.8003101942826798</v>
      </c>
      <c r="O24" s="72">
        <v>1.2491875742573664</v>
      </c>
    </row>
    <row r="25" spans="1:15" ht="15" customHeight="1" x14ac:dyDescent="0.15">
      <c r="A25" s="72">
        <v>2021</v>
      </c>
      <c r="B25" s="72" t="s">
        <v>21</v>
      </c>
      <c r="C25" s="72">
        <v>1412</v>
      </c>
      <c r="D25" s="72" t="s">
        <v>107</v>
      </c>
      <c r="E25" s="72" t="s">
        <v>28</v>
      </c>
      <c r="F25" s="72" t="s">
        <v>106</v>
      </c>
      <c r="G25" s="72" t="s">
        <v>110</v>
      </c>
      <c r="H25" s="72" t="s">
        <v>32</v>
      </c>
      <c r="I25" s="72" t="s">
        <v>112</v>
      </c>
      <c r="J25" s="73">
        <v>44393</v>
      </c>
      <c r="K25" s="72" t="s">
        <v>25</v>
      </c>
      <c r="L25" s="72"/>
      <c r="M25" s="72">
        <v>1942.3704313993167</v>
      </c>
      <c r="N25" s="72">
        <v>1.9423704313993166</v>
      </c>
      <c r="O25" s="72">
        <v>0.86647008337248976</v>
      </c>
    </row>
    <row r="26" spans="1:15" ht="15" customHeight="1" x14ac:dyDescent="0.15">
      <c r="A26" s="72">
        <v>2021</v>
      </c>
      <c r="B26" s="72" t="s">
        <v>33</v>
      </c>
      <c r="C26" s="72">
        <v>2107</v>
      </c>
      <c r="D26" s="72" t="s">
        <v>105</v>
      </c>
      <c r="E26" s="72" t="s">
        <v>27</v>
      </c>
      <c r="F26" s="72" t="s">
        <v>108</v>
      </c>
      <c r="G26" s="72" t="s">
        <v>109</v>
      </c>
      <c r="H26" s="72" t="s">
        <v>32</v>
      </c>
      <c r="I26" s="72" t="s">
        <v>112</v>
      </c>
      <c r="J26" s="73">
        <v>44393</v>
      </c>
      <c r="K26" s="72" t="s">
        <v>34</v>
      </c>
      <c r="L26" s="72"/>
      <c r="M26" s="72">
        <v>3011.631751830022</v>
      </c>
      <c r="N26" s="72">
        <v>3.0116317518300222</v>
      </c>
      <c r="O26" s="72">
        <v>1.3434557965421028</v>
      </c>
    </row>
    <row r="27" spans="1:15" ht="15" customHeight="1" x14ac:dyDescent="0.15">
      <c r="A27" s="72">
        <v>2021</v>
      </c>
      <c r="B27" s="72" t="s">
        <v>33</v>
      </c>
      <c r="C27" s="72">
        <v>2108</v>
      </c>
      <c r="D27" s="72" t="s">
        <v>105</v>
      </c>
      <c r="E27" s="72" t="s">
        <v>31</v>
      </c>
      <c r="F27" s="72" t="s">
        <v>106</v>
      </c>
      <c r="G27" s="72" t="s">
        <v>109</v>
      </c>
      <c r="H27" s="72" t="s">
        <v>32</v>
      </c>
      <c r="I27" s="72" t="s">
        <v>112</v>
      </c>
      <c r="J27" s="73">
        <v>44393</v>
      </c>
      <c r="K27" s="72" t="s">
        <v>34</v>
      </c>
      <c r="L27" s="72"/>
      <c r="M27" s="72">
        <v>4136.8185685373201</v>
      </c>
      <c r="N27" s="72">
        <v>4.1368185685373202</v>
      </c>
      <c r="O27" s="72">
        <v>1.8453892584202447</v>
      </c>
    </row>
    <row r="28" spans="1:15" ht="15" customHeight="1" x14ac:dyDescent="0.15">
      <c r="A28" s="72">
        <v>2021</v>
      </c>
      <c r="B28" s="72" t="s">
        <v>33</v>
      </c>
      <c r="C28" s="72">
        <v>2109</v>
      </c>
      <c r="D28" s="72" t="s">
        <v>105</v>
      </c>
      <c r="E28" s="72" t="s">
        <v>22</v>
      </c>
      <c r="F28" s="72" t="s">
        <v>106</v>
      </c>
      <c r="G28" s="72" t="s">
        <v>107</v>
      </c>
      <c r="H28" s="72" t="s">
        <v>32</v>
      </c>
      <c r="I28" s="72" t="s">
        <v>112</v>
      </c>
      <c r="J28" s="73">
        <v>44393</v>
      </c>
      <c r="K28" s="72" t="s">
        <v>34</v>
      </c>
      <c r="L28" s="72">
        <v>0.75917571027923425</v>
      </c>
      <c r="M28" s="72">
        <v>3052.4053258757385</v>
      </c>
      <c r="N28" s="72">
        <v>3.0524053258757387</v>
      </c>
      <c r="O28" s="72">
        <v>1.3616444394145824</v>
      </c>
    </row>
    <row r="29" spans="1:15" ht="15" customHeight="1" x14ac:dyDescent="0.15">
      <c r="A29" s="72">
        <v>2021</v>
      </c>
      <c r="B29" s="72" t="s">
        <v>33</v>
      </c>
      <c r="C29" s="72">
        <v>2110</v>
      </c>
      <c r="D29" s="72" t="s">
        <v>105</v>
      </c>
      <c r="E29" s="72" t="s">
        <v>28</v>
      </c>
      <c r="F29" s="72" t="s">
        <v>106</v>
      </c>
      <c r="G29" s="72" t="s">
        <v>110</v>
      </c>
      <c r="H29" s="72" t="s">
        <v>32</v>
      </c>
      <c r="I29" s="72" t="s">
        <v>112</v>
      </c>
      <c r="J29" s="73">
        <v>44393</v>
      </c>
      <c r="K29" s="72" t="s">
        <v>34</v>
      </c>
      <c r="L29" s="72"/>
      <c r="M29" s="72">
        <v>2906.8083498358501</v>
      </c>
      <c r="N29" s="72">
        <v>2.9068083498358499</v>
      </c>
      <c r="O29" s="72">
        <v>1.2966952299699246</v>
      </c>
    </row>
    <row r="30" spans="1:15" ht="15" customHeight="1" x14ac:dyDescent="0.15">
      <c r="A30" s="72">
        <v>2021</v>
      </c>
      <c r="B30" s="72" t="s">
        <v>33</v>
      </c>
      <c r="C30" s="72">
        <v>2111</v>
      </c>
      <c r="D30" s="72" t="s">
        <v>105</v>
      </c>
      <c r="E30" s="72" t="s">
        <v>29</v>
      </c>
      <c r="F30" s="72" t="s">
        <v>108</v>
      </c>
      <c r="G30" s="72" t="s">
        <v>107</v>
      </c>
      <c r="H30" s="72" t="s">
        <v>32</v>
      </c>
      <c r="I30" s="72" t="s">
        <v>112</v>
      </c>
      <c r="J30" s="73">
        <v>44393</v>
      </c>
      <c r="K30" s="72" t="s">
        <v>34</v>
      </c>
      <c r="L30" s="72"/>
      <c r="M30" s="72">
        <v>3948.4360550727133</v>
      </c>
      <c r="N30" s="72">
        <v>3.9484360550727131</v>
      </c>
      <c r="O30" s="72">
        <v>1.7613538913713316</v>
      </c>
    </row>
    <row r="31" spans="1:15" ht="15" customHeight="1" x14ac:dyDescent="0.15">
      <c r="A31" s="72">
        <v>2021</v>
      </c>
      <c r="B31" s="72" t="s">
        <v>33</v>
      </c>
      <c r="C31" s="72">
        <v>2112</v>
      </c>
      <c r="D31" s="72" t="s">
        <v>105</v>
      </c>
      <c r="E31" s="72" t="s">
        <v>30</v>
      </c>
      <c r="F31" s="72" t="s">
        <v>108</v>
      </c>
      <c r="G31" s="72" t="s">
        <v>110</v>
      </c>
      <c r="H31" s="72" t="s">
        <v>32</v>
      </c>
      <c r="I31" s="72" t="s">
        <v>112</v>
      </c>
      <c r="J31" s="73">
        <v>44393</v>
      </c>
      <c r="K31" s="72" t="s">
        <v>34</v>
      </c>
      <c r="L31" s="72"/>
      <c r="M31" s="72">
        <v>3079.985369795188</v>
      </c>
      <c r="N31" s="72">
        <v>3.079985369795188</v>
      </c>
      <c r="O31" s="72">
        <v>1.3739475936265657</v>
      </c>
    </row>
    <row r="32" spans="1:15" ht="15" customHeight="1" x14ac:dyDescent="0.15">
      <c r="A32" s="72">
        <v>2021</v>
      </c>
      <c r="B32" s="72" t="s">
        <v>33</v>
      </c>
      <c r="C32" s="72">
        <v>2207</v>
      </c>
      <c r="D32" s="72" t="s">
        <v>111</v>
      </c>
      <c r="E32" s="72" t="s">
        <v>22</v>
      </c>
      <c r="F32" s="72" t="s">
        <v>106</v>
      </c>
      <c r="G32" s="72" t="s">
        <v>107</v>
      </c>
      <c r="H32" s="72" t="s">
        <v>32</v>
      </c>
      <c r="I32" s="72" t="s">
        <v>112</v>
      </c>
      <c r="J32" s="73">
        <v>44393</v>
      </c>
      <c r="K32" s="72" t="s">
        <v>34</v>
      </c>
      <c r="L32" s="72"/>
      <c r="M32" s="72">
        <v>3221.7922819947125</v>
      </c>
      <c r="N32" s="72">
        <v>3.2217922819947127</v>
      </c>
      <c r="O32" s="72">
        <v>1.4372060972827394</v>
      </c>
    </row>
    <row r="33" spans="1:15" ht="15" customHeight="1" x14ac:dyDescent="0.15">
      <c r="A33" s="72">
        <v>2021</v>
      </c>
      <c r="B33" s="72" t="s">
        <v>33</v>
      </c>
      <c r="C33" s="72">
        <v>2208</v>
      </c>
      <c r="D33" s="72" t="s">
        <v>111</v>
      </c>
      <c r="E33" s="72" t="s">
        <v>28</v>
      </c>
      <c r="F33" s="72" t="s">
        <v>106</v>
      </c>
      <c r="G33" s="72" t="s">
        <v>110</v>
      </c>
      <c r="H33" s="72" t="s">
        <v>32</v>
      </c>
      <c r="I33" s="72" t="s">
        <v>112</v>
      </c>
      <c r="J33" s="73">
        <v>44393</v>
      </c>
      <c r="K33" s="72" t="s">
        <v>34</v>
      </c>
      <c r="L33" s="72"/>
      <c r="M33" s="72">
        <v>3658.8298447757325</v>
      </c>
      <c r="N33" s="72">
        <v>3.6588298447757324</v>
      </c>
      <c r="O33" s="72">
        <v>1.6321637466261618</v>
      </c>
    </row>
    <row r="34" spans="1:15" ht="15" customHeight="1" x14ac:dyDescent="0.15">
      <c r="A34" s="72">
        <v>2021</v>
      </c>
      <c r="B34" s="72" t="s">
        <v>33</v>
      </c>
      <c r="C34" s="72">
        <v>2209</v>
      </c>
      <c r="D34" s="72" t="s">
        <v>111</v>
      </c>
      <c r="E34" s="72" t="s">
        <v>27</v>
      </c>
      <c r="F34" s="72" t="s">
        <v>108</v>
      </c>
      <c r="G34" s="72" t="s">
        <v>109</v>
      </c>
      <c r="H34" s="72" t="s">
        <v>32</v>
      </c>
      <c r="I34" s="72" t="s">
        <v>112</v>
      </c>
      <c r="J34" s="73">
        <v>44393</v>
      </c>
      <c r="K34" s="72" t="s">
        <v>34</v>
      </c>
      <c r="L34" s="72"/>
      <c r="M34" s="72">
        <v>3816.2401528930513</v>
      </c>
      <c r="N34" s="72">
        <v>3.8162401528930512</v>
      </c>
      <c r="O34" s="72">
        <v>1.7023827535639084</v>
      </c>
    </row>
    <row r="35" spans="1:15" ht="15" customHeight="1" x14ac:dyDescent="0.15">
      <c r="A35" s="72">
        <v>2021</v>
      </c>
      <c r="B35" s="72" t="s">
        <v>33</v>
      </c>
      <c r="C35" s="72">
        <v>2210</v>
      </c>
      <c r="D35" s="72" t="s">
        <v>111</v>
      </c>
      <c r="E35" s="72" t="s">
        <v>29</v>
      </c>
      <c r="F35" s="72" t="s">
        <v>108</v>
      </c>
      <c r="G35" s="72" t="s">
        <v>107</v>
      </c>
      <c r="H35" s="72" t="s">
        <v>32</v>
      </c>
      <c r="I35" s="72" t="s">
        <v>112</v>
      </c>
      <c r="J35" s="73">
        <v>44393</v>
      </c>
      <c r="K35" s="72" t="s">
        <v>34</v>
      </c>
      <c r="L35" s="72">
        <v>0.76614406315097017</v>
      </c>
      <c r="M35" s="72">
        <v>3403.1829769151782</v>
      </c>
      <c r="N35" s="72">
        <v>3.4031829769151782</v>
      </c>
      <c r="O35" s="72">
        <v>1.5181224909891149</v>
      </c>
    </row>
    <row r="36" spans="1:15" ht="15" customHeight="1" x14ac:dyDescent="0.15">
      <c r="A36" s="72">
        <v>2021</v>
      </c>
      <c r="B36" s="72" t="s">
        <v>33</v>
      </c>
      <c r="C36" s="72">
        <v>2211</v>
      </c>
      <c r="D36" s="72" t="s">
        <v>111</v>
      </c>
      <c r="E36" s="72" t="s">
        <v>30</v>
      </c>
      <c r="F36" s="72" t="s">
        <v>108</v>
      </c>
      <c r="G36" s="72" t="s">
        <v>110</v>
      </c>
      <c r="H36" s="72" t="s">
        <v>32</v>
      </c>
      <c r="I36" s="72" t="s">
        <v>112</v>
      </c>
      <c r="J36" s="73">
        <v>44393</v>
      </c>
      <c r="K36" s="72" t="s">
        <v>34</v>
      </c>
      <c r="L36" s="72"/>
      <c r="M36" s="72">
        <v>3610.5877959694913</v>
      </c>
      <c r="N36" s="72">
        <v>3.6105877959694914</v>
      </c>
      <c r="O36" s="72">
        <v>1.6106434993162344</v>
      </c>
    </row>
    <row r="37" spans="1:15" ht="15" customHeight="1" x14ac:dyDescent="0.15">
      <c r="A37" s="72">
        <v>2021</v>
      </c>
      <c r="B37" s="72" t="s">
        <v>33</v>
      </c>
      <c r="C37" s="72">
        <v>2212</v>
      </c>
      <c r="D37" s="72" t="s">
        <v>111</v>
      </c>
      <c r="E37" s="72" t="s">
        <v>31</v>
      </c>
      <c r="F37" s="72" t="s">
        <v>106</v>
      </c>
      <c r="G37" s="72" t="s">
        <v>109</v>
      </c>
      <c r="H37" s="72" t="s">
        <v>32</v>
      </c>
      <c r="I37" s="72" t="s">
        <v>112</v>
      </c>
      <c r="J37" s="73">
        <v>44393</v>
      </c>
      <c r="K37" s="72" t="s">
        <v>34</v>
      </c>
      <c r="L37" s="72"/>
      <c r="M37" s="72">
        <v>3141.591313243071</v>
      </c>
      <c r="N37" s="72">
        <v>3.1415913132430711</v>
      </c>
      <c r="O37" s="72">
        <v>1.4014293273332883</v>
      </c>
    </row>
    <row r="38" spans="1:15" ht="15" customHeight="1" x14ac:dyDescent="0.15">
      <c r="A38" s="72">
        <v>2021</v>
      </c>
      <c r="B38" s="72" t="s">
        <v>33</v>
      </c>
      <c r="C38" s="72">
        <v>2301</v>
      </c>
      <c r="D38" s="72" t="s">
        <v>109</v>
      </c>
      <c r="E38" s="72" t="s">
        <v>22</v>
      </c>
      <c r="F38" s="72" t="s">
        <v>106</v>
      </c>
      <c r="G38" s="72" t="s">
        <v>107</v>
      </c>
      <c r="H38" s="72" t="s">
        <v>32</v>
      </c>
      <c r="I38" s="72" t="s">
        <v>112</v>
      </c>
      <c r="J38" s="73">
        <v>44393</v>
      </c>
      <c r="K38" s="72" t="s">
        <v>34</v>
      </c>
      <c r="L38" s="72"/>
      <c r="M38" s="72">
        <v>3145.9511743042754</v>
      </c>
      <c r="N38" s="72">
        <v>3.1459511743042752</v>
      </c>
      <c r="O38" s="72">
        <v>1.4033742133942197</v>
      </c>
    </row>
    <row r="39" spans="1:15" ht="15" customHeight="1" x14ac:dyDescent="0.15">
      <c r="A39" s="72">
        <v>2021</v>
      </c>
      <c r="B39" s="72" t="s">
        <v>33</v>
      </c>
      <c r="C39" s="72">
        <v>2302</v>
      </c>
      <c r="D39" s="72" t="s">
        <v>109</v>
      </c>
      <c r="E39" s="72" t="s">
        <v>28</v>
      </c>
      <c r="F39" s="72" t="s">
        <v>106</v>
      </c>
      <c r="G39" s="72" t="s">
        <v>110</v>
      </c>
      <c r="H39" s="72" t="s">
        <v>32</v>
      </c>
      <c r="I39" s="72" t="s">
        <v>112</v>
      </c>
      <c r="J39" s="73">
        <v>44393</v>
      </c>
      <c r="K39" s="72" t="s">
        <v>34</v>
      </c>
      <c r="L39" s="72"/>
      <c r="M39" s="72">
        <v>3359.5843663031528</v>
      </c>
      <c r="N39" s="72">
        <v>3.3595843663031526</v>
      </c>
      <c r="O39" s="72">
        <v>1.4986736303798072</v>
      </c>
    </row>
    <row r="40" spans="1:15" ht="15" customHeight="1" x14ac:dyDescent="0.15">
      <c r="A40" s="72">
        <v>2021</v>
      </c>
      <c r="B40" s="72" t="s">
        <v>33</v>
      </c>
      <c r="C40" s="72">
        <v>2303</v>
      </c>
      <c r="D40" s="72" t="s">
        <v>109</v>
      </c>
      <c r="E40" s="72" t="s">
        <v>31</v>
      </c>
      <c r="F40" s="72" t="s">
        <v>106</v>
      </c>
      <c r="G40" s="72" t="s">
        <v>109</v>
      </c>
      <c r="H40" s="72" t="s">
        <v>32</v>
      </c>
      <c r="I40" s="72" t="s">
        <v>112</v>
      </c>
      <c r="J40" s="73">
        <v>44393</v>
      </c>
      <c r="K40" s="72" t="s">
        <v>34</v>
      </c>
      <c r="L40" s="72"/>
      <c r="M40" s="72">
        <v>3497.2314083782403</v>
      </c>
      <c r="N40" s="72">
        <v>3.4972314083782403</v>
      </c>
      <c r="O40" s="72">
        <v>1.5600764617320408</v>
      </c>
    </row>
    <row r="41" spans="1:15" ht="15" customHeight="1" x14ac:dyDescent="0.15">
      <c r="A41" s="72">
        <v>2021</v>
      </c>
      <c r="B41" s="72" t="s">
        <v>33</v>
      </c>
      <c r="C41" s="72">
        <v>2304</v>
      </c>
      <c r="D41" s="72" t="s">
        <v>109</v>
      </c>
      <c r="E41" s="72" t="s">
        <v>30</v>
      </c>
      <c r="F41" s="72" t="s">
        <v>108</v>
      </c>
      <c r="G41" s="72" t="s">
        <v>110</v>
      </c>
      <c r="H41" s="72" t="s">
        <v>32</v>
      </c>
      <c r="I41" s="72" t="s">
        <v>112</v>
      </c>
      <c r="J41" s="73">
        <v>44393</v>
      </c>
      <c r="K41" s="72" t="s">
        <v>34</v>
      </c>
      <c r="L41" s="72"/>
      <c r="M41" s="72">
        <v>4427.7503262975861</v>
      </c>
      <c r="N41" s="72">
        <v>4.4277503262975859</v>
      </c>
      <c r="O41" s="72">
        <v>1.9751707153077638</v>
      </c>
    </row>
    <row r="42" spans="1:15" ht="15" customHeight="1" x14ac:dyDescent="0.15">
      <c r="A42" s="72">
        <v>2021</v>
      </c>
      <c r="B42" s="72" t="s">
        <v>33</v>
      </c>
      <c r="C42" s="72">
        <v>2305</v>
      </c>
      <c r="D42" s="72" t="s">
        <v>109</v>
      </c>
      <c r="E42" s="72" t="s">
        <v>29</v>
      </c>
      <c r="F42" s="72" t="s">
        <v>108</v>
      </c>
      <c r="G42" s="72" t="s">
        <v>107</v>
      </c>
      <c r="H42" s="72" t="s">
        <v>32</v>
      </c>
      <c r="I42" s="72" t="s">
        <v>112</v>
      </c>
      <c r="J42" s="73">
        <v>44393</v>
      </c>
      <c r="K42" s="72" t="s">
        <v>34</v>
      </c>
      <c r="L42" s="72">
        <v>0.76752440106477371</v>
      </c>
      <c r="M42" s="72">
        <v>3711.2509661490644</v>
      </c>
      <c r="N42" s="72">
        <v>3.7112509661490645</v>
      </c>
      <c r="O42" s="72">
        <v>1.65554823223847</v>
      </c>
    </row>
    <row r="43" spans="1:15" ht="15" customHeight="1" x14ac:dyDescent="0.15">
      <c r="A43" s="72">
        <v>2021</v>
      </c>
      <c r="B43" s="72" t="s">
        <v>33</v>
      </c>
      <c r="C43" s="72">
        <v>2306</v>
      </c>
      <c r="D43" s="72" t="s">
        <v>109</v>
      </c>
      <c r="E43" s="72" t="s">
        <v>27</v>
      </c>
      <c r="F43" s="72" t="s">
        <v>108</v>
      </c>
      <c r="G43" s="72" t="s">
        <v>109</v>
      </c>
      <c r="H43" s="72" t="s">
        <v>32</v>
      </c>
      <c r="I43" s="72" t="s">
        <v>112</v>
      </c>
      <c r="J43" s="73">
        <v>44393</v>
      </c>
      <c r="K43" s="72" t="s">
        <v>34</v>
      </c>
      <c r="L43" s="72"/>
      <c r="M43" s="72">
        <v>3642.5240964055665</v>
      </c>
      <c r="N43" s="72">
        <v>3.6425240964055665</v>
      </c>
      <c r="O43" s="72">
        <v>1.6248899316414629</v>
      </c>
    </row>
    <row r="44" spans="1:15" ht="15" customHeight="1" x14ac:dyDescent="0.15">
      <c r="A44" s="72">
        <v>2021</v>
      </c>
      <c r="B44" s="72" t="s">
        <v>33</v>
      </c>
      <c r="C44" s="72">
        <v>2407</v>
      </c>
      <c r="D44" s="72" t="s">
        <v>107</v>
      </c>
      <c r="E44" s="72" t="s">
        <v>31</v>
      </c>
      <c r="F44" s="72" t="s">
        <v>106</v>
      </c>
      <c r="G44" s="72" t="s">
        <v>109</v>
      </c>
      <c r="H44" s="72" t="s">
        <v>32</v>
      </c>
      <c r="I44" s="72" t="s">
        <v>112</v>
      </c>
      <c r="J44" s="73">
        <v>44393</v>
      </c>
      <c r="K44" s="72" t="s">
        <v>34</v>
      </c>
      <c r="L44" s="72"/>
      <c r="M44" s="72">
        <v>1627.1643815208176</v>
      </c>
      <c r="N44" s="72">
        <v>1.6271643815208177</v>
      </c>
      <c r="O44" s="72">
        <v>0.72586013178824005</v>
      </c>
    </row>
    <row r="45" spans="1:15" ht="15" customHeight="1" x14ac:dyDescent="0.15">
      <c r="A45" s="72">
        <v>2021</v>
      </c>
      <c r="B45" s="72" t="s">
        <v>33</v>
      </c>
      <c r="C45" s="72">
        <v>2408</v>
      </c>
      <c r="D45" s="72" t="s">
        <v>107</v>
      </c>
      <c r="E45" s="72" t="s">
        <v>27</v>
      </c>
      <c r="F45" s="72" t="s">
        <v>108</v>
      </c>
      <c r="G45" s="72" t="s">
        <v>109</v>
      </c>
      <c r="H45" s="72" t="s">
        <v>32</v>
      </c>
      <c r="I45" s="72" t="s">
        <v>112</v>
      </c>
      <c r="J45" s="73">
        <v>44393</v>
      </c>
      <c r="K45" s="72" t="s">
        <v>34</v>
      </c>
      <c r="L45" s="72"/>
      <c r="M45" s="72">
        <v>2526.9229599996693</v>
      </c>
      <c r="N45" s="72">
        <v>2.5269229599996694</v>
      </c>
      <c r="O45" s="72">
        <v>1.1272325363032927</v>
      </c>
    </row>
    <row r="46" spans="1:15" ht="15" customHeight="1" x14ac:dyDescent="0.15">
      <c r="A46" s="72">
        <v>2021</v>
      </c>
      <c r="B46" s="72" t="s">
        <v>33</v>
      </c>
      <c r="C46" s="72">
        <v>2409</v>
      </c>
      <c r="D46" s="72" t="s">
        <v>107</v>
      </c>
      <c r="E46" s="72" t="s">
        <v>22</v>
      </c>
      <c r="F46" s="72" t="s">
        <v>106</v>
      </c>
      <c r="G46" s="72" t="s">
        <v>107</v>
      </c>
      <c r="H46" s="72" t="s">
        <v>32</v>
      </c>
      <c r="I46" s="72" t="s">
        <v>112</v>
      </c>
      <c r="J46" s="73">
        <v>44393</v>
      </c>
      <c r="K46" s="72" t="s">
        <v>34</v>
      </c>
      <c r="L46" s="72"/>
      <c r="M46" s="72">
        <v>2745.5301544036461</v>
      </c>
      <c r="N46" s="72">
        <v>2.7455301544036459</v>
      </c>
      <c r="O46" s="72">
        <v>1.2247508010477681</v>
      </c>
    </row>
    <row r="47" spans="1:15" ht="15" customHeight="1" x14ac:dyDescent="0.15">
      <c r="A47" s="72">
        <v>2021</v>
      </c>
      <c r="B47" s="72" t="s">
        <v>33</v>
      </c>
      <c r="C47" s="72">
        <v>2410</v>
      </c>
      <c r="D47" s="72" t="s">
        <v>107</v>
      </c>
      <c r="E47" s="72" t="s">
        <v>30</v>
      </c>
      <c r="F47" s="72" t="s">
        <v>108</v>
      </c>
      <c r="G47" s="72" t="s">
        <v>110</v>
      </c>
      <c r="H47" s="72" t="s">
        <v>32</v>
      </c>
      <c r="I47" s="72" t="s">
        <v>112</v>
      </c>
      <c r="J47" s="73">
        <v>44393</v>
      </c>
      <c r="K47" s="72" t="s">
        <v>34</v>
      </c>
      <c r="L47" s="72"/>
      <c r="M47" s="72">
        <v>2915.6803384611612</v>
      </c>
      <c r="N47" s="72">
        <v>2.9156803384611614</v>
      </c>
      <c r="O47" s="72">
        <v>1.3006529265038012</v>
      </c>
    </row>
    <row r="48" spans="1:15" ht="15" customHeight="1" x14ac:dyDescent="0.15">
      <c r="A48" s="72">
        <v>2021</v>
      </c>
      <c r="B48" s="72" t="s">
        <v>33</v>
      </c>
      <c r="C48" s="72">
        <v>2411</v>
      </c>
      <c r="D48" s="72" t="s">
        <v>107</v>
      </c>
      <c r="E48" s="72" t="s">
        <v>29</v>
      </c>
      <c r="F48" s="72" t="s">
        <v>108</v>
      </c>
      <c r="G48" s="72" t="s">
        <v>107</v>
      </c>
      <c r="H48" s="72" t="s">
        <v>32</v>
      </c>
      <c r="I48" s="72" t="s">
        <v>112</v>
      </c>
      <c r="J48" s="73">
        <v>44393</v>
      </c>
      <c r="K48" s="72" t="s">
        <v>34</v>
      </c>
      <c r="L48" s="72"/>
      <c r="M48" s="72">
        <v>2570.4241397425271</v>
      </c>
      <c r="N48" s="72">
        <v>2.5704241397425269</v>
      </c>
      <c r="O48" s="72">
        <v>1.1466379340736041</v>
      </c>
    </row>
    <row r="49" spans="1:15" ht="15" customHeight="1" x14ac:dyDescent="0.15">
      <c r="A49" s="72">
        <v>2021</v>
      </c>
      <c r="B49" s="72" t="s">
        <v>33</v>
      </c>
      <c r="C49" s="72">
        <v>2412</v>
      </c>
      <c r="D49" s="72" t="s">
        <v>107</v>
      </c>
      <c r="E49" s="72" t="s">
        <v>28</v>
      </c>
      <c r="F49" s="72" t="s">
        <v>106</v>
      </c>
      <c r="G49" s="72" t="s">
        <v>110</v>
      </c>
      <c r="H49" s="72" t="s">
        <v>32</v>
      </c>
      <c r="I49" s="72" t="s">
        <v>112</v>
      </c>
      <c r="J49" s="73">
        <v>44393</v>
      </c>
      <c r="K49" s="72" t="s">
        <v>34</v>
      </c>
      <c r="L49" s="72">
        <v>0.81737170951551785</v>
      </c>
      <c r="M49" s="72">
        <v>1745.6924031912911</v>
      </c>
      <c r="N49" s="72">
        <v>1.745692403191291</v>
      </c>
      <c r="O49" s="72">
        <v>0.77873417844719983</v>
      </c>
    </row>
    <row r="50" spans="1:15" ht="15" customHeight="1" x14ac:dyDescent="0.15">
      <c r="A50" s="72">
        <v>2021</v>
      </c>
      <c r="B50" s="72" t="s">
        <v>21</v>
      </c>
      <c r="C50" s="72">
        <v>1107</v>
      </c>
      <c r="D50" s="72" t="s">
        <v>105</v>
      </c>
      <c r="E50" s="72" t="s">
        <v>29</v>
      </c>
      <c r="F50" s="72" t="s">
        <v>108</v>
      </c>
      <c r="G50" s="72" t="s">
        <v>107</v>
      </c>
      <c r="H50" s="72" t="s">
        <v>32</v>
      </c>
      <c r="I50" s="72" t="s">
        <v>38</v>
      </c>
      <c r="J50" s="74">
        <v>44428</v>
      </c>
      <c r="K50" s="72" t="s">
        <v>39</v>
      </c>
      <c r="L50" s="72">
        <v>0.77709401709401715</v>
      </c>
      <c r="M50" s="72">
        <v>2719.787975865012</v>
      </c>
      <c r="N50" s="72">
        <v>2.7197879758650121</v>
      </c>
      <c r="O50" s="72">
        <v>1.2132674983656475</v>
      </c>
    </row>
    <row r="51" spans="1:15" ht="15" customHeight="1" x14ac:dyDescent="0.15">
      <c r="A51" s="72">
        <v>2021</v>
      </c>
      <c r="B51" s="72" t="s">
        <v>21</v>
      </c>
      <c r="C51" s="72">
        <v>1108</v>
      </c>
      <c r="D51" s="72" t="s">
        <v>105</v>
      </c>
      <c r="E51" s="72" t="s">
        <v>28</v>
      </c>
      <c r="F51" s="72" t="s">
        <v>106</v>
      </c>
      <c r="G51" s="72" t="s">
        <v>110</v>
      </c>
      <c r="H51" s="72" t="s">
        <v>32</v>
      </c>
      <c r="I51" s="72" t="s">
        <v>38</v>
      </c>
      <c r="J51" s="74">
        <v>44428</v>
      </c>
      <c r="K51" s="72" t="s">
        <v>39</v>
      </c>
      <c r="L51" s="72">
        <v>0.77879999999999994</v>
      </c>
      <c r="M51" s="72">
        <v>2698.9724206509545</v>
      </c>
      <c r="N51" s="72">
        <v>2.6989724206509544</v>
      </c>
      <c r="O51" s="72">
        <v>1.2039819081557637</v>
      </c>
    </row>
    <row r="52" spans="1:15" ht="15" customHeight="1" x14ac:dyDescent="0.15">
      <c r="A52" s="72">
        <v>2021</v>
      </c>
      <c r="B52" s="72" t="s">
        <v>21</v>
      </c>
      <c r="C52" s="72">
        <v>1109</v>
      </c>
      <c r="D52" s="72" t="s">
        <v>105</v>
      </c>
      <c r="E52" s="72" t="s">
        <v>22</v>
      </c>
      <c r="F52" s="72" t="s">
        <v>106</v>
      </c>
      <c r="G52" s="72" t="s">
        <v>107</v>
      </c>
      <c r="H52" s="72" t="s">
        <v>32</v>
      </c>
      <c r="I52" s="72" t="s">
        <v>38</v>
      </c>
      <c r="J52" s="74">
        <v>44428</v>
      </c>
      <c r="K52" s="72" t="s">
        <v>25</v>
      </c>
      <c r="L52" s="72">
        <v>0.76842105263157889</v>
      </c>
      <c r="M52" s="72">
        <v>3105.3746588693957</v>
      </c>
      <c r="N52" s="72">
        <v>3.1053746588693958</v>
      </c>
      <c r="O52" s="72">
        <v>1.38527347620039</v>
      </c>
    </row>
    <row r="53" spans="1:15" ht="15" customHeight="1" x14ac:dyDescent="0.15">
      <c r="A53" s="72">
        <v>2021</v>
      </c>
      <c r="B53" s="72" t="s">
        <v>21</v>
      </c>
      <c r="C53" s="72">
        <v>1110</v>
      </c>
      <c r="D53" s="72" t="s">
        <v>105</v>
      </c>
      <c r="E53" s="72" t="s">
        <v>27</v>
      </c>
      <c r="F53" s="72" t="s">
        <v>108</v>
      </c>
      <c r="G53" s="72" t="s">
        <v>109</v>
      </c>
      <c r="H53" s="72" t="s">
        <v>32</v>
      </c>
      <c r="I53" s="72" t="s">
        <v>38</v>
      </c>
      <c r="J53" s="74">
        <v>44428</v>
      </c>
      <c r="K53" s="72" t="s">
        <v>40</v>
      </c>
      <c r="L53" s="72">
        <v>0.77160305343511448</v>
      </c>
      <c r="M53" s="72">
        <v>2979.9295674300261</v>
      </c>
      <c r="N53" s="72">
        <v>2.9799295674300259</v>
      </c>
      <c r="O53" s="72">
        <v>1.3293138008052929</v>
      </c>
    </row>
    <row r="54" spans="1:15" ht="15" customHeight="1" x14ac:dyDescent="0.15">
      <c r="A54" s="72">
        <v>2021</v>
      </c>
      <c r="B54" s="72" t="s">
        <v>21</v>
      </c>
      <c r="C54" s="72">
        <v>1111</v>
      </c>
      <c r="D54" s="72" t="s">
        <v>105</v>
      </c>
      <c r="E54" s="72" t="s">
        <v>30</v>
      </c>
      <c r="F54" s="72" t="s">
        <v>108</v>
      </c>
      <c r="G54" s="72" t="s">
        <v>110</v>
      </c>
      <c r="H54" s="72" t="s">
        <v>32</v>
      </c>
      <c r="I54" s="72" t="s">
        <v>38</v>
      </c>
      <c r="J54" s="74">
        <v>44428</v>
      </c>
      <c r="K54" s="72" t="s">
        <v>41</v>
      </c>
      <c r="L54" s="72">
        <v>0.77614035087719291</v>
      </c>
      <c r="M54" s="72">
        <v>2893.6869568984198</v>
      </c>
      <c r="N54" s="72">
        <v>2.8936869568984198</v>
      </c>
      <c r="O54" s="72">
        <v>1.2908419209158593</v>
      </c>
    </row>
    <row r="55" spans="1:15" ht="15" customHeight="1" x14ac:dyDescent="0.15">
      <c r="A55" s="72">
        <v>2021</v>
      </c>
      <c r="B55" s="72" t="s">
        <v>21</v>
      </c>
      <c r="C55" s="72">
        <v>1112</v>
      </c>
      <c r="D55" s="72" t="s">
        <v>105</v>
      </c>
      <c r="E55" s="72" t="s">
        <v>31</v>
      </c>
      <c r="F55" s="72" t="s">
        <v>106</v>
      </c>
      <c r="G55" s="72" t="s">
        <v>109</v>
      </c>
      <c r="H55" s="72" t="s">
        <v>32</v>
      </c>
      <c r="I55" s="72" t="s">
        <v>38</v>
      </c>
      <c r="J55" s="74">
        <v>44428</v>
      </c>
      <c r="K55" s="72" t="s">
        <v>42</v>
      </c>
      <c r="L55" s="72">
        <v>0.75589743589743585</v>
      </c>
      <c r="M55" s="72">
        <v>2152.718047713603</v>
      </c>
      <c r="N55" s="72">
        <v>2.152718047713603</v>
      </c>
      <c r="O55" s="72">
        <v>0.96030384118651346</v>
      </c>
    </row>
    <row r="56" spans="1:15" ht="15" customHeight="1" x14ac:dyDescent="0.15">
      <c r="A56" s="72">
        <v>2021</v>
      </c>
      <c r="B56" s="72" t="s">
        <v>21</v>
      </c>
      <c r="C56" s="72">
        <v>1207</v>
      </c>
      <c r="D56" s="72" t="s">
        <v>111</v>
      </c>
      <c r="E56" s="72" t="s">
        <v>28</v>
      </c>
      <c r="F56" s="72" t="s">
        <v>106</v>
      </c>
      <c r="G56" s="72" t="s">
        <v>110</v>
      </c>
      <c r="H56" s="72" t="s">
        <v>32</v>
      </c>
      <c r="I56" s="72" t="s">
        <v>38</v>
      </c>
      <c r="J56" s="74">
        <v>44428</v>
      </c>
      <c r="K56" s="72" t="s">
        <v>43</v>
      </c>
      <c r="L56" s="72">
        <v>0.77173076923076922</v>
      </c>
      <c r="M56" s="72">
        <v>2371.5799874816544</v>
      </c>
      <c r="N56" s="72">
        <v>2.3715799874816543</v>
      </c>
      <c r="O56" s="72">
        <v>1.0579357450357036</v>
      </c>
    </row>
    <row r="57" spans="1:15" ht="15" customHeight="1" x14ac:dyDescent="0.15">
      <c r="A57" s="72">
        <v>2021</v>
      </c>
      <c r="B57" s="72" t="s">
        <v>21</v>
      </c>
      <c r="C57" s="72">
        <v>1208</v>
      </c>
      <c r="D57" s="72" t="s">
        <v>111</v>
      </c>
      <c r="E57" s="72" t="s">
        <v>30</v>
      </c>
      <c r="F57" s="72" t="s">
        <v>108</v>
      </c>
      <c r="G57" s="72" t="s">
        <v>110</v>
      </c>
      <c r="H57" s="72" t="s">
        <v>32</v>
      </c>
      <c r="I57" s="72" t="s">
        <v>38</v>
      </c>
      <c r="J57" s="74">
        <v>44428</v>
      </c>
      <c r="K57" s="72" t="s">
        <v>41</v>
      </c>
      <c r="L57" s="72">
        <v>0.78616438356164375</v>
      </c>
      <c r="M57" s="72">
        <v>2609.1158739603043</v>
      </c>
      <c r="N57" s="72">
        <v>2.6091158739603042</v>
      </c>
      <c r="O57" s="72">
        <v>1.1638978910990783</v>
      </c>
    </row>
    <row r="58" spans="1:15" ht="15" customHeight="1" x14ac:dyDescent="0.15">
      <c r="A58" s="72">
        <v>2021</v>
      </c>
      <c r="B58" s="72" t="s">
        <v>21</v>
      </c>
      <c r="C58" s="72">
        <v>1209</v>
      </c>
      <c r="D58" s="72" t="s">
        <v>111</v>
      </c>
      <c r="E58" s="72" t="s">
        <v>31</v>
      </c>
      <c r="F58" s="72" t="s">
        <v>106</v>
      </c>
      <c r="G58" s="72" t="s">
        <v>109</v>
      </c>
      <c r="H58" s="72" t="s">
        <v>32</v>
      </c>
      <c r="I58" s="72" t="s">
        <v>38</v>
      </c>
      <c r="J58" s="74">
        <v>44428</v>
      </c>
      <c r="K58" s="72" t="s">
        <v>42</v>
      </c>
      <c r="L58" s="72">
        <v>0.76210526315789473</v>
      </c>
      <c r="M58" s="72">
        <v>2529.0618843404814</v>
      </c>
      <c r="N58" s="72">
        <v>2.5290618843404813</v>
      </c>
      <c r="O58" s="72">
        <v>1.1281866869235611</v>
      </c>
    </row>
    <row r="59" spans="1:15" ht="15" customHeight="1" x14ac:dyDescent="0.15">
      <c r="A59" s="72">
        <v>2021</v>
      </c>
      <c r="B59" s="72" t="s">
        <v>21</v>
      </c>
      <c r="C59" s="72">
        <v>1210</v>
      </c>
      <c r="D59" s="72" t="s">
        <v>111</v>
      </c>
      <c r="E59" s="72" t="s">
        <v>22</v>
      </c>
      <c r="F59" s="72" t="s">
        <v>106</v>
      </c>
      <c r="G59" s="72" t="s">
        <v>107</v>
      </c>
      <c r="H59" s="72" t="s">
        <v>32</v>
      </c>
      <c r="I59" s="72" t="s">
        <v>38</v>
      </c>
      <c r="J59" s="74">
        <v>44428</v>
      </c>
      <c r="K59" s="72" t="s">
        <v>41</v>
      </c>
      <c r="L59" s="72">
        <v>0.77654135338345864</v>
      </c>
      <c r="M59" s="72">
        <v>2915.4988197767143</v>
      </c>
      <c r="N59" s="72">
        <v>2.9154988197767144</v>
      </c>
      <c r="O59" s="72">
        <v>1.3005719530153748</v>
      </c>
    </row>
    <row r="60" spans="1:15" ht="15" customHeight="1" x14ac:dyDescent="0.15">
      <c r="A60" s="72">
        <v>2021</v>
      </c>
      <c r="B60" s="72" t="s">
        <v>21</v>
      </c>
      <c r="C60" s="72">
        <v>1211</v>
      </c>
      <c r="D60" s="72" t="s">
        <v>111</v>
      </c>
      <c r="E60" s="72" t="s">
        <v>27</v>
      </c>
      <c r="F60" s="72" t="s">
        <v>108</v>
      </c>
      <c r="G60" s="72" t="s">
        <v>109</v>
      </c>
      <c r="H60" s="72" t="s">
        <v>32</v>
      </c>
      <c r="I60" s="72" t="s">
        <v>38</v>
      </c>
      <c r="J60" s="74">
        <v>44428</v>
      </c>
      <c r="K60" s="72" t="s">
        <v>41</v>
      </c>
      <c r="L60" s="72">
        <v>0.78068965517241384</v>
      </c>
      <c r="M60" s="72">
        <v>2808.3868663647963</v>
      </c>
      <c r="N60" s="72">
        <v>2.8083868663647964</v>
      </c>
      <c r="O60" s="72">
        <v>1.2527904888298056</v>
      </c>
    </row>
    <row r="61" spans="1:15" ht="15" customHeight="1" x14ac:dyDescent="0.15">
      <c r="A61" s="72">
        <v>2021</v>
      </c>
      <c r="B61" s="72" t="s">
        <v>21</v>
      </c>
      <c r="C61" s="72">
        <v>1212</v>
      </c>
      <c r="D61" s="72" t="s">
        <v>111</v>
      </c>
      <c r="E61" s="72" t="s">
        <v>29</v>
      </c>
      <c r="F61" s="72" t="s">
        <v>108</v>
      </c>
      <c r="G61" s="72" t="s">
        <v>107</v>
      </c>
      <c r="H61" s="72" t="s">
        <v>32</v>
      </c>
      <c r="I61" s="72" t="s">
        <v>38</v>
      </c>
      <c r="J61" s="74">
        <v>44428</v>
      </c>
      <c r="K61" s="72" t="s">
        <v>41</v>
      </c>
      <c r="L61" s="72">
        <v>0.77460869565217383</v>
      </c>
      <c r="M61" s="72">
        <v>2859.0279841897245</v>
      </c>
      <c r="N61" s="72">
        <v>2.8590279841897246</v>
      </c>
      <c r="O61" s="72">
        <v>1.2753809344392102</v>
      </c>
    </row>
    <row r="62" spans="1:15" ht="15" customHeight="1" x14ac:dyDescent="0.15">
      <c r="A62" s="72">
        <v>2021</v>
      </c>
      <c r="B62" s="72" t="s">
        <v>21</v>
      </c>
      <c r="C62" s="72">
        <v>1301</v>
      </c>
      <c r="D62" s="72" t="s">
        <v>109</v>
      </c>
      <c r="E62" s="72" t="s">
        <v>22</v>
      </c>
      <c r="F62" s="72" t="s">
        <v>106</v>
      </c>
      <c r="G62" s="72" t="s">
        <v>107</v>
      </c>
      <c r="H62" s="72" t="s">
        <v>32</v>
      </c>
      <c r="I62" s="72" t="s">
        <v>38</v>
      </c>
      <c r="J62" s="74">
        <v>44428</v>
      </c>
      <c r="K62" s="72" t="s">
        <v>43</v>
      </c>
      <c r="L62" s="72">
        <v>0.77417475728155338</v>
      </c>
      <c r="M62" s="72">
        <v>3055.5012005709737</v>
      </c>
      <c r="N62" s="72">
        <v>3.0555012005709736</v>
      </c>
      <c r="O62" s="72">
        <v>1.3630254750615052</v>
      </c>
    </row>
    <row r="63" spans="1:15" ht="15" customHeight="1" x14ac:dyDescent="0.15">
      <c r="A63" s="72">
        <v>2021</v>
      </c>
      <c r="B63" s="72" t="s">
        <v>21</v>
      </c>
      <c r="C63" s="72">
        <v>1302</v>
      </c>
      <c r="D63" s="72" t="s">
        <v>109</v>
      </c>
      <c r="E63" s="72" t="s">
        <v>27</v>
      </c>
      <c r="F63" s="72" t="s">
        <v>108</v>
      </c>
      <c r="G63" s="72" t="s">
        <v>109</v>
      </c>
      <c r="H63" s="72" t="s">
        <v>32</v>
      </c>
      <c r="I63" s="72" t="s">
        <v>38</v>
      </c>
      <c r="J63" s="74">
        <v>44428</v>
      </c>
      <c r="K63" s="72" t="s">
        <v>41</v>
      </c>
      <c r="L63" s="72">
        <v>0.77652173913043476</v>
      </c>
      <c r="M63" s="72">
        <v>2780.7660850046359</v>
      </c>
      <c r="N63" s="72">
        <v>2.7807660850046361</v>
      </c>
      <c r="O63" s="72">
        <v>1.2404691620936332</v>
      </c>
    </row>
    <row r="64" spans="1:15" ht="15" customHeight="1" x14ac:dyDescent="0.15">
      <c r="A64" s="72">
        <v>2021</v>
      </c>
      <c r="B64" s="72" t="s">
        <v>21</v>
      </c>
      <c r="C64" s="72">
        <v>1303</v>
      </c>
      <c r="D64" s="72" t="s">
        <v>109</v>
      </c>
      <c r="E64" s="72" t="s">
        <v>30</v>
      </c>
      <c r="F64" s="72" t="s">
        <v>108</v>
      </c>
      <c r="G64" s="72" t="s">
        <v>110</v>
      </c>
      <c r="H64" s="72" t="s">
        <v>32</v>
      </c>
      <c r="I64" s="72" t="s">
        <v>38</v>
      </c>
      <c r="J64" s="74">
        <v>44428</v>
      </c>
      <c r="K64" s="72" t="s">
        <v>41</v>
      </c>
      <c r="L64" s="72">
        <v>0.7742168674698795</v>
      </c>
      <c r="M64" s="72">
        <v>2891.2743926547942</v>
      </c>
      <c r="N64" s="72">
        <v>2.8912743926547941</v>
      </c>
      <c r="O64" s="72">
        <v>1.2897657025449845</v>
      </c>
    </row>
    <row r="65" spans="1:15" ht="15" customHeight="1" x14ac:dyDescent="0.15">
      <c r="A65" s="72">
        <v>2021</v>
      </c>
      <c r="B65" s="72" t="s">
        <v>21</v>
      </c>
      <c r="C65" s="72">
        <v>1304</v>
      </c>
      <c r="D65" s="72" t="s">
        <v>109</v>
      </c>
      <c r="E65" s="72" t="s">
        <v>31</v>
      </c>
      <c r="F65" s="72" t="s">
        <v>106</v>
      </c>
      <c r="G65" s="72" t="s">
        <v>109</v>
      </c>
      <c r="H65" s="72" t="s">
        <v>32</v>
      </c>
      <c r="I65" s="72" t="s">
        <v>38</v>
      </c>
      <c r="J65" s="74">
        <v>44428</v>
      </c>
      <c r="K65" s="72" t="s">
        <v>42</v>
      </c>
      <c r="L65" s="72">
        <v>0.76424778761061951</v>
      </c>
      <c r="M65" s="72">
        <v>2306.9211263073207</v>
      </c>
      <c r="N65" s="72">
        <v>2.3069211263073206</v>
      </c>
      <c r="O65" s="72">
        <v>1.0290921383133065</v>
      </c>
    </row>
    <row r="66" spans="1:15" ht="13" x14ac:dyDescent="0.15">
      <c r="A66" s="72">
        <v>2021</v>
      </c>
      <c r="B66" s="72" t="s">
        <v>21</v>
      </c>
      <c r="C66" s="72">
        <v>1305</v>
      </c>
      <c r="D66" s="72" t="s">
        <v>109</v>
      </c>
      <c r="E66" s="72" t="s">
        <v>28</v>
      </c>
      <c r="F66" s="72" t="s">
        <v>106</v>
      </c>
      <c r="G66" s="72" t="s">
        <v>110</v>
      </c>
      <c r="H66" s="72" t="s">
        <v>32</v>
      </c>
      <c r="I66" s="72" t="s">
        <v>38</v>
      </c>
      <c r="J66" s="74">
        <v>44428</v>
      </c>
      <c r="K66" s="72" t="s">
        <v>43</v>
      </c>
      <c r="L66" s="72">
        <v>0.76363636363636367</v>
      </c>
      <c r="M66" s="72">
        <v>2741.2197122742568</v>
      </c>
      <c r="N66" s="72">
        <v>2.741219712274257</v>
      </c>
      <c r="O66" s="72">
        <v>1.2228279602287111</v>
      </c>
    </row>
    <row r="67" spans="1:15" ht="13" x14ac:dyDescent="0.15">
      <c r="A67" s="72">
        <v>2021</v>
      </c>
      <c r="B67" s="72" t="s">
        <v>21</v>
      </c>
      <c r="C67" s="72">
        <v>1306</v>
      </c>
      <c r="D67" s="72" t="s">
        <v>109</v>
      </c>
      <c r="E67" s="72" t="s">
        <v>29</v>
      </c>
      <c r="F67" s="72" t="s">
        <v>108</v>
      </c>
      <c r="G67" s="72" t="s">
        <v>107</v>
      </c>
      <c r="H67" s="72" t="s">
        <v>32</v>
      </c>
      <c r="I67" s="72" t="s">
        <v>38</v>
      </c>
      <c r="J67" s="74">
        <v>44428</v>
      </c>
      <c r="K67" s="72" t="s">
        <v>41</v>
      </c>
      <c r="L67" s="72">
        <v>0.77159663865546224</v>
      </c>
      <c r="M67" s="72">
        <v>3007.6059774212704</v>
      </c>
      <c r="N67" s="72">
        <v>3.0076059774212704</v>
      </c>
      <c r="O67" s="72">
        <v>1.3416599428618772</v>
      </c>
    </row>
    <row r="68" spans="1:15" ht="13" x14ac:dyDescent="0.15">
      <c r="A68" s="72">
        <v>2021</v>
      </c>
      <c r="B68" s="72" t="s">
        <v>21</v>
      </c>
      <c r="C68" s="72">
        <v>1407</v>
      </c>
      <c r="D68" s="72" t="s">
        <v>107</v>
      </c>
      <c r="E68" s="72" t="s">
        <v>27</v>
      </c>
      <c r="F68" s="72" t="s">
        <v>108</v>
      </c>
      <c r="G68" s="72" t="s">
        <v>109</v>
      </c>
      <c r="H68" s="72" t="s">
        <v>32</v>
      </c>
      <c r="I68" s="72" t="s">
        <v>38</v>
      </c>
      <c r="J68" s="74">
        <v>44428</v>
      </c>
      <c r="K68" s="72" t="s">
        <v>43</v>
      </c>
      <c r="L68" s="72">
        <v>0.77794871794871789</v>
      </c>
      <c r="M68" s="72">
        <v>2575.2326409393081</v>
      </c>
      <c r="N68" s="72">
        <v>2.575232640939308</v>
      </c>
      <c r="O68" s="72">
        <v>1.1487829535639751</v>
      </c>
    </row>
    <row r="69" spans="1:15" ht="13" x14ac:dyDescent="0.15">
      <c r="A69" s="72">
        <v>2021</v>
      </c>
      <c r="B69" s="72" t="s">
        <v>21</v>
      </c>
      <c r="C69" s="72">
        <v>1408</v>
      </c>
      <c r="D69" s="72" t="s">
        <v>107</v>
      </c>
      <c r="E69" s="72" t="s">
        <v>22</v>
      </c>
      <c r="F69" s="72" t="s">
        <v>106</v>
      </c>
      <c r="G69" s="72" t="s">
        <v>107</v>
      </c>
      <c r="H69" s="72" t="s">
        <v>32</v>
      </c>
      <c r="I69" s="72" t="s">
        <v>38</v>
      </c>
      <c r="J69" s="74">
        <v>44428</v>
      </c>
      <c r="K69" s="72" t="s">
        <v>42</v>
      </c>
      <c r="L69" s="72">
        <v>0.76261682242990658</v>
      </c>
      <c r="M69" s="72">
        <v>2007.4277772533221</v>
      </c>
      <c r="N69" s="72">
        <v>2.007427777253322</v>
      </c>
      <c r="O69" s="72">
        <v>0.89549144972715722</v>
      </c>
    </row>
    <row r="70" spans="1:15" ht="13" x14ac:dyDescent="0.15">
      <c r="A70" s="72">
        <v>2021</v>
      </c>
      <c r="B70" s="72" t="s">
        <v>21</v>
      </c>
      <c r="C70" s="72">
        <v>1409</v>
      </c>
      <c r="D70" s="72" t="s">
        <v>107</v>
      </c>
      <c r="E70" s="72" t="s">
        <v>29</v>
      </c>
      <c r="F70" s="72" t="s">
        <v>108</v>
      </c>
      <c r="G70" s="72" t="s">
        <v>107</v>
      </c>
      <c r="H70" s="72" t="s">
        <v>32</v>
      </c>
      <c r="I70" s="72" t="s">
        <v>38</v>
      </c>
      <c r="J70" s="74">
        <v>44428</v>
      </c>
      <c r="K70" s="72" t="s">
        <v>43</v>
      </c>
      <c r="L70" s="72">
        <v>0.76218978102189783</v>
      </c>
      <c r="M70" s="72">
        <v>2269.6012106466119</v>
      </c>
      <c r="N70" s="72">
        <v>2.2696012106466119</v>
      </c>
      <c r="O70" s="72">
        <v>1.0124441344561366</v>
      </c>
    </row>
    <row r="71" spans="1:15" ht="13" x14ac:dyDescent="0.15">
      <c r="A71" s="72">
        <v>2021</v>
      </c>
      <c r="B71" s="72" t="s">
        <v>21</v>
      </c>
      <c r="C71" s="72">
        <v>1410</v>
      </c>
      <c r="D71" s="72" t="s">
        <v>107</v>
      </c>
      <c r="E71" s="72" t="s">
        <v>31</v>
      </c>
      <c r="F71" s="72" t="s">
        <v>106</v>
      </c>
      <c r="G71" s="72" t="s">
        <v>109</v>
      </c>
      <c r="H71" s="72" t="s">
        <v>32</v>
      </c>
      <c r="I71" s="72" t="s">
        <v>38</v>
      </c>
      <c r="J71" s="74">
        <v>44428</v>
      </c>
      <c r="K71" s="72" t="s">
        <v>42</v>
      </c>
      <c r="L71" s="72">
        <v>0.7552671755725191</v>
      </c>
      <c r="M71" s="72">
        <v>1300.8788389407218</v>
      </c>
      <c r="N71" s="72">
        <v>1.3008788389407218</v>
      </c>
      <c r="O71" s="72">
        <v>0.58030774038422761</v>
      </c>
    </row>
    <row r="72" spans="1:15" ht="13" x14ac:dyDescent="0.15">
      <c r="A72" s="72">
        <v>2021</v>
      </c>
      <c r="B72" s="72" t="s">
        <v>21</v>
      </c>
      <c r="C72" s="72">
        <v>1411</v>
      </c>
      <c r="D72" s="72" t="s">
        <v>107</v>
      </c>
      <c r="E72" s="72" t="s">
        <v>30</v>
      </c>
      <c r="F72" s="72" t="s">
        <v>108</v>
      </c>
      <c r="G72" s="72" t="s">
        <v>110</v>
      </c>
      <c r="H72" s="72" t="s">
        <v>32</v>
      </c>
      <c r="I72" s="72" t="s">
        <v>38</v>
      </c>
      <c r="J72" s="74">
        <v>44428</v>
      </c>
      <c r="K72" s="72" t="s">
        <v>42</v>
      </c>
      <c r="L72" s="72">
        <v>0.7686274509803922</v>
      </c>
      <c r="M72" s="72">
        <v>1956.5989744943986</v>
      </c>
      <c r="N72" s="72">
        <v>1.9565989744943986</v>
      </c>
      <c r="O72" s="72">
        <v>0.87281727993323177</v>
      </c>
    </row>
    <row r="73" spans="1:15" ht="13" x14ac:dyDescent="0.15">
      <c r="A73" s="72">
        <v>2021</v>
      </c>
      <c r="B73" s="72" t="s">
        <v>21</v>
      </c>
      <c r="C73" s="72">
        <v>1412</v>
      </c>
      <c r="D73" s="72" t="s">
        <v>107</v>
      </c>
      <c r="E73" s="72" t="s">
        <v>28</v>
      </c>
      <c r="F73" s="72" t="s">
        <v>106</v>
      </c>
      <c r="G73" s="72" t="s">
        <v>110</v>
      </c>
      <c r="H73" s="72" t="s">
        <v>32</v>
      </c>
      <c r="I73" s="72" t="s">
        <v>38</v>
      </c>
      <c r="J73" s="74">
        <v>44428</v>
      </c>
      <c r="K73" s="72" t="s">
        <v>42</v>
      </c>
      <c r="L73" s="72">
        <v>0.75834710743801659</v>
      </c>
      <c r="M73" s="72">
        <v>2335.4680765413536</v>
      </c>
      <c r="N73" s="72">
        <v>2.3354680765413538</v>
      </c>
      <c r="O73" s="72">
        <v>1.0418266187962559</v>
      </c>
    </row>
    <row r="74" spans="1:15" ht="13" x14ac:dyDescent="0.15">
      <c r="A74" s="72">
        <v>2021</v>
      </c>
      <c r="B74" s="72" t="s">
        <v>33</v>
      </c>
      <c r="C74" s="72">
        <v>2107</v>
      </c>
      <c r="D74" s="72" t="s">
        <v>105</v>
      </c>
      <c r="E74" s="72" t="s">
        <v>27</v>
      </c>
      <c r="F74" s="72" t="s">
        <v>108</v>
      </c>
      <c r="G74" s="72" t="s">
        <v>109</v>
      </c>
      <c r="H74" s="72" t="s">
        <v>32</v>
      </c>
      <c r="I74" s="72" t="s">
        <v>38</v>
      </c>
      <c r="J74" s="74">
        <v>44428</v>
      </c>
      <c r="K74" s="72" t="s">
        <v>44</v>
      </c>
      <c r="L74" s="72">
        <v>0.71597484276729562</v>
      </c>
      <c r="M74" s="72">
        <v>3156.7238145254073</v>
      </c>
      <c r="N74" s="72">
        <v>3.1567238145254075</v>
      </c>
      <c r="O74" s="72">
        <v>1.4081797696978247</v>
      </c>
    </row>
    <row r="75" spans="1:15" ht="13" x14ac:dyDescent="0.15">
      <c r="A75" s="72">
        <v>2021</v>
      </c>
      <c r="B75" s="72" t="s">
        <v>33</v>
      </c>
      <c r="C75" s="72">
        <v>2108</v>
      </c>
      <c r="D75" s="72" t="s">
        <v>105</v>
      </c>
      <c r="E75" s="72" t="s">
        <v>31</v>
      </c>
      <c r="F75" s="72" t="s">
        <v>106</v>
      </c>
      <c r="G75" s="72" t="s">
        <v>109</v>
      </c>
      <c r="H75" s="72" t="s">
        <v>32</v>
      </c>
      <c r="I75" s="72" t="s">
        <v>38</v>
      </c>
      <c r="J75" s="74">
        <v>44428</v>
      </c>
      <c r="K75" s="72" t="s">
        <v>45</v>
      </c>
      <c r="L75" s="72">
        <v>0.78266666666666662</v>
      </c>
      <c r="M75" s="72">
        <v>3591.7358437710441</v>
      </c>
      <c r="N75" s="72">
        <v>3.591735843771044</v>
      </c>
      <c r="O75" s="72">
        <v>1.6022338508119813</v>
      </c>
    </row>
    <row r="76" spans="1:15" ht="13" x14ac:dyDescent="0.15">
      <c r="A76" s="72">
        <v>2021</v>
      </c>
      <c r="B76" s="72" t="s">
        <v>33</v>
      </c>
      <c r="C76" s="72">
        <v>2109</v>
      </c>
      <c r="D76" s="72" t="s">
        <v>105</v>
      </c>
      <c r="E76" s="72" t="s">
        <v>22</v>
      </c>
      <c r="F76" s="72" t="s">
        <v>106</v>
      </c>
      <c r="G76" s="72" t="s">
        <v>107</v>
      </c>
      <c r="H76" s="72" t="s">
        <v>32</v>
      </c>
      <c r="I76" s="72" t="s">
        <v>38</v>
      </c>
      <c r="J76" s="74">
        <v>44428</v>
      </c>
      <c r="K76" s="72" t="s">
        <v>45</v>
      </c>
      <c r="L76" s="72">
        <v>0.76826815642458102</v>
      </c>
      <c r="M76" s="72">
        <v>3947.269507740345</v>
      </c>
      <c r="N76" s="72">
        <v>3.9472695077403452</v>
      </c>
      <c r="O76" s="72">
        <v>1.760833507438383</v>
      </c>
    </row>
    <row r="77" spans="1:15" ht="13" x14ac:dyDescent="0.15">
      <c r="A77" s="72">
        <v>2021</v>
      </c>
      <c r="B77" s="72" t="s">
        <v>33</v>
      </c>
      <c r="C77" s="72">
        <v>2110</v>
      </c>
      <c r="D77" s="72" t="s">
        <v>105</v>
      </c>
      <c r="E77" s="72" t="s">
        <v>28</v>
      </c>
      <c r="F77" s="72" t="s">
        <v>106</v>
      </c>
      <c r="G77" s="72" t="s">
        <v>110</v>
      </c>
      <c r="H77" s="72" t="s">
        <v>32</v>
      </c>
      <c r="I77" s="72" t="s">
        <v>38</v>
      </c>
      <c r="J77" s="74">
        <v>44428</v>
      </c>
      <c r="K77" s="72" t="s">
        <v>47</v>
      </c>
      <c r="L77" s="72">
        <v>0.78911564625850339</v>
      </c>
      <c r="M77" s="72">
        <v>3668.586820586821</v>
      </c>
      <c r="N77" s="72">
        <v>3.6685868205868211</v>
      </c>
      <c r="O77" s="72">
        <v>1.6365162262087545</v>
      </c>
    </row>
    <row r="78" spans="1:15" ht="13" x14ac:dyDescent="0.15">
      <c r="A78" s="72">
        <v>2021</v>
      </c>
      <c r="B78" s="72" t="s">
        <v>33</v>
      </c>
      <c r="C78" s="72">
        <v>2111</v>
      </c>
      <c r="D78" s="72" t="s">
        <v>105</v>
      </c>
      <c r="E78" s="72" t="s">
        <v>29</v>
      </c>
      <c r="F78" s="72" t="s">
        <v>108</v>
      </c>
      <c r="G78" s="72" t="s">
        <v>107</v>
      </c>
      <c r="H78" s="72" t="s">
        <v>32</v>
      </c>
      <c r="I78" s="72" t="s">
        <v>38</v>
      </c>
      <c r="J78" s="74">
        <v>44428</v>
      </c>
      <c r="K78" s="72" t="s">
        <v>34</v>
      </c>
      <c r="L78" s="72">
        <v>0.77553398058252421</v>
      </c>
      <c r="M78" s="72">
        <v>4197.7204369912715</v>
      </c>
      <c r="N78" s="72">
        <v>4.197720436991272</v>
      </c>
      <c r="O78" s="72">
        <v>1.8725569120169996</v>
      </c>
    </row>
    <row r="79" spans="1:15" ht="13" x14ac:dyDescent="0.15">
      <c r="A79" s="72">
        <v>2021</v>
      </c>
      <c r="B79" s="72" t="s">
        <v>33</v>
      </c>
      <c r="C79" s="72">
        <v>2112</v>
      </c>
      <c r="D79" s="72" t="s">
        <v>105</v>
      </c>
      <c r="E79" s="72" t="s">
        <v>30</v>
      </c>
      <c r="F79" s="72" t="s">
        <v>108</v>
      </c>
      <c r="G79" s="72" t="s">
        <v>110</v>
      </c>
      <c r="H79" s="72" t="s">
        <v>32</v>
      </c>
      <c r="I79" s="72" t="s">
        <v>38</v>
      </c>
      <c r="J79" s="74">
        <v>44428</v>
      </c>
      <c r="K79" s="72" t="s">
        <v>44</v>
      </c>
      <c r="L79" s="72">
        <v>0.68968750000000001</v>
      </c>
      <c r="M79" s="72">
        <v>2661.641560395622</v>
      </c>
      <c r="N79" s="72">
        <v>2.6616415603956218</v>
      </c>
      <c r="O79" s="72">
        <v>1.1873290220353225</v>
      </c>
    </row>
    <row r="80" spans="1:15" ht="13" x14ac:dyDescent="0.15">
      <c r="A80" s="72">
        <v>2021</v>
      </c>
      <c r="B80" s="72" t="s">
        <v>33</v>
      </c>
      <c r="C80" s="72">
        <v>2207</v>
      </c>
      <c r="D80" s="72" t="s">
        <v>111</v>
      </c>
      <c r="E80" s="72" t="s">
        <v>22</v>
      </c>
      <c r="F80" s="72" t="s">
        <v>106</v>
      </c>
      <c r="G80" s="72" t="s">
        <v>107</v>
      </c>
      <c r="H80" s="72" t="s">
        <v>32</v>
      </c>
      <c r="I80" s="72" t="s">
        <v>38</v>
      </c>
      <c r="J80" s="74">
        <v>44428</v>
      </c>
      <c r="K80" s="72" t="s">
        <v>48</v>
      </c>
      <c r="L80" s="72">
        <v>0.71416149068322987</v>
      </c>
      <c r="M80" s="72">
        <v>2417.1896647635772</v>
      </c>
      <c r="N80" s="72">
        <v>2.4171896647635771</v>
      </c>
      <c r="O80" s="72">
        <v>1.0782817203647195</v>
      </c>
    </row>
    <row r="81" spans="1:15" ht="13" x14ac:dyDescent="0.15">
      <c r="A81" s="72">
        <v>2021</v>
      </c>
      <c r="B81" s="72" t="s">
        <v>33</v>
      </c>
      <c r="C81" s="72">
        <v>2208</v>
      </c>
      <c r="D81" s="72" t="s">
        <v>111</v>
      </c>
      <c r="E81" s="72" t="s">
        <v>28</v>
      </c>
      <c r="F81" s="72" t="s">
        <v>106</v>
      </c>
      <c r="G81" s="72" t="s">
        <v>110</v>
      </c>
      <c r="H81" s="72" t="s">
        <v>32</v>
      </c>
      <c r="I81" s="72" t="s">
        <v>38</v>
      </c>
      <c r="J81" s="74">
        <v>44428</v>
      </c>
      <c r="K81" s="72" t="s">
        <v>47</v>
      </c>
      <c r="L81" s="72">
        <v>0.78775757575757577</v>
      </c>
      <c r="M81" s="72">
        <v>4246.04390278543</v>
      </c>
      <c r="N81" s="72">
        <v>4.2460439027854298</v>
      </c>
      <c r="O81" s="72">
        <v>1.8941134785496496</v>
      </c>
    </row>
    <row r="82" spans="1:15" ht="13" x14ac:dyDescent="0.15">
      <c r="A82" s="72">
        <v>2021</v>
      </c>
      <c r="B82" s="72" t="s">
        <v>33</v>
      </c>
      <c r="C82" s="72">
        <v>2209</v>
      </c>
      <c r="D82" s="72" t="s">
        <v>111</v>
      </c>
      <c r="E82" s="72" t="s">
        <v>27</v>
      </c>
      <c r="F82" s="72" t="s">
        <v>108</v>
      </c>
      <c r="G82" s="72" t="s">
        <v>109</v>
      </c>
      <c r="H82" s="72" t="s">
        <v>32</v>
      </c>
      <c r="I82" s="72" t="s">
        <v>38</v>
      </c>
      <c r="J82" s="74">
        <v>44428</v>
      </c>
      <c r="K82" s="72" t="s">
        <v>45</v>
      </c>
      <c r="L82" s="72">
        <v>0.81019047619047624</v>
      </c>
      <c r="M82" s="72">
        <v>3531.2679341563767</v>
      </c>
      <c r="N82" s="72">
        <v>3.5312679341563769</v>
      </c>
      <c r="O82" s="72">
        <v>1.5752597814798841</v>
      </c>
    </row>
    <row r="83" spans="1:15" ht="13" x14ac:dyDescent="0.15">
      <c r="A83" s="72">
        <v>2021</v>
      </c>
      <c r="B83" s="72" t="s">
        <v>33</v>
      </c>
      <c r="C83" s="72">
        <v>2210</v>
      </c>
      <c r="D83" s="72" t="s">
        <v>111</v>
      </c>
      <c r="E83" s="72" t="s">
        <v>29</v>
      </c>
      <c r="F83" s="72" t="s">
        <v>108</v>
      </c>
      <c r="G83" s="72" t="s">
        <v>107</v>
      </c>
      <c r="H83" s="72" t="s">
        <v>32</v>
      </c>
      <c r="I83" s="72" t="s">
        <v>38</v>
      </c>
      <c r="J83" s="74">
        <v>44428</v>
      </c>
      <c r="K83" s="72" t="s">
        <v>45</v>
      </c>
      <c r="L83" s="72">
        <v>0.77559322033898315</v>
      </c>
      <c r="M83" s="72">
        <v>4690.0127885255552</v>
      </c>
      <c r="N83" s="72">
        <v>4.6900127885255554</v>
      </c>
      <c r="O83" s="72">
        <v>2.0921631148205764</v>
      </c>
    </row>
    <row r="84" spans="1:15" ht="13" x14ac:dyDescent="0.15">
      <c r="A84" s="72">
        <v>2021</v>
      </c>
      <c r="B84" s="72" t="s">
        <v>33</v>
      </c>
      <c r="C84" s="72">
        <v>2211</v>
      </c>
      <c r="D84" s="72" t="s">
        <v>111</v>
      </c>
      <c r="E84" s="72" t="s">
        <v>30</v>
      </c>
      <c r="F84" s="72" t="s">
        <v>108</v>
      </c>
      <c r="G84" s="72" t="s">
        <v>110</v>
      </c>
      <c r="H84" s="72" t="s">
        <v>32</v>
      </c>
      <c r="I84" s="72" t="s">
        <v>38</v>
      </c>
      <c r="J84" s="74">
        <v>44428</v>
      </c>
      <c r="K84" s="72" t="s">
        <v>45</v>
      </c>
      <c r="L84" s="72">
        <v>0.78768361581920909</v>
      </c>
      <c r="M84" s="72">
        <v>4488.6269062248321</v>
      </c>
      <c r="N84" s="72">
        <v>4.4886269062248321</v>
      </c>
      <c r="O84" s="72">
        <v>2.002327087970929</v>
      </c>
    </row>
    <row r="85" spans="1:15" ht="13" x14ac:dyDescent="0.15">
      <c r="A85" s="72">
        <v>2021</v>
      </c>
      <c r="B85" s="72" t="s">
        <v>33</v>
      </c>
      <c r="C85" s="72">
        <v>2212</v>
      </c>
      <c r="D85" s="72" t="s">
        <v>111</v>
      </c>
      <c r="E85" s="72" t="s">
        <v>31</v>
      </c>
      <c r="F85" s="72" t="s">
        <v>106</v>
      </c>
      <c r="G85" s="72" t="s">
        <v>109</v>
      </c>
      <c r="H85" s="72" t="s">
        <v>32</v>
      </c>
      <c r="I85" s="72" t="s">
        <v>38</v>
      </c>
      <c r="J85" s="74">
        <v>44428</v>
      </c>
      <c r="K85" s="72" t="s">
        <v>48</v>
      </c>
      <c r="L85" s="72">
        <v>0.69278688524590171</v>
      </c>
      <c r="M85" s="72">
        <v>2189.695437802432</v>
      </c>
      <c r="N85" s="72">
        <v>2.189695437802432</v>
      </c>
      <c r="O85" s="72">
        <v>0.9767990481538491</v>
      </c>
    </row>
    <row r="86" spans="1:15" ht="13" x14ac:dyDescent="0.15">
      <c r="A86" s="72">
        <v>2021</v>
      </c>
      <c r="B86" s="72" t="s">
        <v>33</v>
      </c>
      <c r="C86" s="72">
        <v>2301</v>
      </c>
      <c r="D86" s="72" t="s">
        <v>109</v>
      </c>
      <c r="E86" s="72" t="s">
        <v>22</v>
      </c>
      <c r="F86" s="72" t="s">
        <v>106</v>
      </c>
      <c r="G86" s="72" t="s">
        <v>107</v>
      </c>
      <c r="H86" s="72" t="s">
        <v>32</v>
      </c>
      <c r="I86" s="72" t="s">
        <v>38</v>
      </c>
      <c r="J86" s="74">
        <v>44428</v>
      </c>
      <c r="K86" s="72" t="s">
        <v>48</v>
      </c>
      <c r="L86" s="72">
        <v>0.69437499999999996</v>
      </c>
      <c r="M86" s="72">
        <v>2584.5138678451181</v>
      </c>
      <c r="N86" s="72">
        <v>2.5845138678451183</v>
      </c>
      <c r="O86" s="72">
        <v>1.152923206793161</v>
      </c>
    </row>
    <row r="87" spans="1:15" ht="13" x14ac:dyDescent="0.15">
      <c r="A87" s="72">
        <v>2021</v>
      </c>
      <c r="B87" s="72" t="s">
        <v>33</v>
      </c>
      <c r="C87" s="72">
        <v>2302</v>
      </c>
      <c r="D87" s="72" t="s">
        <v>109</v>
      </c>
      <c r="E87" s="72" t="s">
        <v>28</v>
      </c>
      <c r="F87" s="72" t="s">
        <v>106</v>
      </c>
      <c r="G87" s="72" t="s">
        <v>110</v>
      </c>
      <c r="H87" s="72" t="s">
        <v>32</v>
      </c>
      <c r="I87" s="72" t="s">
        <v>38</v>
      </c>
      <c r="J87" s="74">
        <v>44428</v>
      </c>
      <c r="K87" s="72" t="s">
        <v>45</v>
      </c>
      <c r="L87" s="72">
        <v>0.76175257731958768</v>
      </c>
      <c r="M87" s="72">
        <v>4144.6002957409137</v>
      </c>
      <c r="N87" s="72">
        <v>4.144600295740914</v>
      </c>
      <c r="O87" s="72">
        <v>1.8488606013267685</v>
      </c>
    </row>
    <row r="88" spans="1:15" ht="13" x14ac:dyDescent="0.15">
      <c r="A88" s="72">
        <v>2021</v>
      </c>
      <c r="B88" s="72" t="s">
        <v>33</v>
      </c>
      <c r="C88" s="72">
        <v>2303</v>
      </c>
      <c r="D88" s="72" t="s">
        <v>109</v>
      </c>
      <c r="E88" s="72" t="s">
        <v>31</v>
      </c>
      <c r="F88" s="72" t="s">
        <v>106</v>
      </c>
      <c r="G88" s="72" t="s">
        <v>109</v>
      </c>
      <c r="H88" s="72" t="s">
        <v>32</v>
      </c>
      <c r="I88" s="72" t="s">
        <v>38</v>
      </c>
      <c r="J88" s="74">
        <v>44428</v>
      </c>
      <c r="K88" s="72" t="s">
        <v>45</v>
      </c>
      <c r="L88" s="72">
        <v>0.80406504065040652</v>
      </c>
      <c r="M88" s="72">
        <v>3408.5241356655993</v>
      </c>
      <c r="N88" s="72">
        <v>3.4085241356655991</v>
      </c>
      <c r="O88" s="72">
        <v>1.5205051231549316</v>
      </c>
    </row>
    <row r="89" spans="1:15" ht="13" x14ac:dyDescent="0.15">
      <c r="A89" s="72">
        <v>2021</v>
      </c>
      <c r="B89" s="72" t="s">
        <v>33</v>
      </c>
      <c r="C89" s="72">
        <v>2304</v>
      </c>
      <c r="D89" s="72" t="s">
        <v>109</v>
      </c>
      <c r="E89" s="72" t="s">
        <v>30</v>
      </c>
      <c r="F89" s="72" t="s">
        <v>108</v>
      </c>
      <c r="G89" s="72" t="s">
        <v>110</v>
      </c>
      <c r="H89" s="72" t="s">
        <v>32</v>
      </c>
      <c r="I89" s="72" t="s">
        <v>38</v>
      </c>
      <c r="J89" s="74">
        <v>44428</v>
      </c>
      <c r="K89" s="72" t="s">
        <v>34</v>
      </c>
      <c r="L89" s="72">
        <v>0.78866952789699563</v>
      </c>
      <c r="M89" s="72">
        <v>4442.2533327553074</v>
      </c>
      <c r="N89" s="72">
        <v>4.4422533327553078</v>
      </c>
      <c r="O89" s="72">
        <v>1.9816403469554826</v>
      </c>
    </row>
    <row r="90" spans="1:15" ht="13" x14ac:dyDescent="0.15">
      <c r="A90" s="72">
        <v>2021</v>
      </c>
      <c r="B90" s="72" t="s">
        <v>33</v>
      </c>
      <c r="C90" s="72">
        <v>2305</v>
      </c>
      <c r="D90" s="72" t="s">
        <v>109</v>
      </c>
      <c r="E90" s="72" t="s">
        <v>29</v>
      </c>
      <c r="F90" s="72" t="s">
        <v>108</v>
      </c>
      <c r="G90" s="72" t="s">
        <v>107</v>
      </c>
      <c r="H90" s="72" t="s">
        <v>32</v>
      </c>
      <c r="I90" s="72" t="s">
        <v>38</v>
      </c>
      <c r="J90" s="74">
        <v>44428</v>
      </c>
      <c r="K90" s="72" t="s">
        <v>49</v>
      </c>
      <c r="L90" s="72">
        <v>0.73639175257731959</v>
      </c>
      <c r="M90" s="72">
        <v>4299.1709309590742</v>
      </c>
      <c r="N90" s="72">
        <v>4.2991709309590744</v>
      </c>
      <c r="O90" s="72">
        <v>1.9178128614206027</v>
      </c>
    </row>
    <row r="91" spans="1:15" ht="13" x14ac:dyDescent="0.15">
      <c r="A91" s="72">
        <v>2021</v>
      </c>
      <c r="B91" s="72" t="s">
        <v>33</v>
      </c>
      <c r="C91" s="72">
        <v>2306</v>
      </c>
      <c r="D91" s="72" t="s">
        <v>109</v>
      </c>
      <c r="E91" s="72" t="s">
        <v>27</v>
      </c>
      <c r="F91" s="72" t="s">
        <v>108</v>
      </c>
      <c r="G91" s="72" t="s">
        <v>109</v>
      </c>
      <c r="H91" s="72" t="s">
        <v>32</v>
      </c>
      <c r="I91" s="72" t="s">
        <v>38</v>
      </c>
      <c r="J91" s="74">
        <v>44428</v>
      </c>
      <c r="K91" s="72" t="s">
        <v>48</v>
      </c>
      <c r="L91" s="72">
        <v>0.69510791366906477</v>
      </c>
      <c r="M91" s="72">
        <v>2504.649821637639</v>
      </c>
      <c r="N91" s="72">
        <v>2.5046498216376389</v>
      </c>
      <c r="O91" s="72">
        <v>1.1172967342845128</v>
      </c>
    </row>
    <row r="92" spans="1:15" ht="13" x14ac:dyDescent="0.15">
      <c r="A92" s="72">
        <v>2021</v>
      </c>
      <c r="B92" s="72" t="s">
        <v>33</v>
      </c>
      <c r="C92" s="72">
        <v>2407</v>
      </c>
      <c r="D92" s="72" t="s">
        <v>107</v>
      </c>
      <c r="E92" s="72" t="s">
        <v>31</v>
      </c>
      <c r="F92" s="72" t="s">
        <v>106</v>
      </c>
      <c r="G92" s="72" t="s">
        <v>109</v>
      </c>
      <c r="H92" s="72" t="s">
        <v>32</v>
      </c>
      <c r="I92" s="72" t="s">
        <v>38</v>
      </c>
      <c r="J92" s="74">
        <v>44428</v>
      </c>
      <c r="K92" s="72" t="s">
        <v>50</v>
      </c>
      <c r="L92" s="72">
        <v>0.69565217391304346</v>
      </c>
      <c r="M92" s="72">
        <v>1875.1340945688773</v>
      </c>
      <c r="N92" s="72">
        <v>1.8751340945688773</v>
      </c>
      <c r="O92" s="72">
        <v>0.83647669311213591</v>
      </c>
    </row>
    <row r="93" spans="1:15" ht="13" x14ac:dyDescent="0.15">
      <c r="A93" s="72">
        <v>2021</v>
      </c>
      <c r="B93" s="72" t="s">
        <v>33</v>
      </c>
      <c r="C93" s="72">
        <v>2408</v>
      </c>
      <c r="D93" s="72" t="s">
        <v>107</v>
      </c>
      <c r="E93" s="72" t="s">
        <v>27</v>
      </c>
      <c r="F93" s="72" t="s">
        <v>108</v>
      </c>
      <c r="G93" s="72" t="s">
        <v>109</v>
      </c>
      <c r="H93" s="72" t="s">
        <v>32</v>
      </c>
      <c r="I93" s="72" t="s">
        <v>38</v>
      </c>
      <c r="J93" s="74">
        <v>44428</v>
      </c>
      <c r="K93" s="72" t="s">
        <v>45</v>
      </c>
      <c r="L93" s="72">
        <v>0.75588235294117645</v>
      </c>
      <c r="M93" s="72">
        <v>4007.8419102792627</v>
      </c>
      <c r="N93" s="72">
        <v>4.0078419102792626</v>
      </c>
      <c r="O93" s="72">
        <v>1.7878541899145661</v>
      </c>
    </row>
    <row r="94" spans="1:15" ht="13" x14ac:dyDescent="0.15">
      <c r="A94" s="72">
        <v>2021</v>
      </c>
      <c r="B94" s="72" t="s">
        <v>33</v>
      </c>
      <c r="C94" s="72">
        <v>2409</v>
      </c>
      <c r="D94" s="72" t="s">
        <v>107</v>
      </c>
      <c r="E94" s="72" t="s">
        <v>22</v>
      </c>
      <c r="F94" s="72" t="s">
        <v>106</v>
      </c>
      <c r="G94" s="72" t="s">
        <v>107</v>
      </c>
      <c r="H94" s="72" t="s">
        <v>32</v>
      </c>
      <c r="I94" s="72" t="s">
        <v>38</v>
      </c>
      <c r="J94" s="74">
        <v>44428</v>
      </c>
      <c r="K94" s="72" t="s">
        <v>45</v>
      </c>
      <c r="L94" s="72">
        <v>0.77733333333333332</v>
      </c>
      <c r="M94" s="72">
        <v>4277.0495578002237</v>
      </c>
      <c r="N94" s="72">
        <v>4.2770495578002237</v>
      </c>
      <c r="O94" s="72">
        <v>1.9079447601895441</v>
      </c>
    </row>
    <row r="95" spans="1:15" ht="13" x14ac:dyDescent="0.15">
      <c r="A95" s="72">
        <v>2021</v>
      </c>
      <c r="B95" s="72" t="s">
        <v>33</v>
      </c>
      <c r="C95" s="72">
        <v>2410</v>
      </c>
      <c r="D95" s="72" t="s">
        <v>107</v>
      </c>
      <c r="E95" s="72" t="s">
        <v>30</v>
      </c>
      <c r="F95" s="72" t="s">
        <v>108</v>
      </c>
      <c r="G95" s="72" t="s">
        <v>110</v>
      </c>
      <c r="H95" s="72" t="s">
        <v>32</v>
      </c>
      <c r="I95" s="72" t="s">
        <v>38</v>
      </c>
      <c r="J95" s="74">
        <v>44428</v>
      </c>
      <c r="K95" s="72" t="s">
        <v>45</v>
      </c>
      <c r="L95" s="72">
        <v>0.77848101265822789</v>
      </c>
      <c r="M95" s="72">
        <v>3800.0669848982084</v>
      </c>
      <c r="N95" s="72">
        <v>3.8000669848982085</v>
      </c>
      <c r="O95" s="72">
        <v>1.6951680812262571</v>
      </c>
    </row>
    <row r="96" spans="1:15" ht="13" x14ac:dyDescent="0.15">
      <c r="A96" s="72">
        <v>2021</v>
      </c>
      <c r="B96" s="72" t="s">
        <v>33</v>
      </c>
      <c r="C96" s="72">
        <v>2411</v>
      </c>
      <c r="D96" s="72" t="s">
        <v>107</v>
      </c>
      <c r="E96" s="72" t="s">
        <v>29</v>
      </c>
      <c r="F96" s="72" t="s">
        <v>108</v>
      </c>
      <c r="G96" s="72" t="s">
        <v>107</v>
      </c>
      <c r="H96" s="72" t="s">
        <v>32</v>
      </c>
      <c r="I96" s="72" t="s">
        <v>38</v>
      </c>
      <c r="J96" s="74">
        <v>44428</v>
      </c>
      <c r="K96" s="72" t="s">
        <v>45</v>
      </c>
      <c r="L96" s="72">
        <v>0.75032258064516133</v>
      </c>
      <c r="M96" s="72">
        <v>3013.2606862170082</v>
      </c>
      <c r="N96" s="72">
        <v>3.0132606862170084</v>
      </c>
      <c r="O96" s="72">
        <v>1.3441824462538592</v>
      </c>
    </row>
    <row r="97" spans="1:15" ht="13" x14ac:dyDescent="0.15">
      <c r="A97" s="72">
        <v>2021</v>
      </c>
      <c r="B97" s="72" t="s">
        <v>33</v>
      </c>
      <c r="C97" s="72">
        <v>2412</v>
      </c>
      <c r="D97" s="72" t="s">
        <v>107</v>
      </c>
      <c r="E97" s="72" t="s">
        <v>28</v>
      </c>
      <c r="F97" s="72" t="s">
        <v>106</v>
      </c>
      <c r="G97" s="72" t="s">
        <v>110</v>
      </c>
      <c r="H97" s="72" t="s">
        <v>32</v>
      </c>
      <c r="I97" s="72" t="s">
        <v>38</v>
      </c>
      <c r="J97" s="74">
        <v>44428</v>
      </c>
      <c r="K97" s="72" t="s">
        <v>50</v>
      </c>
      <c r="L97" s="72">
        <v>0.68424242424242432</v>
      </c>
      <c r="M97" s="72">
        <v>1716.5570554025094</v>
      </c>
      <c r="N97" s="72">
        <v>1.7165570554025094</v>
      </c>
      <c r="O97" s="72">
        <v>0.76573722028745006</v>
      </c>
    </row>
    <row r="98" spans="1:15" ht="13" x14ac:dyDescent="0.15">
      <c r="A98" s="72">
        <v>2021</v>
      </c>
      <c r="B98" s="72" t="s">
        <v>21</v>
      </c>
      <c r="C98" s="72">
        <v>1107</v>
      </c>
      <c r="D98" s="72" t="s">
        <v>105</v>
      </c>
      <c r="E98" s="72" t="s">
        <v>29</v>
      </c>
      <c r="F98" s="72" t="s">
        <v>108</v>
      </c>
      <c r="G98" s="72" t="s">
        <v>107</v>
      </c>
      <c r="H98" s="72" t="s">
        <v>32</v>
      </c>
      <c r="I98" s="72" t="s">
        <v>59</v>
      </c>
      <c r="J98" s="74">
        <v>44487</v>
      </c>
      <c r="K98" s="72" t="s">
        <v>60</v>
      </c>
      <c r="L98" s="72">
        <v>0.71570469798657721</v>
      </c>
      <c r="M98" s="72">
        <v>1248.3032289857792</v>
      </c>
      <c r="N98" s="72">
        <v>1.2483032289857792</v>
      </c>
      <c r="O98" s="72">
        <v>0.55685433911503723</v>
      </c>
    </row>
    <row r="99" spans="1:15" ht="13" x14ac:dyDescent="0.15">
      <c r="A99" s="72">
        <v>2021</v>
      </c>
      <c r="B99" s="72" t="s">
        <v>21</v>
      </c>
      <c r="C99" s="72">
        <v>1108</v>
      </c>
      <c r="D99" s="72" t="s">
        <v>105</v>
      </c>
      <c r="E99" s="72" t="s">
        <v>28</v>
      </c>
      <c r="F99" s="72" t="s">
        <v>106</v>
      </c>
      <c r="G99" s="72" t="s">
        <v>110</v>
      </c>
      <c r="H99" s="72" t="s">
        <v>32</v>
      </c>
      <c r="I99" s="72" t="s">
        <v>59</v>
      </c>
      <c r="J99" s="74">
        <v>44487</v>
      </c>
      <c r="K99" s="72" t="s">
        <v>60</v>
      </c>
      <c r="L99" s="72">
        <v>0.71658536585365862</v>
      </c>
      <c r="M99" s="72">
        <v>1129.8691779584458</v>
      </c>
      <c r="N99" s="72">
        <v>1.1298691779584458</v>
      </c>
      <c r="O99" s="72">
        <v>0.50402221172630512</v>
      </c>
    </row>
    <row r="100" spans="1:15" ht="13" x14ac:dyDescent="0.15">
      <c r="A100" s="72">
        <v>2021</v>
      </c>
      <c r="B100" s="72" t="s">
        <v>21</v>
      </c>
      <c r="C100" s="72">
        <v>1109</v>
      </c>
      <c r="D100" s="72" t="s">
        <v>105</v>
      </c>
      <c r="E100" s="72" t="s">
        <v>22</v>
      </c>
      <c r="F100" s="72" t="s">
        <v>106</v>
      </c>
      <c r="G100" s="72" t="s">
        <v>107</v>
      </c>
      <c r="H100" s="72" t="s">
        <v>32</v>
      </c>
      <c r="I100" s="72" t="s">
        <v>59</v>
      </c>
      <c r="J100" s="74">
        <v>44487</v>
      </c>
      <c r="K100" s="72" t="s">
        <v>60</v>
      </c>
      <c r="L100" s="72">
        <v>0.71718309859154938</v>
      </c>
      <c r="M100" s="72">
        <v>1264.1512375713312</v>
      </c>
      <c r="N100" s="72">
        <v>1.2641512375713313</v>
      </c>
      <c r="O100" s="72">
        <v>0.56392396141695766</v>
      </c>
    </row>
    <row r="101" spans="1:15" ht="13" x14ac:dyDescent="0.15">
      <c r="A101" s="72">
        <v>2021</v>
      </c>
      <c r="B101" s="72" t="s">
        <v>21</v>
      </c>
      <c r="C101" s="72">
        <v>1110</v>
      </c>
      <c r="D101" s="72" t="s">
        <v>105</v>
      </c>
      <c r="E101" s="72" t="s">
        <v>27</v>
      </c>
      <c r="F101" s="72" t="s">
        <v>108</v>
      </c>
      <c r="G101" s="72" t="s">
        <v>109</v>
      </c>
      <c r="H101" s="72" t="s">
        <v>32</v>
      </c>
      <c r="I101" s="72" t="s">
        <v>59</v>
      </c>
      <c r="J101" s="74">
        <v>44487</v>
      </c>
      <c r="K101" s="72" t="s">
        <v>60</v>
      </c>
      <c r="L101" s="72">
        <v>0.70606060606060606</v>
      </c>
      <c r="M101" s="72">
        <v>1420.396966295956</v>
      </c>
      <c r="N101" s="72">
        <v>1.4203969662959559</v>
      </c>
      <c r="O101" s="72">
        <v>0.63362346229799671</v>
      </c>
    </row>
    <row r="102" spans="1:15" ht="13" x14ac:dyDescent="0.15">
      <c r="A102" s="72">
        <v>2021</v>
      </c>
      <c r="B102" s="72" t="s">
        <v>21</v>
      </c>
      <c r="C102" s="72">
        <v>1111</v>
      </c>
      <c r="D102" s="72" t="s">
        <v>105</v>
      </c>
      <c r="E102" s="72" t="s">
        <v>30</v>
      </c>
      <c r="F102" s="72" t="s">
        <v>108</v>
      </c>
      <c r="G102" s="72" t="s">
        <v>110</v>
      </c>
      <c r="H102" s="72" t="s">
        <v>32</v>
      </c>
      <c r="I102" s="72" t="s">
        <v>59</v>
      </c>
      <c r="J102" s="74">
        <v>44487</v>
      </c>
      <c r="K102" s="72" t="s">
        <v>60</v>
      </c>
      <c r="L102" s="72">
        <v>0.71196428571428572</v>
      </c>
      <c r="M102" s="72">
        <v>1322.2753058361388</v>
      </c>
      <c r="N102" s="72">
        <v>1.3222753058361389</v>
      </c>
      <c r="O102" s="72">
        <v>0.58985246890513743</v>
      </c>
    </row>
    <row r="103" spans="1:15" ht="13" x14ac:dyDescent="0.15">
      <c r="A103" s="72">
        <v>2021</v>
      </c>
      <c r="B103" s="72" t="s">
        <v>21</v>
      </c>
      <c r="C103" s="72">
        <v>1112</v>
      </c>
      <c r="D103" s="72" t="s">
        <v>105</v>
      </c>
      <c r="E103" s="72" t="s">
        <v>31</v>
      </c>
      <c r="F103" s="72" t="s">
        <v>106</v>
      </c>
      <c r="G103" s="72" t="s">
        <v>109</v>
      </c>
      <c r="H103" s="72" t="s">
        <v>32</v>
      </c>
      <c r="I103" s="72" t="s">
        <v>59</v>
      </c>
      <c r="J103" s="74">
        <v>44487</v>
      </c>
      <c r="K103" s="72" t="s">
        <v>60</v>
      </c>
      <c r="L103" s="72">
        <v>0.72067415730337081</v>
      </c>
      <c r="M103" s="72">
        <v>841.016905790838</v>
      </c>
      <c r="N103" s="72">
        <v>0.84101690579083799</v>
      </c>
      <c r="O103" s="72">
        <v>0.37516839048732914</v>
      </c>
    </row>
    <row r="104" spans="1:15" ht="13" x14ac:dyDescent="0.15">
      <c r="A104" s="72">
        <v>2021</v>
      </c>
      <c r="B104" s="72" t="s">
        <v>21</v>
      </c>
      <c r="C104" s="72">
        <v>1207</v>
      </c>
      <c r="D104" s="72" t="s">
        <v>111</v>
      </c>
      <c r="E104" s="72" t="s">
        <v>28</v>
      </c>
      <c r="F104" s="72" t="s">
        <v>106</v>
      </c>
      <c r="G104" s="72" t="s">
        <v>110</v>
      </c>
      <c r="H104" s="72" t="s">
        <v>32</v>
      </c>
      <c r="I104" s="72" t="s">
        <v>59</v>
      </c>
      <c r="J104" s="74">
        <v>44487</v>
      </c>
      <c r="K104" s="72" t="s">
        <v>60</v>
      </c>
      <c r="L104" s="72">
        <v>0.72418604651162788</v>
      </c>
      <c r="M104" s="72">
        <v>1038.0537811026184</v>
      </c>
      <c r="N104" s="72">
        <v>1.0380537811026183</v>
      </c>
      <c r="O104" s="72">
        <v>0.46306437315828591</v>
      </c>
    </row>
    <row r="105" spans="1:15" ht="13" x14ac:dyDescent="0.15">
      <c r="A105" s="72">
        <v>2021</v>
      </c>
      <c r="B105" s="72" t="s">
        <v>21</v>
      </c>
      <c r="C105" s="72">
        <v>1208</v>
      </c>
      <c r="D105" s="72" t="s">
        <v>111</v>
      </c>
      <c r="E105" s="72" t="s">
        <v>30</v>
      </c>
      <c r="F105" s="72" t="s">
        <v>108</v>
      </c>
      <c r="G105" s="72" t="s">
        <v>110</v>
      </c>
      <c r="H105" s="72" t="s">
        <v>32</v>
      </c>
      <c r="I105" s="72" t="s">
        <v>59</v>
      </c>
      <c r="J105" s="74">
        <v>44487</v>
      </c>
      <c r="K105" s="72" t="s">
        <v>60</v>
      </c>
      <c r="L105" s="72">
        <v>0.71253012048192765</v>
      </c>
      <c r="M105" s="72">
        <v>1458.5911954890269</v>
      </c>
      <c r="N105" s="72">
        <v>1.4585911954890269</v>
      </c>
      <c r="O105" s="72">
        <v>0.6506614878045045</v>
      </c>
    </row>
    <row r="106" spans="1:15" ht="13" x14ac:dyDescent="0.15">
      <c r="A106" s="72">
        <v>2021</v>
      </c>
      <c r="B106" s="72" t="s">
        <v>21</v>
      </c>
      <c r="C106" s="72">
        <v>1209</v>
      </c>
      <c r="D106" s="72" t="s">
        <v>111</v>
      </c>
      <c r="E106" s="72" t="s">
        <v>31</v>
      </c>
      <c r="F106" s="72" t="s">
        <v>106</v>
      </c>
      <c r="G106" s="72" t="s">
        <v>109</v>
      </c>
      <c r="H106" s="72" t="s">
        <v>32</v>
      </c>
      <c r="I106" s="72" t="s">
        <v>59</v>
      </c>
      <c r="J106" s="74">
        <v>44487</v>
      </c>
      <c r="K106" s="72" t="s">
        <v>60</v>
      </c>
      <c r="L106" s="72">
        <v>0.71868852459016386</v>
      </c>
      <c r="M106" s="72">
        <v>1019.5315118397089</v>
      </c>
      <c r="N106" s="72">
        <v>1.0195315118397088</v>
      </c>
      <c r="O106" s="72">
        <v>0.45480179258506387</v>
      </c>
    </row>
    <row r="107" spans="1:15" ht="13" x14ac:dyDescent="0.15">
      <c r="A107" s="72">
        <v>2021</v>
      </c>
      <c r="B107" s="72" t="s">
        <v>21</v>
      </c>
      <c r="C107" s="72">
        <v>1210</v>
      </c>
      <c r="D107" s="72" t="s">
        <v>111</v>
      </c>
      <c r="E107" s="72" t="s">
        <v>22</v>
      </c>
      <c r="F107" s="72" t="s">
        <v>106</v>
      </c>
      <c r="G107" s="72" t="s">
        <v>107</v>
      </c>
      <c r="H107" s="72" t="s">
        <v>32</v>
      </c>
      <c r="I107" s="72" t="s">
        <v>59</v>
      </c>
      <c r="J107" s="74">
        <v>44487</v>
      </c>
      <c r="K107" s="72" t="s">
        <v>60</v>
      </c>
      <c r="L107" s="72">
        <v>0.70259259259259255</v>
      </c>
      <c r="M107" s="72">
        <v>1832.3731001371743</v>
      </c>
      <c r="N107" s="72">
        <v>1.8323731001371744</v>
      </c>
      <c r="O107" s="72">
        <v>0.81740148386709199</v>
      </c>
    </row>
    <row r="108" spans="1:15" ht="13" x14ac:dyDescent="0.15">
      <c r="A108" s="72">
        <v>2021</v>
      </c>
      <c r="B108" s="72" t="s">
        <v>21</v>
      </c>
      <c r="C108" s="72">
        <v>1211</v>
      </c>
      <c r="D108" s="72" t="s">
        <v>111</v>
      </c>
      <c r="E108" s="72" t="s">
        <v>27</v>
      </c>
      <c r="F108" s="72" t="s">
        <v>108</v>
      </c>
      <c r="G108" s="72" t="s">
        <v>109</v>
      </c>
      <c r="H108" s="72" t="s">
        <v>32</v>
      </c>
      <c r="I108" s="72" t="s">
        <v>59</v>
      </c>
      <c r="J108" s="74">
        <v>44487</v>
      </c>
      <c r="K108" s="72" t="s">
        <v>60</v>
      </c>
      <c r="L108" s="72">
        <v>0.71060869565217399</v>
      </c>
      <c r="M108" s="72">
        <v>1468.3402980529929</v>
      </c>
      <c r="N108" s="72">
        <v>1.4683402980529929</v>
      </c>
      <c r="O108" s="72">
        <v>0.65501045521816159</v>
      </c>
    </row>
    <row r="109" spans="1:15" ht="13" x14ac:dyDescent="0.15">
      <c r="A109" s="72">
        <v>2021</v>
      </c>
      <c r="B109" s="72" t="s">
        <v>21</v>
      </c>
      <c r="C109" s="72">
        <v>1212</v>
      </c>
      <c r="D109" s="72" t="s">
        <v>111</v>
      </c>
      <c r="E109" s="72" t="s">
        <v>29</v>
      </c>
      <c r="F109" s="72" t="s">
        <v>108</v>
      </c>
      <c r="G109" s="72" t="s">
        <v>107</v>
      </c>
      <c r="H109" s="72" t="s">
        <v>32</v>
      </c>
      <c r="I109" s="72" t="s">
        <v>59</v>
      </c>
      <c r="J109" s="74">
        <v>44487</v>
      </c>
      <c r="K109" s="72" t="s">
        <v>60</v>
      </c>
      <c r="L109" s="72">
        <v>0.69521126760563379</v>
      </c>
      <c r="M109" s="72">
        <v>1376.5239594208606</v>
      </c>
      <c r="N109" s="72">
        <v>1.3765239594208607</v>
      </c>
      <c r="O109" s="72">
        <v>0.61405219653409238</v>
      </c>
    </row>
    <row r="110" spans="1:15" ht="13" x14ac:dyDescent="0.15">
      <c r="A110" s="72">
        <v>2021</v>
      </c>
      <c r="B110" s="72" t="s">
        <v>21</v>
      </c>
      <c r="C110" s="72">
        <v>1301</v>
      </c>
      <c r="D110" s="72" t="s">
        <v>109</v>
      </c>
      <c r="E110" s="72" t="s">
        <v>22</v>
      </c>
      <c r="F110" s="72" t="s">
        <v>106</v>
      </c>
      <c r="G110" s="72" t="s">
        <v>107</v>
      </c>
      <c r="H110" s="72" t="s">
        <v>32</v>
      </c>
      <c r="I110" s="72" t="s">
        <v>59</v>
      </c>
      <c r="J110" s="74">
        <v>44487</v>
      </c>
      <c r="K110" s="72" t="s">
        <v>60</v>
      </c>
      <c r="L110" s="72">
        <v>0.72785714285714287</v>
      </c>
      <c r="M110" s="72">
        <v>1297.3671678321678</v>
      </c>
      <c r="N110" s="72">
        <v>1.2973671678321677</v>
      </c>
      <c r="O110" s="72">
        <v>0.57874122253108384</v>
      </c>
    </row>
    <row r="111" spans="1:15" ht="13" x14ac:dyDescent="0.15">
      <c r="A111" s="72">
        <v>2021</v>
      </c>
      <c r="B111" s="72" t="s">
        <v>21</v>
      </c>
      <c r="C111" s="72">
        <v>1302</v>
      </c>
      <c r="D111" s="72" t="s">
        <v>109</v>
      </c>
      <c r="E111" s="72" t="s">
        <v>27</v>
      </c>
      <c r="F111" s="72" t="s">
        <v>108</v>
      </c>
      <c r="G111" s="72" t="s">
        <v>109</v>
      </c>
      <c r="H111" s="72" t="s">
        <v>32</v>
      </c>
      <c r="I111" s="72" t="s">
        <v>59</v>
      </c>
      <c r="J111" s="74">
        <v>44487</v>
      </c>
      <c r="K111" s="72" t="s">
        <v>60</v>
      </c>
      <c r="L111" s="72">
        <v>0.71069306930693066</v>
      </c>
      <c r="M111" s="72">
        <v>1328.1110337700436</v>
      </c>
      <c r="N111" s="72">
        <v>1.3281110337700437</v>
      </c>
      <c r="O111" s="72">
        <v>0.59245572294344506</v>
      </c>
    </row>
    <row r="112" spans="1:15" ht="13" x14ac:dyDescent="0.15">
      <c r="A112" s="72">
        <v>2021</v>
      </c>
      <c r="B112" s="72" t="s">
        <v>21</v>
      </c>
      <c r="C112" s="72">
        <v>1303</v>
      </c>
      <c r="D112" s="72" t="s">
        <v>109</v>
      </c>
      <c r="E112" s="72" t="s">
        <v>30</v>
      </c>
      <c r="F112" s="72" t="s">
        <v>108</v>
      </c>
      <c r="G112" s="72" t="s">
        <v>110</v>
      </c>
      <c r="H112" s="72" t="s">
        <v>32</v>
      </c>
      <c r="I112" s="72" t="s">
        <v>59</v>
      </c>
      <c r="J112" s="74">
        <v>44487</v>
      </c>
      <c r="K112" s="72" t="s">
        <v>60</v>
      </c>
      <c r="L112" s="72">
        <v>0.71827586206896554</v>
      </c>
      <c r="M112" s="72">
        <v>1225.2325043538835</v>
      </c>
      <c r="N112" s="72">
        <v>1.2252325043538836</v>
      </c>
      <c r="O112" s="72">
        <v>0.5465627426347196</v>
      </c>
    </row>
    <row r="113" spans="1:15" ht="13" x14ac:dyDescent="0.15">
      <c r="A113" s="72">
        <v>2021</v>
      </c>
      <c r="B113" s="72" t="s">
        <v>21</v>
      </c>
      <c r="C113" s="72">
        <v>1304</v>
      </c>
      <c r="D113" s="72" t="s">
        <v>109</v>
      </c>
      <c r="E113" s="72" t="s">
        <v>31</v>
      </c>
      <c r="F113" s="72" t="s">
        <v>106</v>
      </c>
      <c r="G113" s="72" t="s">
        <v>109</v>
      </c>
      <c r="H113" s="72" t="s">
        <v>32</v>
      </c>
      <c r="I113" s="72" t="s">
        <v>59</v>
      </c>
      <c r="J113" s="74">
        <v>44487</v>
      </c>
      <c r="K113" s="72" t="s">
        <v>60</v>
      </c>
      <c r="L113" s="72">
        <v>0.71519230769230768</v>
      </c>
      <c r="M113" s="72">
        <v>791.35527432444087</v>
      </c>
      <c r="N113" s="72">
        <v>0.79135527432444086</v>
      </c>
      <c r="O113" s="72">
        <v>0.35301488296811551</v>
      </c>
    </row>
    <row r="114" spans="1:15" ht="13" x14ac:dyDescent="0.15">
      <c r="A114" s="72">
        <v>2021</v>
      </c>
      <c r="B114" s="72" t="s">
        <v>21</v>
      </c>
      <c r="C114" s="72">
        <v>1305</v>
      </c>
      <c r="D114" s="72" t="s">
        <v>109</v>
      </c>
      <c r="E114" s="72" t="s">
        <v>28</v>
      </c>
      <c r="F114" s="72" t="s">
        <v>106</v>
      </c>
      <c r="G114" s="72" t="s">
        <v>110</v>
      </c>
      <c r="H114" s="72" t="s">
        <v>32</v>
      </c>
      <c r="I114" s="72" t="s">
        <v>59</v>
      </c>
      <c r="J114" s="74">
        <v>44487</v>
      </c>
      <c r="K114" s="72" t="s">
        <v>60</v>
      </c>
      <c r="L114" s="72">
        <v>0.71658536585365862</v>
      </c>
      <c r="M114" s="72">
        <v>1027.1537981440417</v>
      </c>
      <c r="N114" s="72">
        <v>1.0271537981440417</v>
      </c>
      <c r="O114" s="72">
        <v>0.45820201066027744</v>
      </c>
    </row>
    <row r="115" spans="1:15" ht="13" x14ac:dyDescent="0.15">
      <c r="A115" s="72">
        <v>2021</v>
      </c>
      <c r="B115" s="72" t="s">
        <v>21</v>
      </c>
      <c r="C115" s="72">
        <v>1306</v>
      </c>
      <c r="D115" s="72" t="s">
        <v>109</v>
      </c>
      <c r="E115" s="72" t="s">
        <v>29</v>
      </c>
      <c r="F115" s="72" t="s">
        <v>108</v>
      </c>
      <c r="G115" s="72" t="s">
        <v>107</v>
      </c>
      <c r="H115" s="72" t="s">
        <v>32</v>
      </c>
      <c r="I115" s="72" t="s">
        <v>59</v>
      </c>
      <c r="J115" s="74">
        <v>44487</v>
      </c>
      <c r="K115" s="72" t="s">
        <v>60</v>
      </c>
      <c r="L115" s="72">
        <v>0.69139240506329125</v>
      </c>
      <c r="M115" s="72">
        <v>1200.1918417869047</v>
      </c>
      <c r="N115" s="72">
        <v>1.2001918417869046</v>
      </c>
      <c r="O115" s="72">
        <v>0.53539237851087851</v>
      </c>
    </row>
    <row r="116" spans="1:15" ht="13" x14ac:dyDescent="0.15">
      <c r="A116" s="72">
        <v>2021</v>
      </c>
      <c r="B116" s="72" t="s">
        <v>21</v>
      </c>
      <c r="C116" s="72">
        <v>1407</v>
      </c>
      <c r="D116" s="72" t="s">
        <v>107</v>
      </c>
      <c r="E116" s="72" t="s">
        <v>27</v>
      </c>
      <c r="F116" s="72" t="s">
        <v>108</v>
      </c>
      <c r="G116" s="72" t="s">
        <v>109</v>
      </c>
      <c r="H116" s="72" t="s">
        <v>32</v>
      </c>
      <c r="I116" s="72" t="s">
        <v>59</v>
      </c>
      <c r="J116" s="74">
        <v>44487</v>
      </c>
      <c r="K116" s="72" t="s">
        <v>60</v>
      </c>
      <c r="L116" s="72">
        <v>0.71832167832167837</v>
      </c>
      <c r="M116" s="72">
        <v>1272.1499105090711</v>
      </c>
      <c r="N116" s="72">
        <v>1.272149910509071</v>
      </c>
      <c r="O116" s="72">
        <v>0.56749208142908103</v>
      </c>
    </row>
    <row r="117" spans="1:15" ht="13" x14ac:dyDescent="0.15">
      <c r="A117" s="72">
        <v>2021</v>
      </c>
      <c r="B117" s="72" t="s">
        <v>21</v>
      </c>
      <c r="C117" s="72">
        <v>1408</v>
      </c>
      <c r="D117" s="72" t="s">
        <v>107</v>
      </c>
      <c r="E117" s="72" t="s">
        <v>22</v>
      </c>
      <c r="F117" s="72" t="s">
        <v>106</v>
      </c>
      <c r="G117" s="72" t="s">
        <v>107</v>
      </c>
      <c r="H117" s="72" t="s">
        <v>32</v>
      </c>
      <c r="I117" s="72" t="s">
        <v>59</v>
      </c>
      <c r="J117" s="74">
        <v>44487</v>
      </c>
      <c r="K117" s="72" t="s">
        <v>60</v>
      </c>
      <c r="L117" s="72">
        <v>0.69948051948051948</v>
      </c>
      <c r="M117" s="72">
        <v>980.2307988980715</v>
      </c>
      <c r="N117" s="72">
        <v>0.98023079889807152</v>
      </c>
      <c r="O117" s="72">
        <v>0.43727017684964181</v>
      </c>
    </row>
    <row r="118" spans="1:15" ht="13" x14ac:dyDescent="0.15">
      <c r="A118" s="72">
        <v>2021</v>
      </c>
      <c r="B118" s="72" t="s">
        <v>21</v>
      </c>
      <c r="C118" s="72">
        <v>1409</v>
      </c>
      <c r="D118" s="72" t="s">
        <v>107</v>
      </c>
      <c r="E118" s="72" t="s">
        <v>29</v>
      </c>
      <c r="F118" s="72" t="s">
        <v>108</v>
      </c>
      <c r="G118" s="72" t="s">
        <v>107</v>
      </c>
      <c r="H118" s="72" t="s">
        <v>32</v>
      </c>
      <c r="I118" s="72" t="s">
        <v>59</v>
      </c>
      <c r="J118" s="74">
        <v>44487</v>
      </c>
      <c r="K118" s="72" t="s">
        <v>60</v>
      </c>
      <c r="L118" s="72">
        <v>0.70551724137931038</v>
      </c>
      <c r="M118" s="72">
        <v>1280.7203901079758</v>
      </c>
      <c r="N118" s="72">
        <v>1.2807203901079758</v>
      </c>
      <c r="O118" s="72">
        <v>0.57131527810287686</v>
      </c>
    </row>
    <row r="119" spans="1:15" ht="13" x14ac:dyDescent="0.15">
      <c r="A119" s="72">
        <v>2021</v>
      </c>
      <c r="B119" s="72" t="s">
        <v>21</v>
      </c>
      <c r="C119" s="72">
        <v>1410</v>
      </c>
      <c r="D119" s="72" t="s">
        <v>107</v>
      </c>
      <c r="E119" s="72" t="s">
        <v>31</v>
      </c>
      <c r="F119" s="72" t="s">
        <v>106</v>
      </c>
      <c r="G119" s="72" t="s">
        <v>109</v>
      </c>
      <c r="H119" s="72" t="s">
        <v>32</v>
      </c>
      <c r="I119" s="72" t="s">
        <v>59</v>
      </c>
      <c r="J119" s="74">
        <v>44487</v>
      </c>
      <c r="K119" s="72" t="s">
        <v>60</v>
      </c>
      <c r="L119" s="72">
        <v>0.72285714285714286</v>
      </c>
      <c r="M119" s="72">
        <v>502.21178451178451</v>
      </c>
      <c r="N119" s="72">
        <v>0.5022117845117845</v>
      </c>
      <c r="O119" s="72">
        <v>0.22403115274107743</v>
      </c>
    </row>
    <row r="120" spans="1:15" ht="13" x14ac:dyDescent="0.15">
      <c r="A120" s="72">
        <v>2021</v>
      </c>
      <c r="B120" s="72" t="s">
        <v>21</v>
      </c>
      <c r="C120" s="72">
        <v>1411</v>
      </c>
      <c r="D120" s="72" t="s">
        <v>107</v>
      </c>
      <c r="E120" s="72" t="s">
        <v>30</v>
      </c>
      <c r="F120" s="72" t="s">
        <v>108</v>
      </c>
      <c r="G120" s="72" t="s">
        <v>110</v>
      </c>
      <c r="H120" s="72" t="s">
        <v>32</v>
      </c>
      <c r="I120" s="72" t="s">
        <v>59</v>
      </c>
      <c r="J120" s="74">
        <v>44487</v>
      </c>
      <c r="K120" s="72" t="s">
        <v>60</v>
      </c>
      <c r="L120" s="72">
        <v>0.70838095238095233</v>
      </c>
      <c r="M120" s="72">
        <v>915.96986457164235</v>
      </c>
      <c r="N120" s="72">
        <v>0.91596986457164231</v>
      </c>
      <c r="O120" s="72">
        <v>0.40860408091689937</v>
      </c>
    </row>
    <row r="121" spans="1:15" ht="13" x14ac:dyDescent="0.15">
      <c r="A121" s="72">
        <v>2021</v>
      </c>
      <c r="B121" s="72" t="s">
        <v>21</v>
      </c>
      <c r="C121" s="72">
        <v>1412</v>
      </c>
      <c r="D121" s="72" t="s">
        <v>107</v>
      </c>
      <c r="E121" s="72" t="s">
        <v>28</v>
      </c>
      <c r="F121" s="72" t="s">
        <v>106</v>
      </c>
      <c r="G121" s="72" t="s">
        <v>110</v>
      </c>
      <c r="H121" s="72" t="s">
        <v>32</v>
      </c>
      <c r="I121" s="72" t="s">
        <v>59</v>
      </c>
      <c r="J121" s="74">
        <v>44487</v>
      </c>
      <c r="K121" s="72" t="s">
        <v>60</v>
      </c>
      <c r="L121" s="72">
        <v>0.71890410958904105</v>
      </c>
      <c r="M121" s="72">
        <v>1022.6684567487307</v>
      </c>
      <c r="N121" s="72">
        <v>1.0226684567487307</v>
      </c>
      <c r="O121" s="72">
        <v>0.45620114920258459</v>
      </c>
    </row>
    <row r="122" spans="1:15" ht="13" x14ac:dyDescent="0.15">
      <c r="A122" s="72">
        <v>2021</v>
      </c>
      <c r="B122" s="72" t="s">
        <v>33</v>
      </c>
      <c r="C122" s="72">
        <v>2107</v>
      </c>
      <c r="D122" s="72" t="s">
        <v>105</v>
      </c>
      <c r="E122" s="72" t="s">
        <v>27</v>
      </c>
      <c r="F122" s="72" t="s">
        <v>108</v>
      </c>
      <c r="G122" s="72" t="s">
        <v>109</v>
      </c>
      <c r="H122" s="72" t="s">
        <v>32</v>
      </c>
      <c r="I122" s="72" t="s">
        <v>59</v>
      </c>
      <c r="J122" s="74">
        <v>44487</v>
      </c>
      <c r="K122" s="72" t="s">
        <v>63</v>
      </c>
      <c r="L122" s="72">
        <v>0.74036363636363633</v>
      </c>
      <c r="M122" s="72">
        <v>2289.7091962044683</v>
      </c>
      <c r="N122" s="72">
        <v>2.2897091962044684</v>
      </c>
      <c r="O122" s="72">
        <v>1.0214140856256551</v>
      </c>
    </row>
    <row r="123" spans="1:15" ht="13" x14ac:dyDescent="0.15">
      <c r="A123" s="72">
        <v>2021</v>
      </c>
      <c r="B123" s="72" t="s">
        <v>33</v>
      </c>
      <c r="C123" s="72">
        <v>2108</v>
      </c>
      <c r="D123" s="72" t="s">
        <v>105</v>
      </c>
      <c r="E123" s="72" t="s">
        <v>31</v>
      </c>
      <c r="F123" s="72" t="s">
        <v>106</v>
      </c>
      <c r="G123" s="72" t="s">
        <v>109</v>
      </c>
      <c r="H123" s="72" t="s">
        <v>32</v>
      </c>
      <c r="I123" s="72" t="s">
        <v>59</v>
      </c>
      <c r="J123" s="74">
        <v>44487</v>
      </c>
      <c r="K123" s="72" t="s">
        <v>63</v>
      </c>
      <c r="L123" s="72">
        <v>0.74181818181818182</v>
      </c>
      <c r="M123" s="72">
        <v>1809.029290888685</v>
      </c>
      <c r="N123" s="72">
        <v>1.8090292908886849</v>
      </c>
      <c r="O123" s="72">
        <v>0.80698806734324258</v>
      </c>
    </row>
    <row r="124" spans="1:15" ht="13" x14ac:dyDescent="0.15">
      <c r="A124" s="72">
        <v>2021</v>
      </c>
      <c r="B124" s="72" t="s">
        <v>33</v>
      </c>
      <c r="C124" s="72">
        <v>2109</v>
      </c>
      <c r="D124" s="72" t="s">
        <v>105</v>
      </c>
      <c r="E124" s="72" t="s">
        <v>22</v>
      </c>
      <c r="F124" s="72" t="s">
        <v>106</v>
      </c>
      <c r="G124" s="72" t="s">
        <v>107</v>
      </c>
      <c r="H124" s="72" t="s">
        <v>32</v>
      </c>
      <c r="I124" s="72" t="s">
        <v>59</v>
      </c>
      <c r="J124" s="74">
        <v>44487</v>
      </c>
      <c r="K124" s="72" t="s">
        <v>63</v>
      </c>
      <c r="L124" s="72">
        <v>0.76648648648648654</v>
      </c>
      <c r="M124" s="72">
        <v>2397.8548730548723</v>
      </c>
      <c r="N124" s="72">
        <v>2.3978548730548721</v>
      </c>
      <c r="O124" s="72">
        <v>1.0696566824661748</v>
      </c>
    </row>
    <row r="125" spans="1:15" ht="13" x14ac:dyDescent="0.15">
      <c r="A125" s="72">
        <v>2021</v>
      </c>
      <c r="B125" s="72" t="s">
        <v>33</v>
      </c>
      <c r="C125" s="72">
        <v>2110</v>
      </c>
      <c r="D125" s="72" t="s">
        <v>105</v>
      </c>
      <c r="E125" s="72" t="s">
        <v>28</v>
      </c>
      <c r="F125" s="72" t="s">
        <v>106</v>
      </c>
      <c r="G125" s="72" t="s">
        <v>110</v>
      </c>
      <c r="H125" s="72" t="s">
        <v>32</v>
      </c>
      <c r="I125" s="72" t="s">
        <v>59</v>
      </c>
      <c r="J125" s="74">
        <v>44487</v>
      </c>
      <c r="K125" s="72" t="s">
        <v>63</v>
      </c>
      <c r="L125" s="72">
        <v>0.75483870967741939</v>
      </c>
      <c r="M125" s="72">
        <v>2221.2892364505256</v>
      </c>
      <c r="N125" s="72">
        <v>2.2212892364505255</v>
      </c>
      <c r="O125" s="72">
        <v>0.99089269419897852</v>
      </c>
    </row>
    <row r="126" spans="1:15" ht="13" x14ac:dyDescent="0.15">
      <c r="A126" s="72">
        <v>2021</v>
      </c>
      <c r="B126" s="72" t="s">
        <v>33</v>
      </c>
      <c r="C126" s="72">
        <v>2111</v>
      </c>
      <c r="D126" s="72" t="s">
        <v>105</v>
      </c>
      <c r="E126" s="72" t="s">
        <v>29</v>
      </c>
      <c r="F126" s="72" t="s">
        <v>108</v>
      </c>
      <c r="G126" s="72" t="s">
        <v>107</v>
      </c>
      <c r="H126" s="72" t="s">
        <v>32</v>
      </c>
      <c r="I126" s="72" t="s">
        <v>59</v>
      </c>
      <c r="J126" s="74">
        <v>44487</v>
      </c>
      <c r="K126" s="72" t="s">
        <v>63</v>
      </c>
      <c r="L126" s="72">
        <v>0.73820512820512818</v>
      </c>
      <c r="M126" s="72">
        <v>2435.2514498258938</v>
      </c>
      <c r="N126" s="72">
        <v>2.4352514498258939</v>
      </c>
      <c r="O126" s="72">
        <v>1.0863388840013832</v>
      </c>
    </row>
    <row r="127" spans="1:15" ht="13" x14ac:dyDescent="0.15">
      <c r="A127" s="72">
        <v>2021</v>
      </c>
      <c r="B127" s="72" t="s">
        <v>33</v>
      </c>
      <c r="C127" s="72">
        <v>2112</v>
      </c>
      <c r="D127" s="72" t="s">
        <v>105</v>
      </c>
      <c r="E127" s="72" t="s">
        <v>30</v>
      </c>
      <c r="F127" s="72" t="s">
        <v>108</v>
      </c>
      <c r="G127" s="72" t="s">
        <v>110</v>
      </c>
      <c r="H127" s="72" t="s">
        <v>32</v>
      </c>
      <c r="I127" s="72" t="s">
        <v>59</v>
      </c>
      <c r="J127" s="74">
        <v>44487</v>
      </c>
      <c r="K127" s="72" t="s">
        <v>63</v>
      </c>
      <c r="L127" s="72">
        <v>0.73417322834645671</v>
      </c>
      <c r="M127" s="72">
        <v>2633.3253486748495</v>
      </c>
      <c r="N127" s="72">
        <v>2.6333253486748496</v>
      </c>
      <c r="O127" s="72">
        <v>1.1746974714650149</v>
      </c>
    </row>
    <row r="128" spans="1:15" ht="13" x14ac:dyDescent="0.15">
      <c r="A128" s="72">
        <v>2021</v>
      </c>
      <c r="B128" s="72" t="s">
        <v>33</v>
      </c>
      <c r="C128" s="72">
        <v>2207</v>
      </c>
      <c r="D128" s="72" t="s">
        <v>111</v>
      </c>
      <c r="E128" s="72" t="s">
        <v>22</v>
      </c>
      <c r="F128" s="72" t="s">
        <v>106</v>
      </c>
      <c r="G128" s="72" t="s">
        <v>107</v>
      </c>
      <c r="H128" s="72" t="s">
        <v>32</v>
      </c>
      <c r="I128" s="72" t="s">
        <v>59</v>
      </c>
      <c r="J128" s="74">
        <v>44487</v>
      </c>
      <c r="K128" s="72" t="s">
        <v>63</v>
      </c>
      <c r="L128" s="72">
        <v>0.75207920792079208</v>
      </c>
      <c r="M128" s="72">
        <v>2246.2917625095838</v>
      </c>
      <c r="N128" s="72">
        <v>2.2462917625095837</v>
      </c>
      <c r="O128" s="72">
        <v>1.0020460460461378</v>
      </c>
    </row>
    <row r="129" spans="1:15" ht="13" x14ac:dyDescent="0.15">
      <c r="A129" s="72">
        <v>2021</v>
      </c>
      <c r="B129" s="72" t="s">
        <v>33</v>
      </c>
      <c r="C129" s="72">
        <v>2208</v>
      </c>
      <c r="D129" s="72" t="s">
        <v>111</v>
      </c>
      <c r="E129" s="72" t="s">
        <v>28</v>
      </c>
      <c r="F129" s="72" t="s">
        <v>106</v>
      </c>
      <c r="G129" s="72" t="s">
        <v>110</v>
      </c>
      <c r="H129" s="72" t="s">
        <v>32</v>
      </c>
      <c r="I129" s="72" t="s">
        <v>59</v>
      </c>
      <c r="J129" s="74">
        <v>44487</v>
      </c>
      <c r="K129" s="72" t="s">
        <v>63</v>
      </c>
      <c r="L129" s="72">
        <v>0.75820895522388054</v>
      </c>
      <c r="M129" s="72">
        <v>2015.4928086838538</v>
      </c>
      <c r="N129" s="72">
        <v>2.0154928086838537</v>
      </c>
      <c r="O129" s="72">
        <v>0.89908917153297163</v>
      </c>
    </row>
    <row r="130" spans="1:15" ht="13" x14ac:dyDescent="0.15">
      <c r="A130" s="72">
        <v>2021</v>
      </c>
      <c r="B130" s="72" t="s">
        <v>33</v>
      </c>
      <c r="C130" s="72">
        <v>2209</v>
      </c>
      <c r="D130" s="72" t="s">
        <v>111</v>
      </c>
      <c r="E130" s="72" t="s">
        <v>27</v>
      </c>
      <c r="F130" s="72" t="s">
        <v>108</v>
      </c>
      <c r="G130" s="72" t="s">
        <v>109</v>
      </c>
      <c r="H130" s="72" t="s">
        <v>32</v>
      </c>
      <c r="I130" s="72" t="s">
        <v>59</v>
      </c>
      <c r="J130" s="74">
        <v>44487</v>
      </c>
      <c r="K130" s="72" t="s">
        <v>63</v>
      </c>
      <c r="L130" s="72">
        <v>0.76727272727272722</v>
      </c>
      <c r="M130" s="72">
        <v>2923.9676930925425</v>
      </c>
      <c r="N130" s="72">
        <v>2.9239676930925427</v>
      </c>
      <c r="O130" s="72">
        <v>1.3043498242439593</v>
      </c>
    </row>
    <row r="131" spans="1:15" ht="13" x14ac:dyDescent="0.15">
      <c r="A131" s="72">
        <v>2021</v>
      </c>
      <c r="B131" s="72" t="s">
        <v>33</v>
      </c>
      <c r="C131" s="72">
        <v>2210</v>
      </c>
      <c r="D131" s="72" t="s">
        <v>111</v>
      </c>
      <c r="E131" s="72" t="s">
        <v>29</v>
      </c>
      <c r="F131" s="72" t="s">
        <v>108</v>
      </c>
      <c r="G131" s="72" t="s">
        <v>107</v>
      </c>
      <c r="H131" s="72" t="s">
        <v>32</v>
      </c>
      <c r="I131" s="72" t="s">
        <v>59</v>
      </c>
      <c r="J131" s="74">
        <v>44487</v>
      </c>
      <c r="K131" s="72" t="s">
        <v>63</v>
      </c>
      <c r="L131" s="72">
        <v>0.75523809523809526</v>
      </c>
      <c r="M131" s="72">
        <v>2809.0494201271977</v>
      </c>
      <c r="N131" s="72">
        <v>2.8090494201271978</v>
      </c>
      <c r="O131" s="72">
        <v>1.2530860467751217</v>
      </c>
    </row>
    <row r="132" spans="1:15" ht="13" x14ac:dyDescent="0.15">
      <c r="A132" s="72">
        <v>2021</v>
      </c>
      <c r="B132" s="72" t="s">
        <v>33</v>
      </c>
      <c r="C132" s="72">
        <v>2211</v>
      </c>
      <c r="D132" s="72" t="s">
        <v>111</v>
      </c>
      <c r="E132" s="72" t="s">
        <v>30</v>
      </c>
      <c r="F132" s="72" t="s">
        <v>108</v>
      </c>
      <c r="G132" s="72" t="s">
        <v>110</v>
      </c>
      <c r="H132" s="72" t="s">
        <v>32</v>
      </c>
      <c r="I132" s="72" t="s">
        <v>59</v>
      </c>
      <c r="J132" s="74">
        <v>44487</v>
      </c>
      <c r="K132" s="72" t="s">
        <v>63</v>
      </c>
      <c r="L132" s="72">
        <v>0.74203389830508482</v>
      </c>
      <c r="M132" s="72">
        <v>2306.1434099944827</v>
      </c>
      <c r="N132" s="72">
        <v>2.3061434099944829</v>
      </c>
      <c r="O132" s="72">
        <v>1.0287452076210288</v>
      </c>
    </row>
    <row r="133" spans="1:15" ht="13" x14ac:dyDescent="0.15">
      <c r="A133" s="72">
        <v>2021</v>
      </c>
      <c r="B133" s="72" t="s">
        <v>33</v>
      </c>
      <c r="C133" s="72">
        <v>2212</v>
      </c>
      <c r="D133" s="72" t="s">
        <v>111</v>
      </c>
      <c r="E133" s="72" t="s">
        <v>31</v>
      </c>
      <c r="F133" s="72" t="s">
        <v>106</v>
      </c>
      <c r="G133" s="72" t="s">
        <v>109</v>
      </c>
      <c r="H133" s="72" t="s">
        <v>32</v>
      </c>
      <c r="I133" s="72" t="s">
        <v>59</v>
      </c>
      <c r="J133" s="74">
        <v>44487</v>
      </c>
      <c r="K133" s="72" t="s">
        <v>63</v>
      </c>
      <c r="L133" s="72">
        <v>0.73599999999999999</v>
      </c>
      <c r="M133" s="72">
        <v>1817.9031111111115</v>
      </c>
      <c r="N133" s="72">
        <v>1.8179031111111115</v>
      </c>
      <c r="O133" s="72">
        <v>0.81094658093244465</v>
      </c>
    </row>
    <row r="134" spans="1:15" ht="13" x14ac:dyDescent="0.15">
      <c r="A134" s="72">
        <v>2021</v>
      </c>
      <c r="B134" s="72" t="s">
        <v>33</v>
      </c>
      <c r="C134" s="72">
        <v>2301</v>
      </c>
      <c r="D134" s="72" t="s">
        <v>109</v>
      </c>
      <c r="E134" s="72" t="s">
        <v>22</v>
      </c>
      <c r="F134" s="72" t="s">
        <v>106</v>
      </c>
      <c r="G134" s="72" t="s">
        <v>107</v>
      </c>
      <c r="H134" s="72" t="s">
        <v>32</v>
      </c>
      <c r="I134" s="72" t="s">
        <v>59</v>
      </c>
      <c r="J134" s="74">
        <v>44487</v>
      </c>
      <c r="K134" s="72" t="s">
        <v>63</v>
      </c>
      <c r="L134" s="72">
        <v>0.73344262295081963</v>
      </c>
      <c r="M134" s="72">
        <v>2415.1489485014076</v>
      </c>
      <c r="N134" s="72">
        <v>2.4151489485014075</v>
      </c>
      <c r="O134" s="72">
        <v>1.0773713792880444</v>
      </c>
    </row>
    <row r="135" spans="1:15" ht="13" x14ac:dyDescent="0.15">
      <c r="A135" s="72">
        <v>2021</v>
      </c>
      <c r="B135" s="72" t="s">
        <v>33</v>
      </c>
      <c r="C135" s="72">
        <v>2302</v>
      </c>
      <c r="D135" s="72" t="s">
        <v>109</v>
      </c>
      <c r="E135" s="72" t="s">
        <v>28</v>
      </c>
      <c r="F135" s="72" t="s">
        <v>106</v>
      </c>
      <c r="G135" s="72" t="s">
        <v>110</v>
      </c>
      <c r="H135" s="72" t="s">
        <v>32</v>
      </c>
      <c r="I135" s="72" t="s">
        <v>59</v>
      </c>
      <c r="J135" s="74">
        <v>44487</v>
      </c>
      <c r="K135" s="72" t="s">
        <v>63</v>
      </c>
      <c r="L135" s="72">
        <v>0.76943089430894307</v>
      </c>
      <c r="M135" s="72">
        <v>2228.3481901216319</v>
      </c>
      <c r="N135" s="72">
        <v>2.2283481901216318</v>
      </c>
      <c r="O135" s="72">
        <v>0.99404161578316863</v>
      </c>
    </row>
    <row r="136" spans="1:15" ht="13" x14ac:dyDescent="0.15">
      <c r="A136" s="72">
        <v>2021</v>
      </c>
      <c r="B136" s="72" t="s">
        <v>33</v>
      </c>
      <c r="C136" s="72">
        <v>2303</v>
      </c>
      <c r="D136" s="72" t="s">
        <v>109</v>
      </c>
      <c r="E136" s="72" t="s">
        <v>31</v>
      </c>
      <c r="F136" s="72" t="s">
        <v>106</v>
      </c>
      <c r="G136" s="72" t="s">
        <v>109</v>
      </c>
      <c r="H136" s="72" t="s">
        <v>32</v>
      </c>
      <c r="I136" s="72" t="s">
        <v>59</v>
      </c>
      <c r="J136" s="74">
        <v>44487</v>
      </c>
      <c r="K136" s="72" t="s">
        <v>63</v>
      </c>
      <c r="L136" s="72">
        <v>0.76029411764705879</v>
      </c>
      <c r="M136" s="72">
        <v>1969.1534231200897</v>
      </c>
      <c r="N136" s="72">
        <v>1.9691534231200896</v>
      </c>
      <c r="O136" s="72">
        <v>0.87841768136621767</v>
      </c>
    </row>
    <row r="137" spans="1:15" ht="13" x14ac:dyDescent="0.15">
      <c r="A137" s="72">
        <v>2021</v>
      </c>
      <c r="B137" s="72" t="s">
        <v>33</v>
      </c>
      <c r="C137" s="72">
        <v>2304</v>
      </c>
      <c r="D137" s="72" t="s">
        <v>109</v>
      </c>
      <c r="E137" s="72" t="s">
        <v>30</v>
      </c>
      <c r="F137" s="72" t="s">
        <v>108</v>
      </c>
      <c r="G137" s="72" t="s">
        <v>110</v>
      </c>
      <c r="H137" s="72" t="s">
        <v>32</v>
      </c>
      <c r="I137" s="72" t="s">
        <v>59</v>
      </c>
      <c r="J137" s="74">
        <v>44487</v>
      </c>
      <c r="K137" s="72" t="s">
        <v>63</v>
      </c>
      <c r="L137" s="72">
        <v>0.76111888111888115</v>
      </c>
      <c r="M137" s="72">
        <v>2337.5386141131585</v>
      </c>
      <c r="N137" s="72">
        <v>2.3375386141131584</v>
      </c>
      <c r="O137" s="72">
        <v>1.0427502628311247</v>
      </c>
    </row>
    <row r="138" spans="1:15" ht="13" x14ac:dyDescent="0.15">
      <c r="A138" s="72">
        <v>2021</v>
      </c>
      <c r="B138" s="72" t="s">
        <v>33</v>
      </c>
      <c r="C138" s="72">
        <v>2305</v>
      </c>
      <c r="D138" s="72" t="s">
        <v>109</v>
      </c>
      <c r="E138" s="72" t="s">
        <v>29</v>
      </c>
      <c r="F138" s="72" t="s">
        <v>108</v>
      </c>
      <c r="G138" s="72" t="s">
        <v>107</v>
      </c>
      <c r="H138" s="72" t="s">
        <v>32</v>
      </c>
      <c r="I138" s="72" t="s">
        <v>59</v>
      </c>
      <c r="J138" s="74">
        <v>44487</v>
      </c>
      <c r="K138" s="72" t="s">
        <v>63</v>
      </c>
      <c r="L138" s="72">
        <v>0.75583333333333336</v>
      </c>
      <c r="M138" s="72">
        <v>2300.7685241301901</v>
      </c>
      <c r="N138" s="72">
        <v>2.3007685241301901</v>
      </c>
      <c r="O138" s="72">
        <v>1.0263475301607123</v>
      </c>
    </row>
    <row r="139" spans="1:15" ht="13" x14ac:dyDescent="0.15">
      <c r="A139" s="72">
        <v>2021</v>
      </c>
      <c r="B139" s="72" t="s">
        <v>33</v>
      </c>
      <c r="C139" s="72">
        <v>2306</v>
      </c>
      <c r="D139" s="72" t="s">
        <v>109</v>
      </c>
      <c r="E139" s="72" t="s">
        <v>27</v>
      </c>
      <c r="F139" s="72" t="s">
        <v>108</v>
      </c>
      <c r="G139" s="72" t="s">
        <v>109</v>
      </c>
      <c r="H139" s="72" t="s">
        <v>32</v>
      </c>
      <c r="I139" s="72" t="s">
        <v>59</v>
      </c>
      <c r="J139" s="74">
        <v>44487</v>
      </c>
      <c r="K139" s="72" t="s">
        <v>63</v>
      </c>
      <c r="L139" s="72">
        <v>0.73915966386554621</v>
      </c>
      <c r="M139" s="72">
        <v>2489.394884795669</v>
      </c>
      <c r="N139" s="72">
        <v>2.4893948847956691</v>
      </c>
      <c r="O139" s="72">
        <v>1.1104916747636153</v>
      </c>
    </row>
    <row r="140" spans="1:15" ht="13" x14ac:dyDescent="0.15">
      <c r="A140" s="72">
        <v>2021</v>
      </c>
      <c r="B140" s="72" t="s">
        <v>33</v>
      </c>
      <c r="C140" s="72">
        <v>2407</v>
      </c>
      <c r="D140" s="72" t="s">
        <v>107</v>
      </c>
      <c r="E140" s="72" t="s">
        <v>31</v>
      </c>
      <c r="F140" s="72" t="s">
        <v>106</v>
      </c>
      <c r="G140" s="72" t="s">
        <v>109</v>
      </c>
      <c r="H140" s="72" t="s">
        <v>32</v>
      </c>
      <c r="I140" s="72" t="s">
        <v>59</v>
      </c>
      <c r="J140" s="74">
        <v>44487</v>
      </c>
      <c r="K140" s="72" t="s">
        <v>63</v>
      </c>
      <c r="L140" s="72">
        <v>0.73853658536585365</v>
      </c>
      <c r="M140" s="72">
        <v>1516.1567939558181</v>
      </c>
      <c r="N140" s="72">
        <v>1.516156793955818</v>
      </c>
      <c r="O140" s="72">
        <v>0.67634086805895688</v>
      </c>
    </row>
    <row r="141" spans="1:15" ht="13" x14ac:dyDescent="0.15">
      <c r="A141" s="72">
        <v>2021</v>
      </c>
      <c r="B141" s="72" t="s">
        <v>33</v>
      </c>
      <c r="C141" s="72">
        <v>2408</v>
      </c>
      <c r="D141" s="72" t="s">
        <v>107</v>
      </c>
      <c r="E141" s="72" t="s">
        <v>27</v>
      </c>
      <c r="F141" s="72" t="s">
        <v>108</v>
      </c>
      <c r="G141" s="72" t="s">
        <v>109</v>
      </c>
      <c r="H141" s="72" t="s">
        <v>32</v>
      </c>
      <c r="I141" s="72" t="s">
        <v>59</v>
      </c>
      <c r="J141" s="74">
        <v>44487</v>
      </c>
      <c r="K141" s="72" t="s">
        <v>63</v>
      </c>
      <c r="L141" s="72">
        <v>0.74608695652173906</v>
      </c>
      <c r="M141" s="72">
        <v>2453.9569999512032</v>
      </c>
      <c r="N141" s="72">
        <v>2.4539569999512034</v>
      </c>
      <c r="O141" s="72">
        <v>1.0946832241512323</v>
      </c>
    </row>
    <row r="142" spans="1:15" ht="13" x14ac:dyDescent="0.15">
      <c r="A142" s="72">
        <v>2021</v>
      </c>
      <c r="B142" s="72" t="s">
        <v>33</v>
      </c>
      <c r="C142" s="72">
        <v>2409</v>
      </c>
      <c r="D142" s="72" t="s">
        <v>107</v>
      </c>
      <c r="E142" s="72" t="s">
        <v>22</v>
      </c>
      <c r="F142" s="72" t="s">
        <v>106</v>
      </c>
      <c r="G142" s="72" t="s">
        <v>107</v>
      </c>
      <c r="H142" s="72" t="s">
        <v>32</v>
      </c>
      <c r="I142" s="72" t="s">
        <v>59</v>
      </c>
      <c r="J142" s="74">
        <v>44487</v>
      </c>
      <c r="K142" s="72" t="s">
        <v>63</v>
      </c>
      <c r="L142" s="72">
        <v>0.76433121019108285</v>
      </c>
      <c r="M142" s="72">
        <v>2476.9273842458542</v>
      </c>
      <c r="N142" s="72">
        <v>2.4769273842458541</v>
      </c>
      <c r="O142" s="72">
        <v>1.1049300599108489</v>
      </c>
    </row>
    <row r="143" spans="1:15" ht="13" x14ac:dyDescent="0.15">
      <c r="A143" s="72">
        <v>2021</v>
      </c>
      <c r="B143" s="72" t="s">
        <v>33</v>
      </c>
      <c r="C143" s="72">
        <v>2410</v>
      </c>
      <c r="D143" s="72" t="s">
        <v>107</v>
      </c>
      <c r="E143" s="72" t="s">
        <v>30</v>
      </c>
      <c r="F143" s="72" t="s">
        <v>108</v>
      </c>
      <c r="G143" s="72" t="s">
        <v>110</v>
      </c>
      <c r="H143" s="72" t="s">
        <v>32</v>
      </c>
      <c r="I143" s="72" t="s">
        <v>59</v>
      </c>
      <c r="J143" s="74">
        <v>44487</v>
      </c>
      <c r="K143" s="72" t="s">
        <v>63</v>
      </c>
      <c r="L143" s="72">
        <v>0.75932960893854751</v>
      </c>
      <c r="M143" s="72">
        <v>2471.345924797321</v>
      </c>
      <c r="N143" s="72">
        <v>2.4713459247973208</v>
      </c>
      <c r="O143" s="72">
        <v>1.102440232246912</v>
      </c>
    </row>
    <row r="144" spans="1:15" ht="13" x14ac:dyDescent="0.15">
      <c r="A144" s="72">
        <v>2021</v>
      </c>
      <c r="B144" s="72" t="s">
        <v>33</v>
      </c>
      <c r="C144" s="72">
        <v>2411</v>
      </c>
      <c r="D144" s="72" t="s">
        <v>107</v>
      </c>
      <c r="E144" s="72" t="s">
        <v>29</v>
      </c>
      <c r="F144" s="72" t="s">
        <v>108</v>
      </c>
      <c r="G144" s="72" t="s">
        <v>107</v>
      </c>
      <c r="H144" s="72" t="s">
        <v>32</v>
      </c>
      <c r="I144" s="72" t="s">
        <v>59</v>
      </c>
      <c r="J144" s="74">
        <v>44487</v>
      </c>
      <c r="K144" s="72" t="s">
        <v>63</v>
      </c>
      <c r="L144" s="72">
        <v>0.7513043478260869</v>
      </c>
      <c r="M144" s="72">
        <v>2043.0032420826628</v>
      </c>
      <c r="N144" s="72">
        <v>2.0430032420826629</v>
      </c>
      <c r="O144" s="72">
        <v>0.91136127325741301</v>
      </c>
    </row>
    <row r="145" spans="1:15" ht="13" x14ac:dyDescent="0.15">
      <c r="A145" s="72">
        <v>2021</v>
      </c>
      <c r="B145" s="72" t="s">
        <v>33</v>
      </c>
      <c r="C145" s="72">
        <v>2412</v>
      </c>
      <c r="D145" s="72" t="s">
        <v>107</v>
      </c>
      <c r="E145" s="72" t="s">
        <v>28</v>
      </c>
      <c r="F145" s="72" t="s">
        <v>106</v>
      </c>
      <c r="G145" s="72" t="s">
        <v>110</v>
      </c>
      <c r="H145" s="72" t="s">
        <v>32</v>
      </c>
      <c r="I145" s="72" t="s">
        <v>59</v>
      </c>
      <c r="J145" s="74">
        <v>44487</v>
      </c>
      <c r="K145" s="72" t="s">
        <v>63</v>
      </c>
      <c r="L145" s="72">
        <v>0.71132530120481929</v>
      </c>
      <c r="M145" s="72">
        <v>2266.8043027328163</v>
      </c>
      <c r="N145" s="72">
        <v>2.2668043027328162</v>
      </c>
      <c r="O145" s="72">
        <v>1.0111964646017793</v>
      </c>
    </row>
    <row r="146" spans="1:15" ht="13" x14ac:dyDescent="0.15">
      <c r="A146" s="72">
        <v>2022</v>
      </c>
      <c r="B146" s="72" t="s">
        <v>21</v>
      </c>
      <c r="C146" s="72">
        <v>1107</v>
      </c>
      <c r="D146" s="72" t="s">
        <v>105</v>
      </c>
      <c r="E146" s="72" t="s">
        <v>29</v>
      </c>
      <c r="F146" s="72" t="s">
        <v>108</v>
      </c>
      <c r="G146" s="72" t="s">
        <v>107</v>
      </c>
      <c r="H146" s="72" t="s">
        <v>32</v>
      </c>
      <c r="I146" s="72" t="s">
        <v>112</v>
      </c>
      <c r="J146" s="74">
        <v>44705</v>
      </c>
      <c r="K146" s="72" t="s">
        <v>64</v>
      </c>
      <c r="L146" s="72">
        <v>0.82665330661322645</v>
      </c>
      <c r="M146" s="72">
        <v>2596.7443619000073</v>
      </c>
      <c r="N146" s="72">
        <v>2.5967443619000075</v>
      </c>
      <c r="O146" s="72">
        <v>1.1583790956556124</v>
      </c>
    </row>
    <row r="147" spans="1:15" ht="13" x14ac:dyDescent="0.15">
      <c r="A147" s="72">
        <v>2022</v>
      </c>
      <c r="B147" s="72" t="s">
        <v>21</v>
      </c>
      <c r="C147" s="72">
        <v>1108</v>
      </c>
      <c r="D147" s="72" t="s">
        <v>105</v>
      </c>
      <c r="E147" s="72" t="s">
        <v>28</v>
      </c>
      <c r="F147" s="72" t="s">
        <v>106</v>
      </c>
      <c r="G147" s="72" t="s">
        <v>110</v>
      </c>
      <c r="H147" s="72" t="s">
        <v>32</v>
      </c>
      <c r="I147" s="72" t="s">
        <v>112</v>
      </c>
      <c r="J147" s="74">
        <v>44705</v>
      </c>
      <c r="K147" s="72" t="s">
        <v>64</v>
      </c>
      <c r="L147" s="72">
        <v>0.82594904328251306</v>
      </c>
      <c r="M147" s="72">
        <v>2565.2411374566273</v>
      </c>
      <c r="N147" s="72">
        <v>2.5652411374566273</v>
      </c>
      <c r="O147" s="72">
        <v>1.1443258537668894</v>
      </c>
    </row>
    <row r="148" spans="1:15" ht="13" x14ac:dyDescent="0.15">
      <c r="A148" s="72">
        <v>2022</v>
      </c>
      <c r="B148" s="72" t="s">
        <v>21</v>
      </c>
      <c r="C148" s="72">
        <v>1109</v>
      </c>
      <c r="D148" s="72" t="s">
        <v>105</v>
      </c>
      <c r="E148" s="72" t="s">
        <v>22</v>
      </c>
      <c r="F148" s="72" t="s">
        <v>106</v>
      </c>
      <c r="G148" s="72" t="s">
        <v>107</v>
      </c>
      <c r="H148" s="72" t="s">
        <v>32</v>
      </c>
      <c r="I148" s="72" t="s">
        <v>112</v>
      </c>
      <c r="J148" s="74">
        <v>44705</v>
      </c>
      <c r="K148" s="72" t="s">
        <v>64</v>
      </c>
      <c r="L148" s="72">
        <v>0.82293791897405999</v>
      </c>
      <c r="M148" s="72">
        <v>3700.5273442675089</v>
      </c>
      <c r="N148" s="72">
        <v>3.7005273442675088</v>
      </c>
      <c r="O148" s="72">
        <v>1.6507645424769488</v>
      </c>
    </row>
    <row r="149" spans="1:15" ht="13" x14ac:dyDescent="0.15">
      <c r="A149" s="72">
        <v>2022</v>
      </c>
      <c r="B149" s="72" t="s">
        <v>21</v>
      </c>
      <c r="C149" s="72">
        <v>1110</v>
      </c>
      <c r="D149" s="72" t="s">
        <v>105</v>
      </c>
      <c r="E149" s="72" t="s">
        <v>27</v>
      </c>
      <c r="F149" s="72" t="s">
        <v>108</v>
      </c>
      <c r="G149" s="72" t="s">
        <v>109</v>
      </c>
      <c r="H149" s="72" t="s">
        <v>32</v>
      </c>
      <c r="I149" s="72" t="s">
        <v>112</v>
      </c>
      <c r="J149" s="74">
        <v>44705</v>
      </c>
      <c r="K149" s="72" t="s">
        <v>64</v>
      </c>
      <c r="L149" s="72">
        <v>0.83151978093247825</v>
      </c>
      <c r="M149" s="72">
        <v>3480.4626636764688</v>
      </c>
      <c r="N149" s="72">
        <v>3.4804626636764686</v>
      </c>
      <c r="O149" s="72">
        <v>1.5525961091767722</v>
      </c>
    </row>
    <row r="150" spans="1:15" ht="13" x14ac:dyDescent="0.15">
      <c r="A150" s="72">
        <v>2022</v>
      </c>
      <c r="B150" s="72" t="s">
        <v>21</v>
      </c>
      <c r="C150" s="72">
        <v>1111</v>
      </c>
      <c r="D150" s="72" t="s">
        <v>105</v>
      </c>
      <c r="E150" s="72" t="s">
        <v>30</v>
      </c>
      <c r="F150" s="72" t="s">
        <v>108</v>
      </c>
      <c r="G150" s="72" t="s">
        <v>110</v>
      </c>
      <c r="H150" s="72" t="s">
        <v>32</v>
      </c>
      <c r="I150" s="72" t="s">
        <v>112</v>
      </c>
      <c r="J150" s="74">
        <v>44705</v>
      </c>
      <c r="K150" s="72" t="s">
        <v>64</v>
      </c>
      <c r="L150" s="72">
        <v>0.82503139388865632</v>
      </c>
      <c r="M150" s="72">
        <v>2726.7278421158703</v>
      </c>
      <c r="N150" s="72">
        <v>2.7267278421158703</v>
      </c>
      <c r="O150" s="72">
        <v>1.2163632963616264</v>
      </c>
    </row>
    <row r="151" spans="1:15" ht="13" x14ac:dyDescent="0.15">
      <c r="A151" s="72">
        <v>2022</v>
      </c>
      <c r="B151" s="72" t="s">
        <v>21</v>
      </c>
      <c r="C151" s="72">
        <v>1112</v>
      </c>
      <c r="D151" s="72" t="s">
        <v>105</v>
      </c>
      <c r="E151" s="72" t="s">
        <v>31</v>
      </c>
      <c r="F151" s="72" t="s">
        <v>106</v>
      </c>
      <c r="G151" s="72" t="s">
        <v>109</v>
      </c>
      <c r="H151" s="72" t="s">
        <v>32</v>
      </c>
      <c r="I151" s="72" t="s">
        <v>112</v>
      </c>
      <c r="J151" s="74">
        <v>44705</v>
      </c>
      <c r="K151" s="72" t="s">
        <v>64</v>
      </c>
      <c r="L151" s="72">
        <v>0.81545064377682397</v>
      </c>
      <c r="M151" s="72">
        <v>2742.2661088712603</v>
      </c>
      <c r="N151" s="72">
        <v>2.7422661088712603</v>
      </c>
      <c r="O151" s="72">
        <v>1.2232947462402717</v>
      </c>
    </row>
    <row r="152" spans="1:15" ht="13" x14ac:dyDescent="0.15">
      <c r="A152" s="72">
        <v>2022</v>
      </c>
      <c r="B152" s="72" t="s">
        <v>21</v>
      </c>
      <c r="C152" s="72">
        <v>1207</v>
      </c>
      <c r="D152" s="72" t="s">
        <v>111</v>
      </c>
      <c r="E152" s="72" t="s">
        <v>28</v>
      </c>
      <c r="F152" s="72" t="s">
        <v>106</v>
      </c>
      <c r="G152" s="72" t="s">
        <v>110</v>
      </c>
      <c r="H152" s="72" t="s">
        <v>32</v>
      </c>
      <c r="I152" s="72" t="s">
        <v>112</v>
      </c>
      <c r="J152" s="74">
        <v>44705</v>
      </c>
      <c r="K152" s="72" t="s">
        <v>64</v>
      </c>
      <c r="L152" s="72">
        <v>0.81729444189251255</v>
      </c>
      <c r="M152" s="72">
        <v>3023.8780796532687</v>
      </c>
      <c r="N152" s="72">
        <v>3.0238780796532687</v>
      </c>
      <c r="O152" s="72">
        <v>1.3489187486744469</v>
      </c>
    </row>
    <row r="153" spans="1:15" ht="13" x14ac:dyDescent="0.15">
      <c r="A153" s="72">
        <v>2022</v>
      </c>
      <c r="B153" s="72" t="s">
        <v>21</v>
      </c>
      <c r="C153" s="72">
        <v>1208</v>
      </c>
      <c r="D153" s="72" t="s">
        <v>111</v>
      </c>
      <c r="E153" s="72" t="s">
        <v>30</v>
      </c>
      <c r="F153" s="72" t="s">
        <v>108</v>
      </c>
      <c r="G153" s="72" t="s">
        <v>110</v>
      </c>
      <c r="H153" s="72" t="s">
        <v>32</v>
      </c>
      <c r="I153" s="72" t="s">
        <v>112</v>
      </c>
      <c r="J153" s="74">
        <v>44705</v>
      </c>
      <c r="K153" s="72" t="s">
        <v>64</v>
      </c>
      <c r="L153" s="72">
        <v>0.82933074342221436</v>
      </c>
      <c r="M153" s="72">
        <v>2597.8722578067445</v>
      </c>
      <c r="N153" s="72">
        <v>2.5978722578067446</v>
      </c>
      <c r="O153" s="72">
        <v>1.158882237612753</v>
      </c>
    </row>
    <row r="154" spans="1:15" ht="13" x14ac:dyDescent="0.15">
      <c r="A154" s="72">
        <v>2022</v>
      </c>
      <c r="B154" s="72" t="s">
        <v>21</v>
      </c>
      <c r="C154" s="72">
        <v>1209</v>
      </c>
      <c r="D154" s="72" t="s">
        <v>111</v>
      </c>
      <c r="E154" s="72" t="s">
        <v>31</v>
      </c>
      <c r="F154" s="72" t="s">
        <v>106</v>
      </c>
      <c r="G154" s="72" t="s">
        <v>109</v>
      </c>
      <c r="H154" s="72" t="s">
        <v>32</v>
      </c>
      <c r="I154" s="72" t="s">
        <v>112</v>
      </c>
      <c r="J154" s="74">
        <v>44705</v>
      </c>
      <c r="K154" s="72" t="s">
        <v>64</v>
      </c>
      <c r="L154" s="72">
        <v>0.82232163340215647</v>
      </c>
      <c r="M154" s="72">
        <v>3563.1539871710406</v>
      </c>
      <c r="N154" s="72">
        <v>3.5631539871710407</v>
      </c>
      <c r="O154" s="72">
        <v>1.5894837989831425</v>
      </c>
    </row>
    <row r="155" spans="1:15" ht="13" x14ac:dyDescent="0.15">
      <c r="A155" s="72">
        <v>2022</v>
      </c>
      <c r="B155" s="72" t="s">
        <v>21</v>
      </c>
      <c r="C155" s="72">
        <v>1210</v>
      </c>
      <c r="D155" s="72" t="s">
        <v>111</v>
      </c>
      <c r="E155" s="72" t="s">
        <v>22</v>
      </c>
      <c r="F155" s="72" t="s">
        <v>106</v>
      </c>
      <c r="G155" s="72" t="s">
        <v>107</v>
      </c>
      <c r="H155" s="72" t="s">
        <v>32</v>
      </c>
      <c r="I155" s="72" t="s">
        <v>112</v>
      </c>
      <c r="J155" s="74">
        <v>44705</v>
      </c>
      <c r="K155" s="72" t="s">
        <v>64</v>
      </c>
      <c r="L155" s="72">
        <v>0.83193839973217276</v>
      </c>
      <c r="M155" s="72">
        <v>3248.4817223306222</v>
      </c>
      <c r="N155" s="72">
        <v>3.2484817223306224</v>
      </c>
      <c r="O155" s="72">
        <v>1.4491119630327451</v>
      </c>
    </row>
    <row r="156" spans="1:15" ht="13" x14ac:dyDescent="0.15">
      <c r="A156" s="72">
        <v>2022</v>
      </c>
      <c r="B156" s="72" t="s">
        <v>21</v>
      </c>
      <c r="C156" s="72">
        <v>1211</v>
      </c>
      <c r="D156" s="72" t="s">
        <v>111</v>
      </c>
      <c r="E156" s="72" t="s">
        <v>27</v>
      </c>
      <c r="F156" s="72" t="s">
        <v>108</v>
      </c>
      <c r="G156" s="72" t="s">
        <v>109</v>
      </c>
      <c r="H156" s="72" t="s">
        <v>32</v>
      </c>
      <c r="I156" s="72" t="s">
        <v>112</v>
      </c>
      <c r="J156" s="74">
        <v>44705</v>
      </c>
      <c r="K156" s="72" t="s">
        <v>64</v>
      </c>
      <c r="L156" s="72">
        <v>0.82844711488656375</v>
      </c>
      <c r="M156" s="72">
        <v>2632.0473480270434</v>
      </c>
      <c r="N156" s="72">
        <v>2.6320473480270432</v>
      </c>
      <c r="O156" s="72">
        <v>1.1741273694340357</v>
      </c>
    </row>
    <row r="157" spans="1:15" ht="13" x14ac:dyDescent="0.15">
      <c r="A157" s="72">
        <v>2022</v>
      </c>
      <c r="B157" s="72" t="s">
        <v>21</v>
      </c>
      <c r="C157" s="72">
        <v>1212</v>
      </c>
      <c r="D157" s="72" t="s">
        <v>111</v>
      </c>
      <c r="E157" s="72" t="s">
        <v>29</v>
      </c>
      <c r="F157" s="72" t="s">
        <v>108</v>
      </c>
      <c r="G157" s="72" t="s">
        <v>107</v>
      </c>
      <c r="H157" s="72" t="s">
        <v>32</v>
      </c>
      <c r="I157" s="72" t="s">
        <v>112</v>
      </c>
      <c r="J157" s="74">
        <v>44705</v>
      </c>
      <c r="K157" s="72" t="s">
        <v>64</v>
      </c>
      <c r="L157" s="72">
        <v>0.81558964822563151</v>
      </c>
      <c r="M157" s="72">
        <v>3052.0933581210438</v>
      </c>
      <c r="N157" s="72">
        <v>3.0520933581210437</v>
      </c>
      <c r="O157" s="72">
        <v>1.3615052740308582</v>
      </c>
    </row>
    <row r="158" spans="1:15" ht="13" x14ac:dyDescent="0.15">
      <c r="A158" s="72">
        <v>2022</v>
      </c>
      <c r="B158" s="72" t="s">
        <v>21</v>
      </c>
      <c r="C158" s="72">
        <v>1301</v>
      </c>
      <c r="D158" s="72" t="s">
        <v>109</v>
      </c>
      <c r="E158" s="72" t="s">
        <v>22</v>
      </c>
      <c r="F158" s="72" t="s">
        <v>106</v>
      </c>
      <c r="G158" s="72" t="s">
        <v>107</v>
      </c>
      <c r="H158" s="72" t="s">
        <v>32</v>
      </c>
      <c r="I158" s="72" t="s">
        <v>112</v>
      </c>
      <c r="J158" s="74">
        <v>44705</v>
      </c>
      <c r="K158" s="72" t="s">
        <v>64</v>
      </c>
      <c r="L158" s="72">
        <v>0.83276585636234057</v>
      </c>
      <c r="M158" s="72">
        <v>2909.2389473962062</v>
      </c>
      <c r="N158" s="72">
        <v>2.9092389473962061</v>
      </c>
      <c r="O158" s="72">
        <v>1.2977794928050261</v>
      </c>
    </row>
    <row r="159" spans="1:15" ht="13" x14ac:dyDescent="0.15">
      <c r="A159" s="72">
        <v>2022</v>
      </c>
      <c r="B159" s="72" t="s">
        <v>21</v>
      </c>
      <c r="C159" s="72">
        <v>1302</v>
      </c>
      <c r="D159" s="72" t="s">
        <v>109</v>
      </c>
      <c r="E159" s="72" t="s">
        <v>27</v>
      </c>
      <c r="F159" s="72" t="s">
        <v>108</v>
      </c>
      <c r="G159" s="72" t="s">
        <v>109</v>
      </c>
      <c r="H159" s="72" t="s">
        <v>32</v>
      </c>
      <c r="I159" s="72" t="s">
        <v>112</v>
      </c>
      <c r="J159" s="74">
        <v>44705</v>
      </c>
      <c r="K159" s="72" t="s">
        <v>64</v>
      </c>
      <c r="L159" s="72">
        <v>0.81957831325301211</v>
      </c>
      <c r="M159" s="72">
        <v>2615.543426230171</v>
      </c>
      <c r="N159" s="72">
        <v>2.6155434262301709</v>
      </c>
      <c r="O159" s="72">
        <v>1.1667651514635908</v>
      </c>
    </row>
    <row r="160" spans="1:15" ht="13" x14ac:dyDescent="0.15">
      <c r="A160" s="72">
        <v>2022</v>
      </c>
      <c r="B160" s="72" t="s">
        <v>21</v>
      </c>
      <c r="C160" s="72">
        <v>1303</v>
      </c>
      <c r="D160" s="72" t="s">
        <v>109</v>
      </c>
      <c r="E160" s="72" t="s">
        <v>30</v>
      </c>
      <c r="F160" s="72" t="s">
        <v>108</v>
      </c>
      <c r="G160" s="72" t="s">
        <v>110</v>
      </c>
      <c r="H160" s="72" t="s">
        <v>32</v>
      </c>
      <c r="I160" s="72" t="s">
        <v>112</v>
      </c>
      <c r="J160" s="74">
        <v>44705</v>
      </c>
      <c r="K160" s="72" t="s">
        <v>64</v>
      </c>
      <c r="L160" s="72">
        <v>0.83220300236226463</v>
      </c>
      <c r="M160" s="72">
        <v>3669.0591315373772</v>
      </c>
      <c r="N160" s="72">
        <v>3.6690591315373773</v>
      </c>
      <c r="O160" s="72">
        <v>1.6367269189283771</v>
      </c>
    </row>
    <row r="161" spans="1:15" ht="13" x14ac:dyDescent="0.15">
      <c r="A161" s="72">
        <v>2022</v>
      </c>
      <c r="B161" s="72" t="s">
        <v>21</v>
      </c>
      <c r="C161" s="72">
        <v>1304</v>
      </c>
      <c r="D161" s="72" t="s">
        <v>109</v>
      </c>
      <c r="E161" s="72" t="s">
        <v>31</v>
      </c>
      <c r="F161" s="72" t="s">
        <v>106</v>
      </c>
      <c r="G161" s="72" t="s">
        <v>109</v>
      </c>
      <c r="H161" s="72" t="s">
        <v>32</v>
      </c>
      <c r="I161" s="72" t="s">
        <v>112</v>
      </c>
      <c r="J161" s="74">
        <v>44705</v>
      </c>
      <c r="K161" s="72" t="s">
        <v>64</v>
      </c>
      <c r="L161" s="72">
        <v>0.82940420060008579</v>
      </c>
      <c r="M161" s="72">
        <v>3544.7754604674151</v>
      </c>
      <c r="N161" s="72">
        <v>3.5447754604674149</v>
      </c>
      <c r="O161" s="72">
        <v>1.5812853403844487</v>
      </c>
    </row>
    <row r="162" spans="1:15" ht="13" x14ac:dyDescent="0.15">
      <c r="A162" s="72">
        <v>2022</v>
      </c>
      <c r="B162" s="72" t="s">
        <v>21</v>
      </c>
      <c r="C162" s="72">
        <v>1305</v>
      </c>
      <c r="D162" s="72" t="s">
        <v>109</v>
      </c>
      <c r="E162" s="72" t="s">
        <v>28</v>
      </c>
      <c r="F162" s="72" t="s">
        <v>106</v>
      </c>
      <c r="G162" s="72" t="s">
        <v>110</v>
      </c>
      <c r="H162" s="72" t="s">
        <v>32</v>
      </c>
      <c r="I162" s="72" t="s">
        <v>112</v>
      </c>
      <c r="J162" s="74">
        <v>44705</v>
      </c>
      <c r="K162" s="72" t="s">
        <v>64</v>
      </c>
      <c r="L162" s="72">
        <v>0.82317839195979892</v>
      </c>
      <c r="M162" s="72">
        <v>2499.2698371910055</v>
      </c>
      <c r="N162" s="72">
        <v>2.4992698371910054</v>
      </c>
      <c r="O162" s="72">
        <v>1.1148967824026985</v>
      </c>
    </row>
    <row r="163" spans="1:15" ht="13" x14ac:dyDescent="0.15">
      <c r="A163" s="72">
        <v>2022</v>
      </c>
      <c r="B163" s="72" t="s">
        <v>21</v>
      </c>
      <c r="C163" s="72">
        <v>1306</v>
      </c>
      <c r="D163" s="72" t="s">
        <v>109</v>
      </c>
      <c r="E163" s="72" t="s">
        <v>29</v>
      </c>
      <c r="F163" s="72" t="s">
        <v>108</v>
      </c>
      <c r="G163" s="72" t="s">
        <v>107</v>
      </c>
      <c r="H163" s="72" t="s">
        <v>32</v>
      </c>
      <c r="I163" s="72" t="s">
        <v>112</v>
      </c>
      <c r="J163" s="74">
        <v>44705</v>
      </c>
      <c r="K163" s="72" t="s">
        <v>64</v>
      </c>
      <c r="L163" s="72">
        <v>0.84001865671641796</v>
      </c>
      <c r="M163" s="72">
        <v>2763.7409077298689</v>
      </c>
      <c r="N163" s="72">
        <v>2.7637409077298689</v>
      </c>
      <c r="O163" s="72">
        <v>1.2328744177883095</v>
      </c>
    </row>
    <row r="164" spans="1:15" ht="13" x14ac:dyDescent="0.15">
      <c r="A164" s="72">
        <v>2022</v>
      </c>
      <c r="B164" s="72" t="s">
        <v>21</v>
      </c>
      <c r="C164" s="72">
        <v>1407</v>
      </c>
      <c r="D164" s="72" t="s">
        <v>107</v>
      </c>
      <c r="E164" s="72" t="s">
        <v>27</v>
      </c>
      <c r="F164" s="72" t="s">
        <v>108</v>
      </c>
      <c r="G164" s="72" t="s">
        <v>109</v>
      </c>
      <c r="H164" s="72" t="s">
        <v>32</v>
      </c>
      <c r="I164" s="72" t="s">
        <v>112</v>
      </c>
      <c r="J164" s="74">
        <v>44705</v>
      </c>
      <c r="K164" s="72" t="s">
        <v>64</v>
      </c>
      <c r="L164" s="72">
        <v>0.83487623264238275</v>
      </c>
      <c r="M164" s="72">
        <v>2992.2150159270309</v>
      </c>
      <c r="N164" s="72">
        <v>2.9922150159270311</v>
      </c>
      <c r="O164" s="72">
        <v>1.3347942042398735</v>
      </c>
    </row>
    <row r="165" spans="1:15" ht="13" x14ac:dyDescent="0.15">
      <c r="A165" s="72">
        <v>2022</v>
      </c>
      <c r="B165" s="72" t="s">
        <v>21</v>
      </c>
      <c r="C165" s="72">
        <v>1408</v>
      </c>
      <c r="D165" s="72" t="s">
        <v>107</v>
      </c>
      <c r="E165" s="72" t="s">
        <v>22</v>
      </c>
      <c r="F165" s="72" t="s">
        <v>106</v>
      </c>
      <c r="G165" s="72" t="s">
        <v>107</v>
      </c>
      <c r="H165" s="72" t="s">
        <v>32</v>
      </c>
      <c r="I165" s="72" t="s">
        <v>112</v>
      </c>
      <c r="J165" s="74">
        <v>44705</v>
      </c>
      <c r="K165" s="72" t="s">
        <v>64</v>
      </c>
      <c r="L165" s="72">
        <v>0.82565368440299869</v>
      </c>
      <c r="M165" s="72">
        <v>2611.7187654362042</v>
      </c>
      <c r="N165" s="72">
        <v>2.6117187654362044</v>
      </c>
      <c r="O165" s="72">
        <v>1.1650590123546711</v>
      </c>
    </row>
    <row r="166" spans="1:15" ht="13" x14ac:dyDescent="0.15">
      <c r="A166" s="72">
        <v>2022</v>
      </c>
      <c r="B166" s="72" t="s">
        <v>21</v>
      </c>
      <c r="C166" s="72">
        <v>1409</v>
      </c>
      <c r="D166" s="72" t="s">
        <v>107</v>
      </c>
      <c r="E166" s="72" t="s">
        <v>29</v>
      </c>
      <c r="F166" s="72" t="s">
        <v>108</v>
      </c>
      <c r="G166" s="72" t="s">
        <v>107</v>
      </c>
      <c r="H166" s="72" t="s">
        <v>32</v>
      </c>
      <c r="I166" s="72" t="s">
        <v>112</v>
      </c>
      <c r="J166" s="74">
        <v>44705</v>
      </c>
      <c r="K166" s="72" t="s">
        <v>64</v>
      </c>
      <c r="L166" s="72">
        <v>0.82506750035526499</v>
      </c>
      <c r="M166" s="72">
        <v>3550.3546210051832</v>
      </c>
      <c r="N166" s="72">
        <v>3.5503546210051833</v>
      </c>
      <c r="O166" s="72">
        <v>1.5837741425295813</v>
      </c>
    </row>
    <row r="167" spans="1:15" ht="13" x14ac:dyDescent="0.15">
      <c r="A167" s="72">
        <v>2022</v>
      </c>
      <c r="B167" s="72" t="s">
        <v>21</v>
      </c>
      <c r="C167" s="72">
        <v>1410</v>
      </c>
      <c r="D167" s="72" t="s">
        <v>107</v>
      </c>
      <c r="E167" s="72" t="s">
        <v>31</v>
      </c>
      <c r="F167" s="72" t="s">
        <v>106</v>
      </c>
      <c r="G167" s="72" t="s">
        <v>109</v>
      </c>
      <c r="H167" s="72" t="s">
        <v>32</v>
      </c>
      <c r="I167" s="72" t="s">
        <v>112</v>
      </c>
      <c r="J167" s="74">
        <v>44705</v>
      </c>
      <c r="K167" s="72" t="s">
        <v>64</v>
      </c>
      <c r="L167" s="72">
        <v>0.81963713980789754</v>
      </c>
      <c r="M167" s="72">
        <v>3115.8396642818548</v>
      </c>
      <c r="N167" s="72">
        <v>3.1158396642818547</v>
      </c>
      <c r="O167" s="72">
        <v>1.3899417999998283</v>
      </c>
    </row>
    <row r="168" spans="1:15" ht="13" x14ac:dyDescent="0.15">
      <c r="A168" s="72">
        <v>2022</v>
      </c>
      <c r="B168" s="72" t="s">
        <v>21</v>
      </c>
      <c r="C168" s="72">
        <v>1411</v>
      </c>
      <c r="D168" s="72" t="s">
        <v>107</v>
      </c>
      <c r="E168" s="72" t="s">
        <v>30</v>
      </c>
      <c r="F168" s="72" t="s">
        <v>108</v>
      </c>
      <c r="G168" s="72" t="s">
        <v>110</v>
      </c>
      <c r="H168" s="72" t="s">
        <v>32</v>
      </c>
      <c r="I168" s="72" t="s">
        <v>112</v>
      </c>
      <c r="J168" s="74">
        <v>44705</v>
      </c>
      <c r="K168" s="72" t="s">
        <v>64</v>
      </c>
      <c r="L168" s="72">
        <v>0.81616238988893142</v>
      </c>
      <c r="M168" s="72">
        <v>2376.348290771884</v>
      </c>
      <c r="N168" s="72">
        <v>2.376348290771884</v>
      </c>
      <c r="O168" s="72">
        <v>1.0600628326821391</v>
      </c>
    </row>
    <row r="169" spans="1:15" ht="13" x14ac:dyDescent="0.15">
      <c r="A169" s="72">
        <v>2022</v>
      </c>
      <c r="B169" s="72" t="s">
        <v>21</v>
      </c>
      <c r="C169" s="72">
        <v>1412</v>
      </c>
      <c r="D169" s="72" t="s">
        <v>107</v>
      </c>
      <c r="E169" s="72" t="s">
        <v>28</v>
      </c>
      <c r="F169" s="72" t="s">
        <v>106</v>
      </c>
      <c r="G169" s="72" t="s">
        <v>110</v>
      </c>
      <c r="H169" s="72" t="s">
        <v>32</v>
      </c>
      <c r="I169" s="72" t="s">
        <v>112</v>
      </c>
      <c r="J169" s="74">
        <v>44705</v>
      </c>
      <c r="K169" s="72" t="s">
        <v>64</v>
      </c>
      <c r="L169" s="72">
        <v>0.82872928176795579</v>
      </c>
      <c r="M169" s="72">
        <v>2958.769319964531</v>
      </c>
      <c r="N169" s="72">
        <v>2.9587693199645311</v>
      </c>
      <c r="O169" s="72">
        <v>1.3198744471736577</v>
      </c>
    </row>
    <row r="170" spans="1:15" ht="13" x14ac:dyDescent="0.15">
      <c r="A170" s="72">
        <v>2022</v>
      </c>
      <c r="B170" s="72" t="s">
        <v>33</v>
      </c>
      <c r="C170" s="72">
        <v>2107</v>
      </c>
      <c r="D170" s="72" t="s">
        <v>105</v>
      </c>
      <c r="E170" s="72" t="s">
        <v>27</v>
      </c>
      <c r="F170" s="72" t="s">
        <v>108</v>
      </c>
      <c r="G170" s="72" t="s">
        <v>109</v>
      </c>
      <c r="H170" s="72" t="s">
        <v>32</v>
      </c>
      <c r="I170" s="72" t="s">
        <v>112</v>
      </c>
      <c r="J170" s="74">
        <v>44704</v>
      </c>
      <c r="K170" s="72" t="s">
        <v>65</v>
      </c>
      <c r="L170" s="72">
        <v>0.82679366394036646</v>
      </c>
      <c r="M170" s="72">
        <v>2510.9436777269893</v>
      </c>
      <c r="N170" s="72">
        <v>2.5109436777269893</v>
      </c>
      <c r="O170" s="72">
        <v>1.1201043542535549</v>
      </c>
    </row>
    <row r="171" spans="1:15" ht="13" x14ac:dyDescent="0.15">
      <c r="A171" s="72">
        <v>2022</v>
      </c>
      <c r="B171" s="72" t="s">
        <v>33</v>
      </c>
      <c r="C171" s="72">
        <v>2108</v>
      </c>
      <c r="D171" s="72" t="s">
        <v>105</v>
      </c>
      <c r="E171" s="72" t="s">
        <v>31</v>
      </c>
      <c r="F171" s="72" t="s">
        <v>106</v>
      </c>
      <c r="G171" s="72" t="s">
        <v>109</v>
      </c>
      <c r="H171" s="72" t="s">
        <v>32</v>
      </c>
      <c r="I171" s="72" t="s">
        <v>112</v>
      </c>
      <c r="J171" s="74">
        <v>44704</v>
      </c>
      <c r="K171" s="72" t="s">
        <v>65</v>
      </c>
      <c r="L171" s="72">
        <v>0.83858904950605573</v>
      </c>
      <c r="M171" s="72">
        <v>2398.4466172017646</v>
      </c>
      <c r="N171" s="72">
        <v>2.3984466172017647</v>
      </c>
      <c r="O171" s="72">
        <v>1.069920653020918</v>
      </c>
    </row>
    <row r="172" spans="1:15" ht="13" x14ac:dyDescent="0.15">
      <c r="A172" s="72">
        <v>2022</v>
      </c>
      <c r="B172" s="72" t="s">
        <v>33</v>
      </c>
      <c r="C172" s="72">
        <v>2109</v>
      </c>
      <c r="D172" s="72" t="s">
        <v>105</v>
      </c>
      <c r="E172" s="72" t="s">
        <v>22</v>
      </c>
      <c r="F172" s="72" t="s">
        <v>106</v>
      </c>
      <c r="G172" s="72" t="s">
        <v>107</v>
      </c>
      <c r="H172" s="72" t="s">
        <v>32</v>
      </c>
      <c r="I172" s="72" t="s">
        <v>112</v>
      </c>
      <c r="J172" s="74">
        <v>44704</v>
      </c>
      <c r="K172" s="72" t="s">
        <v>65</v>
      </c>
      <c r="L172" s="72">
        <v>0.83409824919258879</v>
      </c>
      <c r="M172" s="72">
        <v>2485.218654141087</v>
      </c>
      <c r="N172" s="72">
        <v>2.4852186541410868</v>
      </c>
      <c r="O172" s="72">
        <v>1.1086287042071432</v>
      </c>
    </row>
    <row r="173" spans="1:15" ht="13" x14ac:dyDescent="0.15">
      <c r="A173" s="72">
        <v>2022</v>
      </c>
      <c r="B173" s="72" t="s">
        <v>33</v>
      </c>
      <c r="C173" s="72">
        <v>2110</v>
      </c>
      <c r="D173" s="72" t="s">
        <v>105</v>
      </c>
      <c r="E173" s="72" t="s">
        <v>28</v>
      </c>
      <c r="F173" s="72" t="s">
        <v>106</v>
      </c>
      <c r="G173" s="72" t="s">
        <v>110</v>
      </c>
      <c r="H173" s="72" t="s">
        <v>32</v>
      </c>
      <c r="I173" s="72" t="s">
        <v>112</v>
      </c>
      <c r="J173" s="74">
        <v>44704</v>
      </c>
      <c r="K173" s="72" t="s">
        <v>65</v>
      </c>
      <c r="L173" s="72">
        <v>0.84642797483156074</v>
      </c>
      <c r="M173" s="72">
        <v>2411.8340047404408</v>
      </c>
      <c r="N173" s="72">
        <v>2.4118340047404407</v>
      </c>
      <c r="O173" s="72">
        <v>1.0758926193406586</v>
      </c>
    </row>
    <row r="174" spans="1:15" ht="13" x14ac:dyDescent="0.15">
      <c r="A174" s="72">
        <v>2022</v>
      </c>
      <c r="B174" s="72" t="s">
        <v>33</v>
      </c>
      <c r="C174" s="72">
        <v>2111</v>
      </c>
      <c r="D174" s="72" t="s">
        <v>105</v>
      </c>
      <c r="E174" s="72" t="s">
        <v>29</v>
      </c>
      <c r="F174" s="72" t="s">
        <v>108</v>
      </c>
      <c r="G174" s="72" t="s">
        <v>107</v>
      </c>
      <c r="H174" s="72" t="s">
        <v>32</v>
      </c>
      <c r="I174" s="72" t="s">
        <v>112</v>
      </c>
      <c r="J174" s="74">
        <v>44704</v>
      </c>
      <c r="K174" s="72" t="s">
        <v>65</v>
      </c>
      <c r="L174" s="72">
        <v>0.82776146374519988</v>
      </c>
      <c r="M174" s="72">
        <v>2330.4527340518598</v>
      </c>
      <c r="N174" s="72">
        <v>2.3304527340518599</v>
      </c>
      <c r="O174" s="72">
        <v>1.0395893296804601</v>
      </c>
    </row>
    <row r="175" spans="1:15" ht="13" x14ac:dyDescent="0.15">
      <c r="A175" s="72">
        <v>2022</v>
      </c>
      <c r="B175" s="72" t="s">
        <v>33</v>
      </c>
      <c r="C175" s="72">
        <v>2112</v>
      </c>
      <c r="D175" s="72" t="s">
        <v>105</v>
      </c>
      <c r="E175" s="72" t="s">
        <v>30</v>
      </c>
      <c r="F175" s="72" t="s">
        <v>108</v>
      </c>
      <c r="G175" s="72" t="s">
        <v>110</v>
      </c>
      <c r="H175" s="72" t="s">
        <v>32</v>
      </c>
      <c r="I175" s="72" t="s">
        <v>112</v>
      </c>
      <c r="J175" s="74">
        <v>44704</v>
      </c>
      <c r="K175" s="72" t="s">
        <v>65</v>
      </c>
      <c r="L175" s="72">
        <v>0.83120184899845928</v>
      </c>
      <c r="M175" s="72">
        <v>2732.5268232746903</v>
      </c>
      <c r="N175" s="72">
        <v>2.7325268232746902</v>
      </c>
      <c r="O175" s="72">
        <v>1.2189501580677833</v>
      </c>
    </row>
    <row r="176" spans="1:15" ht="13" x14ac:dyDescent="0.15">
      <c r="A176" s="72">
        <v>2022</v>
      </c>
      <c r="B176" s="72" t="s">
        <v>33</v>
      </c>
      <c r="C176" s="72">
        <v>2207</v>
      </c>
      <c r="D176" s="72" t="s">
        <v>111</v>
      </c>
      <c r="E176" s="72" t="s">
        <v>22</v>
      </c>
      <c r="F176" s="72" t="s">
        <v>106</v>
      </c>
      <c r="G176" s="72" t="s">
        <v>107</v>
      </c>
      <c r="H176" s="72" t="s">
        <v>32</v>
      </c>
      <c r="I176" s="72" t="s">
        <v>112</v>
      </c>
      <c r="J176" s="74">
        <v>44704</v>
      </c>
      <c r="K176" s="72" t="s">
        <v>65</v>
      </c>
      <c r="L176" s="72">
        <v>0.82436141017521636</v>
      </c>
      <c r="M176" s="72">
        <v>2631.0771145887602</v>
      </c>
      <c r="N176" s="72">
        <v>2.6310771145887601</v>
      </c>
      <c r="O176" s="72">
        <v>1.1736945589697854</v>
      </c>
    </row>
    <row r="177" spans="1:15" ht="13" x14ac:dyDescent="0.15">
      <c r="A177" s="72">
        <v>2022</v>
      </c>
      <c r="B177" s="72" t="s">
        <v>33</v>
      </c>
      <c r="C177" s="72">
        <v>2208</v>
      </c>
      <c r="D177" s="72" t="s">
        <v>111</v>
      </c>
      <c r="E177" s="72" t="s">
        <v>28</v>
      </c>
      <c r="F177" s="72" t="s">
        <v>106</v>
      </c>
      <c r="G177" s="72" t="s">
        <v>110</v>
      </c>
      <c r="H177" s="72" t="s">
        <v>32</v>
      </c>
      <c r="I177" s="72" t="s">
        <v>112</v>
      </c>
      <c r="J177" s="74">
        <v>44704</v>
      </c>
      <c r="K177" s="72" t="s">
        <v>65</v>
      </c>
      <c r="L177" s="72">
        <v>0.83064516129032251</v>
      </c>
      <c r="M177" s="72">
        <v>2250.5167264038232</v>
      </c>
      <c r="N177" s="72">
        <v>2.2505167264038231</v>
      </c>
      <c r="O177" s="72">
        <v>1.003930755964755</v>
      </c>
    </row>
    <row r="178" spans="1:15" ht="13" x14ac:dyDescent="0.15">
      <c r="A178" s="72">
        <v>2022</v>
      </c>
      <c r="B178" s="72" t="s">
        <v>33</v>
      </c>
      <c r="C178" s="72">
        <v>2209</v>
      </c>
      <c r="D178" s="72" t="s">
        <v>111</v>
      </c>
      <c r="E178" s="72" t="s">
        <v>27</v>
      </c>
      <c r="F178" s="72" t="s">
        <v>108</v>
      </c>
      <c r="G178" s="72" t="s">
        <v>109</v>
      </c>
      <c r="H178" s="72" t="s">
        <v>32</v>
      </c>
      <c r="I178" s="72" t="s">
        <v>112</v>
      </c>
      <c r="J178" s="74">
        <v>44704</v>
      </c>
      <c r="K178" s="72" t="s">
        <v>65</v>
      </c>
      <c r="L178" s="72">
        <v>0.8314606741573034</v>
      </c>
      <c r="M178" s="72">
        <v>2341.4831838989139</v>
      </c>
      <c r="N178" s="72">
        <v>2.3414831838989141</v>
      </c>
      <c r="O178" s="72">
        <v>1.0445098920222826</v>
      </c>
    </row>
    <row r="179" spans="1:15" ht="13" x14ac:dyDescent="0.15">
      <c r="A179" s="72">
        <v>2022</v>
      </c>
      <c r="B179" s="72" t="s">
        <v>33</v>
      </c>
      <c r="C179" s="72">
        <v>2210</v>
      </c>
      <c r="D179" s="72" t="s">
        <v>111</v>
      </c>
      <c r="E179" s="72" t="s">
        <v>29</v>
      </c>
      <c r="F179" s="72" t="s">
        <v>108</v>
      </c>
      <c r="G179" s="72" t="s">
        <v>107</v>
      </c>
      <c r="H179" s="72" t="s">
        <v>32</v>
      </c>
      <c r="I179" s="72" t="s">
        <v>112</v>
      </c>
      <c r="J179" s="74">
        <v>44704</v>
      </c>
      <c r="K179" s="72" t="s">
        <v>65</v>
      </c>
      <c r="L179" s="72">
        <v>0.82933114677287112</v>
      </c>
      <c r="M179" s="72">
        <v>2783.4279837143831</v>
      </c>
      <c r="N179" s="72">
        <v>2.7834279837143829</v>
      </c>
      <c r="O179" s="72">
        <v>1.2416566058271654</v>
      </c>
    </row>
    <row r="180" spans="1:15" ht="13" x14ac:dyDescent="0.15">
      <c r="A180" s="72">
        <v>2022</v>
      </c>
      <c r="B180" s="72" t="s">
        <v>33</v>
      </c>
      <c r="C180" s="72">
        <v>2211</v>
      </c>
      <c r="D180" s="72" t="s">
        <v>111</v>
      </c>
      <c r="E180" s="72" t="s">
        <v>30</v>
      </c>
      <c r="F180" s="72" t="s">
        <v>108</v>
      </c>
      <c r="G180" s="72" t="s">
        <v>110</v>
      </c>
      <c r="H180" s="72" t="s">
        <v>32</v>
      </c>
      <c r="I180" s="72" t="s">
        <v>112</v>
      </c>
      <c r="J180" s="74">
        <v>44704</v>
      </c>
      <c r="K180" s="72" t="s">
        <v>65</v>
      </c>
      <c r="L180" s="72">
        <v>0.82489942832945162</v>
      </c>
      <c r="M180" s="72">
        <v>2390.3305264278524</v>
      </c>
      <c r="N180" s="72">
        <v>2.3903305264278525</v>
      </c>
      <c r="O180" s="72">
        <v>1.0663001542036743</v>
      </c>
    </row>
    <row r="181" spans="1:15" ht="13" x14ac:dyDescent="0.15">
      <c r="A181" s="72">
        <v>2022</v>
      </c>
      <c r="B181" s="72" t="s">
        <v>33</v>
      </c>
      <c r="C181" s="72">
        <v>2212</v>
      </c>
      <c r="D181" s="72" t="s">
        <v>111</v>
      </c>
      <c r="E181" s="72" t="s">
        <v>31</v>
      </c>
      <c r="F181" s="72" t="s">
        <v>106</v>
      </c>
      <c r="G181" s="72" t="s">
        <v>109</v>
      </c>
      <c r="H181" s="72" t="s">
        <v>32</v>
      </c>
      <c r="I181" s="72" t="s">
        <v>112</v>
      </c>
      <c r="J181" s="74">
        <v>44704</v>
      </c>
      <c r="K181" s="72" t="s">
        <v>65</v>
      </c>
      <c r="L181" s="72">
        <v>0.81603575918424365</v>
      </c>
      <c r="M181" s="72">
        <v>2866.9166917110751</v>
      </c>
      <c r="N181" s="72">
        <v>2.8669166917110753</v>
      </c>
      <c r="O181" s="72">
        <v>1.2789000000887019</v>
      </c>
    </row>
    <row r="182" spans="1:15" ht="13" x14ac:dyDescent="0.15">
      <c r="A182" s="72">
        <v>2022</v>
      </c>
      <c r="B182" s="72" t="s">
        <v>33</v>
      </c>
      <c r="C182" s="72">
        <v>2301</v>
      </c>
      <c r="D182" s="72" t="s">
        <v>109</v>
      </c>
      <c r="E182" s="72" t="s">
        <v>22</v>
      </c>
      <c r="F182" s="72" t="s">
        <v>106</v>
      </c>
      <c r="G182" s="72" t="s">
        <v>107</v>
      </c>
      <c r="H182" s="72" t="s">
        <v>32</v>
      </c>
      <c r="I182" s="72" t="s">
        <v>112</v>
      </c>
      <c r="J182" s="74">
        <v>44704</v>
      </c>
      <c r="K182" s="72" t="s">
        <v>65</v>
      </c>
      <c r="L182" s="72">
        <v>0.83088396578196966</v>
      </c>
      <c r="M182" s="72">
        <v>2880.6855149432472</v>
      </c>
      <c r="N182" s="72">
        <v>2.8806855149432473</v>
      </c>
      <c r="O182" s="72">
        <v>1.2850421206755183</v>
      </c>
    </row>
    <row r="183" spans="1:15" ht="13" x14ac:dyDescent="0.15">
      <c r="A183" s="72">
        <v>2022</v>
      </c>
      <c r="B183" s="72" t="s">
        <v>33</v>
      </c>
      <c r="C183" s="72">
        <v>2302</v>
      </c>
      <c r="D183" s="72" t="s">
        <v>109</v>
      </c>
      <c r="E183" s="72" t="s">
        <v>28</v>
      </c>
      <c r="F183" s="72" t="s">
        <v>106</v>
      </c>
      <c r="G183" s="72" t="s">
        <v>110</v>
      </c>
      <c r="H183" s="72" t="s">
        <v>32</v>
      </c>
      <c r="I183" s="72" t="s">
        <v>112</v>
      </c>
      <c r="J183" s="74">
        <v>44704</v>
      </c>
      <c r="K183" s="72" t="s">
        <v>65</v>
      </c>
      <c r="L183" s="72">
        <v>0.82902527075812282</v>
      </c>
      <c r="M183" s="72">
        <v>2540.5572529142187</v>
      </c>
      <c r="N183" s="72">
        <v>2.5405572529142186</v>
      </c>
      <c r="O183" s="72">
        <v>1.1333146443952509</v>
      </c>
    </row>
    <row r="184" spans="1:15" ht="13" x14ac:dyDescent="0.15">
      <c r="A184" s="72">
        <v>2022</v>
      </c>
      <c r="B184" s="72" t="s">
        <v>33</v>
      </c>
      <c r="C184" s="72">
        <v>2303</v>
      </c>
      <c r="D184" s="72" t="s">
        <v>109</v>
      </c>
      <c r="E184" s="72" t="s">
        <v>31</v>
      </c>
      <c r="F184" s="72" t="s">
        <v>106</v>
      </c>
      <c r="G184" s="72" t="s">
        <v>109</v>
      </c>
      <c r="H184" s="72" t="s">
        <v>32</v>
      </c>
      <c r="I184" s="72" t="s">
        <v>112</v>
      </c>
      <c r="J184" s="74">
        <v>44704</v>
      </c>
      <c r="K184" s="72" t="s">
        <v>65</v>
      </c>
      <c r="L184" s="72">
        <v>0.83281878566750855</v>
      </c>
      <c r="M184" s="72">
        <v>2686.1549843189237</v>
      </c>
      <c r="N184" s="72">
        <v>2.6861549843189239</v>
      </c>
      <c r="O184" s="72">
        <v>1.1982641907998444</v>
      </c>
    </row>
    <row r="185" spans="1:15" ht="13" x14ac:dyDescent="0.15">
      <c r="A185" s="72">
        <v>2022</v>
      </c>
      <c r="B185" s="72" t="s">
        <v>33</v>
      </c>
      <c r="C185" s="72">
        <v>2304</v>
      </c>
      <c r="D185" s="72" t="s">
        <v>109</v>
      </c>
      <c r="E185" s="72" t="s">
        <v>30</v>
      </c>
      <c r="F185" s="72" t="s">
        <v>108</v>
      </c>
      <c r="G185" s="72" t="s">
        <v>110</v>
      </c>
      <c r="H185" s="72" t="s">
        <v>32</v>
      </c>
      <c r="I185" s="72" t="s">
        <v>112</v>
      </c>
      <c r="J185" s="74">
        <v>44704</v>
      </c>
      <c r="K185" s="72" t="s">
        <v>65</v>
      </c>
      <c r="L185" s="72">
        <v>0.82993367538480789</v>
      </c>
      <c r="M185" s="72">
        <v>2753.0561856836416</v>
      </c>
      <c r="N185" s="72">
        <v>2.7530561856836417</v>
      </c>
      <c r="O185" s="72">
        <v>1.2281080808154301</v>
      </c>
    </row>
    <row r="186" spans="1:15" ht="13" x14ac:dyDescent="0.15">
      <c r="A186" s="72">
        <v>2022</v>
      </c>
      <c r="B186" s="72" t="s">
        <v>33</v>
      </c>
      <c r="C186" s="72">
        <v>2305</v>
      </c>
      <c r="D186" s="72" t="s">
        <v>109</v>
      </c>
      <c r="E186" s="72" t="s">
        <v>29</v>
      </c>
      <c r="F186" s="72" t="s">
        <v>108</v>
      </c>
      <c r="G186" s="72" t="s">
        <v>107</v>
      </c>
      <c r="H186" s="72" t="s">
        <v>32</v>
      </c>
      <c r="I186" s="72" t="s">
        <v>112</v>
      </c>
      <c r="J186" s="74">
        <v>44704</v>
      </c>
      <c r="K186" s="72" t="s">
        <v>65</v>
      </c>
      <c r="L186" s="72">
        <v>0.83251231527093594</v>
      </c>
      <c r="M186" s="72">
        <v>2428.0413328689192</v>
      </c>
      <c r="N186" s="72">
        <v>2.428041332868919</v>
      </c>
      <c r="O186" s="72">
        <v>1.0831225301381633</v>
      </c>
    </row>
    <row r="187" spans="1:15" ht="13" x14ac:dyDescent="0.15">
      <c r="A187" s="72">
        <v>2022</v>
      </c>
      <c r="B187" s="72" t="s">
        <v>33</v>
      </c>
      <c r="C187" s="72">
        <v>2306</v>
      </c>
      <c r="D187" s="72" t="s">
        <v>109</v>
      </c>
      <c r="E187" s="72" t="s">
        <v>27</v>
      </c>
      <c r="F187" s="72" t="s">
        <v>108</v>
      </c>
      <c r="G187" s="72" t="s">
        <v>109</v>
      </c>
      <c r="H187" s="72" t="s">
        <v>32</v>
      </c>
      <c r="I187" s="72" t="s">
        <v>112</v>
      </c>
      <c r="J187" s="74">
        <v>44704</v>
      </c>
      <c r="K187" s="72" t="s">
        <v>65</v>
      </c>
      <c r="L187" s="72">
        <v>0.82371473578691101</v>
      </c>
      <c r="M187" s="72">
        <v>2811.1362303159526</v>
      </c>
      <c r="N187" s="72">
        <v>2.8111362303159528</v>
      </c>
      <c r="O187" s="72">
        <v>1.2540169498454132</v>
      </c>
    </row>
    <row r="188" spans="1:15" ht="13" x14ac:dyDescent="0.15">
      <c r="A188" s="72">
        <v>2022</v>
      </c>
      <c r="B188" s="72" t="s">
        <v>33</v>
      </c>
      <c r="C188" s="72">
        <v>2407</v>
      </c>
      <c r="D188" s="72" t="s">
        <v>107</v>
      </c>
      <c r="E188" s="72" t="s">
        <v>31</v>
      </c>
      <c r="F188" s="72" t="s">
        <v>106</v>
      </c>
      <c r="G188" s="72" t="s">
        <v>109</v>
      </c>
      <c r="H188" s="72" t="s">
        <v>32</v>
      </c>
      <c r="I188" s="72" t="s">
        <v>112</v>
      </c>
      <c r="J188" s="74">
        <v>44704</v>
      </c>
      <c r="K188" s="72" t="s">
        <v>65</v>
      </c>
      <c r="L188" s="72">
        <v>0.82553805458699048</v>
      </c>
      <c r="M188" s="72">
        <v>2508.0698223737386</v>
      </c>
      <c r="N188" s="72">
        <v>2.5080698223737388</v>
      </c>
      <c r="O188" s="72">
        <v>1.1188223589928787</v>
      </c>
    </row>
    <row r="189" spans="1:15" ht="13" x14ac:dyDescent="0.15">
      <c r="A189" s="72">
        <v>2022</v>
      </c>
      <c r="B189" s="72" t="s">
        <v>33</v>
      </c>
      <c r="C189" s="72">
        <v>2408</v>
      </c>
      <c r="D189" s="72" t="s">
        <v>107</v>
      </c>
      <c r="E189" s="72" t="s">
        <v>27</v>
      </c>
      <c r="F189" s="72" t="s">
        <v>108</v>
      </c>
      <c r="G189" s="72" t="s">
        <v>109</v>
      </c>
      <c r="H189" s="72" t="s">
        <v>32</v>
      </c>
      <c r="I189" s="72" t="s">
        <v>112</v>
      </c>
      <c r="J189" s="74">
        <v>44704</v>
      </c>
      <c r="K189" s="72" t="s">
        <v>65</v>
      </c>
      <c r="L189" s="72">
        <v>0.82460732984293195</v>
      </c>
      <c r="M189" s="72">
        <v>2648.5818775303928</v>
      </c>
      <c r="N189" s="72">
        <v>2.6485818775303929</v>
      </c>
      <c r="O189" s="72">
        <v>1.1815032411656554</v>
      </c>
    </row>
    <row r="190" spans="1:15" ht="13" x14ac:dyDescent="0.15">
      <c r="A190" s="72">
        <v>2022</v>
      </c>
      <c r="B190" s="72" t="s">
        <v>33</v>
      </c>
      <c r="C190" s="72">
        <v>2409</v>
      </c>
      <c r="D190" s="72" t="s">
        <v>107</v>
      </c>
      <c r="E190" s="72" t="s">
        <v>22</v>
      </c>
      <c r="F190" s="72" t="s">
        <v>106</v>
      </c>
      <c r="G190" s="72" t="s">
        <v>107</v>
      </c>
      <c r="H190" s="72" t="s">
        <v>32</v>
      </c>
      <c r="I190" s="72" t="s">
        <v>112</v>
      </c>
      <c r="J190" s="74">
        <v>44704</v>
      </c>
      <c r="K190" s="72" t="s">
        <v>65</v>
      </c>
      <c r="L190" s="72">
        <v>0.82769132039146476</v>
      </c>
      <c r="M190" s="72">
        <v>2768.5396377810953</v>
      </c>
      <c r="N190" s="72">
        <v>2.7685396377810951</v>
      </c>
      <c r="O190" s="72">
        <v>1.2350150784781311</v>
      </c>
    </row>
    <row r="191" spans="1:15" ht="13" x14ac:dyDescent="0.15">
      <c r="A191" s="72">
        <v>2022</v>
      </c>
      <c r="B191" s="72" t="s">
        <v>33</v>
      </c>
      <c r="C191" s="72">
        <v>2410</v>
      </c>
      <c r="D191" s="72" t="s">
        <v>107</v>
      </c>
      <c r="E191" s="72" t="s">
        <v>30</v>
      </c>
      <c r="F191" s="72" t="s">
        <v>108</v>
      </c>
      <c r="G191" s="72" t="s">
        <v>110</v>
      </c>
      <c r="H191" s="72" t="s">
        <v>32</v>
      </c>
      <c r="I191" s="72" t="s">
        <v>112</v>
      </c>
      <c r="J191" s="74">
        <v>44704</v>
      </c>
      <c r="K191" s="72" t="s">
        <v>65</v>
      </c>
      <c r="L191" s="72">
        <v>0.82120354892632108</v>
      </c>
      <c r="M191" s="72">
        <v>2743.1816408913642</v>
      </c>
      <c r="N191" s="72">
        <v>2.7431816408913643</v>
      </c>
      <c r="O191" s="72">
        <v>1.223703155003588</v>
      </c>
    </row>
    <row r="192" spans="1:15" ht="13" x14ac:dyDescent="0.15">
      <c r="A192" s="72">
        <v>2022</v>
      </c>
      <c r="B192" s="72" t="s">
        <v>33</v>
      </c>
      <c r="C192" s="72">
        <v>2411</v>
      </c>
      <c r="D192" s="72" t="s">
        <v>107</v>
      </c>
      <c r="E192" s="72" t="s">
        <v>29</v>
      </c>
      <c r="F192" s="72" t="s">
        <v>108</v>
      </c>
      <c r="G192" s="72" t="s">
        <v>107</v>
      </c>
      <c r="H192" s="72" t="s">
        <v>32</v>
      </c>
      <c r="I192" s="72" t="s">
        <v>112</v>
      </c>
      <c r="J192" s="74">
        <v>44704</v>
      </c>
      <c r="K192" s="72" t="s">
        <v>65</v>
      </c>
      <c r="L192" s="72">
        <v>0.82468443197755958</v>
      </c>
      <c r="M192" s="72">
        <v>2859.2109736920402</v>
      </c>
      <c r="N192" s="72">
        <v>2.8592109736920404</v>
      </c>
      <c r="O192" s="72">
        <v>1.2754625640433086</v>
      </c>
    </row>
    <row r="193" spans="1:15" ht="13" x14ac:dyDescent="0.15">
      <c r="A193" s="72">
        <v>2022</v>
      </c>
      <c r="B193" s="72" t="s">
        <v>33</v>
      </c>
      <c r="C193" s="72">
        <v>2412</v>
      </c>
      <c r="D193" s="72" t="s">
        <v>107</v>
      </c>
      <c r="E193" s="72" t="s">
        <v>28</v>
      </c>
      <c r="F193" s="72" t="s">
        <v>106</v>
      </c>
      <c r="G193" s="72" t="s">
        <v>110</v>
      </c>
      <c r="H193" s="72" t="s">
        <v>32</v>
      </c>
      <c r="I193" s="72" t="s">
        <v>112</v>
      </c>
      <c r="J193" s="74">
        <v>44704</v>
      </c>
      <c r="K193" s="72" t="s">
        <v>65</v>
      </c>
      <c r="L193" s="72">
        <v>0.81049602630857775</v>
      </c>
      <c r="M193" s="72">
        <v>3044.8220244834379</v>
      </c>
      <c r="N193" s="72">
        <v>3.0448220244834379</v>
      </c>
      <c r="O193" s="72">
        <v>1.3582616120797923</v>
      </c>
    </row>
    <row r="194" spans="1:15" ht="13" x14ac:dyDescent="0.15">
      <c r="A194" s="72">
        <v>2022</v>
      </c>
      <c r="B194" s="72" t="s">
        <v>21</v>
      </c>
      <c r="C194" s="72">
        <v>1107</v>
      </c>
      <c r="D194" s="72" t="s">
        <v>105</v>
      </c>
      <c r="E194" s="72" t="s">
        <v>29</v>
      </c>
      <c r="F194" s="72" t="s">
        <v>108</v>
      </c>
      <c r="G194" s="72" t="s">
        <v>107</v>
      </c>
      <c r="H194" s="72" t="s">
        <v>32</v>
      </c>
      <c r="I194" s="72" t="s">
        <v>38</v>
      </c>
      <c r="J194" s="74">
        <v>44741</v>
      </c>
      <c r="K194" s="72" t="s">
        <v>34</v>
      </c>
      <c r="L194" s="72">
        <v>0.65022421524663676</v>
      </c>
      <c r="M194" s="72">
        <v>5281.9185879724</v>
      </c>
      <c r="N194" s="72">
        <v>5.2819185879723998</v>
      </c>
      <c r="O194" s="72">
        <v>2.3562057809900199</v>
      </c>
    </row>
    <row r="195" spans="1:15" ht="13" x14ac:dyDescent="0.15">
      <c r="A195" s="72">
        <v>2022</v>
      </c>
      <c r="B195" s="72" t="s">
        <v>21</v>
      </c>
      <c r="C195" s="72">
        <v>1108</v>
      </c>
      <c r="D195" s="72" t="s">
        <v>105</v>
      </c>
      <c r="E195" s="72" t="s">
        <v>28</v>
      </c>
      <c r="F195" s="72" t="s">
        <v>106</v>
      </c>
      <c r="G195" s="72" t="s">
        <v>110</v>
      </c>
      <c r="H195" s="72" t="s">
        <v>32</v>
      </c>
      <c r="I195" s="72" t="s">
        <v>38</v>
      </c>
      <c r="J195" s="74">
        <v>44741</v>
      </c>
      <c r="K195" s="72" t="s">
        <v>34</v>
      </c>
      <c r="L195" s="72">
        <v>0.68810289389067525</v>
      </c>
      <c r="M195" s="72">
        <v>4559.2002302409583</v>
      </c>
      <c r="N195" s="72">
        <v>4.5592002302409584</v>
      </c>
      <c r="O195" s="72">
        <v>2.0338090715079589</v>
      </c>
    </row>
    <row r="196" spans="1:15" ht="13" x14ac:dyDescent="0.15">
      <c r="A196" s="72">
        <v>2022</v>
      </c>
      <c r="B196" s="72" t="s">
        <v>21</v>
      </c>
      <c r="C196" s="72">
        <v>1109</v>
      </c>
      <c r="D196" s="72" t="s">
        <v>105</v>
      </c>
      <c r="E196" s="72" t="s">
        <v>22</v>
      </c>
      <c r="F196" s="72" t="s">
        <v>106</v>
      </c>
      <c r="G196" s="72" t="s">
        <v>107</v>
      </c>
      <c r="H196" s="72" t="s">
        <v>32</v>
      </c>
      <c r="I196" s="72" t="s">
        <v>38</v>
      </c>
      <c r="J196" s="74">
        <v>44741</v>
      </c>
      <c r="K196" s="72" t="s">
        <v>34</v>
      </c>
      <c r="L196" s="72">
        <v>0.66806722689075626</v>
      </c>
      <c r="M196" s="72">
        <v>5734.2697893972399</v>
      </c>
      <c r="N196" s="72">
        <v>5.7342697893972403</v>
      </c>
      <c r="O196" s="72">
        <v>2.5579946760824255</v>
      </c>
    </row>
    <row r="197" spans="1:15" ht="13" x14ac:dyDescent="0.15">
      <c r="A197" s="72">
        <v>2022</v>
      </c>
      <c r="B197" s="72" t="s">
        <v>21</v>
      </c>
      <c r="C197" s="72">
        <v>1110</v>
      </c>
      <c r="D197" s="72" t="s">
        <v>105</v>
      </c>
      <c r="E197" s="72" t="s">
        <v>27</v>
      </c>
      <c r="F197" s="72" t="s">
        <v>108</v>
      </c>
      <c r="G197" s="72" t="s">
        <v>109</v>
      </c>
      <c r="H197" s="72" t="s">
        <v>32</v>
      </c>
      <c r="I197" s="72" t="s">
        <v>38</v>
      </c>
      <c r="J197" s="74">
        <v>44741</v>
      </c>
      <c r="K197" s="72" t="s">
        <v>34</v>
      </c>
      <c r="L197" s="72">
        <v>0.66439909297052158</v>
      </c>
      <c r="M197" s="72">
        <v>5311.1231539379687</v>
      </c>
      <c r="N197" s="72">
        <v>5.3111231539379684</v>
      </c>
      <c r="O197" s="72">
        <v>2.3692336166170342</v>
      </c>
    </row>
    <row r="198" spans="1:15" ht="13" x14ac:dyDescent="0.15">
      <c r="A198" s="72">
        <v>2022</v>
      </c>
      <c r="B198" s="72" t="s">
        <v>21</v>
      </c>
      <c r="C198" s="72">
        <v>1111</v>
      </c>
      <c r="D198" s="72" t="s">
        <v>105</v>
      </c>
      <c r="E198" s="72" t="s">
        <v>30</v>
      </c>
      <c r="F198" s="72" t="s">
        <v>108</v>
      </c>
      <c r="G198" s="72" t="s">
        <v>110</v>
      </c>
      <c r="H198" s="72" t="s">
        <v>32</v>
      </c>
      <c r="I198" s="72" t="s">
        <v>38</v>
      </c>
      <c r="J198" s="74">
        <v>44741</v>
      </c>
      <c r="K198" s="72" t="s">
        <v>34</v>
      </c>
      <c r="L198" s="72">
        <v>0.66516853932584274</v>
      </c>
      <c r="M198" s="72">
        <v>5096.6962660310955</v>
      </c>
      <c r="N198" s="72">
        <v>5.0966962660310955</v>
      </c>
      <c r="O198" s="72">
        <v>2.2735801406175455</v>
      </c>
    </row>
    <row r="199" spans="1:15" ht="13" x14ac:dyDescent="0.15">
      <c r="A199" s="72">
        <v>2022</v>
      </c>
      <c r="B199" s="72" t="s">
        <v>21</v>
      </c>
      <c r="C199" s="72">
        <v>1112</v>
      </c>
      <c r="D199" s="72" t="s">
        <v>105</v>
      </c>
      <c r="E199" s="72" t="s">
        <v>31</v>
      </c>
      <c r="F199" s="72" t="s">
        <v>106</v>
      </c>
      <c r="G199" s="72" t="s">
        <v>109</v>
      </c>
      <c r="H199" s="72" t="s">
        <v>32</v>
      </c>
      <c r="I199" s="72" t="s">
        <v>38</v>
      </c>
      <c r="J199" s="74">
        <v>44741</v>
      </c>
      <c r="K199" s="72" t="s">
        <v>34</v>
      </c>
      <c r="L199" s="72">
        <v>0.67105263157894735</v>
      </c>
      <c r="M199" s="72">
        <v>4649.4783359914936</v>
      </c>
      <c r="N199" s="72">
        <v>4.6494783359914935</v>
      </c>
      <c r="O199" s="72">
        <v>2.0740811414241094</v>
      </c>
    </row>
    <row r="200" spans="1:15" ht="13" x14ac:dyDescent="0.15">
      <c r="A200" s="72">
        <v>2022</v>
      </c>
      <c r="B200" s="72" t="s">
        <v>21</v>
      </c>
      <c r="C200" s="72">
        <v>1207</v>
      </c>
      <c r="D200" s="72" t="s">
        <v>111</v>
      </c>
      <c r="E200" s="72" t="s">
        <v>28</v>
      </c>
      <c r="F200" s="72" t="s">
        <v>106</v>
      </c>
      <c r="G200" s="72" t="s">
        <v>110</v>
      </c>
      <c r="H200" s="72" t="s">
        <v>32</v>
      </c>
      <c r="I200" s="72" t="s">
        <v>38</v>
      </c>
      <c r="J200" s="74">
        <v>44741</v>
      </c>
      <c r="K200" s="72" t="s">
        <v>34</v>
      </c>
      <c r="L200" s="72">
        <v>0.68118466898954699</v>
      </c>
      <c r="M200" s="72">
        <v>4814.3888067668568</v>
      </c>
      <c r="N200" s="72">
        <v>4.814388806766857</v>
      </c>
      <c r="O200" s="72">
        <v>2.1476458884218204</v>
      </c>
    </row>
    <row r="201" spans="1:15" ht="13" x14ac:dyDescent="0.15">
      <c r="A201" s="72">
        <v>2022</v>
      </c>
      <c r="B201" s="72" t="s">
        <v>21</v>
      </c>
      <c r="C201" s="72">
        <v>1208</v>
      </c>
      <c r="D201" s="72" t="s">
        <v>111</v>
      </c>
      <c r="E201" s="72" t="s">
        <v>30</v>
      </c>
      <c r="F201" s="72" t="s">
        <v>108</v>
      </c>
      <c r="G201" s="72" t="s">
        <v>110</v>
      </c>
      <c r="H201" s="72" t="s">
        <v>32</v>
      </c>
      <c r="I201" s="72" t="s">
        <v>38</v>
      </c>
      <c r="J201" s="74">
        <v>44741</v>
      </c>
      <c r="K201" s="72" t="s">
        <v>34</v>
      </c>
      <c r="L201" s="72">
        <v>0.66396761133603244</v>
      </c>
      <c r="M201" s="72">
        <v>4993.1912512438821</v>
      </c>
      <c r="N201" s="72">
        <v>4.9931912512438821</v>
      </c>
      <c r="O201" s="72">
        <v>2.2274076920761323</v>
      </c>
    </row>
    <row r="202" spans="1:15" ht="13" x14ac:dyDescent="0.15">
      <c r="A202" s="72">
        <v>2022</v>
      </c>
      <c r="B202" s="72" t="s">
        <v>21</v>
      </c>
      <c r="C202" s="72">
        <v>1209</v>
      </c>
      <c r="D202" s="72" t="s">
        <v>111</v>
      </c>
      <c r="E202" s="72" t="s">
        <v>31</v>
      </c>
      <c r="F202" s="72" t="s">
        <v>106</v>
      </c>
      <c r="G202" s="72" t="s">
        <v>109</v>
      </c>
      <c r="H202" s="72" t="s">
        <v>32</v>
      </c>
      <c r="I202" s="72" t="s">
        <v>38</v>
      </c>
      <c r="J202" s="74">
        <v>44741</v>
      </c>
      <c r="K202" s="72" t="s">
        <v>34</v>
      </c>
      <c r="L202" s="72">
        <v>0.66596638655462181</v>
      </c>
      <c r="M202" s="72">
        <v>4721.3694295900168</v>
      </c>
      <c r="N202" s="72">
        <v>4.721369429590017</v>
      </c>
      <c r="O202" s="72">
        <v>2.1061509674763812</v>
      </c>
    </row>
    <row r="203" spans="1:15" ht="13" x14ac:dyDescent="0.15">
      <c r="A203" s="72">
        <v>2022</v>
      </c>
      <c r="B203" s="72" t="s">
        <v>21</v>
      </c>
      <c r="C203" s="72">
        <v>1210</v>
      </c>
      <c r="D203" s="72" t="s">
        <v>111</v>
      </c>
      <c r="E203" s="72" t="s">
        <v>22</v>
      </c>
      <c r="F203" s="72" t="s">
        <v>106</v>
      </c>
      <c r="G203" s="72" t="s">
        <v>107</v>
      </c>
      <c r="H203" s="72" t="s">
        <v>32</v>
      </c>
      <c r="I203" s="72" t="s">
        <v>38</v>
      </c>
      <c r="J203" s="74">
        <v>44741</v>
      </c>
      <c r="K203" s="72" t="s">
        <v>34</v>
      </c>
      <c r="L203" s="72">
        <v>0.703125</v>
      </c>
      <c r="M203" s="72">
        <v>4769.9872509820425</v>
      </c>
      <c r="N203" s="72">
        <v>4.7699872509820427</v>
      </c>
      <c r="O203" s="72">
        <v>2.1278388428033286</v>
      </c>
    </row>
    <row r="204" spans="1:15" ht="13" x14ac:dyDescent="0.15">
      <c r="A204" s="72">
        <v>2022</v>
      </c>
      <c r="B204" s="72" t="s">
        <v>21</v>
      </c>
      <c r="C204" s="72">
        <v>1211</v>
      </c>
      <c r="D204" s="72" t="s">
        <v>111</v>
      </c>
      <c r="E204" s="72" t="s">
        <v>27</v>
      </c>
      <c r="F204" s="72" t="s">
        <v>108</v>
      </c>
      <c r="G204" s="72" t="s">
        <v>109</v>
      </c>
      <c r="H204" s="72" t="s">
        <v>32</v>
      </c>
      <c r="I204" s="72" t="s">
        <v>38</v>
      </c>
      <c r="J204" s="74">
        <v>44741</v>
      </c>
      <c r="K204" s="72" t="s">
        <v>34</v>
      </c>
      <c r="L204" s="72">
        <v>0.70127795527156545</v>
      </c>
      <c r="M204" s="72">
        <v>4077.9102867510755</v>
      </c>
      <c r="N204" s="72">
        <v>4.0779102867510755</v>
      </c>
      <c r="O204" s="72">
        <v>1.8191109219065005</v>
      </c>
    </row>
    <row r="205" spans="1:15" ht="13" x14ac:dyDescent="0.15">
      <c r="A205" s="72">
        <v>2022</v>
      </c>
      <c r="B205" s="72" t="s">
        <v>21</v>
      </c>
      <c r="C205" s="72">
        <v>1212</v>
      </c>
      <c r="D205" s="72" t="s">
        <v>111</v>
      </c>
      <c r="E205" s="72" t="s">
        <v>29</v>
      </c>
      <c r="F205" s="72" t="s">
        <v>108</v>
      </c>
      <c r="G205" s="72" t="s">
        <v>107</v>
      </c>
      <c r="H205" s="72" t="s">
        <v>32</v>
      </c>
      <c r="I205" s="72" t="s">
        <v>38</v>
      </c>
      <c r="J205" s="74">
        <v>44741</v>
      </c>
      <c r="K205" s="72" t="s">
        <v>34</v>
      </c>
      <c r="L205" s="72">
        <v>0.68243243243243246</v>
      </c>
      <c r="M205" s="72">
        <v>5255.9189568356214</v>
      </c>
      <c r="N205" s="72">
        <v>5.2559189568356217</v>
      </c>
      <c r="O205" s="72">
        <v>2.3446076315358457</v>
      </c>
    </row>
    <row r="206" spans="1:15" ht="13" x14ac:dyDescent="0.15">
      <c r="A206" s="72">
        <v>2022</v>
      </c>
      <c r="B206" s="72" t="s">
        <v>21</v>
      </c>
      <c r="C206" s="72">
        <v>1301</v>
      </c>
      <c r="D206" s="72" t="s">
        <v>109</v>
      </c>
      <c r="E206" s="72" t="s">
        <v>22</v>
      </c>
      <c r="F206" s="72" t="s">
        <v>106</v>
      </c>
      <c r="G206" s="72" t="s">
        <v>107</v>
      </c>
      <c r="H206" s="72" t="s">
        <v>32</v>
      </c>
      <c r="I206" s="72" t="s">
        <v>38</v>
      </c>
      <c r="J206" s="74">
        <v>44741</v>
      </c>
      <c r="K206" s="72" t="s">
        <v>34</v>
      </c>
      <c r="L206" s="72">
        <v>0.68916518650088809</v>
      </c>
      <c r="M206" s="72">
        <v>5557.5492441685437</v>
      </c>
      <c r="N206" s="72">
        <v>5.5575492441685439</v>
      </c>
      <c r="O206" s="72">
        <v>2.4791615847819015</v>
      </c>
    </row>
    <row r="207" spans="1:15" ht="13" x14ac:dyDescent="0.15">
      <c r="A207" s="72">
        <v>2022</v>
      </c>
      <c r="B207" s="72" t="s">
        <v>21</v>
      </c>
      <c r="C207" s="72">
        <v>1302</v>
      </c>
      <c r="D207" s="72" t="s">
        <v>109</v>
      </c>
      <c r="E207" s="72" t="s">
        <v>27</v>
      </c>
      <c r="F207" s="72" t="s">
        <v>108</v>
      </c>
      <c r="G207" s="72" t="s">
        <v>109</v>
      </c>
      <c r="H207" s="72" t="s">
        <v>32</v>
      </c>
      <c r="I207" s="72" t="s">
        <v>38</v>
      </c>
      <c r="J207" s="74">
        <v>44741</v>
      </c>
      <c r="K207" s="72" t="s">
        <v>34</v>
      </c>
      <c r="L207" s="72">
        <v>0.69161676646706582</v>
      </c>
      <c r="M207" s="72">
        <v>4545.0905394598003</v>
      </c>
      <c r="N207" s="72">
        <v>4.5450905394598005</v>
      </c>
      <c r="O207" s="72">
        <v>2.027514893657083</v>
      </c>
    </row>
    <row r="208" spans="1:15" ht="13" x14ac:dyDescent="0.15">
      <c r="A208" s="72">
        <v>2022</v>
      </c>
      <c r="B208" s="72" t="s">
        <v>21</v>
      </c>
      <c r="C208" s="72">
        <v>1303</v>
      </c>
      <c r="D208" s="72" t="s">
        <v>109</v>
      </c>
      <c r="E208" s="72" t="s">
        <v>30</v>
      </c>
      <c r="F208" s="72" t="s">
        <v>108</v>
      </c>
      <c r="G208" s="72" t="s">
        <v>110</v>
      </c>
      <c r="H208" s="72" t="s">
        <v>32</v>
      </c>
      <c r="I208" s="72" t="s">
        <v>38</v>
      </c>
      <c r="J208" s="74">
        <v>44741</v>
      </c>
      <c r="K208" s="72" t="s">
        <v>34</v>
      </c>
      <c r="L208" s="72">
        <v>0.67463235294117652</v>
      </c>
      <c r="M208" s="72">
        <v>5463.6279399385994</v>
      </c>
      <c r="N208" s="72">
        <v>5.4636279399385996</v>
      </c>
      <c r="O208" s="72">
        <v>2.43726432409927</v>
      </c>
    </row>
    <row r="209" spans="1:15" ht="13" x14ac:dyDescent="0.15">
      <c r="A209" s="72">
        <v>2022</v>
      </c>
      <c r="B209" s="72" t="s">
        <v>21</v>
      </c>
      <c r="C209" s="72">
        <v>1304</v>
      </c>
      <c r="D209" s="72" t="s">
        <v>109</v>
      </c>
      <c r="E209" s="72" t="s">
        <v>31</v>
      </c>
      <c r="F209" s="72" t="s">
        <v>106</v>
      </c>
      <c r="G209" s="72" t="s">
        <v>109</v>
      </c>
      <c r="H209" s="72" t="s">
        <v>32</v>
      </c>
      <c r="I209" s="72" t="s">
        <v>38</v>
      </c>
      <c r="J209" s="74">
        <v>44741</v>
      </c>
      <c r="K209" s="72" t="s">
        <v>34</v>
      </c>
      <c r="L209" s="72">
        <v>0.67717996289424864</v>
      </c>
      <c r="M209" s="72">
        <v>4679.8688180506351</v>
      </c>
      <c r="N209" s="72">
        <v>4.6798688180506351</v>
      </c>
      <c r="O209" s="72">
        <v>2.0876380011753897</v>
      </c>
    </row>
    <row r="210" spans="1:15" ht="13" x14ac:dyDescent="0.15">
      <c r="A210" s="72">
        <v>2022</v>
      </c>
      <c r="B210" s="72" t="s">
        <v>21</v>
      </c>
      <c r="C210" s="72">
        <v>1305</v>
      </c>
      <c r="D210" s="72" t="s">
        <v>109</v>
      </c>
      <c r="E210" s="72" t="s">
        <v>28</v>
      </c>
      <c r="F210" s="72" t="s">
        <v>106</v>
      </c>
      <c r="G210" s="72" t="s">
        <v>110</v>
      </c>
      <c r="H210" s="72" t="s">
        <v>32</v>
      </c>
      <c r="I210" s="72" t="s">
        <v>38</v>
      </c>
      <c r="J210" s="74">
        <v>44741</v>
      </c>
      <c r="K210" s="72" t="s">
        <v>34</v>
      </c>
      <c r="L210" s="72">
        <v>0.67366412213740456</v>
      </c>
      <c r="M210" s="72">
        <v>4533.719157221065</v>
      </c>
      <c r="N210" s="72">
        <v>4.5337191572210651</v>
      </c>
      <c r="O210" s="72">
        <v>2.0224422451255877</v>
      </c>
    </row>
    <row r="211" spans="1:15" ht="13" x14ac:dyDescent="0.15">
      <c r="A211" s="72">
        <v>2022</v>
      </c>
      <c r="B211" s="72" t="s">
        <v>21</v>
      </c>
      <c r="C211" s="72">
        <v>1306</v>
      </c>
      <c r="D211" s="72" t="s">
        <v>109</v>
      </c>
      <c r="E211" s="72" t="s">
        <v>29</v>
      </c>
      <c r="F211" s="72" t="s">
        <v>108</v>
      </c>
      <c r="G211" s="72" t="s">
        <v>107</v>
      </c>
      <c r="H211" s="72" t="s">
        <v>32</v>
      </c>
      <c r="I211" s="72" t="s">
        <v>38</v>
      </c>
      <c r="J211" s="74">
        <v>44741</v>
      </c>
      <c r="K211" s="72" t="s">
        <v>34</v>
      </c>
      <c r="L211" s="72">
        <v>0.7130214917825537</v>
      </c>
      <c r="M211" s="72">
        <v>5200.3501087571885</v>
      </c>
      <c r="N211" s="72">
        <v>5.2003501087571884</v>
      </c>
      <c r="O211" s="72">
        <v>2.3198189796653854</v>
      </c>
    </row>
    <row r="212" spans="1:15" ht="13" x14ac:dyDescent="0.15">
      <c r="A212" s="72">
        <v>2022</v>
      </c>
      <c r="B212" s="72" t="s">
        <v>21</v>
      </c>
      <c r="C212" s="72">
        <v>1407</v>
      </c>
      <c r="D212" s="72" t="s">
        <v>107</v>
      </c>
      <c r="E212" s="72" t="s">
        <v>27</v>
      </c>
      <c r="F212" s="72" t="s">
        <v>108</v>
      </c>
      <c r="G212" s="72" t="s">
        <v>109</v>
      </c>
      <c r="H212" s="72" t="s">
        <v>32</v>
      </c>
      <c r="I212" s="72" t="s">
        <v>38</v>
      </c>
      <c r="J212" s="74">
        <v>44741</v>
      </c>
      <c r="K212" s="72" t="s">
        <v>34</v>
      </c>
      <c r="L212" s="72">
        <v>0.7069701280227596</v>
      </c>
      <c r="M212" s="72">
        <v>4389.6058993602846</v>
      </c>
      <c r="N212" s="72">
        <v>4.3896058993602844</v>
      </c>
      <c r="O212" s="72">
        <v>1.9581549060397301</v>
      </c>
    </row>
    <row r="213" spans="1:15" ht="13" x14ac:dyDescent="0.15">
      <c r="A213" s="72">
        <v>2022</v>
      </c>
      <c r="B213" s="72" t="s">
        <v>21</v>
      </c>
      <c r="C213" s="72">
        <v>1408</v>
      </c>
      <c r="D213" s="72" t="s">
        <v>107</v>
      </c>
      <c r="E213" s="72" t="s">
        <v>22</v>
      </c>
      <c r="F213" s="72" t="s">
        <v>106</v>
      </c>
      <c r="G213" s="72" t="s">
        <v>107</v>
      </c>
      <c r="H213" s="72" t="s">
        <v>32</v>
      </c>
      <c r="I213" s="72" t="s">
        <v>38</v>
      </c>
      <c r="J213" s="74">
        <v>44741</v>
      </c>
      <c r="K213" s="72" t="s">
        <v>34</v>
      </c>
      <c r="L213" s="72">
        <v>0.6808873720136519</v>
      </c>
      <c r="M213" s="72">
        <v>3392.4902877849408</v>
      </c>
      <c r="N213" s="72">
        <v>3.3924902877849408</v>
      </c>
      <c r="O213" s="72">
        <v>1.5133525999876964</v>
      </c>
    </row>
    <row r="214" spans="1:15" ht="13" x14ac:dyDescent="0.15">
      <c r="A214" s="72">
        <v>2022</v>
      </c>
      <c r="B214" s="72" t="s">
        <v>21</v>
      </c>
      <c r="C214" s="72">
        <v>1409</v>
      </c>
      <c r="D214" s="72" t="s">
        <v>107</v>
      </c>
      <c r="E214" s="72" t="s">
        <v>29</v>
      </c>
      <c r="F214" s="72" t="s">
        <v>108</v>
      </c>
      <c r="G214" s="72" t="s">
        <v>107</v>
      </c>
      <c r="H214" s="72" t="s">
        <v>32</v>
      </c>
      <c r="I214" s="72" t="s">
        <v>38</v>
      </c>
      <c r="J214" s="74">
        <v>44741</v>
      </c>
      <c r="K214" s="72" t="s">
        <v>34</v>
      </c>
      <c r="L214" s="72">
        <v>0.65800865800865804</v>
      </c>
      <c r="M214" s="72">
        <v>5494.8862020882216</v>
      </c>
      <c r="N214" s="72">
        <v>5.4948862020882219</v>
      </c>
      <c r="O214" s="72">
        <v>2.4512082910033328</v>
      </c>
    </row>
    <row r="215" spans="1:15" ht="13" x14ac:dyDescent="0.15">
      <c r="A215" s="72">
        <v>2022</v>
      </c>
      <c r="B215" s="72" t="s">
        <v>21</v>
      </c>
      <c r="C215" s="72">
        <v>1410</v>
      </c>
      <c r="D215" s="72" t="s">
        <v>107</v>
      </c>
      <c r="E215" s="72" t="s">
        <v>31</v>
      </c>
      <c r="F215" s="72" t="s">
        <v>106</v>
      </c>
      <c r="G215" s="72" t="s">
        <v>109</v>
      </c>
      <c r="H215" s="72" t="s">
        <v>32</v>
      </c>
      <c r="I215" s="72" t="s">
        <v>38</v>
      </c>
      <c r="J215" s="74">
        <v>44741</v>
      </c>
      <c r="K215" s="72" t="s">
        <v>34</v>
      </c>
      <c r="L215" s="72">
        <v>0.63349514563106801</v>
      </c>
      <c r="M215" s="72">
        <v>4516.1863456572182</v>
      </c>
      <c r="N215" s="72">
        <v>4.5161863456572187</v>
      </c>
      <c r="O215" s="72">
        <v>2.0146210507478832</v>
      </c>
    </row>
    <row r="216" spans="1:15" ht="13" x14ac:dyDescent="0.15">
      <c r="A216" s="72">
        <v>2022</v>
      </c>
      <c r="B216" s="72" t="s">
        <v>21</v>
      </c>
      <c r="C216" s="72">
        <v>1411</v>
      </c>
      <c r="D216" s="72" t="s">
        <v>107</v>
      </c>
      <c r="E216" s="72" t="s">
        <v>30</v>
      </c>
      <c r="F216" s="72" t="s">
        <v>108</v>
      </c>
      <c r="G216" s="72" t="s">
        <v>110</v>
      </c>
      <c r="H216" s="72" t="s">
        <v>32</v>
      </c>
      <c r="I216" s="72" t="s">
        <v>38</v>
      </c>
      <c r="J216" s="74">
        <v>44741</v>
      </c>
      <c r="K216" s="72" t="s">
        <v>34</v>
      </c>
      <c r="L216" s="72">
        <v>0.67077464788732399</v>
      </c>
      <c r="M216" s="72">
        <v>3142.0443618501126</v>
      </c>
      <c r="N216" s="72">
        <v>3.1420443618501128</v>
      </c>
      <c r="O216" s="72">
        <v>1.401631427333355</v>
      </c>
    </row>
    <row r="217" spans="1:15" ht="13" x14ac:dyDescent="0.15">
      <c r="A217" s="72">
        <v>2022</v>
      </c>
      <c r="B217" s="72" t="s">
        <v>21</v>
      </c>
      <c r="C217" s="72">
        <v>1412</v>
      </c>
      <c r="D217" s="72" t="s">
        <v>107</v>
      </c>
      <c r="E217" s="72" t="s">
        <v>28</v>
      </c>
      <c r="F217" s="72" t="s">
        <v>106</v>
      </c>
      <c r="G217" s="72" t="s">
        <v>110</v>
      </c>
      <c r="H217" s="72" t="s">
        <v>32</v>
      </c>
      <c r="I217" s="72" t="s">
        <v>38</v>
      </c>
      <c r="J217" s="74">
        <v>44741</v>
      </c>
      <c r="K217" s="72" t="s">
        <v>34</v>
      </c>
      <c r="L217" s="72">
        <v>0.68790849673202614</v>
      </c>
      <c r="M217" s="72">
        <v>4071.9051297286592</v>
      </c>
      <c r="N217" s="72">
        <v>4.071905129728659</v>
      </c>
      <c r="O217" s="72">
        <v>1.8164320874155278</v>
      </c>
    </row>
    <row r="218" spans="1:15" ht="13" x14ac:dyDescent="0.15">
      <c r="A218" s="72">
        <v>2022</v>
      </c>
      <c r="B218" s="72" t="s">
        <v>33</v>
      </c>
      <c r="C218" s="72">
        <v>2107</v>
      </c>
      <c r="D218" s="72" t="s">
        <v>105</v>
      </c>
      <c r="E218" s="72" t="s">
        <v>27</v>
      </c>
      <c r="F218" s="72" t="s">
        <v>108</v>
      </c>
      <c r="G218" s="72" t="s">
        <v>109</v>
      </c>
      <c r="H218" s="72" t="s">
        <v>32</v>
      </c>
      <c r="I218" s="72" t="s">
        <v>38</v>
      </c>
      <c r="J218" s="74">
        <v>44741</v>
      </c>
      <c r="K218" s="72" t="s">
        <v>51</v>
      </c>
      <c r="L218" s="72">
        <v>0.7123745819397993</v>
      </c>
      <c r="M218" s="72">
        <v>5455.3028538825629</v>
      </c>
      <c r="N218" s="72">
        <v>5.4553028538825625</v>
      </c>
      <c r="O218" s="72">
        <v>2.4335505947856184</v>
      </c>
    </row>
    <row r="219" spans="1:15" ht="13" x14ac:dyDescent="0.15">
      <c r="A219" s="72">
        <v>2022</v>
      </c>
      <c r="B219" s="72" t="s">
        <v>33</v>
      </c>
      <c r="C219" s="72">
        <v>2108</v>
      </c>
      <c r="D219" s="72" t="s">
        <v>105</v>
      </c>
      <c r="E219" s="72" t="s">
        <v>31</v>
      </c>
      <c r="F219" s="72" t="s">
        <v>106</v>
      </c>
      <c r="G219" s="72" t="s">
        <v>109</v>
      </c>
      <c r="H219" s="72" t="s">
        <v>32</v>
      </c>
      <c r="I219" s="72" t="s">
        <v>38</v>
      </c>
      <c r="J219" s="74">
        <v>44741</v>
      </c>
      <c r="K219" s="72" t="s">
        <v>51</v>
      </c>
      <c r="L219" s="72">
        <v>0.6988847583643123</v>
      </c>
      <c r="M219" s="72">
        <v>5456.5224738087172</v>
      </c>
      <c r="N219" s="72">
        <v>5.4565224738087172</v>
      </c>
      <c r="O219" s="72">
        <v>2.4340946538188568</v>
      </c>
    </row>
    <row r="220" spans="1:15" ht="13" x14ac:dyDescent="0.15">
      <c r="A220" s="72">
        <v>2022</v>
      </c>
      <c r="B220" s="72" t="s">
        <v>33</v>
      </c>
      <c r="C220" s="72">
        <v>2109</v>
      </c>
      <c r="D220" s="72" t="s">
        <v>105</v>
      </c>
      <c r="E220" s="72" t="s">
        <v>22</v>
      </c>
      <c r="F220" s="72" t="s">
        <v>106</v>
      </c>
      <c r="G220" s="72" t="s">
        <v>107</v>
      </c>
      <c r="H220" s="72" t="s">
        <v>32</v>
      </c>
      <c r="I220" s="72" t="s">
        <v>38</v>
      </c>
      <c r="J220" s="74">
        <v>44741</v>
      </c>
      <c r="K220" s="72" t="s">
        <v>51</v>
      </c>
      <c r="L220" s="72">
        <v>0.71009174311926604</v>
      </c>
      <c r="M220" s="72">
        <v>6164.0365160267302</v>
      </c>
      <c r="N220" s="72">
        <v>6.1640365160267301</v>
      </c>
      <c r="O220" s="72">
        <v>2.749708885397848</v>
      </c>
    </row>
    <row r="221" spans="1:15" ht="13" x14ac:dyDescent="0.15">
      <c r="A221" s="72">
        <v>2022</v>
      </c>
      <c r="B221" s="72" t="s">
        <v>33</v>
      </c>
      <c r="C221" s="72">
        <v>2110</v>
      </c>
      <c r="D221" s="72" t="s">
        <v>105</v>
      </c>
      <c r="E221" s="72" t="s">
        <v>28</v>
      </c>
      <c r="F221" s="72" t="s">
        <v>106</v>
      </c>
      <c r="G221" s="72" t="s">
        <v>110</v>
      </c>
      <c r="H221" s="72" t="s">
        <v>32</v>
      </c>
      <c r="I221" s="72" t="s">
        <v>38</v>
      </c>
      <c r="J221" s="74">
        <v>44741</v>
      </c>
      <c r="K221" s="72" t="s">
        <v>51</v>
      </c>
      <c r="L221" s="72">
        <v>0.71338582677165352</v>
      </c>
      <c r="M221" s="72">
        <v>5366.8729110881332</v>
      </c>
      <c r="N221" s="72">
        <v>5.3668729110881328</v>
      </c>
      <c r="O221" s="72">
        <v>2.3941029700343943</v>
      </c>
    </row>
    <row r="222" spans="1:15" ht="13" x14ac:dyDescent="0.15">
      <c r="A222" s="72">
        <v>2022</v>
      </c>
      <c r="B222" s="72" t="s">
        <v>33</v>
      </c>
      <c r="C222" s="72">
        <v>2111</v>
      </c>
      <c r="D222" s="72" t="s">
        <v>105</v>
      </c>
      <c r="E222" s="72" t="s">
        <v>29</v>
      </c>
      <c r="F222" s="72" t="s">
        <v>108</v>
      </c>
      <c r="G222" s="72" t="s">
        <v>107</v>
      </c>
      <c r="H222" s="72" t="s">
        <v>32</v>
      </c>
      <c r="I222" s="72" t="s">
        <v>38</v>
      </c>
      <c r="J222" s="74">
        <v>44741</v>
      </c>
      <c r="K222" s="72" t="s">
        <v>51</v>
      </c>
      <c r="L222" s="72">
        <v>0.6901408450704225</v>
      </c>
      <c r="M222" s="72">
        <v>5914.4364458355085</v>
      </c>
      <c r="N222" s="72">
        <v>5.9144364458355083</v>
      </c>
      <c r="O222" s="72">
        <v>2.6383650396863163</v>
      </c>
    </row>
    <row r="223" spans="1:15" ht="13" x14ac:dyDescent="0.15">
      <c r="A223" s="72">
        <v>2022</v>
      </c>
      <c r="B223" s="72" t="s">
        <v>33</v>
      </c>
      <c r="C223" s="72">
        <v>2112</v>
      </c>
      <c r="D223" s="72" t="s">
        <v>105</v>
      </c>
      <c r="E223" s="72" t="s">
        <v>30</v>
      </c>
      <c r="F223" s="72" t="s">
        <v>108</v>
      </c>
      <c r="G223" s="72" t="s">
        <v>110</v>
      </c>
      <c r="H223" s="72" t="s">
        <v>32</v>
      </c>
      <c r="I223" s="72" t="s">
        <v>38</v>
      </c>
      <c r="J223" s="74">
        <v>44741</v>
      </c>
      <c r="K223" s="72" t="s">
        <v>51</v>
      </c>
      <c r="L223" s="72">
        <v>0.68253968253968256</v>
      </c>
      <c r="M223" s="72">
        <v>6212.9292929292915</v>
      </c>
      <c r="N223" s="72">
        <v>6.2129292929292914</v>
      </c>
      <c r="O223" s="72">
        <v>2.7715194153535347</v>
      </c>
    </row>
    <row r="224" spans="1:15" ht="13" x14ac:dyDescent="0.15">
      <c r="A224" s="72">
        <v>2022</v>
      </c>
      <c r="B224" s="72" t="s">
        <v>33</v>
      </c>
      <c r="C224" s="72">
        <v>2207</v>
      </c>
      <c r="D224" s="72" t="s">
        <v>111</v>
      </c>
      <c r="E224" s="72" t="s">
        <v>22</v>
      </c>
      <c r="F224" s="72" t="s">
        <v>106</v>
      </c>
      <c r="G224" s="72" t="s">
        <v>107</v>
      </c>
      <c r="H224" s="72" t="s">
        <v>32</v>
      </c>
      <c r="I224" s="72" t="s">
        <v>38</v>
      </c>
      <c r="J224" s="74">
        <v>44741</v>
      </c>
      <c r="K224" s="72" t="s">
        <v>51</v>
      </c>
      <c r="L224" s="72">
        <v>0.66825775656324582</v>
      </c>
      <c r="M224" s="72">
        <v>6051.592485448492</v>
      </c>
      <c r="N224" s="72">
        <v>6.0515924854484924</v>
      </c>
      <c r="O224" s="72">
        <v>2.6995488402412327</v>
      </c>
    </row>
    <row r="225" spans="1:15" ht="13" x14ac:dyDescent="0.15">
      <c r="A225" s="72">
        <v>2022</v>
      </c>
      <c r="B225" s="72" t="s">
        <v>33</v>
      </c>
      <c r="C225" s="72">
        <v>2208</v>
      </c>
      <c r="D225" s="72" t="s">
        <v>111</v>
      </c>
      <c r="E225" s="72" t="s">
        <v>28</v>
      </c>
      <c r="F225" s="72" t="s">
        <v>106</v>
      </c>
      <c r="G225" s="72" t="s">
        <v>110</v>
      </c>
      <c r="H225" s="72" t="s">
        <v>32</v>
      </c>
      <c r="I225" s="72" t="s">
        <v>38</v>
      </c>
      <c r="J225" s="74">
        <v>44741</v>
      </c>
      <c r="K225" s="72" t="s">
        <v>51</v>
      </c>
      <c r="L225" s="72">
        <v>0.69527896995708149</v>
      </c>
      <c r="M225" s="72">
        <v>5963.6121732344909</v>
      </c>
      <c r="N225" s="72">
        <v>5.9636121732344911</v>
      </c>
      <c r="O225" s="72">
        <v>2.6603017907460011</v>
      </c>
    </row>
    <row r="226" spans="1:15" ht="13" x14ac:dyDescent="0.15">
      <c r="A226" s="72">
        <v>2022</v>
      </c>
      <c r="B226" s="72" t="s">
        <v>33</v>
      </c>
      <c r="C226" s="72">
        <v>2209</v>
      </c>
      <c r="D226" s="72" t="s">
        <v>111</v>
      </c>
      <c r="E226" s="72" t="s">
        <v>27</v>
      </c>
      <c r="F226" s="72" t="s">
        <v>108</v>
      </c>
      <c r="G226" s="72" t="s">
        <v>109</v>
      </c>
      <c r="H226" s="72" t="s">
        <v>32</v>
      </c>
      <c r="I226" s="72" t="s">
        <v>38</v>
      </c>
      <c r="J226" s="74">
        <v>44741</v>
      </c>
      <c r="K226" s="72" t="s">
        <v>51</v>
      </c>
      <c r="L226" s="72">
        <v>0.72841225626740946</v>
      </c>
      <c r="M226" s="72">
        <v>6168.2215844611383</v>
      </c>
      <c r="N226" s="72">
        <v>6.1682215844611381</v>
      </c>
      <c r="O226" s="72">
        <v>2.7515757983906846</v>
      </c>
    </row>
    <row r="227" spans="1:15" ht="13" x14ac:dyDescent="0.15">
      <c r="A227" s="72">
        <v>2022</v>
      </c>
      <c r="B227" s="72" t="s">
        <v>33</v>
      </c>
      <c r="C227" s="72">
        <v>2210</v>
      </c>
      <c r="D227" s="72" t="s">
        <v>111</v>
      </c>
      <c r="E227" s="72" t="s">
        <v>29</v>
      </c>
      <c r="F227" s="72" t="s">
        <v>108</v>
      </c>
      <c r="G227" s="72" t="s">
        <v>107</v>
      </c>
      <c r="H227" s="72" t="s">
        <v>32</v>
      </c>
      <c r="I227" s="72" t="s">
        <v>38</v>
      </c>
      <c r="J227" s="74">
        <v>44741</v>
      </c>
      <c r="K227" s="72" t="s">
        <v>51</v>
      </c>
      <c r="L227" s="72">
        <v>0.70998116760828622</v>
      </c>
      <c r="M227" s="72">
        <v>6026.2424031061819</v>
      </c>
      <c r="N227" s="72">
        <v>6.0262424031061821</v>
      </c>
      <c r="O227" s="72">
        <v>2.6882404473592336</v>
      </c>
    </row>
    <row r="228" spans="1:15" ht="13" x14ac:dyDescent="0.15">
      <c r="A228" s="72">
        <v>2022</v>
      </c>
      <c r="B228" s="72" t="s">
        <v>33</v>
      </c>
      <c r="C228" s="72">
        <v>2211</v>
      </c>
      <c r="D228" s="72" t="s">
        <v>111</v>
      </c>
      <c r="E228" s="72" t="s">
        <v>30</v>
      </c>
      <c r="F228" s="72" t="s">
        <v>108</v>
      </c>
      <c r="G228" s="72" t="s">
        <v>110</v>
      </c>
      <c r="H228" s="72" t="s">
        <v>32</v>
      </c>
      <c r="I228" s="72" t="s">
        <v>38</v>
      </c>
      <c r="J228" s="74">
        <v>44741</v>
      </c>
      <c r="K228" s="72" t="s">
        <v>51</v>
      </c>
      <c r="L228" s="72">
        <v>0.7</v>
      </c>
      <c r="M228" s="72">
        <v>5508.7973063973059</v>
      </c>
      <c r="N228" s="72">
        <v>5.5087973063973061</v>
      </c>
      <c r="O228" s="72">
        <v>2.4574138816134679</v>
      </c>
    </row>
    <row r="229" spans="1:15" ht="13" x14ac:dyDescent="0.15">
      <c r="A229" s="72">
        <v>2022</v>
      </c>
      <c r="B229" s="72" t="s">
        <v>33</v>
      </c>
      <c r="C229" s="72">
        <v>2212</v>
      </c>
      <c r="D229" s="72" t="s">
        <v>111</v>
      </c>
      <c r="E229" s="72" t="s">
        <v>31</v>
      </c>
      <c r="F229" s="72" t="s">
        <v>106</v>
      </c>
      <c r="G229" s="72" t="s">
        <v>109</v>
      </c>
      <c r="H229" s="72" t="s">
        <v>32</v>
      </c>
      <c r="I229" s="72" t="s">
        <v>38</v>
      </c>
      <c r="J229" s="74">
        <v>44741</v>
      </c>
      <c r="K229" s="72" t="s">
        <v>51</v>
      </c>
      <c r="L229" s="72">
        <v>0.63659793814432986</v>
      </c>
      <c r="M229" s="72">
        <v>5970.6037002325656</v>
      </c>
      <c r="N229" s="72">
        <v>5.9706037002325658</v>
      </c>
      <c r="O229" s="72">
        <v>2.6634206340330451</v>
      </c>
    </row>
    <row r="230" spans="1:15" ht="13" x14ac:dyDescent="0.15">
      <c r="A230" s="72">
        <v>2022</v>
      </c>
      <c r="B230" s="72" t="s">
        <v>33</v>
      </c>
      <c r="C230" s="72">
        <v>2301</v>
      </c>
      <c r="D230" s="72" t="s">
        <v>109</v>
      </c>
      <c r="E230" s="72" t="s">
        <v>22</v>
      </c>
      <c r="F230" s="72" t="s">
        <v>106</v>
      </c>
      <c r="G230" s="72" t="s">
        <v>107</v>
      </c>
      <c r="H230" s="72" t="s">
        <v>32</v>
      </c>
      <c r="I230" s="72" t="s">
        <v>38</v>
      </c>
      <c r="J230" s="74">
        <v>44741</v>
      </c>
      <c r="K230" s="72" t="s">
        <v>51</v>
      </c>
      <c r="L230" s="72">
        <v>0.67667436489607391</v>
      </c>
      <c r="M230" s="72">
        <v>6288.6578383268134</v>
      </c>
      <c r="N230" s="72">
        <v>6.288657838326813</v>
      </c>
      <c r="O230" s="72">
        <v>2.8053010864413697</v>
      </c>
    </row>
    <row r="231" spans="1:15" ht="13" x14ac:dyDescent="0.15">
      <c r="A231" s="72">
        <v>2022</v>
      </c>
      <c r="B231" s="72" t="s">
        <v>33</v>
      </c>
      <c r="C231" s="72">
        <v>2302</v>
      </c>
      <c r="D231" s="72" t="s">
        <v>109</v>
      </c>
      <c r="E231" s="72" t="s">
        <v>28</v>
      </c>
      <c r="F231" s="72" t="s">
        <v>106</v>
      </c>
      <c r="G231" s="72" t="s">
        <v>110</v>
      </c>
      <c r="H231" s="72" t="s">
        <v>32</v>
      </c>
      <c r="I231" s="72" t="s">
        <v>38</v>
      </c>
      <c r="J231" s="74">
        <v>44741</v>
      </c>
      <c r="K231" s="72" t="s">
        <v>51</v>
      </c>
      <c r="L231" s="72">
        <v>0.6889763779527559</v>
      </c>
      <c r="M231" s="72">
        <v>6575.4181137711321</v>
      </c>
      <c r="N231" s="72">
        <v>6.5754181137711321</v>
      </c>
      <c r="O231" s="72">
        <v>2.9332216909540505</v>
      </c>
    </row>
    <row r="232" spans="1:15" ht="13" x14ac:dyDescent="0.15">
      <c r="A232" s="72">
        <v>2022</v>
      </c>
      <c r="B232" s="72" t="s">
        <v>33</v>
      </c>
      <c r="C232" s="72">
        <v>2303</v>
      </c>
      <c r="D232" s="72" t="s">
        <v>109</v>
      </c>
      <c r="E232" s="72" t="s">
        <v>31</v>
      </c>
      <c r="F232" s="72" t="s">
        <v>106</v>
      </c>
      <c r="G232" s="72" t="s">
        <v>109</v>
      </c>
      <c r="H232" s="72" t="s">
        <v>32</v>
      </c>
      <c r="I232" s="72" t="s">
        <v>38</v>
      </c>
      <c r="J232" s="74">
        <v>44741</v>
      </c>
      <c r="K232" s="72" t="s">
        <v>51</v>
      </c>
      <c r="L232" s="72">
        <v>0.70227670753064797</v>
      </c>
      <c r="M232" s="72">
        <v>6114.3977230959117</v>
      </c>
      <c r="N232" s="72">
        <v>6.1143977230959115</v>
      </c>
      <c r="O232" s="72">
        <v>2.7275655658981321</v>
      </c>
    </row>
    <row r="233" spans="1:15" ht="13" x14ac:dyDescent="0.15">
      <c r="A233" s="72">
        <v>2022</v>
      </c>
      <c r="B233" s="72" t="s">
        <v>33</v>
      </c>
      <c r="C233" s="72">
        <v>2304</v>
      </c>
      <c r="D233" s="72" t="s">
        <v>109</v>
      </c>
      <c r="E233" s="72" t="s">
        <v>30</v>
      </c>
      <c r="F233" s="72" t="s">
        <v>108</v>
      </c>
      <c r="G233" s="72" t="s">
        <v>110</v>
      </c>
      <c r="H233" s="72" t="s">
        <v>32</v>
      </c>
      <c r="I233" s="72" t="s">
        <v>38</v>
      </c>
      <c r="J233" s="74">
        <v>44741</v>
      </c>
      <c r="K233" s="72" t="s">
        <v>51</v>
      </c>
      <c r="L233" s="72">
        <v>0.70467289719626169</v>
      </c>
      <c r="M233" s="72">
        <v>6421.9624280185017</v>
      </c>
      <c r="N233" s="72">
        <v>6.4219624280185013</v>
      </c>
      <c r="O233" s="72">
        <v>2.8647667975523454</v>
      </c>
    </row>
    <row r="234" spans="1:15" ht="13" x14ac:dyDescent="0.15">
      <c r="A234" s="72">
        <v>2022</v>
      </c>
      <c r="B234" s="72" t="s">
        <v>33</v>
      </c>
      <c r="C234" s="72">
        <v>2305</v>
      </c>
      <c r="D234" s="72" t="s">
        <v>109</v>
      </c>
      <c r="E234" s="72" t="s">
        <v>29</v>
      </c>
      <c r="F234" s="72" t="s">
        <v>108</v>
      </c>
      <c r="G234" s="72" t="s">
        <v>107</v>
      </c>
      <c r="H234" s="72" t="s">
        <v>32</v>
      </c>
      <c r="I234" s="72" t="s">
        <v>38</v>
      </c>
      <c r="J234" s="74">
        <v>44741</v>
      </c>
      <c r="K234" s="72" t="s">
        <v>51</v>
      </c>
      <c r="L234" s="72">
        <v>0.70081967213114749</v>
      </c>
      <c r="M234" s="72">
        <v>5457.6028821916798</v>
      </c>
      <c r="N234" s="72">
        <v>5.4576028821916802</v>
      </c>
      <c r="O234" s="72">
        <v>2.4345766121140047</v>
      </c>
    </row>
    <row r="235" spans="1:15" ht="13" x14ac:dyDescent="0.15">
      <c r="A235" s="72">
        <v>2022</v>
      </c>
      <c r="B235" s="72" t="s">
        <v>33</v>
      </c>
      <c r="C235" s="72">
        <v>2306</v>
      </c>
      <c r="D235" s="72" t="s">
        <v>109</v>
      </c>
      <c r="E235" s="72" t="s">
        <v>27</v>
      </c>
      <c r="F235" s="72" t="s">
        <v>108</v>
      </c>
      <c r="G235" s="72" t="s">
        <v>109</v>
      </c>
      <c r="H235" s="72" t="s">
        <v>32</v>
      </c>
      <c r="I235" s="72" t="s">
        <v>38</v>
      </c>
      <c r="J235" s="74">
        <v>44741</v>
      </c>
      <c r="K235" s="72" t="s">
        <v>51</v>
      </c>
      <c r="L235" s="72">
        <v>0.72261735419630158</v>
      </c>
      <c r="M235" s="72">
        <v>4858.9142970721914</v>
      </c>
      <c r="N235" s="72">
        <v>4.8589142970721912</v>
      </c>
      <c r="O235" s="72">
        <v>2.1675082198666367</v>
      </c>
    </row>
    <row r="236" spans="1:15" ht="13" x14ac:dyDescent="0.15">
      <c r="A236" s="72">
        <v>2022</v>
      </c>
      <c r="B236" s="72" t="s">
        <v>33</v>
      </c>
      <c r="C236" s="72">
        <v>2407</v>
      </c>
      <c r="D236" s="72" t="s">
        <v>107</v>
      </c>
      <c r="E236" s="72" t="s">
        <v>31</v>
      </c>
      <c r="F236" s="72" t="s">
        <v>106</v>
      </c>
      <c r="G236" s="72" t="s">
        <v>109</v>
      </c>
      <c r="H236" s="72" t="s">
        <v>32</v>
      </c>
      <c r="I236" s="72" t="s">
        <v>38</v>
      </c>
      <c r="J236" s="74">
        <v>44741</v>
      </c>
      <c r="K236" s="72" t="s">
        <v>51</v>
      </c>
      <c r="L236" s="72">
        <v>0.67704280155642027</v>
      </c>
      <c r="M236" s="72">
        <v>5774.2905754475132</v>
      </c>
      <c r="N236" s="72">
        <v>5.7742905754475133</v>
      </c>
      <c r="O236" s="72">
        <v>2.5758475085108059</v>
      </c>
    </row>
    <row r="237" spans="1:15" ht="13" x14ac:dyDescent="0.15">
      <c r="A237" s="72">
        <v>2022</v>
      </c>
      <c r="B237" s="72" t="s">
        <v>33</v>
      </c>
      <c r="C237" s="72">
        <v>2408</v>
      </c>
      <c r="D237" s="72" t="s">
        <v>107</v>
      </c>
      <c r="E237" s="72" t="s">
        <v>27</v>
      </c>
      <c r="F237" s="72" t="s">
        <v>108</v>
      </c>
      <c r="G237" s="72" t="s">
        <v>109</v>
      </c>
      <c r="H237" s="72" t="s">
        <v>32</v>
      </c>
      <c r="I237" s="72" t="s">
        <v>38</v>
      </c>
      <c r="J237" s="74">
        <v>44741</v>
      </c>
      <c r="K237" s="72" t="s">
        <v>51</v>
      </c>
      <c r="L237" s="72">
        <v>0.70753064798598952</v>
      </c>
      <c r="M237" s="72">
        <v>5723.8379238974676</v>
      </c>
      <c r="N237" s="72">
        <v>5.7238379238974675</v>
      </c>
      <c r="O237" s="72">
        <v>2.5533411356334974</v>
      </c>
    </row>
    <row r="238" spans="1:15" ht="13" x14ac:dyDescent="0.15">
      <c r="A238" s="72">
        <v>2022</v>
      </c>
      <c r="B238" s="72" t="s">
        <v>33</v>
      </c>
      <c r="C238" s="72">
        <v>2409</v>
      </c>
      <c r="D238" s="72" t="s">
        <v>107</v>
      </c>
      <c r="E238" s="72" t="s">
        <v>22</v>
      </c>
      <c r="F238" s="72" t="s">
        <v>106</v>
      </c>
      <c r="G238" s="72" t="s">
        <v>107</v>
      </c>
      <c r="H238" s="72" t="s">
        <v>32</v>
      </c>
      <c r="I238" s="72" t="s">
        <v>38</v>
      </c>
      <c r="J238" s="74">
        <v>44741</v>
      </c>
      <c r="K238" s="72" t="s">
        <v>51</v>
      </c>
      <c r="L238" s="72">
        <v>0.71802773497688754</v>
      </c>
      <c r="M238" s="72">
        <v>5893.108626065482</v>
      </c>
      <c r="N238" s="72">
        <v>5.8931086260654819</v>
      </c>
      <c r="O238" s="72">
        <v>2.6288509338929247</v>
      </c>
    </row>
    <row r="239" spans="1:15" ht="13" x14ac:dyDescent="0.15">
      <c r="A239" s="72">
        <v>2022</v>
      </c>
      <c r="B239" s="72" t="s">
        <v>33</v>
      </c>
      <c r="C239" s="72">
        <v>2410</v>
      </c>
      <c r="D239" s="72" t="s">
        <v>107</v>
      </c>
      <c r="E239" s="72" t="s">
        <v>30</v>
      </c>
      <c r="F239" s="72" t="s">
        <v>108</v>
      </c>
      <c r="G239" s="72" t="s">
        <v>110</v>
      </c>
      <c r="H239" s="72" t="s">
        <v>32</v>
      </c>
      <c r="I239" s="72" t="s">
        <v>38</v>
      </c>
      <c r="J239" s="74">
        <v>44741</v>
      </c>
      <c r="K239" s="72" t="s">
        <v>51</v>
      </c>
      <c r="L239" s="72">
        <v>0.70402298850574707</v>
      </c>
      <c r="M239" s="72">
        <v>5577.9488757304844</v>
      </c>
      <c r="N239" s="72">
        <v>5.5779488757304847</v>
      </c>
      <c r="O239" s="72">
        <v>2.4882616360257361</v>
      </c>
    </row>
    <row r="240" spans="1:15" ht="13" x14ac:dyDescent="0.15">
      <c r="A240" s="72">
        <v>2022</v>
      </c>
      <c r="B240" s="72" t="s">
        <v>33</v>
      </c>
      <c r="C240" s="72">
        <v>2411</v>
      </c>
      <c r="D240" s="72" t="s">
        <v>107</v>
      </c>
      <c r="E240" s="72" t="s">
        <v>29</v>
      </c>
      <c r="F240" s="72" t="s">
        <v>108</v>
      </c>
      <c r="G240" s="72" t="s">
        <v>107</v>
      </c>
      <c r="H240" s="72" t="s">
        <v>32</v>
      </c>
      <c r="I240" s="72" t="s">
        <v>38</v>
      </c>
      <c r="J240" s="74">
        <v>44741</v>
      </c>
      <c r="K240" s="72" t="s">
        <v>51</v>
      </c>
      <c r="L240" s="72">
        <v>0.69204152249134943</v>
      </c>
      <c r="M240" s="72">
        <v>5580.5290505982548</v>
      </c>
      <c r="N240" s="72">
        <v>5.5805290505982548</v>
      </c>
      <c r="O240" s="72">
        <v>2.4894126236523251</v>
      </c>
    </row>
    <row r="241" spans="1:15" ht="13" x14ac:dyDescent="0.15">
      <c r="A241" s="72">
        <v>2022</v>
      </c>
      <c r="B241" s="72" t="s">
        <v>33</v>
      </c>
      <c r="C241" s="72">
        <v>2412</v>
      </c>
      <c r="D241" s="72" t="s">
        <v>107</v>
      </c>
      <c r="E241" s="72" t="s">
        <v>28</v>
      </c>
      <c r="F241" s="72" t="s">
        <v>106</v>
      </c>
      <c r="G241" s="72" t="s">
        <v>110</v>
      </c>
      <c r="H241" s="72" t="s">
        <v>32</v>
      </c>
      <c r="I241" s="72" t="s">
        <v>38</v>
      </c>
      <c r="J241" s="74">
        <v>44741</v>
      </c>
      <c r="K241" s="72" t="s">
        <v>51</v>
      </c>
      <c r="L241" s="72">
        <v>0.69354838709677424</v>
      </c>
      <c r="M241" s="72">
        <v>4923.8578074653342</v>
      </c>
      <c r="N241" s="72">
        <v>4.9238578074653345</v>
      </c>
      <c r="O241" s="72">
        <v>2.1964788054744036</v>
      </c>
    </row>
    <row r="242" spans="1:15" ht="13" x14ac:dyDescent="0.15">
      <c r="A242" s="72">
        <v>2022</v>
      </c>
      <c r="B242" s="72" t="s">
        <v>21</v>
      </c>
      <c r="C242" s="72">
        <v>1107</v>
      </c>
      <c r="D242" s="72" t="s">
        <v>105</v>
      </c>
      <c r="E242" s="72" t="s">
        <v>29</v>
      </c>
      <c r="F242" s="72" t="s">
        <v>108</v>
      </c>
      <c r="G242" s="72" t="s">
        <v>107</v>
      </c>
      <c r="H242" s="72" t="s">
        <v>32</v>
      </c>
      <c r="I242" s="72" t="s">
        <v>59</v>
      </c>
      <c r="J242" s="74">
        <v>44775</v>
      </c>
      <c r="K242" s="72" t="s">
        <v>67</v>
      </c>
      <c r="L242" s="72">
        <v>0.76666666666666672</v>
      </c>
      <c r="M242" s="72">
        <v>2593.3227085671515</v>
      </c>
      <c r="N242" s="72">
        <v>2.5933227085671513</v>
      </c>
      <c r="O242" s="72">
        <v>1.156852733742012</v>
      </c>
    </row>
    <row r="243" spans="1:15" ht="13" x14ac:dyDescent="0.15">
      <c r="A243" s="72">
        <v>2022</v>
      </c>
      <c r="B243" s="72" t="s">
        <v>21</v>
      </c>
      <c r="C243" s="72">
        <v>1108</v>
      </c>
      <c r="D243" s="72" t="s">
        <v>105</v>
      </c>
      <c r="E243" s="72" t="s">
        <v>28</v>
      </c>
      <c r="F243" s="72" t="s">
        <v>106</v>
      </c>
      <c r="G243" s="72" t="s">
        <v>110</v>
      </c>
      <c r="H243" s="72" t="s">
        <v>32</v>
      </c>
      <c r="I243" s="72" t="s">
        <v>59</v>
      </c>
      <c r="J243" s="74">
        <v>44775</v>
      </c>
      <c r="K243" s="72" t="s">
        <v>67</v>
      </c>
      <c r="L243" s="72">
        <v>0.76310679611650489</v>
      </c>
      <c r="M243" s="72">
        <v>2461.1778802044169</v>
      </c>
      <c r="N243" s="72">
        <v>2.4611778802044166</v>
      </c>
      <c r="O243" s="72">
        <v>1.0979043794025081</v>
      </c>
    </row>
    <row r="244" spans="1:15" ht="13" x14ac:dyDescent="0.15">
      <c r="A244" s="72">
        <v>2022</v>
      </c>
      <c r="B244" s="72" t="s">
        <v>21</v>
      </c>
      <c r="C244" s="72">
        <v>1109</v>
      </c>
      <c r="D244" s="72" t="s">
        <v>105</v>
      </c>
      <c r="E244" s="72" t="s">
        <v>22</v>
      </c>
      <c r="F244" s="72" t="s">
        <v>106</v>
      </c>
      <c r="G244" s="72" t="s">
        <v>107</v>
      </c>
      <c r="H244" s="72" t="s">
        <v>32</v>
      </c>
      <c r="I244" s="72" t="s">
        <v>59</v>
      </c>
      <c r="J244" s="74">
        <v>44775</v>
      </c>
      <c r="K244" s="72" t="s">
        <v>67</v>
      </c>
      <c r="L244" s="72">
        <v>0.76271186440677963</v>
      </c>
      <c r="M244" s="72">
        <v>2837.9397363465164</v>
      </c>
      <c r="N244" s="72">
        <v>2.8379397363465162</v>
      </c>
      <c r="O244" s="72">
        <v>1.2659736990470811</v>
      </c>
    </row>
    <row r="245" spans="1:15" ht="13" x14ac:dyDescent="0.15">
      <c r="A245" s="72">
        <v>2022</v>
      </c>
      <c r="B245" s="72" t="s">
        <v>21</v>
      </c>
      <c r="C245" s="72">
        <v>1110</v>
      </c>
      <c r="D245" s="72" t="s">
        <v>105</v>
      </c>
      <c r="E245" s="72" t="s">
        <v>27</v>
      </c>
      <c r="F245" s="72" t="s">
        <v>108</v>
      </c>
      <c r="G245" s="72" t="s">
        <v>109</v>
      </c>
      <c r="H245" s="72" t="s">
        <v>32</v>
      </c>
      <c r="I245" s="72" t="s">
        <v>59</v>
      </c>
      <c r="J245" s="74">
        <v>44775</v>
      </c>
      <c r="K245" s="72" t="s">
        <v>67</v>
      </c>
      <c r="L245" s="72">
        <v>0.76393442622950825</v>
      </c>
      <c r="M245" s="72">
        <v>2908.8731246895172</v>
      </c>
      <c r="N245" s="72">
        <v>2.9088731246895172</v>
      </c>
      <c r="O245" s="72">
        <v>1.297616303319622</v>
      </c>
    </row>
    <row r="246" spans="1:15" ht="13" x14ac:dyDescent="0.15">
      <c r="A246" s="72">
        <v>2022</v>
      </c>
      <c r="B246" s="72" t="s">
        <v>21</v>
      </c>
      <c r="C246" s="72">
        <v>1111</v>
      </c>
      <c r="D246" s="72" t="s">
        <v>105</v>
      </c>
      <c r="E246" s="72" t="s">
        <v>30</v>
      </c>
      <c r="F246" s="72" t="s">
        <v>108</v>
      </c>
      <c r="G246" s="72" t="s">
        <v>110</v>
      </c>
      <c r="H246" s="72" t="s">
        <v>32</v>
      </c>
      <c r="I246" s="72" t="s">
        <v>59</v>
      </c>
      <c r="J246" s="74">
        <v>44775</v>
      </c>
      <c r="K246" s="72" t="s">
        <v>67</v>
      </c>
      <c r="L246" s="72">
        <v>0.77258064516129032</v>
      </c>
      <c r="M246" s="72">
        <v>2417.6979689366781</v>
      </c>
      <c r="N246" s="72">
        <v>2.417697968936678</v>
      </c>
      <c r="O246" s="72">
        <v>1.0785084692649938</v>
      </c>
    </row>
    <row r="247" spans="1:15" ht="13" x14ac:dyDescent="0.15">
      <c r="A247" s="72">
        <v>2022</v>
      </c>
      <c r="B247" s="72" t="s">
        <v>21</v>
      </c>
      <c r="C247" s="72">
        <v>1112</v>
      </c>
      <c r="D247" s="72" t="s">
        <v>105</v>
      </c>
      <c r="E247" s="72" t="s">
        <v>31</v>
      </c>
      <c r="F247" s="72" t="s">
        <v>106</v>
      </c>
      <c r="G247" s="72" t="s">
        <v>109</v>
      </c>
      <c r="H247" s="72" t="s">
        <v>32</v>
      </c>
      <c r="I247" s="72" t="s">
        <v>59</v>
      </c>
      <c r="J247" s="74">
        <v>44775</v>
      </c>
      <c r="K247" s="72" t="s">
        <v>67</v>
      </c>
      <c r="L247" s="72">
        <v>0.759493670886076</v>
      </c>
      <c r="M247" s="72">
        <v>2556.8257540240656</v>
      </c>
      <c r="N247" s="72">
        <v>2.5568257540240658</v>
      </c>
      <c r="O247" s="72">
        <v>1.1405718437868415</v>
      </c>
    </row>
    <row r="248" spans="1:15" ht="13" x14ac:dyDescent="0.15">
      <c r="A248" s="72">
        <v>2022</v>
      </c>
      <c r="B248" s="72" t="s">
        <v>21</v>
      </c>
      <c r="C248" s="72">
        <v>1207</v>
      </c>
      <c r="D248" s="72" t="s">
        <v>111</v>
      </c>
      <c r="E248" s="72" t="s">
        <v>28</v>
      </c>
      <c r="F248" s="72" t="s">
        <v>106</v>
      </c>
      <c r="G248" s="72" t="s">
        <v>110</v>
      </c>
      <c r="H248" s="72" t="s">
        <v>32</v>
      </c>
      <c r="I248" s="72" t="s">
        <v>59</v>
      </c>
      <c r="J248" s="74">
        <v>44775</v>
      </c>
      <c r="K248" s="72" t="s">
        <v>67</v>
      </c>
      <c r="L248" s="72">
        <v>0.75578947368421057</v>
      </c>
      <c r="M248" s="72">
        <v>1917.6515092444915</v>
      </c>
      <c r="N248" s="72">
        <v>1.9176515092444915</v>
      </c>
      <c r="O248" s="72">
        <v>0.85544324410736594</v>
      </c>
    </row>
    <row r="249" spans="1:15" ht="13" x14ac:dyDescent="0.15">
      <c r="A249" s="72">
        <v>2022</v>
      </c>
      <c r="B249" s="72" t="s">
        <v>21</v>
      </c>
      <c r="C249" s="72">
        <v>1208</v>
      </c>
      <c r="D249" s="72" t="s">
        <v>111</v>
      </c>
      <c r="E249" s="72" t="s">
        <v>30</v>
      </c>
      <c r="F249" s="72" t="s">
        <v>108</v>
      </c>
      <c r="G249" s="72" t="s">
        <v>110</v>
      </c>
      <c r="H249" s="72" t="s">
        <v>32</v>
      </c>
      <c r="I249" s="72" t="s">
        <v>59</v>
      </c>
      <c r="J249" s="74">
        <v>44775</v>
      </c>
      <c r="K249" s="72" t="s">
        <v>67</v>
      </c>
      <c r="L249" s="72">
        <v>0.75662650602409642</v>
      </c>
      <c r="M249" s="72">
        <v>2146.2884453639463</v>
      </c>
      <c r="N249" s="72">
        <v>2.1462884453639464</v>
      </c>
      <c r="O249" s="72">
        <v>0.95743566630395749</v>
      </c>
    </row>
    <row r="250" spans="1:15" ht="13" x14ac:dyDescent="0.15">
      <c r="A250" s="72">
        <v>2022</v>
      </c>
      <c r="B250" s="72" t="s">
        <v>21</v>
      </c>
      <c r="C250" s="72">
        <v>1209</v>
      </c>
      <c r="D250" s="72" t="s">
        <v>111</v>
      </c>
      <c r="E250" s="72" t="s">
        <v>31</v>
      </c>
      <c r="F250" s="72" t="s">
        <v>106</v>
      </c>
      <c r="G250" s="72" t="s">
        <v>109</v>
      </c>
      <c r="H250" s="72" t="s">
        <v>32</v>
      </c>
      <c r="I250" s="72" t="s">
        <v>59</v>
      </c>
      <c r="J250" s="74">
        <v>44775</v>
      </c>
      <c r="K250" s="72" t="s">
        <v>67</v>
      </c>
      <c r="L250" s="72">
        <v>0.76946564885496183</v>
      </c>
      <c r="M250" s="72">
        <v>2172.3119952707734</v>
      </c>
      <c r="N250" s="72">
        <v>2.1723119952707735</v>
      </c>
      <c r="O250" s="72">
        <v>0.96904448565834411</v>
      </c>
    </row>
    <row r="251" spans="1:15" ht="13" x14ac:dyDescent="0.15">
      <c r="A251" s="72">
        <v>2022</v>
      </c>
      <c r="B251" s="72" t="s">
        <v>21</v>
      </c>
      <c r="C251" s="72">
        <v>1210</v>
      </c>
      <c r="D251" s="72" t="s">
        <v>111</v>
      </c>
      <c r="E251" s="72" t="s">
        <v>22</v>
      </c>
      <c r="F251" s="72" t="s">
        <v>106</v>
      </c>
      <c r="G251" s="72" t="s">
        <v>107</v>
      </c>
      <c r="H251" s="72" t="s">
        <v>32</v>
      </c>
      <c r="I251" s="72" t="s">
        <v>59</v>
      </c>
      <c r="J251" s="74">
        <v>44775</v>
      </c>
      <c r="K251" s="72" t="s">
        <v>67</v>
      </c>
      <c r="L251" s="72">
        <v>0.76692913385826766</v>
      </c>
      <c r="M251" s="72">
        <v>2111.7436835547073</v>
      </c>
      <c r="N251" s="72">
        <v>2.1117436835547072</v>
      </c>
      <c r="O251" s="72">
        <v>0.94202562805323586</v>
      </c>
    </row>
    <row r="252" spans="1:15" ht="13" x14ac:dyDescent="0.15">
      <c r="A252" s="72">
        <v>2022</v>
      </c>
      <c r="B252" s="72" t="s">
        <v>21</v>
      </c>
      <c r="C252" s="72">
        <v>1211</v>
      </c>
      <c r="D252" s="72" t="s">
        <v>111</v>
      </c>
      <c r="E252" s="72" t="s">
        <v>27</v>
      </c>
      <c r="F252" s="72" t="s">
        <v>108</v>
      </c>
      <c r="G252" s="72" t="s">
        <v>109</v>
      </c>
      <c r="H252" s="72" t="s">
        <v>32</v>
      </c>
      <c r="I252" s="72" t="s">
        <v>59</v>
      </c>
      <c r="J252" s="74">
        <v>44775</v>
      </c>
      <c r="K252" s="72" t="s">
        <v>67</v>
      </c>
      <c r="L252" s="72">
        <v>0.76444444444444448</v>
      </c>
      <c r="M252" s="72">
        <v>2134.2562663673771</v>
      </c>
      <c r="N252" s="72">
        <v>2.1342562663673772</v>
      </c>
      <c r="O252" s="72">
        <v>0.95206824360755693</v>
      </c>
    </row>
    <row r="253" spans="1:15" ht="13" x14ac:dyDescent="0.15">
      <c r="A253" s="72">
        <v>2022</v>
      </c>
      <c r="B253" s="72" t="s">
        <v>21</v>
      </c>
      <c r="C253" s="72">
        <v>1212</v>
      </c>
      <c r="D253" s="72" t="s">
        <v>111</v>
      </c>
      <c r="E253" s="72" t="s">
        <v>29</v>
      </c>
      <c r="F253" s="72" t="s">
        <v>108</v>
      </c>
      <c r="G253" s="72" t="s">
        <v>107</v>
      </c>
      <c r="H253" s="72" t="s">
        <v>32</v>
      </c>
      <c r="I253" s="72" t="s">
        <v>59</v>
      </c>
      <c r="J253" s="74">
        <v>44775</v>
      </c>
      <c r="K253" s="72" t="s">
        <v>67</v>
      </c>
      <c r="L253" s="72">
        <v>0.76346153846153841</v>
      </c>
      <c r="M253" s="72">
        <v>2428.9168285418291</v>
      </c>
      <c r="N253" s="72">
        <v>2.428916828541829</v>
      </c>
      <c r="O253" s="72">
        <v>1.0835130791273959</v>
      </c>
    </row>
    <row r="254" spans="1:15" ht="13" x14ac:dyDescent="0.15">
      <c r="A254" s="72">
        <v>2022</v>
      </c>
      <c r="B254" s="72" t="s">
        <v>21</v>
      </c>
      <c r="C254" s="72">
        <v>1301</v>
      </c>
      <c r="D254" s="72" t="s">
        <v>109</v>
      </c>
      <c r="E254" s="72" t="s">
        <v>22</v>
      </c>
      <c r="F254" s="72" t="s">
        <v>106</v>
      </c>
      <c r="G254" s="72" t="s">
        <v>107</v>
      </c>
      <c r="H254" s="72" t="s">
        <v>32</v>
      </c>
      <c r="I254" s="72" t="s">
        <v>59</v>
      </c>
      <c r="J254" s="74">
        <v>44775</v>
      </c>
      <c r="K254" s="72" t="s">
        <v>67</v>
      </c>
      <c r="L254" s="72">
        <v>0.7717277486910995</v>
      </c>
      <c r="M254" s="72">
        <v>2481.9188746099735</v>
      </c>
      <c r="N254" s="72">
        <v>2.4819188746099736</v>
      </c>
      <c r="O254" s="72">
        <v>1.1071567088558885</v>
      </c>
    </row>
    <row r="255" spans="1:15" ht="13" x14ac:dyDescent="0.15">
      <c r="A255" s="72">
        <v>2022</v>
      </c>
      <c r="B255" s="72" t="s">
        <v>21</v>
      </c>
      <c r="C255" s="72">
        <v>1302</v>
      </c>
      <c r="D255" s="72" t="s">
        <v>109</v>
      </c>
      <c r="E255" s="72" t="s">
        <v>27</v>
      </c>
      <c r="F255" s="72" t="s">
        <v>108</v>
      </c>
      <c r="G255" s="72" t="s">
        <v>109</v>
      </c>
      <c r="H255" s="72" t="s">
        <v>32</v>
      </c>
      <c r="I255" s="72" t="s">
        <v>59</v>
      </c>
      <c r="J255" s="74">
        <v>44775</v>
      </c>
      <c r="K255" s="72" t="s">
        <v>67</v>
      </c>
      <c r="L255" s="72">
        <v>0.76173913043478259</v>
      </c>
      <c r="M255" s="72">
        <v>2216.3349651100375</v>
      </c>
      <c r="N255" s="72">
        <v>2.2163349651100375</v>
      </c>
      <c r="O255" s="72">
        <v>0.98868264825097152</v>
      </c>
    </row>
    <row r="256" spans="1:15" ht="13" x14ac:dyDescent="0.15">
      <c r="A256" s="72">
        <v>2022</v>
      </c>
      <c r="B256" s="72" t="s">
        <v>21</v>
      </c>
      <c r="C256" s="72">
        <v>1303</v>
      </c>
      <c r="D256" s="72" t="s">
        <v>109</v>
      </c>
      <c r="E256" s="72" t="s">
        <v>30</v>
      </c>
      <c r="F256" s="72" t="s">
        <v>108</v>
      </c>
      <c r="G256" s="72" t="s">
        <v>110</v>
      </c>
      <c r="H256" s="72" t="s">
        <v>32</v>
      </c>
      <c r="I256" s="72" t="s">
        <v>59</v>
      </c>
      <c r="J256" s="74">
        <v>44775</v>
      </c>
      <c r="K256" s="72" t="s">
        <v>67</v>
      </c>
      <c r="L256" s="72">
        <v>0.76260162601626014</v>
      </c>
      <c r="M256" s="72">
        <v>2323.0294161123425</v>
      </c>
      <c r="N256" s="72">
        <v>2.3230294161123424</v>
      </c>
      <c r="O256" s="72">
        <v>1.0362778692041388</v>
      </c>
    </row>
    <row r="257" spans="1:15" ht="13" x14ac:dyDescent="0.15">
      <c r="A257" s="72">
        <v>2022</v>
      </c>
      <c r="B257" s="72" t="s">
        <v>21</v>
      </c>
      <c r="C257" s="72">
        <v>1304</v>
      </c>
      <c r="D257" s="72" t="s">
        <v>109</v>
      </c>
      <c r="E257" s="72" t="s">
        <v>31</v>
      </c>
      <c r="F257" s="72" t="s">
        <v>106</v>
      </c>
      <c r="G257" s="72" t="s">
        <v>109</v>
      </c>
      <c r="H257" s="72" t="s">
        <v>32</v>
      </c>
      <c r="I257" s="72" t="s">
        <v>59</v>
      </c>
      <c r="J257" s="74">
        <v>44775</v>
      </c>
      <c r="K257" s="72" t="s">
        <v>67</v>
      </c>
      <c r="L257" s="72">
        <v>0.76198347107438014</v>
      </c>
      <c r="M257" s="72">
        <v>2300.3242340762999</v>
      </c>
      <c r="N257" s="72">
        <v>2.3003242340762999</v>
      </c>
      <c r="O257" s="72">
        <v>1.0261493372548627</v>
      </c>
    </row>
    <row r="258" spans="1:15" ht="13" x14ac:dyDescent="0.15">
      <c r="A258" s="72">
        <v>2022</v>
      </c>
      <c r="B258" s="72" t="s">
        <v>21</v>
      </c>
      <c r="C258" s="72">
        <v>1305</v>
      </c>
      <c r="D258" s="72" t="s">
        <v>109</v>
      </c>
      <c r="E258" s="72" t="s">
        <v>28</v>
      </c>
      <c r="F258" s="72" t="s">
        <v>106</v>
      </c>
      <c r="G258" s="72" t="s">
        <v>110</v>
      </c>
      <c r="H258" s="72" t="s">
        <v>32</v>
      </c>
      <c r="I258" s="72" t="s">
        <v>59</v>
      </c>
      <c r="J258" s="74">
        <v>44775</v>
      </c>
      <c r="K258" s="72" t="s">
        <v>67</v>
      </c>
      <c r="L258" s="72">
        <v>0.76310679611650489</v>
      </c>
      <c r="M258" s="72">
        <v>2060.5210159850931</v>
      </c>
      <c r="N258" s="72">
        <v>2.0605210159850929</v>
      </c>
      <c r="O258" s="72">
        <v>0.91917575949977415</v>
      </c>
    </row>
    <row r="259" spans="1:15" ht="13" x14ac:dyDescent="0.15">
      <c r="A259" s="72">
        <v>2022</v>
      </c>
      <c r="B259" s="72" t="s">
        <v>21</v>
      </c>
      <c r="C259" s="72">
        <v>1306</v>
      </c>
      <c r="D259" s="72" t="s">
        <v>109</v>
      </c>
      <c r="E259" s="72" t="s">
        <v>29</v>
      </c>
      <c r="F259" s="72" t="s">
        <v>108</v>
      </c>
      <c r="G259" s="72" t="s">
        <v>107</v>
      </c>
      <c r="H259" s="72" t="s">
        <v>32</v>
      </c>
      <c r="I259" s="72" t="s">
        <v>59</v>
      </c>
      <c r="J259" s="74">
        <v>44775</v>
      </c>
      <c r="K259" s="72" t="s">
        <v>67</v>
      </c>
      <c r="L259" s="72">
        <v>0.8029197080291971</v>
      </c>
      <c r="M259" s="72">
        <v>2380.8670648086709</v>
      </c>
      <c r="N259" s="72">
        <v>2.3808670648086707</v>
      </c>
      <c r="O259" s="72">
        <v>1.0620786080734352</v>
      </c>
    </row>
    <row r="260" spans="1:15" ht="13" x14ac:dyDescent="0.15">
      <c r="A260" s="72">
        <v>2022</v>
      </c>
      <c r="B260" s="72" t="s">
        <v>21</v>
      </c>
      <c r="C260" s="72">
        <v>1407</v>
      </c>
      <c r="D260" s="72" t="s">
        <v>107</v>
      </c>
      <c r="E260" s="72" t="s">
        <v>27</v>
      </c>
      <c r="F260" s="72" t="s">
        <v>108</v>
      </c>
      <c r="G260" s="72" t="s">
        <v>109</v>
      </c>
      <c r="H260" s="72" t="s">
        <v>32</v>
      </c>
      <c r="I260" s="72" t="s">
        <v>59</v>
      </c>
      <c r="J260" s="74">
        <v>44775</v>
      </c>
      <c r="K260" s="72" t="s">
        <v>67</v>
      </c>
      <c r="L260" s="72">
        <v>0.7654545454545455</v>
      </c>
      <c r="M260" s="72">
        <v>2011.7653321089681</v>
      </c>
      <c r="N260" s="72">
        <v>2.0117653321089679</v>
      </c>
      <c r="O260" s="72">
        <v>0.89742638523515739</v>
      </c>
    </row>
    <row r="261" spans="1:15" ht="13" x14ac:dyDescent="0.15">
      <c r="A261" s="72">
        <v>2022</v>
      </c>
      <c r="B261" s="72" t="s">
        <v>21</v>
      </c>
      <c r="C261" s="72">
        <v>1408</v>
      </c>
      <c r="D261" s="72" t="s">
        <v>107</v>
      </c>
      <c r="E261" s="72" t="s">
        <v>22</v>
      </c>
      <c r="F261" s="72" t="s">
        <v>106</v>
      </c>
      <c r="G261" s="72" t="s">
        <v>107</v>
      </c>
      <c r="H261" s="72" t="s">
        <v>32</v>
      </c>
      <c r="I261" s="72" t="s">
        <v>59</v>
      </c>
      <c r="J261" s="74">
        <v>44775</v>
      </c>
      <c r="K261" s="72" t="s">
        <v>67</v>
      </c>
      <c r="L261" s="72">
        <v>0.75897435897435894</v>
      </c>
      <c r="M261" s="72">
        <v>1572.3490287490285</v>
      </c>
      <c r="N261" s="72">
        <v>1.5723490287490285</v>
      </c>
      <c r="O261" s="72">
        <v>0.70140760588562534</v>
      </c>
    </row>
    <row r="262" spans="1:15" ht="13" x14ac:dyDescent="0.15">
      <c r="A262" s="72">
        <v>2022</v>
      </c>
      <c r="B262" s="72" t="s">
        <v>21</v>
      </c>
      <c r="C262" s="72">
        <v>1409</v>
      </c>
      <c r="D262" s="72" t="s">
        <v>107</v>
      </c>
      <c r="E262" s="72" t="s">
        <v>29</v>
      </c>
      <c r="F262" s="72" t="s">
        <v>108</v>
      </c>
      <c r="G262" s="72" t="s">
        <v>107</v>
      </c>
      <c r="H262" s="72" t="s">
        <v>32</v>
      </c>
      <c r="I262" s="72" t="s">
        <v>59</v>
      </c>
      <c r="J262" s="74">
        <v>44775</v>
      </c>
      <c r="K262" s="72" t="s">
        <v>67</v>
      </c>
      <c r="L262" s="72">
        <v>0.75619047619047619</v>
      </c>
      <c r="M262" s="72">
        <v>2444.6726225215111</v>
      </c>
      <c r="N262" s="72">
        <v>2.444672622521511</v>
      </c>
      <c r="O262" s="72">
        <v>1.0905415655079984</v>
      </c>
    </row>
    <row r="263" spans="1:15" ht="13" x14ac:dyDescent="0.15">
      <c r="A263" s="72">
        <v>2022</v>
      </c>
      <c r="B263" s="72" t="s">
        <v>21</v>
      </c>
      <c r="C263" s="72">
        <v>1410</v>
      </c>
      <c r="D263" s="72" t="s">
        <v>107</v>
      </c>
      <c r="E263" s="72" t="s">
        <v>31</v>
      </c>
      <c r="F263" s="72" t="s">
        <v>106</v>
      </c>
      <c r="G263" s="72" t="s">
        <v>109</v>
      </c>
      <c r="H263" s="72" t="s">
        <v>32</v>
      </c>
      <c r="I263" s="72" t="s">
        <v>59</v>
      </c>
      <c r="J263" s="74">
        <v>44775</v>
      </c>
      <c r="K263" s="72" t="s">
        <v>67</v>
      </c>
      <c r="L263" s="72">
        <v>0.75</v>
      </c>
      <c r="M263" s="72">
        <v>1842.3061167227836</v>
      </c>
      <c r="N263" s="72">
        <v>1.8423061167227837</v>
      </c>
      <c r="O263" s="72">
        <v>0.82183249330274988</v>
      </c>
    </row>
    <row r="264" spans="1:15" ht="13" x14ac:dyDescent="0.15">
      <c r="A264" s="72">
        <v>2022</v>
      </c>
      <c r="B264" s="72" t="s">
        <v>21</v>
      </c>
      <c r="C264" s="72">
        <v>1411</v>
      </c>
      <c r="D264" s="72" t="s">
        <v>107</v>
      </c>
      <c r="E264" s="72" t="s">
        <v>30</v>
      </c>
      <c r="F264" s="72" t="s">
        <v>108</v>
      </c>
      <c r="G264" s="72" t="s">
        <v>110</v>
      </c>
      <c r="H264" s="72" t="s">
        <v>32</v>
      </c>
      <c r="I264" s="72" t="s">
        <v>59</v>
      </c>
      <c r="J264" s="74">
        <v>44775</v>
      </c>
      <c r="K264" s="72" t="s">
        <v>67</v>
      </c>
      <c r="L264" s="72">
        <v>0.74252873563218391</v>
      </c>
      <c r="M264" s="72">
        <v>1461.9030561038226</v>
      </c>
      <c r="N264" s="72">
        <v>1.4619030561038227</v>
      </c>
      <c r="O264" s="72">
        <v>0.65213887239429813</v>
      </c>
    </row>
    <row r="265" spans="1:15" ht="13" x14ac:dyDescent="0.15">
      <c r="A265" s="72">
        <v>2022</v>
      </c>
      <c r="B265" s="72" t="s">
        <v>21</v>
      </c>
      <c r="C265" s="72">
        <v>1412</v>
      </c>
      <c r="D265" s="72" t="s">
        <v>107</v>
      </c>
      <c r="E265" s="72" t="s">
        <v>28</v>
      </c>
      <c r="F265" s="72" t="s">
        <v>106</v>
      </c>
      <c r="G265" s="72" t="s">
        <v>110</v>
      </c>
      <c r="H265" s="72" t="s">
        <v>32</v>
      </c>
      <c r="I265" s="72" t="s">
        <v>59</v>
      </c>
      <c r="J265" s="74">
        <v>44775</v>
      </c>
      <c r="K265" s="72" t="s">
        <v>67</v>
      </c>
      <c r="L265" s="72">
        <v>0.75106382978723407</v>
      </c>
      <c r="M265" s="72">
        <v>1623.9539651837522</v>
      </c>
      <c r="N265" s="72">
        <v>1.6239539651837522</v>
      </c>
      <c r="O265" s="72">
        <v>0.72442800037485489</v>
      </c>
    </row>
    <row r="266" spans="1:15" ht="13" x14ac:dyDescent="0.15">
      <c r="A266" s="72">
        <v>2022</v>
      </c>
      <c r="B266" s="72" t="s">
        <v>33</v>
      </c>
      <c r="C266" s="72">
        <v>2107</v>
      </c>
      <c r="D266" s="72" t="s">
        <v>105</v>
      </c>
      <c r="E266" s="72" t="s">
        <v>27</v>
      </c>
      <c r="F266" s="72" t="s">
        <v>108</v>
      </c>
      <c r="G266" s="72" t="s">
        <v>109</v>
      </c>
      <c r="H266" s="72" t="s">
        <v>32</v>
      </c>
      <c r="I266" s="72" t="s">
        <v>59</v>
      </c>
      <c r="J266" s="74">
        <v>44775</v>
      </c>
      <c r="K266" s="72" t="s">
        <v>68</v>
      </c>
      <c r="L266" s="72">
        <v>0.62702702702702706</v>
      </c>
      <c r="M266" s="72">
        <v>1351.7319137319134</v>
      </c>
      <c r="N266" s="72">
        <v>1.3517319137319135</v>
      </c>
      <c r="O266" s="72">
        <v>0.60299273766475558</v>
      </c>
    </row>
    <row r="267" spans="1:15" ht="13" x14ac:dyDescent="0.15">
      <c r="A267" s="72">
        <v>2022</v>
      </c>
      <c r="B267" s="72" t="s">
        <v>33</v>
      </c>
      <c r="C267" s="72">
        <v>2108</v>
      </c>
      <c r="D267" s="72" t="s">
        <v>105</v>
      </c>
      <c r="E267" s="72" t="s">
        <v>31</v>
      </c>
      <c r="F267" s="72" t="s">
        <v>106</v>
      </c>
      <c r="G267" s="72" t="s">
        <v>109</v>
      </c>
      <c r="H267" s="72" t="s">
        <v>32</v>
      </c>
      <c r="I267" s="72" t="s">
        <v>59</v>
      </c>
      <c r="J267" s="74">
        <v>44775</v>
      </c>
      <c r="K267" s="72" t="s">
        <v>68</v>
      </c>
      <c r="L267" s="72">
        <v>0.66818181818181821</v>
      </c>
      <c r="M267" s="72">
        <v>1603.437812468115</v>
      </c>
      <c r="N267" s="72">
        <v>1.603437812468115</v>
      </c>
      <c r="O267" s="72">
        <v>0.71527597032608903</v>
      </c>
    </row>
    <row r="268" spans="1:15" ht="13" x14ac:dyDescent="0.15">
      <c r="A268" s="72">
        <v>2022</v>
      </c>
      <c r="B268" s="72" t="s">
        <v>33</v>
      </c>
      <c r="C268" s="72">
        <v>2109</v>
      </c>
      <c r="D268" s="72" t="s">
        <v>105</v>
      </c>
      <c r="E268" s="72" t="s">
        <v>22</v>
      </c>
      <c r="F268" s="72" t="s">
        <v>106</v>
      </c>
      <c r="G268" s="72" t="s">
        <v>107</v>
      </c>
      <c r="H268" s="72" t="s">
        <v>32</v>
      </c>
      <c r="I268" s="72" t="s">
        <v>59</v>
      </c>
      <c r="J268" s="74">
        <v>44775</v>
      </c>
      <c r="K268" s="72" t="s">
        <v>25</v>
      </c>
      <c r="L268" s="72">
        <v>0.67450980392156867</v>
      </c>
      <c r="M268" s="72">
        <v>2319.9673554719302</v>
      </c>
      <c r="N268" s="72">
        <v>2.3199673554719302</v>
      </c>
      <c r="O268" s="72">
        <v>1.0349119176351178</v>
      </c>
    </row>
    <row r="269" spans="1:15" ht="13" x14ac:dyDescent="0.15">
      <c r="A269" s="72">
        <v>2022</v>
      </c>
      <c r="B269" s="72" t="s">
        <v>33</v>
      </c>
      <c r="C269" s="72">
        <v>2110</v>
      </c>
      <c r="D269" s="72" t="s">
        <v>105</v>
      </c>
      <c r="E269" s="72" t="s">
        <v>28</v>
      </c>
      <c r="F269" s="72" t="s">
        <v>106</v>
      </c>
      <c r="G269" s="72" t="s">
        <v>110</v>
      </c>
      <c r="H269" s="72" t="s">
        <v>32</v>
      </c>
      <c r="I269" s="72" t="s">
        <v>59</v>
      </c>
      <c r="J269" s="74">
        <v>44775</v>
      </c>
      <c r="K269" s="72" t="s">
        <v>25</v>
      </c>
      <c r="L269" s="72">
        <v>0.67547169811320751</v>
      </c>
      <c r="M269" s="72">
        <v>2273.9060711941215</v>
      </c>
      <c r="N269" s="72">
        <v>2.2739060711941215</v>
      </c>
      <c r="O269" s="72">
        <v>1.0143644853929146</v>
      </c>
    </row>
    <row r="270" spans="1:15" ht="13" x14ac:dyDescent="0.15">
      <c r="A270" s="72">
        <v>2022</v>
      </c>
      <c r="B270" s="72" t="s">
        <v>33</v>
      </c>
      <c r="C270" s="72">
        <v>2111</v>
      </c>
      <c r="D270" s="72" t="s">
        <v>105</v>
      </c>
      <c r="E270" s="72" t="s">
        <v>29</v>
      </c>
      <c r="F270" s="72" t="s">
        <v>108</v>
      </c>
      <c r="G270" s="72" t="s">
        <v>107</v>
      </c>
      <c r="H270" s="72" t="s">
        <v>32</v>
      </c>
      <c r="I270" s="72" t="s">
        <v>59</v>
      </c>
      <c r="J270" s="74">
        <v>44775</v>
      </c>
      <c r="K270" s="72" t="s">
        <v>25</v>
      </c>
      <c r="L270" s="72">
        <v>0.63076923076923075</v>
      </c>
      <c r="M270" s="72">
        <v>1918.0427868427867</v>
      </c>
      <c r="N270" s="72">
        <v>1.9180427868427867</v>
      </c>
      <c r="O270" s="72">
        <v>0.8556177887399119</v>
      </c>
    </row>
    <row r="271" spans="1:15" ht="13" x14ac:dyDescent="0.15">
      <c r="A271" s="72">
        <v>2022</v>
      </c>
      <c r="B271" s="72" t="s">
        <v>33</v>
      </c>
      <c r="C271" s="72">
        <v>2112</v>
      </c>
      <c r="D271" s="72" t="s">
        <v>105</v>
      </c>
      <c r="E271" s="72" t="s">
        <v>30</v>
      </c>
      <c r="F271" s="72" t="s">
        <v>108</v>
      </c>
      <c r="G271" s="72" t="s">
        <v>110</v>
      </c>
      <c r="H271" s="72" t="s">
        <v>32</v>
      </c>
      <c r="I271" s="72" t="s">
        <v>59</v>
      </c>
      <c r="J271" s="74">
        <v>44775</v>
      </c>
      <c r="K271" s="72" t="s">
        <v>41</v>
      </c>
      <c r="L271" s="72">
        <v>0.61111111111111116</v>
      </c>
      <c r="M271" s="72">
        <v>1456.3949993764807</v>
      </c>
      <c r="N271" s="72">
        <v>1.4563949993764806</v>
      </c>
      <c r="O271" s="72">
        <v>0.6496817888768549</v>
      </c>
    </row>
    <row r="272" spans="1:15" ht="13" x14ac:dyDescent="0.15">
      <c r="A272" s="72">
        <v>2022</v>
      </c>
      <c r="B272" s="72" t="s">
        <v>33</v>
      </c>
      <c r="C272" s="72">
        <v>2207</v>
      </c>
      <c r="D272" s="72" t="s">
        <v>111</v>
      </c>
      <c r="E272" s="72" t="s">
        <v>22</v>
      </c>
      <c r="F272" s="72" t="s">
        <v>106</v>
      </c>
      <c r="G272" s="72" t="s">
        <v>107</v>
      </c>
      <c r="H272" s="72" t="s">
        <v>32</v>
      </c>
      <c r="I272" s="72" t="s">
        <v>59</v>
      </c>
      <c r="J272" s="74">
        <v>44775</v>
      </c>
      <c r="K272" s="72" t="s">
        <v>41</v>
      </c>
      <c r="L272" s="72">
        <v>0.61030927835051552</v>
      </c>
      <c r="M272" s="72">
        <v>1365.2431740081222</v>
      </c>
      <c r="N272" s="72">
        <v>1.3652431740081221</v>
      </c>
      <c r="O272" s="72">
        <v>0.60901996225010924</v>
      </c>
    </row>
    <row r="273" spans="1:15" ht="13" x14ac:dyDescent="0.15">
      <c r="A273" s="72">
        <v>2022</v>
      </c>
      <c r="B273" s="72" t="s">
        <v>33</v>
      </c>
      <c r="C273" s="72">
        <v>2208</v>
      </c>
      <c r="D273" s="72" t="s">
        <v>111</v>
      </c>
      <c r="E273" s="72" t="s">
        <v>28</v>
      </c>
      <c r="F273" s="72" t="s">
        <v>106</v>
      </c>
      <c r="G273" s="72" t="s">
        <v>110</v>
      </c>
      <c r="H273" s="72" t="s">
        <v>32</v>
      </c>
      <c r="I273" s="72" t="s">
        <v>59</v>
      </c>
      <c r="J273" s="74">
        <v>44775</v>
      </c>
      <c r="K273" s="72" t="s">
        <v>68</v>
      </c>
      <c r="L273" s="72">
        <v>0.68085106382978722</v>
      </c>
      <c r="M273" s="72">
        <v>2081.9922630560932</v>
      </c>
      <c r="N273" s="72">
        <v>2.081992263056093</v>
      </c>
      <c r="O273" s="72">
        <v>0.9287538466344295</v>
      </c>
    </row>
    <row r="274" spans="1:15" ht="13" x14ac:dyDescent="0.15">
      <c r="A274" s="72">
        <v>2022</v>
      </c>
      <c r="B274" s="72" t="s">
        <v>33</v>
      </c>
      <c r="C274" s="72">
        <v>2209</v>
      </c>
      <c r="D274" s="72" t="s">
        <v>111</v>
      </c>
      <c r="E274" s="72" t="s">
        <v>27</v>
      </c>
      <c r="F274" s="72" t="s">
        <v>108</v>
      </c>
      <c r="G274" s="72" t="s">
        <v>109</v>
      </c>
      <c r="H274" s="72" t="s">
        <v>32</v>
      </c>
      <c r="I274" s="72" t="s">
        <v>59</v>
      </c>
      <c r="J274" s="74">
        <v>44775</v>
      </c>
      <c r="K274" s="72" t="s">
        <v>25</v>
      </c>
      <c r="L274" s="72">
        <v>0.67012987012987013</v>
      </c>
      <c r="M274" s="72">
        <v>2669.9906744209779</v>
      </c>
      <c r="N274" s="72">
        <v>2.669990674420978</v>
      </c>
      <c r="O274" s="72">
        <v>1.1910534699617796</v>
      </c>
    </row>
    <row r="275" spans="1:15" ht="13" x14ac:dyDescent="0.15">
      <c r="A275" s="72">
        <v>2022</v>
      </c>
      <c r="B275" s="72" t="s">
        <v>33</v>
      </c>
      <c r="C275" s="72">
        <v>2210</v>
      </c>
      <c r="D275" s="72" t="s">
        <v>111</v>
      </c>
      <c r="E275" s="72" t="s">
        <v>29</v>
      </c>
      <c r="F275" s="72" t="s">
        <v>108</v>
      </c>
      <c r="G275" s="72" t="s">
        <v>107</v>
      </c>
      <c r="H275" s="72" t="s">
        <v>32</v>
      </c>
      <c r="I275" s="72" t="s">
        <v>59</v>
      </c>
      <c r="J275" s="74">
        <v>44775</v>
      </c>
      <c r="K275" s="72" t="s">
        <v>25</v>
      </c>
      <c r="L275" s="72">
        <v>0.66730769230769227</v>
      </c>
      <c r="M275" s="72">
        <v>2532.0673853923849</v>
      </c>
      <c r="N275" s="72">
        <v>2.5320673853923847</v>
      </c>
      <c r="O275" s="72">
        <v>1.1295274078823037</v>
      </c>
    </row>
    <row r="276" spans="1:15" ht="13" x14ac:dyDescent="0.15">
      <c r="A276" s="72">
        <v>2022</v>
      </c>
      <c r="B276" s="72" t="s">
        <v>33</v>
      </c>
      <c r="C276" s="72">
        <v>2211</v>
      </c>
      <c r="D276" s="72" t="s">
        <v>111</v>
      </c>
      <c r="E276" s="72" t="s">
        <v>30</v>
      </c>
      <c r="F276" s="72" t="s">
        <v>108</v>
      </c>
      <c r="G276" s="72" t="s">
        <v>110</v>
      </c>
      <c r="H276" s="72" t="s">
        <v>32</v>
      </c>
      <c r="I276" s="72" t="s">
        <v>59</v>
      </c>
      <c r="J276" s="74">
        <v>44775</v>
      </c>
      <c r="K276" s="72" t="s">
        <v>68</v>
      </c>
      <c r="L276" s="72">
        <v>0.65</v>
      </c>
      <c r="M276" s="72">
        <v>1818.144725028058</v>
      </c>
      <c r="N276" s="72">
        <v>1.818144725028058</v>
      </c>
      <c r="O276" s="72">
        <v>0.81105436224304139</v>
      </c>
    </row>
    <row r="277" spans="1:15" ht="13" x14ac:dyDescent="0.15">
      <c r="A277" s="72">
        <v>2022</v>
      </c>
      <c r="B277" s="72" t="s">
        <v>33</v>
      </c>
      <c r="C277" s="72">
        <v>2212</v>
      </c>
      <c r="D277" s="72" t="s">
        <v>111</v>
      </c>
      <c r="E277" s="72" t="s">
        <v>31</v>
      </c>
      <c r="F277" s="72" t="s">
        <v>106</v>
      </c>
      <c r="G277" s="72" t="s">
        <v>109</v>
      </c>
      <c r="H277" s="72" t="s">
        <v>32</v>
      </c>
      <c r="I277" s="72" t="s">
        <v>59</v>
      </c>
      <c r="J277" s="74">
        <v>44775</v>
      </c>
      <c r="K277" s="72" t="s">
        <v>41</v>
      </c>
      <c r="L277" s="72">
        <v>0.61025641025641031</v>
      </c>
      <c r="M277" s="72">
        <v>988.75849089182395</v>
      </c>
      <c r="N277" s="72">
        <v>0.98875849089182399</v>
      </c>
      <c r="O277" s="72">
        <v>0.44107428644344288</v>
      </c>
    </row>
    <row r="278" spans="1:15" ht="13" x14ac:dyDescent="0.15">
      <c r="A278" s="72">
        <v>2022</v>
      </c>
      <c r="B278" s="72" t="s">
        <v>33</v>
      </c>
      <c r="C278" s="72">
        <v>2301</v>
      </c>
      <c r="D278" s="72" t="s">
        <v>109</v>
      </c>
      <c r="E278" s="72" t="s">
        <v>22</v>
      </c>
      <c r="F278" s="72" t="s">
        <v>106</v>
      </c>
      <c r="G278" s="72" t="s">
        <v>107</v>
      </c>
      <c r="H278" s="72" t="s">
        <v>32</v>
      </c>
      <c r="I278" s="72" t="s">
        <v>59</v>
      </c>
      <c r="J278" s="74">
        <v>44775</v>
      </c>
      <c r="K278" s="72" t="s">
        <v>41</v>
      </c>
      <c r="L278" s="72">
        <v>0.61463414634146341</v>
      </c>
      <c r="M278" s="72">
        <v>1443.2011770824779</v>
      </c>
      <c r="N278" s="72">
        <v>1.443201177082478</v>
      </c>
      <c r="O278" s="72">
        <v>0.64379616988354549</v>
      </c>
    </row>
    <row r="279" spans="1:15" ht="13" x14ac:dyDescent="0.15">
      <c r="A279" s="72">
        <v>2022</v>
      </c>
      <c r="B279" s="72" t="s">
        <v>33</v>
      </c>
      <c r="C279" s="72">
        <v>2302</v>
      </c>
      <c r="D279" s="72" t="s">
        <v>109</v>
      </c>
      <c r="E279" s="72" t="s">
        <v>28</v>
      </c>
      <c r="F279" s="72" t="s">
        <v>106</v>
      </c>
      <c r="G279" s="72" t="s">
        <v>110</v>
      </c>
      <c r="H279" s="72" t="s">
        <v>32</v>
      </c>
      <c r="I279" s="72" t="s">
        <v>59</v>
      </c>
      <c r="J279" s="74">
        <v>44775</v>
      </c>
      <c r="K279" s="72" t="s">
        <v>68</v>
      </c>
      <c r="L279" s="72">
        <v>0.65050505050505047</v>
      </c>
      <c r="M279" s="72">
        <v>1519.9711866136108</v>
      </c>
      <c r="N279" s="72">
        <v>1.5199711866136107</v>
      </c>
      <c r="O279" s="72">
        <v>0.67804242666527903</v>
      </c>
    </row>
    <row r="280" spans="1:15" ht="13" x14ac:dyDescent="0.15">
      <c r="A280" s="72">
        <v>2022</v>
      </c>
      <c r="B280" s="72" t="s">
        <v>33</v>
      </c>
      <c r="C280" s="72">
        <v>2303</v>
      </c>
      <c r="D280" s="72" t="s">
        <v>109</v>
      </c>
      <c r="E280" s="72" t="s">
        <v>31</v>
      </c>
      <c r="F280" s="72" t="s">
        <v>106</v>
      </c>
      <c r="G280" s="72" t="s">
        <v>109</v>
      </c>
      <c r="H280" s="72" t="s">
        <v>32</v>
      </c>
      <c r="I280" s="72" t="s">
        <v>59</v>
      </c>
      <c r="J280" s="74">
        <v>44775</v>
      </c>
      <c r="K280" s="72" t="s">
        <v>25</v>
      </c>
      <c r="L280" s="72">
        <v>0.66913580246913584</v>
      </c>
      <c r="M280" s="72">
        <v>2278.3297501766633</v>
      </c>
      <c r="N280" s="72">
        <v>2.2783297501766633</v>
      </c>
      <c r="O280" s="72">
        <v>1.0163378399265577</v>
      </c>
    </row>
    <row r="281" spans="1:15" ht="13" x14ac:dyDescent="0.15">
      <c r="A281" s="72">
        <v>2022</v>
      </c>
      <c r="B281" s="72" t="s">
        <v>33</v>
      </c>
      <c r="C281" s="72">
        <v>2304</v>
      </c>
      <c r="D281" s="72" t="s">
        <v>109</v>
      </c>
      <c r="E281" s="72" t="s">
        <v>30</v>
      </c>
      <c r="F281" s="72" t="s">
        <v>108</v>
      </c>
      <c r="G281" s="72" t="s">
        <v>110</v>
      </c>
      <c r="H281" s="72" t="s">
        <v>32</v>
      </c>
      <c r="I281" s="72" t="s">
        <v>59</v>
      </c>
      <c r="J281" s="74">
        <v>44775</v>
      </c>
      <c r="K281" s="72" t="s">
        <v>25</v>
      </c>
      <c r="L281" s="72">
        <v>0.66428571428571426</v>
      </c>
      <c r="M281" s="72">
        <v>2068.3877104377102</v>
      </c>
      <c r="N281" s="72">
        <v>2.0683877104377104</v>
      </c>
      <c r="O281" s="72">
        <v>0.92268500536144782</v>
      </c>
    </row>
    <row r="282" spans="1:15" ht="13" x14ac:dyDescent="0.15">
      <c r="A282" s="72">
        <v>2022</v>
      </c>
      <c r="B282" s="72" t="s">
        <v>33</v>
      </c>
      <c r="C282" s="72">
        <v>2305</v>
      </c>
      <c r="D282" s="72" t="s">
        <v>109</v>
      </c>
      <c r="E282" s="72" t="s">
        <v>29</v>
      </c>
      <c r="F282" s="72" t="s">
        <v>108</v>
      </c>
      <c r="G282" s="72" t="s">
        <v>107</v>
      </c>
      <c r="H282" s="72" t="s">
        <v>32</v>
      </c>
      <c r="I282" s="72" t="s">
        <v>59</v>
      </c>
      <c r="J282" s="74">
        <v>44775</v>
      </c>
      <c r="K282" s="72" t="s">
        <v>68</v>
      </c>
      <c r="L282" s="72">
        <v>0.63030303030303025</v>
      </c>
      <c r="M282" s="72">
        <v>1786.4786586402747</v>
      </c>
      <c r="N282" s="72">
        <v>1.7864786586402748</v>
      </c>
      <c r="O282" s="72">
        <v>0.79692847835418157</v>
      </c>
    </row>
    <row r="283" spans="1:15" ht="13" x14ac:dyDescent="0.15">
      <c r="A283" s="72">
        <v>2022</v>
      </c>
      <c r="B283" s="72" t="s">
        <v>33</v>
      </c>
      <c r="C283" s="72">
        <v>2306</v>
      </c>
      <c r="D283" s="72" t="s">
        <v>109</v>
      </c>
      <c r="E283" s="72" t="s">
        <v>27</v>
      </c>
      <c r="F283" s="72" t="s">
        <v>108</v>
      </c>
      <c r="G283" s="72" t="s">
        <v>109</v>
      </c>
      <c r="H283" s="72" t="s">
        <v>32</v>
      </c>
      <c r="I283" s="72" t="s">
        <v>59</v>
      </c>
      <c r="J283" s="74">
        <v>44775</v>
      </c>
      <c r="K283" s="72" t="s">
        <v>41</v>
      </c>
      <c r="L283" s="72">
        <v>0.61265822784810131</v>
      </c>
      <c r="M283" s="72">
        <v>1310.2202787367339</v>
      </c>
      <c r="N283" s="72">
        <v>1.3102202787367339</v>
      </c>
      <c r="O283" s="72">
        <v>0.58447485392139087</v>
      </c>
    </row>
    <row r="284" spans="1:15" ht="13" x14ac:dyDescent="0.15">
      <c r="A284" s="72">
        <v>2022</v>
      </c>
      <c r="B284" s="72" t="s">
        <v>33</v>
      </c>
      <c r="C284" s="72">
        <v>2407</v>
      </c>
      <c r="D284" s="72" t="s">
        <v>107</v>
      </c>
      <c r="E284" s="72" t="s">
        <v>31</v>
      </c>
      <c r="F284" s="72" t="s">
        <v>106</v>
      </c>
      <c r="G284" s="72" t="s">
        <v>109</v>
      </c>
      <c r="H284" s="72" t="s">
        <v>32</v>
      </c>
      <c r="I284" s="72" t="s">
        <v>59</v>
      </c>
      <c r="J284" s="74">
        <v>44775</v>
      </c>
      <c r="K284" s="72" t="s">
        <v>41</v>
      </c>
      <c r="L284" s="72">
        <v>0.62058823529411766</v>
      </c>
      <c r="M284" s="72">
        <v>1191.7251138839374</v>
      </c>
      <c r="N284" s="72">
        <v>1.1917251138839373</v>
      </c>
      <c r="O284" s="72">
        <v>0.53161546432737172</v>
      </c>
    </row>
    <row r="285" spans="1:15" ht="13" x14ac:dyDescent="0.15">
      <c r="A285" s="72">
        <v>2022</v>
      </c>
      <c r="B285" s="72" t="s">
        <v>33</v>
      </c>
      <c r="C285" s="72">
        <v>2408</v>
      </c>
      <c r="D285" s="72" t="s">
        <v>107</v>
      </c>
      <c r="E285" s="72" t="s">
        <v>27</v>
      </c>
      <c r="F285" s="72" t="s">
        <v>108</v>
      </c>
      <c r="G285" s="72" t="s">
        <v>109</v>
      </c>
      <c r="H285" s="72" t="s">
        <v>32</v>
      </c>
      <c r="I285" s="72" t="s">
        <v>59</v>
      </c>
      <c r="J285" s="74">
        <v>44775</v>
      </c>
      <c r="K285" s="72" t="s">
        <v>25</v>
      </c>
      <c r="L285" s="72">
        <v>0.64324324324324322</v>
      </c>
      <c r="M285" s="72">
        <v>1896.342742742743</v>
      </c>
      <c r="N285" s="72">
        <v>1.8963427427427431</v>
      </c>
      <c r="O285" s="72">
        <v>0.84593763776736752</v>
      </c>
    </row>
    <row r="286" spans="1:15" ht="13" x14ac:dyDescent="0.15">
      <c r="A286" s="72">
        <v>2022</v>
      </c>
      <c r="B286" s="72" t="s">
        <v>33</v>
      </c>
      <c r="C286" s="72">
        <v>2409</v>
      </c>
      <c r="D286" s="72" t="s">
        <v>107</v>
      </c>
      <c r="E286" s="72" t="s">
        <v>22</v>
      </c>
      <c r="F286" s="72" t="s">
        <v>106</v>
      </c>
      <c r="G286" s="72" t="s">
        <v>107</v>
      </c>
      <c r="H286" s="72" t="s">
        <v>32</v>
      </c>
      <c r="I286" s="72" t="s">
        <v>59</v>
      </c>
      <c r="J286" s="74">
        <v>44775</v>
      </c>
      <c r="K286" s="72" t="s">
        <v>25</v>
      </c>
      <c r="L286" s="72">
        <v>0.67500000000000004</v>
      </c>
      <c r="M286" s="72">
        <v>2080.8998597081927</v>
      </c>
      <c r="N286" s="72">
        <v>2.0808998597081927</v>
      </c>
      <c r="O286" s="72">
        <v>0.92826653751736798</v>
      </c>
    </row>
    <row r="287" spans="1:15" ht="13" x14ac:dyDescent="0.15">
      <c r="A287" s="72">
        <v>2022</v>
      </c>
      <c r="B287" s="72" t="s">
        <v>33</v>
      </c>
      <c r="C287" s="72">
        <v>2410</v>
      </c>
      <c r="D287" s="72" t="s">
        <v>107</v>
      </c>
      <c r="E287" s="72" t="s">
        <v>30</v>
      </c>
      <c r="F287" s="72" t="s">
        <v>108</v>
      </c>
      <c r="G287" s="72" t="s">
        <v>110</v>
      </c>
      <c r="H287" s="72" t="s">
        <v>32</v>
      </c>
      <c r="I287" s="72" t="s">
        <v>59</v>
      </c>
      <c r="J287" s="74">
        <v>44775</v>
      </c>
      <c r="K287" s="72" t="s">
        <v>25</v>
      </c>
      <c r="L287" s="72">
        <v>0.65471698113207544</v>
      </c>
      <c r="M287" s="72">
        <v>1835.3540181691124</v>
      </c>
      <c r="N287" s="72">
        <v>1.8353540181691124</v>
      </c>
      <c r="O287" s="72">
        <v>0.81873123861104125</v>
      </c>
    </row>
    <row r="288" spans="1:15" ht="13" x14ac:dyDescent="0.15">
      <c r="A288" s="72">
        <v>2022</v>
      </c>
      <c r="B288" s="72" t="s">
        <v>33</v>
      </c>
      <c r="C288" s="72">
        <v>2411</v>
      </c>
      <c r="D288" s="72" t="s">
        <v>107</v>
      </c>
      <c r="E288" s="72" t="s">
        <v>29</v>
      </c>
      <c r="F288" s="72" t="s">
        <v>108</v>
      </c>
      <c r="G288" s="72" t="s">
        <v>107</v>
      </c>
      <c r="H288" s="72" t="s">
        <v>32</v>
      </c>
      <c r="I288" s="72" t="s">
        <v>59</v>
      </c>
      <c r="J288" s="74">
        <v>44775</v>
      </c>
      <c r="K288" s="72" t="s">
        <v>25</v>
      </c>
      <c r="L288" s="72">
        <v>0.63661971830985919</v>
      </c>
      <c r="M288" s="72">
        <v>1668.1569308104513</v>
      </c>
      <c r="N288" s="72">
        <v>1.6681569308104514</v>
      </c>
      <c r="O288" s="72">
        <v>0.74414645710830341</v>
      </c>
    </row>
    <row r="289" spans="1:15" ht="13" x14ac:dyDescent="0.15">
      <c r="A289" s="72">
        <v>2022</v>
      </c>
      <c r="B289" s="72" t="s">
        <v>33</v>
      </c>
      <c r="C289" s="72">
        <v>2412</v>
      </c>
      <c r="D289" s="72" t="s">
        <v>107</v>
      </c>
      <c r="E289" s="72" t="s">
        <v>28</v>
      </c>
      <c r="F289" s="72" t="s">
        <v>106</v>
      </c>
      <c r="G289" s="72" t="s">
        <v>110</v>
      </c>
      <c r="H289" s="72" t="s">
        <v>32</v>
      </c>
      <c r="I289" s="72" t="s">
        <v>59</v>
      </c>
      <c r="J289" s="74">
        <v>44775</v>
      </c>
      <c r="K289" s="72" t="s">
        <v>41</v>
      </c>
      <c r="L289" s="72">
        <v>0.60333333333333339</v>
      </c>
      <c r="M289" s="72">
        <v>1102.1621511410399</v>
      </c>
      <c r="N289" s="72">
        <v>1.10216215114104</v>
      </c>
      <c r="O289" s="72">
        <v>0.49166241184035542</v>
      </c>
    </row>
    <row r="290" spans="1:15" ht="13" x14ac:dyDescent="0.15">
      <c r="A290" s="72">
        <v>2022</v>
      </c>
      <c r="B290" s="72" t="s">
        <v>21</v>
      </c>
      <c r="C290" s="72">
        <v>1107</v>
      </c>
      <c r="D290" s="72" t="s">
        <v>105</v>
      </c>
      <c r="E290" s="72" t="s">
        <v>29</v>
      </c>
      <c r="F290" s="72" t="s">
        <v>108</v>
      </c>
      <c r="G290" s="72" t="s">
        <v>107</v>
      </c>
      <c r="H290" s="72" t="s">
        <v>32</v>
      </c>
      <c r="I290" s="72" t="s">
        <v>113</v>
      </c>
      <c r="J290" s="74">
        <v>44811</v>
      </c>
      <c r="K290" s="72" t="s">
        <v>67</v>
      </c>
      <c r="L290" s="72">
        <v>0.72657111356119075</v>
      </c>
      <c r="M290" s="72">
        <v>3402.3075493387873</v>
      </c>
      <c r="N290" s="72">
        <v>3.4023075493387873</v>
      </c>
      <c r="O290" s="72">
        <v>1.5177319723769904</v>
      </c>
    </row>
    <row r="291" spans="1:15" ht="13" x14ac:dyDescent="0.15">
      <c r="A291" s="72">
        <v>2022</v>
      </c>
      <c r="B291" s="72" t="s">
        <v>21</v>
      </c>
      <c r="C291" s="72">
        <v>1108</v>
      </c>
      <c r="D291" s="72" t="s">
        <v>105</v>
      </c>
      <c r="E291" s="72" t="s">
        <v>28</v>
      </c>
      <c r="F291" s="72" t="s">
        <v>106</v>
      </c>
      <c r="G291" s="72" t="s">
        <v>110</v>
      </c>
      <c r="H291" s="72" t="s">
        <v>32</v>
      </c>
      <c r="I291" s="72" t="s">
        <v>113</v>
      </c>
      <c r="J291" s="74">
        <v>44811</v>
      </c>
      <c r="K291" s="72" t="s">
        <v>67</v>
      </c>
      <c r="L291" s="72">
        <v>0.74384236453201968</v>
      </c>
      <c r="M291" s="72">
        <v>2877.9431092534542</v>
      </c>
      <c r="N291" s="72">
        <v>2.877943109253454</v>
      </c>
      <c r="O291" s="72">
        <v>1.2838187636637641</v>
      </c>
    </row>
    <row r="292" spans="1:15" ht="13" x14ac:dyDescent="0.15">
      <c r="A292" s="72">
        <v>2022</v>
      </c>
      <c r="B292" s="72" t="s">
        <v>21</v>
      </c>
      <c r="C292" s="72">
        <v>1109</v>
      </c>
      <c r="D292" s="72" t="s">
        <v>105</v>
      </c>
      <c r="E292" s="72" t="s">
        <v>22</v>
      </c>
      <c r="F292" s="72" t="s">
        <v>106</v>
      </c>
      <c r="G292" s="72" t="s">
        <v>107</v>
      </c>
      <c r="H292" s="72" t="s">
        <v>32</v>
      </c>
      <c r="I292" s="72" t="s">
        <v>113</v>
      </c>
      <c r="J292" s="74">
        <v>44811</v>
      </c>
      <c r="K292" s="72" t="s">
        <v>25</v>
      </c>
      <c r="L292" s="72">
        <v>0.7448015122873346</v>
      </c>
      <c r="M292" s="72">
        <v>3298.7835825170414</v>
      </c>
      <c r="N292" s="72">
        <v>3.2987835825170415</v>
      </c>
      <c r="O292" s="72">
        <v>1.4715510695414447</v>
      </c>
    </row>
    <row r="293" spans="1:15" ht="13" x14ac:dyDescent="0.15">
      <c r="A293" s="72">
        <v>2022</v>
      </c>
      <c r="B293" s="72" t="s">
        <v>21</v>
      </c>
      <c r="C293" s="72">
        <v>1110</v>
      </c>
      <c r="D293" s="72" t="s">
        <v>105</v>
      </c>
      <c r="E293" s="72" t="s">
        <v>27</v>
      </c>
      <c r="F293" s="72" t="s">
        <v>108</v>
      </c>
      <c r="G293" s="72" t="s">
        <v>109</v>
      </c>
      <c r="H293" s="72" t="s">
        <v>32</v>
      </c>
      <c r="I293" s="72" t="s">
        <v>113</v>
      </c>
      <c r="J293" s="74">
        <v>44811</v>
      </c>
      <c r="K293" s="72" t="s">
        <v>67</v>
      </c>
      <c r="L293" s="72">
        <v>0.73</v>
      </c>
      <c r="M293" s="72">
        <v>3131.3163636363629</v>
      </c>
      <c r="N293" s="72">
        <v>3.1313163636363628</v>
      </c>
      <c r="O293" s="72">
        <v>1.3968457853381815</v>
      </c>
    </row>
    <row r="294" spans="1:15" ht="13" x14ac:dyDescent="0.15">
      <c r="A294" s="72">
        <v>2022</v>
      </c>
      <c r="B294" s="72" t="s">
        <v>21</v>
      </c>
      <c r="C294" s="72">
        <v>1111</v>
      </c>
      <c r="D294" s="72" t="s">
        <v>105</v>
      </c>
      <c r="E294" s="72" t="s">
        <v>30</v>
      </c>
      <c r="F294" s="72" t="s">
        <v>108</v>
      </c>
      <c r="G294" s="72" t="s">
        <v>110</v>
      </c>
      <c r="H294" s="72" t="s">
        <v>32</v>
      </c>
      <c r="I294" s="72" t="s">
        <v>113</v>
      </c>
      <c r="J294" s="74">
        <v>44811</v>
      </c>
      <c r="K294" s="72" t="s">
        <v>67</v>
      </c>
      <c r="L294" s="72">
        <v>0.73858447488584478</v>
      </c>
      <c r="M294" s="72">
        <v>3189.6622631694918</v>
      </c>
      <c r="N294" s="72">
        <v>3.1896622631694918</v>
      </c>
      <c r="O294" s="72">
        <v>1.4228732493150154</v>
      </c>
    </row>
    <row r="295" spans="1:15" ht="13" x14ac:dyDescent="0.15">
      <c r="A295" s="72">
        <v>2022</v>
      </c>
      <c r="B295" s="72" t="s">
        <v>21</v>
      </c>
      <c r="C295" s="72">
        <v>1112</v>
      </c>
      <c r="D295" s="72" t="s">
        <v>105</v>
      </c>
      <c r="E295" s="72" t="s">
        <v>31</v>
      </c>
      <c r="F295" s="72" t="s">
        <v>106</v>
      </c>
      <c r="G295" s="72" t="s">
        <v>109</v>
      </c>
      <c r="H295" s="72" t="s">
        <v>32</v>
      </c>
      <c r="I295" s="72" t="s">
        <v>113</v>
      </c>
      <c r="J295" s="74">
        <v>44811</v>
      </c>
      <c r="K295" s="72" t="s">
        <v>67</v>
      </c>
      <c r="L295" s="72">
        <v>0.73295454545454541</v>
      </c>
      <c r="M295" s="72">
        <v>2903.4854224058777</v>
      </c>
      <c r="N295" s="72">
        <v>2.9034854224058777</v>
      </c>
      <c r="O295" s="72">
        <v>1.2952129085956157</v>
      </c>
    </row>
    <row r="296" spans="1:15" ht="13" x14ac:dyDescent="0.15">
      <c r="A296" s="72">
        <v>2022</v>
      </c>
      <c r="B296" s="72" t="s">
        <v>21</v>
      </c>
      <c r="C296" s="72">
        <v>1207</v>
      </c>
      <c r="D296" s="72" t="s">
        <v>111</v>
      </c>
      <c r="E296" s="72" t="s">
        <v>28</v>
      </c>
      <c r="F296" s="72" t="s">
        <v>106</v>
      </c>
      <c r="G296" s="72" t="s">
        <v>110</v>
      </c>
      <c r="H296" s="72" t="s">
        <v>32</v>
      </c>
      <c r="I296" s="72" t="s">
        <v>113</v>
      </c>
      <c r="J296" s="74">
        <v>44811</v>
      </c>
      <c r="K296" s="72" t="s">
        <v>25</v>
      </c>
      <c r="L296" s="72">
        <v>0.72941176470588232</v>
      </c>
      <c r="M296" s="72">
        <v>2778.5600448933787</v>
      </c>
      <c r="N296" s="72">
        <v>2.7785600448933789</v>
      </c>
      <c r="O296" s="72">
        <v>1.2394850718664425</v>
      </c>
    </row>
    <row r="297" spans="1:15" ht="13" x14ac:dyDescent="0.15">
      <c r="A297" s="72">
        <v>2022</v>
      </c>
      <c r="B297" s="72" t="s">
        <v>21</v>
      </c>
      <c r="C297" s="72">
        <v>1208</v>
      </c>
      <c r="D297" s="72" t="s">
        <v>111</v>
      </c>
      <c r="E297" s="72" t="s">
        <v>30</v>
      </c>
      <c r="F297" s="72" t="s">
        <v>108</v>
      </c>
      <c r="G297" s="72" t="s">
        <v>110</v>
      </c>
      <c r="H297" s="72" t="s">
        <v>32</v>
      </c>
      <c r="I297" s="72" t="s">
        <v>113</v>
      </c>
      <c r="J297" s="74">
        <v>44811</v>
      </c>
      <c r="K297" s="72" t="s">
        <v>25</v>
      </c>
      <c r="L297" s="72">
        <v>0.74440298507462688</v>
      </c>
      <c r="M297" s="72">
        <v>2686.3771232222716</v>
      </c>
      <c r="N297" s="72">
        <v>2.6863771232222717</v>
      </c>
      <c r="O297" s="72">
        <v>1.1983632845211001</v>
      </c>
    </row>
    <row r="298" spans="1:15" ht="13" x14ac:dyDescent="0.15">
      <c r="A298" s="72">
        <v>2022</v>
      </c>
      <c r="B298" s="72" t="s">
        <v>21</v>
      </c>
      <c r="C298" s="72">
        <v>1209</v>
      </c>
      <c r="D298" s="72" t="s">
        <v>111</v>
      </c>
      <c r="E298" s="72" t="s">
        <v>31</v>
      </c>
      <c r="F298" s="72" t="s">
        <v>106</v>
      </c>
      <c r="G298" s="72" t="s">
        <v>109</v>
      </c>
      <c r="H298" s="72" t="s">
        <v>32</v>
      </c>
      <c r="I298" s="72" t="s">
        <v>113</v>
      </c>
      <c r="J298" s="74">
        <v>44811</v>
      </c>
      <c r="K298" s="72" t="s">
        <v>67</v>
      </c>
      <c r="L298" s="72">
        <v>0.72831050228310501</v>
      </c>
      <c r="M298" s="72">
        <v>3052.4443137616654</v>
      </c>
      <c r="N298" s="72">
        <v>3.0524443137616655</v>
      </c>
      <c r="O298" s="72">
        <v>1.3616618314816276</v>
      </c>
    </row>
    <row r="299" spans="1:15" ht="13" x14ac:dyDescent="0.15">
      <c r="A299" s="72">
        <v>2022</v>
      </c>
      <c r="B299" s="72" t="s">
        <v>21</v>
      </c>
      <c r="C299" s="72">
        <v>1210</v>
      </c>
      <c r="D299" s="72" t="s">
        <v>111</v>
      </c>
      <c r="E299" s="72" t="s">
        <v>22</v>
      </c>
      <c r="F299" s="72" t="s">
        <v>106</v>
      </c>
      <c r="G299" s="72" t="s">
        <v>107</v>
      </c>
      <c r="H299" s="72" t="s">
        <v>32</v>
      </c>
      <c r="I299" s="72" t="s">
        <v>113</v>
      </c>
      <c r="J299" s="74">
        <v>44811</v>
      </c>
      <c r="K299" s="72" t="s">
        <v>25</v>
      </c>
      <c r="L299" s="72">
        <v>0.73921971252566732</v>
      </c>
      <c r="M299" s="72">
        <v>3244.9195560441285</v>
      </c>
      <c r="N299" s="72">
        <v>3.2449195560441284</v>
      </c>
      <c r="O299" s="72">
        <v>1.4475229198361692</v>
      </c>
    </row>
    <row r="300" spans="1:15" ht="13" x14ac:dyDescent="0.15">
      <c r="A300" s="72">
        <v>2022</v>
      </c>
      <c r="B300" s="72" t="s">
        <v>21</v>
      </c>
      <c r="C300" s="72">
        <v>1211</v>
      </c>
      <c r="D300" s="72" t="s">
        <v>111</v>
      </c>
      <c r="E300" s="72" t="s">
        <v>27</v>
      </c>
      <c r="F300" s="72" t="s">
        <v>108</v>
      </c>
      <c r="G300" s="72" t="s">
        <v>109</v>
      </c>
      <c r="H300" s="72" t="s">
        <v>32</v>
      </c>
      <c r="I300" s="72" t="s">
        <v>113</v>
      </c>
      <c r="J300" s="74">
        <v>44811</v>
      </c>
      <c r="K300" s="72" t="s">
        <v>25</v>
      </c>
      <c r="L300" s="72">
        <v>0.74256410256410255</v>
      </c>
      <c r="M300" s="72">
        <v>2799.0042994042988</v>
      </c>
      <c r="N300" s="72">
        <v>2.7990042994042987</v>
      </c>
      <c r="O300" s="72">
        <v>1.2486050289169643</v>
      </c>
    </row>
    <row r="301" spans="1:15" ht="13" x14ac:dyDescent="0.15">
      <c r="A301" s="72">
        <v>2022</v>
      </c>
      <c r="B301" s="72" t="s">
        <v>21</v>
      </c>
      <c r="C301" s="72">
        <v>1212</v>
      </c>
      <c r="D301" s="72" t="s">
        <v>111</v>
      </c>
      <c r="E301" s="72" t="s">
        <v>29</v>
      </c>
      <c r="F301" s="72" t="s">
        <v>108</v>
      </c>
      <c r="G301" s="72" t="s">
        <v>107</v>
      </c>
      <c r="H301" s="72" t="s">
        <v>32</v>
      </c>
      <c r="I301" s="72" t="s">
        <v>113</v>
      </c>
      <c r="J301" s="74">
        <v>44811</v>
      </c>
      <c r="K301" s="72" t="s">
        <v>67</v>
      </c>
      <c r="L301" s="72">
        <v>0.74609375</v>
      </c>
      <c r="M301" s="72">
        <v>2975.3432545945561</v>
      </c>
      <c r="N301" s="72">
        <v>2.9753432545945562</v>
      </c>
      <c r="O301" s="72">
        <v>1.327267897098831</v>
      </c>
    </row>
    <row r="302" spans="1:15" ht="13" x14ac:dyDescent="0.15">
      <c r="A302" s="72">
        <v>2022</v>
      </c>
      <c r="B302" s="72" t="s">
        <v>21</v>
      </c>
      <c r="C302" s="72">
        <v>1301</v>
      </c>
      <c r="D302" s="72" t="s">
        <v>109</v>
      </c>
      <c r="E302" s="72" t="s">
        <v>22</v>
      </c>
      <c r="F302" s="72" t="s">
        <v>106</v>
      </c>
      <c r="G302" s="72" t="s">
        <v>107</v>
      </c>
      <c r="H302" s="72" t="s">
        <v>32</v>
      </c>
      <c r="I302" s="72" t="s">
        <v>113</v>
      </c>
      <c r="J302" s="74">
        <v>44811</v>
      </c>
      <c r="K302" s="72" t="s">
        <v>25</v>
      </c>
      <c r="L302" s="72">
        <v>0.74022346368715086</v>
      </c>
      <c r="M302" s="72">
        <v>3357.9610161202331</v>
      </c>
      <c r="N302" s="72">
        <v>3.3579610161202331</v>
      </c>
      <c r="O302" s="72">
        <v>1.4979494717200588</v>
      </c>
    </row>
    <row r="303" spans="1:15" ht="13" x14ac:dyDescent="0.15">
      <c r="A303" s="72">
        <v>2022</v>
      </c>
      <c r="B303" s="72" t="s">
        <v>21</v>
      </c>
      <c r="C303" s="72">
        <v>1302</v>
      </c>
      <c r="D303" s="72" t="s">
        <v>109</v>
      </c>
      <c r="E303" s="72" t="s">
        <v>27</v>
      </c>
      <c r="F303" s="72" t="s">
        <v>108</v>
      </c>
      <c r="G303" s="72" t="s">
        <v>109</v>
      </c>
      <c r="H303" s="72" t="s">
        <v>32</v>
      </c>
      <c r="I303" s="72" t="s">
        <v>113</v>
      </c>
      <c r="J303" s="74">
        <v>44811</v>
      </c>
      <c r="K303" s="72" t="s">
        <v>67</v>
      </c>
      <c r="L303" s="72">
        <v>0.73868312757201648</v>
      </c>
      <c r="M303" s="72">
        <v>2714.9251038043894</v>
      </c>
      <c r="N303" s="72">
        <v>2.7149251038043896</v>
      </c>
      <c r="O303" s="72">
        <v>1.2110982246309965</v>
      </c>
    </row>
    <row r="304" spans="1:15" ht="13" x14ac:dyDescent="0.15">
      <c r="A304" s="72">
        <v>2022</v>
      </c>
      <c r="B304" s="72" t="s">
        <v>21</v>
      </c>
      <c r="C304" s="72">
        <v>1303</v>
      </c>
      <c r="D304" s="72" t="s">
        <v>109</v>
      </c>
      <c r="E304" s="72" t="s">
        <v>30</v>
      </c>
      <c r="F304" s="72" t="s">
        <v>108</v>
      </c>
      <c r="G304" s="72" t="s">
        <v>110</v>
      </c>
      <c r="H304" s="72" t="s">
        <v>32</v>
      </c>
      <c r="I304" s="72" t="s">
        <v>113</v>
      </c>
      <c r="J304" s="74">
        <v>44811</v>
      </c>
      <c r="K304" s="72" t="s">
        <v>67</v>
      </c>
      <c r="L304" s="72">
        <v>0.72787610619469023</v>
      </c>
      <c r="M304" s="72">
        <v>3221.6970739846847</v>
      </c>
      <c r="N304" s="72">
        <v>3.2216970739846849</v>
      </c>
      <c r="O304" s="72">
        <v>1.4371636260367542</v>
      </c>
    </row>
    <row r="305" spans="1:15" ht="13" x14ac:dyDescent="0.15">
      <c r="A305" s="72">
        <v>2022</v>
      </c>
      <c r="B305" s="72" t="s">
        <v>21</v>
      </c>
      <c r="C305" s="72">
        <v>1304</v>
      </c>
      <c r="D305" s="72" t="s">
        <v>109</v>
      </c>
      <c r="E305" s="72" t="s">
        <v>31</v>
      </c>
      <c r="F305" s="72" t="s">
        <v>106</v>
      </c>
      <c r="G305" s="72" t="s">
        <v>109</v>
      </c>
      <c r="H305" s="72" t="s">
        <v>32</v>
      </c>
      <c r="I305" s="72" t="s">
        <v>113</v>
      </c>
      <c r="J305" s="74">
        <v>44811</v>
      </c>
      <c r="K305" s="72" t="s">
        <v>25</v>
      </c>
      <c r="L305" s="72">
        <v>0.73831775700934577</v>
      </c>
      <c r="M305" s="72">
        <v>2781.9471558786199</v>
      </c>
      <c r="N305" s="72">
        <v>2.78194715587862</v>
      </c>
      <c r="O305" s="72">
        <v>1.2409960248187377</v>
      </c>
    </row>
    <row r="306" spans="1:15" ht="13" x14ac:dyDescent="0.15">
      <c r="A306" s="72">
        <v>2022</v>
      </c>
      <c r="B306" s="72" t="s">
        <v>21</v>
      </c>
      <c r="C306" s="72">
        <v>1305</v>
      </c>
      <c r="D306" s="72" t="s">
        <v>109</v>
      </c>
      <c r="E306" s="72" t="s">
        <v>28</v>
      </c>
      <c r="F306" s="72" t="s">
        <v>106</v>
      </c>
      <c r="G306" s="72" t="s">
        <v>110</v>
      </c>
      <c r="H306" s="72" t="s">
        <v>32</v>
      </c>
      <c r="I306" s="72" t="s">
        <v>113</v>
      </c>
      <c r="J306" s="74">
        <v>44811</v>
      </c>
      <c r="K306" s="72" t="s">
        <v>25</v>
      </c>
      <c r="L306" s="72">
        <v>0.72928176795580113</v>
      </c>
      <c r="M306" s="72">
        <v>2878.0088670622736</v>
      </c>
      <c r="N306" s="72">
        <v>2.8780088670622734</v>
      </c>
      <c r="O306" s="72">
        <v>1.2838480974989426</v>
      </c>
    </row>
    <row r="307" spans="1:15" ht="13" x14ac:dyDescent="0.15">
      <c r="A307" s="72">
        <v>2022</v>
      </c>
      <c r="B307" s="72" t="s">
        <v>21</v>
      </c>
      <c r="C307" s="72">
        <v>1306</v>
      </c>
      <c r="D307" s="72" t="s">
        <v>109</v>
      </c>
      <c r="E307" s="72" t="s">
        <v>29</v>
      </c>
      <c r="F307" s="72" t="s">
        <v>108</v>
      </c>
      <c r="G307" s="72" t="s">
        <v>107</v>
      </c>
      <c r="H307" s="72" t="s">
        <v>32</v>
      </c>
      <c r="I307" s="72" t="s">
        <v>113</v>
      </c>
      <c r="J307" s="74">
        <v>44811</v>
      </c>
      <c r="K307" s="72" t="s">
        <v>67</v>
      </c>
      <c r="L307" s="72">
        <v>0.74034334763948495</v>
      </c>
      <c r="M307" s="72">
        <v>3450.5163461028978</v>
      </c>
      <c r="N307" s="72">
        <v>3.4505163461028978</v>
      </c>
      <c r="O307" s="72">
        <v>1.5392373863166957</v>
      </c>
    </row>
    <row r="308" spans="1:15" ht="13" x14ac:dyDescent="0.15">
      <c r="A308" s="72">
        <v>2022</v>
      </c>
      <c r="B308" s="72" t="s">
        <v>21</v>
      </c>
      <c r="C308" s="72">
        <v>1407</v>
      </c>
      <c r="D308" s="72" t="s">
        <v>107</v>
      </c>
      <c r="E308" s="72" t="s">
        <v>27</v>
      </c>
      <c r="F308" s="72" t="s">
        <v>108</v>
      </c>
      <c r="G308" s="72" t="s">
        <v>109</v>
      </c>
      <c r="H308" s="72" t="s">
        <v>32</v>
      </c>
      <c r="I308" s="72" t="s">
        <v>113</v>
      </c>
      <c r="J308" s="74">
        <v>44811</v>
      </c>
      <c r="K308" s="72" t="s">
        <v>67</v>
      </c>
      <c r="L308" s="72">
        <v>0.73853211009174313</v>
      </c>
      <c r="M308" s="72">
        <v>2779.6683656133191</v>
      </c>
      <c r="N308" s="72">
        <v>2.7796683656133192</v>
      </c>
      <c r="O308" s="72">
        <v>1.23997948154808</v>
      </c>
    </row>
    <row r="309" spans="1:15" ht="13" x14ac:dyDescent="0.15">
      <c r="A309" s="72">
        <v>2022</v>
      </c>
      <c r="B309" s="72" t="s">
        <v>21</v>
      </c>
      <c r="C309" s="72">
        <v>1408</v>
      </c>
      <c r="D309" s="72" t="s">
        <v>107</v>
      </c>
      <c r="E309" s="72" t="s">
        <v>22</v>
      </c>
      <c r="F309" s="72" t="s">
        <v>106</v>
      </c>
      <c r="G309" s="72" t="s">
        <v>107</v>
      </c>
      <c r="H309" s="72" t="s">
        <v>32</v>
      </c>
      <c r="I309" s="72" t="s">
        <v>113</v>
      </c>
      <c r="J309" s="74">
        <v>44811</v>
      </c>
      <c r="K309" s="72" t="s">
        <v>67</v>
      </c>
      <c r="L309" s="72">
        <v>0.72037914691943128</v>
      </c>
      <c r="M309" s="72">
        <v>1925.4682528284422</v>
      </c>
      <c r="N309" s="72">
        <v>1.9254682528284421</v>
      </c>
      <c r="O309" s="72">
        <v>0.85893020743598691</v>
      </c>
    </row>
    <row r="310" spans="1:15" ht="13" x14ac:dyDescent="0.15">
      <c r="A310" s="72">
        <v>2022</v>
      </c>
      <c r="B310" s="72" t="s">
        <v>21</v>
      </c>
      <c r="C310" s="72">
        <v>1409</v>
      </c>
      <c r="D310" s="72" t="s">
        <v>107</v>
      </c>
      <c r="E310" s="72" t="s">
        <v>29</v>
      </c>
      <c r="F310" s="72" t="s">
        <v>108</v>
      </c>
      <c r="G310" s="72" t="s">
        <v>107</v>
      </c>
      <c r="H310" s="72" t="s">
        <v>32</v>
      </c>
      <c r="I310" s="72" t="s">
        <v>113</v>
      </c>
      <c r="J310" s="74">
        <v>44811</v>
      </c>
      <c r="K310" s="72" t="s">
        <v>67</v>
      </c>
      <c r="L310" s="72">
        <v>0.73573825503355705</v>
      </c>
      <c r="M310" s="72">
        <v>3032.8424767812348</v>
      </c>
      <c r="N310" s="72">
        <v>3.032842476781235</v>
      </c>
      <c r="O310" s="72">
        <v>1.3529176676248644</v>
      </c>
    </row>
    <row r="311" spans="1:15" ht="13" x14ac:dyDescent="0.15">
      <c r="A311" s="72">
        <v>2022</v>
      </c>
      <c r="B311" s="72" t="s">
        <v>21</v>
      </c>
      <c r="C311" s="72">
        <v>1410</v>
      </c>
      <c r="D311" s="72" t="s">
        <v>107</v>
      </c>
      <c r="E311" s="72" t="s">
        <v>31</v>
      </c>
      <c r="F311" s="72" t="s">
        <v>106</v>
      </c>
      <c r="G311" s="72" t="s">
        <v>109</v>
      </c>
      <c r="H311" s="72" t="s">
        <v>32</v>
      </c>
      <c r="I311" s="72" t="s">
        <v>113</v>
      </c>
      <c r="J311" s="74">
        <v>44811</v>
      </c>
      <c r="K311" s="72" t="s">
        <v>67</v>
      </c>
      <c r="L311" s="72">
        <v>0.72905894519131331</v>
      </c>
      <c r="M311" s="72">
        <v>2323.9410977521975</v>
      </c>
      <c r="N311" s="72">
        <v>2.3239410977521975</v>
      </c>
      <c r="O311" s="72">
        <v>1.03668456035518</v>
      </c>
    </row>
    <row r="312" spans="1:15" ht="13" x14ac:dyDescent="0.15">
      <c r="A312" s="72">
        <v>2022</v>
      </c>
      <c r="B312" s="72" t="s">
        <v>21</v>
      </c>
      <c r="C312" s="72">
        <v>1411</v>
      </c>
      <c r="D312" s="72" t="s">
        <v>107</v>
      </c>
      <c r="E312" s="72" t="s">
        <v>30</v>
      </c>
      <c r="F312" s="72" t="s">
        <v>108</v>
      </c>
      <c r="G312" s="72" t="s">
        <v>110</v>
      </c>
      <c r="H312" s="72" t="s">
        <v>32</v>
      </c>
      <c r="I312" s="72" t="s">
        <v>113</v>
      </c>
      <c r="J312" s="74">
        <v>44811</v>
      </c>
      <c r="K312" s="72" t="s">
        <v>67</v>
      </c>
      <c r="L312" s="72">
        <v>0.72424242424242424</v>
      </c>
      <c r="M312" s="72">
        <v>1865.552304186647</v>
      </c>
      <c r="N312" s="72">
        <v>1.8655523041866471</v>
      </c>
      <c r="O312" s="72">
        <v>0.83220236182231722</v>
      </c>
    </row>
    <row r="313" spans="1:15" ht="13" x14ac:dyDescent="0.15">
      <c r="A313" s="72">
        <v>2022</v>
      </c>
      <c r="B313" s="72" t="s">
        <v>21</v>
      </c>
      <c r="C313" s="72">
        <v>1412</v>
      </c>
      <c r="D313" s="72" t="s">
        <v>107</v>
      </c>
      <c r="E313" s="72" t="s">
        <v>28</v>
      </c>
      <c r="F313" s="72" t="s">
        <v>106</v>
      </c>
      <c r="G313" s="72" t="s">
        <v>110</v>
      </c>
      <c r="H313" s="72" t="s">
        <v>32</v>
      </c>
      <c r="I313" s="72" t="s">
        <v>113</v>
      </c>
      <c r="J313" s="74">
        <v>44811</v>
      </c>
      <c r="K313" s="72" t="s">
        <v>67</v>
      </c>
      <c r="L313" s="72">
        <v>0.72253680634201589</v>
      </c>
      <c r="M313" s="72">
        <v>2111.7275243945683</v>
      </c>
      <c r="N313" s="72">
        <v>2.1117275243945683</v>
      </c>
      <c r="O313" s="72">
        <v>0.94201841962964861</v>
      </c>
    </row>
    <row r="314" spans="1:15" ht="13" x14ac:dyDescent="0.15">
      <c r="A314" s="72">
        <v>2022</v>
      </c>
      <c r="B314" s="72" t="s">
        <v>33</v>
      </c>
      <c r="C314" s="72">
        <v>2107</v>
      </c>
      <c r="D314" s="72" t="s">
        <v>105</v>
      </c>
      <c r="E314" s="72" t="s">
        <v>27</v>
      </c>
      <c r="F314" s="72" t="s">
        <v>108</v>
      </c>
      <c r="G314" s="72" t="s">
        <v>109</v>
      </c>
      <c r="H314" s="72" t="s">
        <v>32</v>
      </c>
      <c r="I314" s="72" t="s">
        <v>113</v>
      </c>
      <c r="J314" s="74">
        <v>44811</v>
      </c>
      <c r="K314" s="72" t="s">
        <v>34</v>
      </c>
      <c r="L314" s="72">
        <v>0.62993197278911561</v>
      </c>
      <c r="M314" s="72">
        <v>2682.407567740901</v>
      </c>
      <c r="N314" s="72">
        <v>2.6824075677409009</v>
      </c>
      <c r="O314" s="72">
        <v>1.1965925094859708</v>
      </c>
    </row>
    <row r="315" spans="1:15" ht="13" x14ac:dyDescent="0.15">
      <c r="A315" s="72">
        <v>2022</v>
      </c>
      <c r="B315" s="72" t="s">
        <v>33</v>
      </c>
      <c r="C315" s="72">
        <v>2108</v>
      </c>
      <c r="D315" s="72" t="s">
        <v>105</v>
      </c>
      <c r="E315" s="72" t="s">
        <v>31</v>
      </c>
      <c r="F315" s="72" t="s">
        <v>106</v>
      </c>
      <c r="G315" s="72" t="s">
        <v>109</v>
      </c>
      <c r="H315" s="72" t="s">
        <v>32</v>
      </c>
      <c r="I315" s="72" t="s">
        <v>113</v>
      </c>
      <c r="J315" s="74">
        <v>44811</v>
      </c>
      <c r="K315" s="72" t="s">
        <v>34</v>
      </c>
      <c r="L315" s="72">
        <v>0.65276073619631902</v>
      </c>
      <c r="M315" s="72">
        <v>2433.0373207191201</v>
      </c>
      <c r="N315" s="72">
        <v>2.4330373207191203</v>
      </c>
      <c r="O315" s="72">
        <v>1.0853511853622717</v>
      </c>
    </row>
    <row r="316" spans="1:15" ht="13" x14ac:dyDescent="0.15">
      <c r="A316" s="72">
        <v>2022</v>
      </c>
      <c r="B316" s="72" t="s">
        <v>33</v>
      </c>
      <c r="C316" s="72">
        <v>2109</v>
      </c>
      <c r="D316" s="72" t="s">
        <v>105</v>
      </c>
      <c r="E316" s="72" t="s">
        <v>22</v>
      </c>
      <c r="F316" s="72" t="s">
        <v>106</v>
      </c>
      <c r="G316" s="72" t="s">
        <v>107</v>
      </c>
      <c r="H316" s="72" t="s">
        <v>32</v>
      </c>
      <c r="I316" s="72" t="s">
        <v>113</v>
      </c>
      <c r="J316" s="74">
        <v>44811</v>
      </c>
      <c r="K316" s="72" t="s">
        <v>34</v>
      </c>
      <c r="L316" s="72">
        <v>0.66099773242630389</v>
      </c>
      <c r="M316" s="72">
        <v>2743.9068017030972</v>
      </c>
      <c r="N316" s="72">
        <v>2.7439068017030972</v>
      </c>
      <c r="O316" s="72">
        <v>1.224026641264933</v>
      </c>
    </row>
    <row r="317" spans="1:15" ht="13" x14ac:dyDescent="0.15">
      <c r="A317" s="72">
        <v>2022</v>
      </c>
      <c r="B317" s="72" t="s">
        <v>33</v>
      </c>
      <c r="C317" s="72">
        <v>2110</v>
      </c>
      <c r="D317" s="72" t="s">
        <v>105</v>
      </c>
      <c r="E317" s="72" t="s">
        <v>28</v>
      </c>
      <c r="F317" s="72" t="s">
        <v>106</v>
      </c>
      <c r="G317" s="72" t="s">
        <v>110</v>
      </c>
      <c r="H317" s="72" t="s">
        <v>32</v>
      </c>
      <c r="I317" s="72" t="s">
        <v>113</v>
      </c>
      <c r="J317" s="74">
        <v>44811</v>
      </c>
      <c r="K317" s="72" t="s">
        <v>52</v>
      </c>
      <c r="L317" s="72">
        <v>0.67446592065106814</v>
      </c>
      <c r="M317" s="72">
        <v>2556.2408303676525</v>
      </c>
      <c r="N317" s="72">
        <v>2.5562408303676527</v>
      </c>
      <c r="O317" s="72">
        <v>1.1403109157778759</v>
      </c>
    </row>
    <row r="318" spans="1:15" ht="13" x14ac:dyDescent="0.15">
      <c r="A318" s="72">
        <v>2022</v>
      </c>
      <c r="B318" s="72" t="s">
        <v>33</v>
      </c>
      <c r="C318" s="72">
        <v>2111</v>
      </c>
      <c r="D318" s="72" t="s">
        <v>105</v>
      </c>
      <c r="E318" s="72" t="s">
        <v>29</v>
      </c>
      <c r="F318" s="72" t="s">
        <v>108</v>
      </c>
      <c r="G318" s="72" t="s">
        <v>107</v>
      </c>
      <c r="H318" s="72" t="s">
        <v>32</v>
      </c>
      <c r="I318" s="72" t="s">
        <v>113</v>
      </c>
      <c r="J318" s="74">
        <v>44811</v>
      </c>
      <c r="K318" s="72" t="s">
        <v>69</v>
      </c>
      <c r="L318" s="72">
        <v>0.63525091799265609</v>
      </c>
      <c r="M318" s="72">
        <v>2511.6609505911824</v>
      </c>
      <c r="N318" s="72">
        <v>2.5116609505911822</v>
      </c>
      <c r="O318" s="72">
        <v>1.1204243217882699</v>
      </c>
    </row>
    <row r="319" spans="1:15" ht="13" x14ac:dyDescent="0.15">
      <c r="A319" s="72">
        <v>2022</v>
      </c>
      <c r="B319" s="72" t="s">
        <v>33</v>
      </c>
      <c r="C319" s="72">
        <v>2112</v>
      </c>
      <c r="D319" s="72" t="s">
        <v>105</v>
      </c>
      <c r="E319" s="72" t="s">
        <v>30</v>
      </c>
      <c r="F319" s="72" t="s">
        <v>108</v>
      </c>
      <c r="G319" s="72" t="s">
        <v>110</v>
      </c>
      <c r="H319" s="72" t="s">
        <v>32</v>
      </c>
      <c r="I319" s="72" t="s">
        <v>113</v>
      </c>
      <c r="J319" s="74">
        <v>44811</v>
      </c>
      <c r="K319" s="72" t="s">
        <v>51</v>
      </c>
      <c r="L319" s="72">
        <v>0.62932061978545883</v>
      </c>
      <c r="M319" s="72">
        <v>2507.7163155860017</v>
      </c>
      <c r="N319" s="72">
        <v>2.5077163155860016</v>
      </c>
      <c r="O319" s="72">
        <v>1.1186646635034438</v>
      </c>
    </row>
    <row r="320" spans="1:15" ht="13" x14ac:dyDescent="0.15">
      <c r="A320" s="72">
        <v>2022</v>
      </c>
      <c r="B320" s="72" t="s">
        <v>33</v>
      </c>
      <c r="C320" s="72">
        <v>2207</v>
      </c>
      <c r="D320" s="72" t="s">
        <v>111</v>
      </c>
      <c r="E320" s="72" t="s">
        <v>22</v>
      </c>
      <c r="F320" s="72" t="s">
        <v>106</v>
      </c>
      <c r="G320" s="72" t="s">
        <v>107</v>
      </c>
      <c r="H320" s="72" t="s">
        <v>32</v>
      </c>
      <c r="I320" s="72" t="s">
        <v>113</v>
      </c>
      <c r="J320" s="74">
        <v>44811</v>
      </c>
      <c r="K320" s="72" t="s">
        <v>34</v>
      </c>
      <c r="L320" s="72">
        <v>0.64765784114052949</v>
      </c>
      <c r="M320" s="72">
        <v>2298.5307659075484</v>
      </c>
      <c r="N320" s="72">
        <v>2.2985307659075485</v>
      </c>
      <c r="O320" s="72">
        <v>1.0253492908329325</v>
      </c>
    </row>
    <row r="321" spans="1:15" ht="13" x14ac:dyDescent="0.15">
      <c r="A321" s="72">
        <v>2022</v>
      </c>
      <c r="B321" s="72" t="s">
        <v>33</v>
      </c>
      <c r="C321" s="72">
        <v>2208</v>
      </c>
      <c r="D321" s="72" t="s">
        <v>111</v>
      </c>
      <c r="E321" s="72" t="s">
        <v>28</v>
      </c>
      <c r="F321" s="72" t="s">
        <v>106</v>
      </c>
      <c r="G321" s="72" t="s">
        <v>110</v>
      </c>
      <c r="H321" s="72" t="s">
        <v>32</v>
      </c>
      <c r="I321" s="72" t="s">
        <v>113</v>
      </c>
      <c r="J321" s="74">
        <v>44811</v>
      </c>
      <c r="K321" s="72" t="s">
        <v>34</v>
      </c>
      <c r="L321" s="72">
        <v>0.65513733468972535</v>
      </c>
      <c r="M321" s="72">
        <v>2249.73772311107</v>
      </c>
      <c r="N321" s="72">
        <v>2.2497377231110698</v>
      </c>
      <c r="O321" s="72">
        <v>1.0035832511648941</v>
      </c>
    </row>
    <row r="322" spans="1:15" ht="13" x14ac:dyDescent="0.15">
      <c r="A322" s="72">
        <v>2022</v>
      </c>
      <c r="B322" s="72" t="s">
        <v>33</v>
      </c>
      <c r="C322" s="72">
        <v>2209</v>
      </c>
      <c r="D322" s="72" t="s">
        <v>111</v>
      </c>
      <c r="E322" s="72" t="s">
        <v>27</v>
      </c>
      <c r="F322" s="72" t="s">
        <v>108</v>
      </c>
      <c r="G322" s="72" t="s">
        <v>109</v>
      </c>
      <c r="H322" s="72" t="s">
        <v>32</v>
      </c>
      <c r="I322" s="72" t="s">
        <v>113</v>
      </c>
      <c r="J322" s="74">
        <v>44811</v>
      </c>
      <c r="K322" s="72" t="s">
        <v>52</v>
      </c>
      <c r="L322" s="72">
        <v>0.66830708661417326</v>
      </c>
      <c r="M322" s="72">
        <v>2564.5319688574282</v>
      </c>
      <c r="N322" s="72">
        <v>2.5645319688574282</v>
      </c>
      <c r="O322" s="72">
        <v>1.1440095014556413</v>
      </c>
    </row>
    <row r="323" spans="1:15" ht="13" x14ac:dyDescent="0.15">
      <c r="A323" s="72">
        <v>2022</v>
      </c>
      <c r="B323" s="72" t="s">
        <v>33</v>
      </c>
      <c r="C323" s="72">
        <v>2210</v>
      </c>
      <c r="D323" s="72" t="s">
        <v>111</v>
      </c>
      <c r="E323" s="72" t="s">
        <v>29</v>
      </c>
      <c r="F323" s="72" t="s">
        <v>108</v>
      </c>
      <c r="G323" s="72" t="s">
        <v>107</v>
      </c>
      <c r="H323" s="72" t="s">
        <v>32</v>
      </c>
      <c r="I323" s="72" t="s">
        <v>113</v>
      </c>
      <c r="J323" s="74">
        <v>44811</v>
      </c>
      <c r="K323" s="72" t="s">
        <v>69</v>
      </c>
      <c r="L323" s="72">
        <v>0.65393258426966294</v>
      </c>
      <c r="M323" s="72">
        <v>2550.248467193785</v>
      </c>
      <c r="N323" s="72">
        <v>2.5502484671937848</v>
      </c>
      <c r="O323" s="72">
        <v>1.1376377884820084</v>
      </c>
    </row>
    <row r="324" spans="1:15" ht="13" x14ac:dyDescent="0.15">
      <c r="A324" s="72">
        <v>2022</v>
      </c>
      <c r="B324" s="72" t="s">
        <v>33</v>
      </c>
      <c r="C324" s="72">
        <v>2211</v>
      </c>
      <c r="D324" s="72" t="s">
        <v>111</v>
      </c>
      <c r="E324" s="72" t="s">
        <v>30</v>
      </c>
      <c r="F324" s="72" t="s">
        <v>108</v>
      </c>
      <c r="G324" s="72" t="s">
        <v>110</v>
      </c>
      <c r="H324" s="72" t="s">
        <v>32</v>
      </c>
      <c r="I324" s="72" t="s">
        <v>113</v>
      </c>
      <c r="J324" s="74">
        <v>44811</v>
      </c>
      <c r="K324" s="72" t="s">
        <v>51</v>
      </c>
      <c r="L324" s="72">
        <v>0.66074600355239788</v>
      </c>
      <c r="M324" s="72">
        <v>2131.1806599645556</v>
      </c>
      <c r="N324" s="72">
        <v>2.1311806599645555</v>
      </c>
      <c r="O324" s="72">
        <v>0.95069624942292863</v>
      </c>
    </row>
    <row r="325" spans="1:15" ht="13" x14ac:dyDescent="0.15">
      <c r="A325" s="72">
        <v>2022</v>
      </c>
      <c r="B325" s="72" t="s">
        <v>33</v>
      </c>
      <c r="C325" s="72">
        <v>2212</v>
      </c>
      <c r="D325" s="72" t="s">
        <v>111</v>
      </c>
      <c r="E325" s="72" t="s">
        <v>31</v>
      </c>
      <c r="F325" s="72" t="s">
        <v>106</v>
      </c>
      <c r="G325" s="72" t="s">
        <v>109</v>
      </c>
      <c r="H325" s="72" t="s">
        <v>32</v>
      </c>
      <c r="I325" s="72" t="s">
        <v>113</v>
      </c>
      <c r="J325" s="74">
        <v>44811</v>
      </c>
      <c r="K325" s="72" t="s">
        <v>34</v>
      </c>
      <c r="L325" s="72">
        <v>0.65948275862068961</v>
      </c>
      <c r="M325" s="72">
        <v>1768.8846462711406</v>
      </c>
      <c r="N325" s="72">
        <v>1.7688846462711405</v>
      </c>
      <c r="O325" s="72">
        <v>0.78907998297044679</v>
      </c>
    </row>
    <row r="326" spans="1:15" ht="13" x14ac:dyDescent="0.15">
      <c r="A326" s="72">
        <v>2022</v>
      </c>
      <c r="B326" s="72" t="s">
        <v>33</v>
      </c>
      <c r="C326" s="72">
        <v>2301</v>
      </c>
      <c r="D326" s="72" t="s">
        <v>109</v>
      </c>
      <c r="E326" s="72" t="s">
        <v>22</v>
      </c>
      <c r="F326" s="72" t="s">
        <v>106</v>
      </c>
      <c r="G326" s="72" t="s">
        <v>107</v>
      </c>
      <c r="H326" s="72" t="s">
        <v>32</v>
      </c>
      <c r="I326" s="72" t="s">
        <v>113</v>
      </c>
      <c r="J326" s="74">
        <v>44811</v>
      </c>
      <c r="K326" s="72" t="s">
        <v>34</v>
      </c>
      <c r="L326" s="72">
        <v>0.62558139534883717</v>
      </c>
      <c r="M326" s="72">
        <v>2578.2452509592044</v>
      </c>
      <c r="N326" s="72">
        <v>2.5782452509592044</v>
      </c>
      <c r="O326" s="72">
        <v>1.1501268457551406</v>
      </c>
    </row>
    <row r="327" spans="1:15" ht="13" x14ac:dyDescent="0.15">
      <c r="A327" s="72">
        <v>2022</v>
      </c>
      <c r="B327" s="72" t="s">
        <v>33</v>
      </c>
      <c r="C327" s="72">
        <v>2302</v>
      </c>
      <c r="D327" s="72" t="s">
        <v>109</v>
      </c>
      <c r="E327" s="72" t="s">
        <v>28</v>
      </c>
      <c r="F327" s="72" t="s">
        <v>106</v>
      </c>
      <c r="G327" s="72" t="s">
        <v>110</v>
      </c>
      <c r="H327" s="72" t="s">
        <v>32</v>
      </c>
      <c r="I327" s="72" t="s">
        <v>113</v>
      </c>
      <c r="J327" s="74">
        <v>44811</v>
      </c>
      <c r="K327" s="72" t="s">
        <v>34</v>
      </c>
      <c r="L327" s="72">
        <v>0.63685932388222466</v>
      </c>
      <c r="M327" s="72">
        <v>2237.3659495720558</v>
      </c>
      <c r="N327" s="72">
        <v>2.2373659495720557</v>
      </c>
      <c r="O327" s="72">
        <v>0.99806433907864878</v>
      </c>
    </row>
    <row r="328" spans="1:15" ht="13" x14ac:dyDescent="0.15">
      <c r="A328" s="72">
        <v>2022</v>
      </c>
      <c r="B328" s="72" t="s">
        <v>33</v>
      </c>
      <c r="C328" s="72">
        <v>2303</v>
      </c>
      <c r="D328" s="72" t="s">
        <v>109</v>
      </c>
      <c r="E328" s="72" t="s">
        <v>31</v>
      </c>
      <c r="F328" s="72" t="s">
        <v>106</v>
      </c>
      <c r="G328" s="72" t="s">
        <v>109</v>
      </c>
      <c r="H328" s="72" t="s">
        <v>32</v>
      </c>
      <c r="I328" s="72" t="s">
        <v>113</v>
      </c>
      <c r="J328" s="74">
        <v>44811</v>
      </c>
      <c r="K328" s="72" t="s">
        <v>34</v>
      </c>
      <c r="L328" s="72">
        <v>0.6537102473498233</v>
      </c>
      <c r="M328" s="72">
        <v>2259.0474354855978</v>
      </c>
      <c r="N328" s="72">
        <v>2.2590474354855976</v>
      </c>
      <c r="O328" s="72">
        <v>1.0077362114483348</v>
      </c>
    </row>
    <row r="329" spans="1:15" ht="13" x14ac:dyDescent="0.15">
      <c r="A329" s="72">
        <v>2022</v>
      </c>
      <c r="B329" s="72" t="s">
        <v>33</v>
      </c>
      <c r="C329" s="72">
        <v>2304</v>
      </c>
      <c r="D329" s="72" t="s">
        <v>109</v>
      </c>
      <c r="E329" s="72" t="s">
        <v>30</v>
      </c>
      <c r="F329" s="72" t="s">
        <v>108</v>
      </c>
      <c r="G329" s="72" t="s">
        <v>110</v>
      </c>
      <c r="H329" s="72" t="s">
        <v>32</v>
      </c>
      <c r="I329" s="72" t="s">
        <v>113</v>
      </c>
      <c r="J329" s="74">
        <v>44811</v>
      </c>
      <c r="K329" s="72" t="s">
        <v>52</v>
      </c>
      <c r="L329" s="72">
        <v>0.67630700778642938</v>
      </c>
      <c r="M329" s="72">
        <v>2228.9488545072527</v>
      </c>
      <c r="N329" s="72">
        <v>2.2289488545072529</v>
      </c>
      <c r="O329" s="72">
        <v>0.99430956555828598</v>
      </c>
    </row>
    <row r="330" spans="1:15" ht="13" x14ac:dyDescent="0.15">
      <c r="A330" s="72">
        <v>2022</v>
      </c>
      <c r="B330" s="72" t="s">
        <v>33</v>
      </c>
      <c r="C330" s="72">
        <v>2305</v>
      </c>
      <c r="D330" s="72" t="s">
        <v>109</v>
      </c>
      <c r="E330" s="72" t="s">
        <v>29</v>
      </c>
      <c r="F330" s="72" t="s">
        <v>108</v>
      </c>
      <c r="G330" s="72" t="s">
        <v>107</v>
      </c>
      <c r="H330" s="72" t="s">
        <v>32</v>
      </c>
      <c r="I330" s="72" t="s">
        <v>113</v>
      </c>
      <c r="J330" s="74">
        <v>44811</v>
      </c>
      <c r="K330" s="72" t="s">
        <v>52</v>
      </c>
      <c r="L330" s="72">
        <v>0.64453961456102782</v>
      </c>
      <c r="M330" s="72">
        <v>2275.9306652054688</v>
      </c>
      <c r="N330" s="72">
        <v>2.2759306652054687</v>
      </c>
      <c r="O330" s="72">
        <v>1.0152676345108425</v>
      </c>
    </row>
    <row r="331" spans="1:15" ht="13" x14ac:dyDescent="0.15">
      <c r="A331" s="72">
        <v>2022</v>
      </c>
      <c r="B331" s="72" t="s">
        <v>33</v>
      </c>
      <c r="C331" s="72">
        <v>2306</v>
      </c>
      <c r="D331" s="72" t="s">
        <v>109</v>
      </c>
      <c r="E331" s="72" t="s">
        <v>27</v>
      </c>
      <c r="F331" s="72" t="s">
        <v>108</v>
      </c>
      <c r="G331" s="72" t="s">
        <v>109</v>
      </c>
      <c r="H331" s="72" t="s">
        <v>32</v>
      </c>
      <c r="I331" s="72" t="s">
        <v>113</v>
      </c>
      <c r="J331" s="74">
        <v>44811</v>
      </c>
      <c r="K331" s="72" t="s">
        <v>34</v>
      </c>
      <c r="L331" s="72">
        <v>0.63684210526315788</v>
      </c>
      <c r="M331" s="72">
        <v>2412.9600389863544</v>
      </c>
      <c r="N331" s="72">
        <v>2.4129600389863546</v>
      </c>
      <c r="O331" s="72">
        <v>1.076394930831384</v>
      </c>
    </row>
    <row r="332" spans="1:15" ht="13" x14ac:dyDescent="0.15">
      <c r="A332" s="72">
        <v>2022</v>
      </c>
      <c r="B332" s="72" t="s">
        <v>33</v>
      </c>
      <c r="C332" s="72">
        <v>2407</v>
      </c>
      <c r="D332" s="72" t="s">
        <v>107</v>
      </c>
      <c r="E332" s="72" t="s">
        <v>31</v>
      </c>
      <c r="F332" s="72" t="s">
        <v>106</v>
      </c>
      <c r="G332" s="72" t="s">
        <v>109</v>
      </c>
      <c r="H332" s="72" t="s">
        <v>32</v>
      </c>
      <c r="I332" s="72" t="s">
        <v>113</v>
      </c>
      <c r="J332" s="74">
        <v>44811</v>
      </c>
      <c r="K332" s="72" t="s">
        <v>69</v>
      </c>
      <c r="L332" s="72">
        <v>0.6361416361416361</v>
      </c>
      <c r="M332" s="72">
        <v>2241.7877348988459</v>
      </c>
      <c r="N332" s="72">
        <v>2.2417877348988458</v>
      </c>
      <c r="O332" s="72">
        <v>1.0000368488732911</v>
      </c>
    </row>
    <row r="333" spans="1:15" ht="13" x14ac:dyDescent="0.15">
      <c r="A333" s="72">
        <v>2022</v>
      </c>
      <c r="B333" s="72" t="s">
        <v>33</v>
      </c>
      <c r="C333" s="72">
        <v>2408</v>
      </c>
      <c r="D333" s="72" t="s">
        <v>107</v>
      </c>
      <c r="E333" s="72" t="s">
        <v>27</v>
      </c>
      <c r="F333" s="72" t="s">
        <v>108</v>
      </c>
      <c r="G333" s="72" t="s">
        <v>109</v>
      </c>
      <c r="H333" s="72" t="s">
        <v>32</v>
      </c>
      <c r="I333" s="72" t="s">
        <v>113</v>
      </c>
      <c r="J333" s="74">
        <v>44811</v>
      </c>
      <c r="K333" s="72" t="s">
        <v>52</v>
      </c>
      <c r="L333" s="72">
        <v>0.65480769230769231</v>
      </c>
      <c r="M333" s="72">
        <v>2293.5898029439695</v>
      </c>
      <c r="N333" s="72">
        <v>2.2935898029439694</v>
      </c>
      <c r="O333" s="72">
        <v>1.0231451816054724</v>
      </c>
    </row>
    <row r="334" spans="1:15" ht="13" x14ac:dyDescent="0.15">
      <c r="A334" s="72">
        <v>2022</v>
      </c>
      <c r="B334" s="72" t="s">
        <v>33</v>
      </c>
      <c r="C334" s="72">
        <v>2409</v>
      </c>
      <c r="D334" s="72" t="s">
        <v>107</v>
      </c>
      <c r="E334" s="72" t="s">
        <v>22</v>
      </c>
      <c r="F334" s="72" t="s">
        <v>106</v>
      </c>
      <c r="G334" s="72" t="s">
        <v>107</v>
      </c>
      <c r="H334" s="72" t="s">
        <v>32</v>
      </c>
      <c r="I334" s="72" t="s">
        <v>113</v>
      </c>
      <c r="J334" s="74">
        <v>44811</v>
      </c>
      <c r="K334" s="72" t="s">
        <v>52</v>
      </c>
      <c r="L334" s="72">
        <v>0.62401263823064768</v>
      </c>
      <c r="M334" s="72">
        <v>2679.891486392803</v>
      </c>
      <c r="N334" s="72">
        <v>2.6798914863928029</v>
      </c>
      <c r="O334" s="72">
        <v>1.1954701132734791</v>
      </c>
    </row>
    <row r="335" spans="1:15" ht="13" x14ac:dyDescent="0.15">
      <c r="A335" s="72">
        <v>2022</v>
      </c>
      <c r="B335" s="72" t="s">
        <v>33</v>
      </c>
      <c r="C335" s="72">
        <v>2410</v>
      </c>
      <c r="D335" s="72" t="s">
        <v>107</v>
      </c>
      <c r="E335" s="72" t="s">
        <v>30</v>
      </c>
      <c r="F335" s="72" t="s">
        <v>108</v>
      </c>
      <c r="G335" s="72" t="s">
        <v>110</v>
      </c>
      <c r="H335" s="72" t="s">
        <v>32</v>
      </c>
      <c r="I335" s="72" t="s">
        <v>113</v>
      </c>
      <c r="J335" s="74">
        <v>44811</v>
      </c>
      <c r="K335" s="72" t="s">
        <v>52</v>
      </c>
      <c r="L335" s="72">
        <v>0.6225045372050817</v>
      </c>
      <c r="M335" s="72">
        <v>2599.4324857773126</v>
      </c>
      <c r="N335" s="72">
        <v>2.5994324857773128</v>
      </c>
      <c r="O335" s="72">
        <v>1.1595782381479156</v>
      </c>
    </row>
    <row r="336" spans="1:15" ht="13" x14ac:dyDescent="0.15">
      <c r="A336" s="72">
        <v>2022</v>
      </c>
      <c r="B336" s="72" t="s">
        <v>33</v>
      </c>
      <c r="C336" s="72">
        <v>2411</v>
      </c>
      <c r="D336" s="72" t="s">
        <v>107</v>
      </c>
      <c r="E336" s="72" t="s">
        <v>29</v>
      </c>
      <c r="F336" s="72" t="s">
        <v>108</v>
      </c>
      <c r="G336" s="72" t="s">
        <v>107</v>
      </c>
      <c r="H336" s="72" t="s">
        <v>32</v>
      </c>
      <c r="I336" s="72" t="s">
        <v>113</v>
      </c>
      <c r="J336" s="74">
        <v>44811</v>
      </c>
      <c r="K336" s="72" t="s">
        <v>69</v>
      </c>
      <c r="L336" s="72">
        <v>0.63054187192118227</v>
      </c>
      <c r="M336" s="72">
        <v>2544.0874259839775</v>
      </c>
      <c r="N336" s="72">
        <v>2.5440874259839776</v>
      </c>
      <c r="O336" s="72">
        <v>1.1348894157697667</v>
      </c>
    </row>
    <row r="337" spans="1:25" ht="13" x14ac:dyDescent="0.15">
      <c r="A337" s="72">
        <v>2022</v>
      </c>
      <c r="B337" s="72" t="s">
        <v>33</v>
      </c>
      <c r="C337" s="72">
        <v>2412</v>
      </c>
      <c r="D337" s="72" t="s">
        <v>107</v>
      </c>
      <c r="E337" s="72" t="s">
        <v>28</v>
      </c>
      <c r="F337" s="72" t="s">
        <v>106</v>
      </c>
      <c r="G337" s="72" t="s">
        <v>110</v>
      </c>
      <c r="H337" s="72" t="s">
        <v>32</v>
      </c>
      <c r="I337" s="72" t="s">
        <v>113</v>
      </c>
      <c r="J337" s="74">
        <v>44811</v>
      </c>
      <c r="K337" s="72" t="s">
        <v>34</v>
      </c>
      <c r="L337" s="72">
        <v>0.59962406015037595</v>
      </c>
      <c r="M337" s="72">
        <v>1934.7279815700865</v>
      </c>
      <c r="N337" s="72">
        <v>1.9347279815700864</v>
      </c>
      <c r="O337" s="72">
        <v>0.86306087057061831</v>
      </c>
      <c r="P337" s="72"/>
      <c r="Q337" s="72"/>
      <c r="R337" s="72"/>
      <c r="S337" s="72"/>
      <c r="T337" s="72"/>
      <c r="U337" s="72"/>
      <c r="V337" s="72"/>
      <c r="W337" s="72"/>
      <c r="X337" s="72"/>
      <c r="Y337" s="72"/>
    </row>
    <row r="338" spans="1:25" ht="13" x14ac:dyDescent="0.15">
      <c r="A338" s="72">
        <v>2023</v>
      </c>
      <c r="B338" s="72" t="s">
        <v>21</v>
      </c>
      <c r="C338" s="72">
        <v>1107</v>
      </c>
      <c r="D338" s="72" t="s">
        <v>105</v>
      </c>
      <c r="E338" s="72" t="s">
        <v>29</v>
      </c>
      <c r="F338" s="72" t="s">
        <v>108</v>
      </c>
      <c r="G338" s="72" t="s">
        <v>107</v>
      </c>
      <c r="H338" s="72" t="s">
        <v>32</v>
      </c>
      <c r="I338" s="72" t="s">
        <v>112</v>
      </c>
      <c r="J338" s="74">
        <v>45069</v>
      </c>
      <c r="K338" s="72"/>
      <c r="L338" s="72">
        <v>0.77455919395466</v>
      </c>
      <c r="M338" s="72">
        <v>1851.967630404238</v>
      </c>
      <c r="N338" s="72">
        <v>1.8519676304042381</v>
      </c>
      <c r="O338" s="72">
        <v>0.82614238827939612</v>
      </c>
    </row>
    <row r="339" spans="1:25" ht="13" x14ac:dyDescent="0.15">
      <c r="A339" s="72">
        <v>2023</v>
      </c>
      <c r="B339" s="72" t="s">
        <v>21</v>
      </c>
      <c r="C339" s="72">
        <v>1108</v>
      </c>
      <c r="D339" s="72" t="s">
        <v>105</v>
      </c>
      <c r="E339" s="72" t="s">
        <v>28</v>
      </c>
      <c r="F339" s="72" t="s">
        <v>106</v>
      </c>
      <c r="G339" s="72" t="s">
        <v>110</v>
      </c>
      <c r="H339" s="72" t="s">
        <v>32</v>
      </c>
      <c r="I339" s="72" t="s">
        <v>112</v>
      </c>
      <c r="J339" s="74">
        <v>45069</v>
      </c>
      <c r="K339" s="72"/>
      <c r="L339" s="72">
        <v>0.7963905599259602</v>
      </c>
      <c r="M339" s="72">
        <v>2853.3027119360595</v>
      </c>
      <c r="N339" s="72">
        <v>2.8533027119360597</v>
      </c>
      <c r="O339" s="72">
        <v>1.2728269534648449</v>
      </c>
    </row>
    <row r="340" spans="1:25" ht="13" x14ac:dyDescent="0.15">
      <c r="A340" s="72">
        <v>2023</v>
      </c>
      <c r="B340" s="72" t="s">
        <v>21</v>
      </c>
      <c r="C340" s="72">
        <v>1109</v>
      </c>
      <c r="D340" s="72" t="s">
        <v>105</v>
      </c>
      <c r="E340" s="72" t="s">
        <v>22</v>
      </c>
      <c r="F340" s="72" t="s">
        <v>106</v>
      </c>
      <c r="G340" s="72" t="s">
        <v>107</v>
      </c>
      <c r="H340" s="72" t="s">
        <v>32</v>
      </c>
      <c r="I340" s="72" t="s">
        <v>112</v>
      </c>
      <c r="J340" s="74">
        <v>45069</v>
      </c>
      <c r="K340" s="72"/>
      <c r="L340" s="72">
        <v>0.81062231759656667</v>
      </c>
      <c r="M340" s="72">
        <v>2859.7677267428671</v>
      </c>
      <c r="N340" s="72">
        <v>2.8597677267428669</v>
      </c>
      <c r="O340" s="72">
        <v>1.2757109254549988</v>
      </c>
    </row>
    <row r="341" spans="1:25" ht="13" x14ac:dyDescent="0.15">
      <c r="A341" s="72">
        <v>2023</v>
      </c>
      <c r="B341" s="72" t="s">
        <v>21</v>
      </c>
      <c r="C341" s="72">
        <v>1110</v>
      </c>
      <c r="D341" s="72" t="s">
        <v>105</v>
      </c>
      <c r="E341" s="72" t="s">
        <v>27</v>
      </c>
      <c r="F341" s="72" t="s">
        <v>108</v>
      </c>
      <c r="G341" s="72" t="s">
        <v>109</v>
      </c>
      <c r="H341" s="72" t="s">
        <v>32</v>
      </c>
      <c r="I341" s="72" t="s">
        <v>112</v>
      </c>
      <c r="J341" s="74">
        <v>45069</v>
      </c>
      <c r="K341" s="72"/>
      <c r="L341" s="72">
        <v>0.80832386004799794</v>
      </c>
      <c r="M341" s="72">
        <v>3126.0345497414469</v>
      </c>
      <c r="N341" s="72">
        <v>3.1260345497414468</v>
      </c>
      <c r="O341" s="72">
        <v>1.3944896262596123</v>
      </c>
    </row>
    <row r="342" spans="1:25" ht="13" x14ac:dyDescent="0.15">
      <c r="A342" s="72">
        <v>2023</v>
      </c>
      <c r="B342" s="72" t="s">
        <v>21</v>
      </c>
      <c r="C342" s="72">
        <v>1111</v>
      </c>
      <c r="D342" s="72" t="s">
        <v>105</v>
      </c>
      <c r="E342" s="72" t="s">
        <v>30</v>
      </c>
      <c r="F342" s="72" t="s">
        <v>108</v>
      </c>
      <c r="G342" s="72" t="s">
        <v>110</v>
      </c>
      <c r="H342" s="72" t="s">
        <v>32</v>
      </c>
      <c r="I342" s="72" t="s">
        <v>112</v>
      </c>
      <c r="J342" s="74">
        <v>45069</v>
      </c>
      <c r="K342" s="72"/>
      <c r="L342" s="72">
        <v>0.79727412995028291</v>
      </c>
      <c r="M342" s="72">
        <v>3085.8276663428373</v>
      </c>
      <c r="N342" s="72">
        <v>3.0858276663428374</v>
      </c>
      <c r="O342" s="72">
        <v>1.37655377785121</v>
      </c>
    </row>
    <row r="343" spans="1:25" ht="13" x14ac:dyDescent="0.15">
      <c r="A343" s="72">
        <v>2023</v>
      </c>
      <c r="B343" s="72" t="s">
        <v>21</v>
      </c>
      <c r="C343" s="72">
        <v>1112</v>
      </c>
      <c r="D343" s="72" t="s">
        <v>105</v>
      </c>
      <c r="E343" s="72" t="s">
        <v>31</v>
      </c>
      <c r="F343" s="72" t="s">
        <v>106</v>
      </c>
      <c r="G343" s="72" t="s">
        <v>109</v>
      </c>
      <c r="H343" s="72" t="s">
        <v>32</v>
      </c>
      <c r="I343" s="72" t="s">
        <v>112</v>
      </c>
      <c r="J343" s="74">
        <v>45069</v>
      </c>
      <c r="K343" s="72"/>
      <c r="L343" s="72">
        <v>0.77568153947740781</v>
      </c>
      <c r="M343" s="72">
        <v>3143.510789645557</v>
      </c>
      <c r="N343" s="72">
        <v>3.143510789645557</v>
      </c>
      <c r="O343" s="72">
        <v>1.4022855846421969</v>
      </c>
    </row>
    <row r="344" spans="1:25" ht="13" x14ac:dyDescent="0.15">
      <c r="A344" s="72">
        <v>2023</v>
      </c>
      <c r="B344" s="72" t="s">
        <v>21</v>
      </c>
      <c r="C344" s="72">
        <v>1207</v>
      </c>
      <c r="D344" s="72" t="s">
        <v>111</v>
      </c>
      <c r="E344" s="72" t="s">
        <v>28</v>
      </c>
      <c r="F344" s="72" t="s">
        <v>106</v>
      </c>
      <c r="G344" s="72" t="s">
        <v>110</v>
      </c>
      <c r="H344" s="72" t="s">
        <v>32</v>
      </c>
      <c r="I344" s="72" t="s">
        <v>112</v>
      </c>
      <c r="J344" s="74">
        <v>45069</v>
      </c>
      <c r="K344" s="72"/>
      <c r="L344" s="72">
        <v>0.78239232718060081</v>
      </c>
      <c r="M344" s="72">
        <v>3023.1799257910661</v>
      </c>
      <c r="N344" s="72">
        <v>3.0231799257910663</v>
      </c>
      <c r="O344" s="72">
        <v>1.348607309916211</v>
      </c>
    </row>
    <row r="345" spans="1:25" ht="13" x14ac:dyDescent="0.15">
      <c r="A345" s="72">
        <v>2023</v>
      </c>
      <c r="B345" s="72" t="s">
        <v>21</v>
      </c>
      <c r="C345" s="72">
        <v>1208</v>
      </c>
      <c r="D345" s="72" t="s">
        <v>111</v>
      </c>
      <c r="E345" s="72" t="s">
        <v>30</v>
      </c>
      <c r="F345" s="72" t="s">
        <v>108</v>
      </c>
      <c r="G345" s="72" t="s">
        <v>110</v>
      </c>
      <c r="H345" s="72" t="s">
        <v>32</v>
      </c>
      <c r="I345" s="72" t="s">
        <v>112</v>
      </c>
      <c r="J345" s="74">
        <v>45069</v>
      </c>
      <c r="K345" s="72"/>
      <c r="L345" s="72">
        <v>0.80773228019122845</v>
      </c>
      <c r="M345" s="72">
        <v>2485.3187933749837</v>
      </c>
      <c r="N345" s="72">
        <v>2.4853187933749838</v>
      </c>
      <c r="O345" s="72">
        <v>1.1086733752178533</v>
      </c>
    </row>
    <row r="346" spans="1:25" ht="13" x14ac:dyDescent="0.15">
      <c r="A346" s="72">
        <v>2023</v>
      </c>
      <c r="B346" s="72" t="s">
        <v>21</v>
      </c>
      <c r="C346" s="72">
        <v>1209</v>
      </c>
      <c r="D346" s="72" t="s">
        <v>111</v>
      </c>
      <c r="E346" s="72" t="s">
        <v>31</v>
      </c>
      <c r="F346" s="72" t="s">
        <v>106</v>
      </c>
      <c r="G346" s="72" t="s">
        <v>109</v>
      </c>
      <c r="H346" s="72" t="s">
        <v>32</v>
      </c>
      <c r="I346" s="72" t="s">
        <v>112</v>
      </c>
      <c r="J346" s="74">
        <v>45069</v>
      </c>
      <c r="K346" s="72"/>
      <c r="L346" s="72">
        <v>0.86058351282553358</v>
      </c>
      <c r="M346" s="72">
        <v>2105.3102220780565</v>
      </c>
      <c r="N346" s="72">
        <v>2.1053102220780566</v>
      </c>
      <c r="O346" s="72">
        <v>0.93915573165657829</v>
      </c>
    </row>
    <row r="347" spans="1:25" ht="13" x14ac:dyDescent="0.15">
      <c r="A347" s="72">
        <v>2023</v>
      </c>
      <c r="B347" s="72" t="s">
        <v>21</v>
      </c>
      <c r="C347" s="72">
        <v>1210</v>
      </c>
      <c r="D347" s="72" t="s">
        <v>111</v>
      </c>
      <c r="E347" s="72" t="s">
        <v>22</v>
      </c>
      <c r="F347" s="72" t="s">
        <v>106</v>
      </c>
      <c r="G347" s="72" t="s">
        <v>107</v>
      </c>
      <c r="H347" s="72" t="s">
        <v>32</v>
      </c>
      <c r="I347" s="72" t="s">
        <v>112</v>
      </c>
      <c r="J347" s="74">
        <v>45069</v>
      </c>
      <c r="K347" s="72"/>
      <c r="L347" s="72">
        <v>0.81204569055036335</v>
      </c>
      <c r="M347" s="72">
        <v>3383.2220800365494</v>
      </c>
      <c r="N347" s="72">
        <v>3.3832220800365493</v>
      </c>
      <c r="O347" s="72">
        <v>1.5092181544614243</v>
      </c>
    </row>
    <row r="348" spans="1:25" ht="13" x14ac:dyDescent="0.15">
      <c r="A348" s="72">
        <v>2023</v>
      </c>
      <c r="B348" s="72" t="s">
        <v>21</v>
      </c>
      <c r="C348" s="72">
        <v>1211</v>
      </c>
      <c r="D348" s="72" t="s">
        <v>111</v>
      </c>
      <c r="E348" s="72" t="s">
        <v>27</v>
      </c>
      <c r="F348" s="72" t="s">
        <v>108</v>
      </c>
      <c r="G348" s="72" t="s">
        <v>109</v>
      </c>
      <c r="H348" s="72" t="s">
        <v>32</v>
      </c>
      <c r="I348" s="72" t="s">
        <v>112</v>
      </c>
      <c r="J348" s="74">
        <v>45069</v>
      </c>
      <c r="K348" s="72"/>
      <c r="L348" s="72">
        <v>0.80949224446506685</v>
      </c>
      <c r="M348" s="72">
        <v>2646.6861888584026</v>
      </c>
      <c r="N348" s="72">
        <v>2.6466861888584026</v>
      </c>
      <c r="O348" s="72">
        <v>1.180657595301656</v>
      </c>
    </row>
    <row r="349" spans="1:25" ht="13" x14ac:dyDescent="0.15">
      <c r="A349" s="72">
        <v>2023</v>
      </c>
      <c r="B349" s="72" t="s">
        <v>21</v>
      </c>
      <c r="C349" s="72">
        <v>1212</v>
      </c>
      <c r="D349" s="72" t="s">
        <v>111</v>
      </c>
      <c r="E349" s="72" t="s">
        <v>29</v>
      </c>
      <c r="F349" s="72" t="s">
        <v>108</v>
      </c>
      <c r="G349" s="72" t="s">
        <v>107</v>
      </c>
      <c r="H349" s="72" t="s">
        <v>32</v>
      </c>
      <c r="I349" s="72" t="s">
        <v>112</v>
      </c>
      <c r="J349" s="74">
        <v>45069</v>
      </c>
      <c r="K349" s="72"/>
      <c r="L349" s="72">
        <v>0.78906681391496414</v>
      </c>
      <c r="M349" s="72">
        <v>3185.274581510545</v>
      </c>
      <c r="N349" s="72">
        <v>3.1852745815105448</v>
      </c>
      <c r="O349" s="72">
        <v>1.4209159527914574</v>
      </c>
    </row>
    <row r="350" spans="1:25" ht="13" x14ac:dyDescent="0.15">
      <c r="A350" s="72">
        <v>2023</v>
      </c>
      <c r="B350" s="72" t="s">
        <v>21</v>
      </c>
      <c r="C350" s="72">
        <v>1301</v>
      </c>
      <c r="D350" s="72" t="s">
        <v>109</v>
      </c>
      <c r="E350" s="72" t="s">
        <v>22</v>
      </c>
      <c r="F350" s="72" t="s">
        <v>106</v>
      </c>
      <c r="G350" s="72" t="s">
        <v>107</v>
      </c>
      <c r="H350" s="72" t="s">
        <v>32</v>
      </c>
      <c r="I350" s="72" t="s">
        <v>112</v>
      </c>
      <c r="J350" s="74">
        <v>45069</v>
      </c>
      <c r="K350" s="72"/>
      <c r="L350" s="72">
        <v>0.82762806506433595</v>
      </c>
      <c r="M350" s="72">
        <v>3040.2644611255123</v>
      </c>
      <c r="N350" s="72">
        <v>3.0402644611255125</v>
      </c>
      <c r="O350" s="72">
        <v>1.3562285331990187</v>
      </c>
    </row>
    <row r="351" spans="1:25" ht="13" x14ac:dyDescent="0.15">
      <c r="A351" s="72">
        <v>2023</v>
      </c>
      <c r="B351" s="72" t="s">
        <v>21</v>
      </c>
      <c r="C351" s="72">
        <v>1302</v>
      </c>
      <c r="D351" s="72" t="s">
        <v>109</v>
      </c>
      <c r="E351" s="72" t="s">
        <v>27</v>
      </c>
      <c r="F351" s="72" t="s">
        <v>108</v>
      </c>
      <c r="G351" s="72" t="s">
        <v>109</v>
      </c>
      <c r="H351" s="72" t="s">
        <v>32</v>
      </c>
      <c r="I351" s="72" t="s">
        <v>112</v>
      </c>
      <c r="J351" s="74">
        <v>45069</v>
      </c>
      <c r="K351" s="72"/>
      <c r="L351" s="72">
        <v>0.7994604316546764</v>
      </c>
      <c r="M351" s="72">
        <v>2592.2435576791063</v>
      </c>
      <c r="N351" s="72">
        <v>2.5922435576791063</v>
      </c>
      <c r="O351" s="72">
        <v>1.1563713364015149</v>
      </c>
    </row>
    <row r="352" spans="1:25" ht="13" x14ac:dyDescent="0.15">
      <c r="A352" s="72">
        <v>2023</v>
      </c>
      <c r="B352" s="72" t="s">
        <v>21</v>
      </c>
      <c r="C352" s="72">
        <v>1303</v>
      </c>
      <c r="D352" s="72" t="s">
        <v>109</v>
      </c>
      <c r="E352" s="72" t="s">
        <v>30</v>
      </c>
      <c r="F352" s="72" t="s">
        <v>108</v>
      </c>
      <c r="G352" s="72" t="s">
        <v>110</v>
      </c>
      <c r="H352" s="72" t="s">
        <v>32</v>
      </c>
      <c r="I352" s="72" t="s">
        <v>112</v>
      </c>
      <c r="J352" s="74">
        <v>45069</v>
      </c>
      <c r="K352" s="72"/>
      <c r="L352" s="72">
        <v>0.82239426854633702</v>
      </c>
      <c r="M352" s="72">
        <v>2810.7370773964631</v>
      </c>
      <c r="N352" s="72">
        <v>2.8107370773964631</v>
      </c>
      <c r="O352" s="72">
        <v>1.2538388921187109</v>
      </c>
    </row>
    <row r="353" spans="1:15" ht="13" x14ac:dyDescent="0.15">
      <c r="A353" s="72">
        <v>2023</v>
      </c>
      <c r="B353" s="72" t="s">
        <v>21</v>
      </c>
      <c r="C353" s="72">
        <v>1304</v>
      </c>
      <c r="D353" s="72" t="s">
        <v>109</v>
      </c>
      <c r="E353" s="72" t="s">
        <v>31</v>
      </c>
      <c r="F353" s="72" t="s">
        <v>106</v>
      </c>
      <c r="G353" s="72" t="s">
        <v>109</v>
      </c>
      <c r="H353" s="72" t="s">
        <v>32</v>
      </c>
      <c r="I353" s="72" t="s">
        <v>112</v>
      </c>
      <c r="J353" s="74">
        <v>45069</v>
      </c>
      <c r="K353" s="72"/>
      <c r="L353" s="72">
        <v>0.80389649465924473</v>
      </c>
      <c r="M353" s="72">
        <v>3127.168179462748</v>
      </c>
      <c r="N353" s="72">
        <v>3.1271681794627479</v>
      </c>
      <c r="O353" s="72">
        <v>1.3949953260083578</v>
      </c>
    </row>
    <row r="354" spans="1:15" ht="13" x14ac:dyDescent="0.15">
      <c r="A354" s="72">
        <v>2023</v>
      </c>
      <c r="B354" s="72" t="s">
        <v>21</v>
      </c>
      <c r="C354" s="72">
        <v>1305</v>
      </c>
      <c r="D354" s="72" t="s">
        <v>109</v>
      </c>
      <c r="E354" s="72" t="s">
        <v>28</v>
      </c>
      <c r="F354" s="72" t="s">
        <v>106</v>
      </c>
      <c r="G354" s="72" t="s">
        <v>110</v>
      </c>
      <c r="H354" s="72" t="s">
        <v>32</v>
      </c>
      <c r="I354" s="72" t="s">
        <v>112</v>
      </c>
      <c r="J354" s="74">
        <v>45069</v>
      </c>
      <c r="K354" s="72"/>
      <c r="L354" s="72">
        <v>0.81239191365018792</v>
      </c>
      <c r="M354" s="72">
        <v>2606.4016641524727</v>
      </c>
      <c r="N354" s="72">
        <v>2.6064016641524725</v>
      </c>
      <c r="O354" s="72">
        <v>1.1626871119601123</v>
      </c>
    </row>
    <row r="355" spans="1:15" ht="13" x14ac:dyDescent="0.15">
      <c r="A355" s="72">
        <v>2023</v>
      </c>
      <c r="B355" s="72" t="s">
        <v>21</v>
      </c>
      <c r="C355" s="72">
        <v>1306</v>
      </c>
      <c r="D355" s="72" t="s">
        <v>109</v>
      </c>
      <c r="E355" s="72" t="s">
        <v>29</v>
      </c>
      <c r="F355" s="72" t="s">
        <v>108</v>
      </c>
      <c r="G355" s="72" t="s">
        <v>107</v>
      </c>
      <c r="H355" s="72" t="s">
        <v>32</v>
      </c>
      <c r="I355" s="72" t="s">
        <v>112</v>
      </c>
      <c r="J355" s="74">
        <v>45069</v>
      </c>
      <c r="K355" s="72"/>
      <c r="L355" s="72">
        <v>0.83416149068322976</v>
      </c>
      <c r="M355" s="72">
        <v>3105.3391157956376</v>
      </c>
      <c r="N355" s="72">
        <v>3.1053391157956374</v>
      </c>
      <c r="O355" s="72">
        <v>1.3852576208261602</v>
      </c>
    </row>
    <row r="356" spans="1:15" ht="13" x14ac:dyDescent="0.15">
      <c r="A356" s="72">
        <v>2023</v>
      </c>
      <c r="B356" s="72" t="s">
        <v>21</v>
      </c>
      <c r="C356" s="72">
        <v>1407</v>
      </c>
      <c r="D356" s="72" t="s">
        <v>107</v>
      </c>
      <c r="E356" s="72" t="s">
        <v>27</v>
      </c>
      <c r="F356" s="72" t="s">
        <v>108</v>
      </c>
      <c r="G356" s="72" t="s">
        <v>109</v>
      </c>
      <c r="H356" s="72" t="s">
        <v>32</v>
      </c>
      <c r="I356" s="72" t="s">
        <v>112</v>
      </c>
      <c r="J356" s="74">
        <v>45069</v>
      </c>
      <c r="K356" s="72"/>
      <c r="L356" s="72">
        <v>0.81287239324726912</v>
      </c>
      <c r="M356" s="72">
        <v>2057.1748486603869</v>
      </c>
      <c r="N356" s="72">
        <v>2.0571748486603871</v>
      </c>
      <c r="O356" s="72">
        <v>0.91768307106406344</v>
      </c>
    </row>
    <row r="357" spans="1:15" ht="13" x14ac:dyDescent="0.15">
      <c r="A357" s="72">
        <v>2023</v>
      </c>
      <c r="B357" s="72" t="s">
        <v>21</v>
      </c>
      <c r="C357" s="72">
        <v>1408</v>
      </c>
      <c r="D357" s="72" t="s">
        <v>107</v>
      </c>
      <c r="E357" s="72" t="s">
        <v>22</v>
      </c>
      <c r="F357" s="72" t="s">
        <v>106</v>
      </c>
      <c r="G357" s="72" t="s">
        <v>107</v>
      </c>
      <c r="H357" s="72" t="s">
        <v>32</v>
      </c>
      <c r="I357" s="72" t="s">
        <v>112</v>
      </c>
      <c r="J357" s="74">
        <v>45069</v>
      </c>
      <c r="K357" s="72"/>
      <c r="L357" s="72">
        <v>0.77840508115737472</v>
      </c>
      <c r="M357" s="72">
        <v>0</v>
      </c>
      <c r="N357" s="72">
        <v>0</v>
      </c>
      <c r="O357" s="72">
        <v>0</v>
      </c>
    </row>
    <row r="358" spans="1:15" ht="13" x14ac:dyDescent="0.15">
      <c r="A358" s="72">
        <v>2023</v>
      </c>
      <c r="B358" s="72" t="s">
        <v>21</v>
      </c>
      <c r="C358" s="72">
        <v>1409</v>
      </c>
      <c r="D358" s="72" t="s">
        <v>107</v>
      </c>
      <c r="E358" s="72" t="s">
        <v>29</v>
      </c>
      <c r="F358" s="72" t="s">
        <v>108</v>
      </c>
      <c r="G358" s="72" t="s">
        <v>107</v>
      </c>
      <c r="H358" s="72" t="s">
        <v>32</v>
      </c>
      <c r="I358" s="72" t="s">
        <v>112</v>
      </c>
      <c r="J358" s="74">
        <v>45069</v>
      </c>
      <c r="K358" s="72"/>
      <c r="L358" s="72">
        <v>0.79843849585723392</v>
      </c>
      <c r="M358" s="72">
        <v>0</v>
      </c>
      <c r="N358" s="72">
        <v>0</v>
      </c>
      <c r="O358" s="72">
        <v>0</v>
      </c>
    </row>
    <row r="359" spans="1:15" ht="13" x14ac:dyDescent="0.15">
      <c r="A359" s="72">
        <v>2023</v>
      </c>
      <c r="B359" s="72" t="s">
        <v>21</v>
      </c>
      <c r="C359" s="72">
        <v>1410</v>
      </c>
      <c r="D359" s="72" t="s">
        <v>107</v>
      </c>
      <c r="E359" s="72" t="s">
        <v>31</v>
      </c>
      <c r="F359" s="72" t="s">
        <v>106</v>
      </c>
      <c r="G359" s="72" t="s">
        <v>109</v>
      </c>
      <c r="H359" s="72" t="s">
        <v>32</v>
      </c>
      <c r="I359" s="72" t="s">
        <v>112</v>
      </c>
      <c r="J359" s="74">
        <v>45069</v>
      </c>
      <c r="K359" s="72"/>
      <c r="L359" s="72">
        <v>0.78502752896704742</v>
      </c>
      <c r="M359" s="72">
        <v>0</v>
      </c>
      <c r="N359" s="72">
        <v>0</v>
      </c>
      <c r="O359" s="72">
        <v>0</v>
      </c>
    </row>
    <row r="360" spans="1:15" ht="13" x14ac:dyDescent="0.15">
      <c r="A360" s="72">
        <v>2023</v>
      </c>
      <c r="B360" s="72" t="s">
        <v>21</v>
      </c>
      <c r="C360" s="72">
        <v>1411</v>
      </c>
      <c r="D360" s="72" t="s">
        <v>107</v>
      </c>
      <c r="E360" s="72" t="s">
        <v>30</v>
      </c>
      <c r="F360" s="72" t="s">
        <v>108</v>
      </c>
      <c r="G360" s="72" t="s">
        <v>110</v>
      </c>
      <c r="H360" s="72" t="s">
        <v>32</v>
      </c>
      <c r="I360" s="72" t="s">
        <v>112</v>
      </c>
      <c r="J360" s="74">
        <v>45069</v>
      </c>
      <c r="K360" s="72"/>
      <c r="L360" s="72">
        <v>0.76378609402689457</v>
      </c>
      <c r="M360" s="72">
        <v>0</v>
      </c>
      <c r="N360" s="72">
        <v>0</v>
      </c>
      <c r="O360" s="72">
        <v>0</v>
      </c>
    </row>
    <row r="361" spans="1:15" ht="13" x14ac:dyDescent="0.15">
      <c r="A361" s="72">
        <v>2023</v>
      </c>
      <c r="B361" s="72" t="s">
        <v>21</v>
      </c>
      <c r="C361" s="72">
        <v>1412</v>
      </c>
      <c r="D361" s="72" t="s">
        <v>107</v>
      </c>
      <c r="E361" s="72" t="s">
        <v>28</v>
      </c>
      <c r="F361" s="72" t="s">
        <v>106</v>
      </c>
      <c r="G361" s="72" t="s">
        <v>110</v>
      </c>
      <c r="H361" s="72" t="s">
        <v>32</v>
      </c>
      <c r="I361" s="72" t="s">
        <v>112</v>
      </c>
      <c r="J361" s="74">
        <v>45069</v>
      </c>
      <c r="K361" s="72"/>
      <c r="L361" s="72">
        <v>0.77745454545454551</v>
      </c>
      <c r="M361" s="72">
        <v>0</v>
      </c>
      <c r="N361" s="72">
        <v>0</v>
      </c>
      <c r="O361" s="72">
        <v>0</v>
      </c>
    </row>
    <row r="362" spans="1:15" ht="13" x14ac:dyDescent="0.15">
      <c r="A362" s="72">
        <v>2023</v>
      </c>
      <c r="B362" s="72" t="s">
        <v>33</v>
      </c>
      <c r="C362" s="72">
        <v>2107</v>
      </c>
      <c r="D362" s="72" t="s">
        <v>105</v>
      </c>
      <c r="E362" s="72" t="s">
        <v>27</v>
      </c>
      <c r="F362" s="72" t="s">
        <v>108</v>
      </c>
      <c r="G362" s="72" t="s">
        <v>109</v>
      </c>
      <c r="H362" s="72" t="s">
        <v>32</v>
      </c>
      <c r="I362" s="72" t="s">
        <v>112</v>
      </c>
      <c r="J362" s="74">
        <v>45070</v>
      </c>
      <c r="K362" s="72"/>
      <c r="L362" s="72">
        <v>0.82121212121212128</v>
      </c>
      <c r="M362" s="72">
        <v>2786.2477604326068</v>
      </c>
      <c r="N362" s="72">
        <v>2.786247760432607</v>
      </c>
      <c r="O362" s="72">
        <v>1.2429144772036214</v>
      </c>
    </row>
    <row r="363" spans="1:15" ht="13" x14ac:dyDescent="0.15">
      <c r="A363" s="72">
        <v>2023</v>
      </c>
      <c r="B363" s="72" t="s">
        <v>33</v>
      </c>
      <c r="C363" s="72">
        <v>2108</v>
      </c>
      <c r="D363" s="72" t="s">
        <v>105</v>
      </c>
      <c r="E363" s="72" t="s">
        <v>31</v>
      </c>
      <c r="F363" s="72" t="s">
        <v>106</v>
      </c>
      <c r="G363" s="72" t="s">
        <v>109</v>
      </c>
      <c r="H363" s="72" t="s">
        <v>32</v>
      </c>
      <c r="I363" s="72" t="s">
        <v>112</v>
      </c>
      <c r="J363" s="74">
        <v>45070</v>
      </c>
      <c r="K363" s="72"/>
      <c r="L363" s="72">
        <v>0.80143418132149569</v>
      </c>
      <c r="M363" s="72">
        <v>3142.4453720901838</v>
      </c>
      <c r="N363" s="72">
        <v>3.1424453720901839</v>
      </c>
      <c r="O363" s="72">
        <v>1.4018103135903381</v>
      </c>
    </row>
    <row r="364" spans="1:15" ht="13" x14ac:dyDescent="0.15">
      <c r="A364" s="72">
        <v>2023</v>
      </c>
      <c r="B364" s="72" t="s">
        <v>33</v>
      </c>
      <c r="C364" s="72">
        <v>2109</v>
      </c>
      <c r="D364" s="72" t="s">
        <v>105</v>
      </c>
      <c r="E364" s="72" t="s">
        <v>22</v>
      </c>
      <c r="F364" s="72" t="s">
        <v>106</v>
      </c>
      <c r="G364" s="72" t="s">
        <v>107</v>
      </c>
      <c r="H364" s="72" t="s">
        <v>32</v>
      </c>
      <c r="I364" s="72" t="s">
        <v>112</v>
      </c>
      <c r="J364" s="74">
        <v>45070</v>
      </c>
      <c r="K364" s="72"/>
      <c r="L364" s="72">
        <v>0.81070941336971347</v>
      </c>
      <c r="M364" s="72">
        <v>3155.7315653120563</v>
      </c>
      <c r="N364" s="72">
        <v>3.1557315653120561</v>
      </c>
      <c r="O364" s="72">
        <v>1.4077371382384898</v>
      </c>
    </row>
    <row r="365" spans="1:15" ht="13" x14ac:dyDescent="0.15">
      <c r="A365" s="72">
        <v>2023</v>
      </c>
      <c r="B365" s="72" t="s">
        <v>33</v>
      </c>
      <c r="C365" s="72">
        <v>2110</v>
      </c>
      <c r="D365" s="72" t="s">
        <v>105</v>
      </c>
      <c r="E365" s="72" t="s">
        <v>28</v>
      </c>
      <c r="F365" s="72" t="s">
        <v>106</v>
      </c>
      <c r="G365" s="72" t="s">
        <v>110</v>
      </c>
      <c r="H365" s="72" t="s">
        <v>32</v>
      </c>
      <c r="I365" s="72" t="s">
        <v>112</v>
      </c>
      <c r="J365" s="74">
        <v>45070</v>
      </c>
      <c r="K365" s="72"/>
      <c r="L365" s="72">
        <v>0.80285459411239968</v>
      </c>
      <c r="M365" s="72">
        <v>3167.5994026897965</v>
      </c>
      <c r="N365" s="72">
        <v>3.1675994026897967</v>
      </c>
      <c r="O365" s="72">
        <v>1.4130312499464888</v>
      </c>
    </row>
    <row r="366" spans="1:15" ht="13" x14ac:dyDescent="0.15">
      <c r="A366" s="72">
        <v>2023</v>
      </c>
      <c r="B366" s="72" t="s">
        <v>33</v>
      </c>
      <c r="C366" s="72">
        <v>2111</v>
      </c>
      <c r="D366" s="72" t="s">
        <v>105</v>
      </c>
      <c r="E366" s="72" t="s">
        <v>29</v>
      </c>
      <c r="F366" s="72" t="s">
        <v>108</v>
      </c>
      <c r="G366" s="72" t="s">
        <v>107</v>
      </c>
      <c r="H366" s="72" t="s">
        <v>32</v>
      </c>
      <c r="I366" s="72" t="s">
        <v>112</v>
      </c>
      <c r="J366" s="74">
        <v>45070</v>
      </c>
      <c r="K366" s="72"/>
      <c r="L366" s="72">
        <v>0.79400749063670417</v>
      </c>
      <c r="M366" s="72">
        <v>3359.5193508114853</v>
      </c>
      <c r="N366" s="72">
        <v>3.3595193508114853</v>
      </c>
      <c r="O366" s="72">
        <v>1.4986446276841447</v>
      </c>
    </row>
    <row r="367" spans="1:15" ht="13" x14ac:dyDescent="0.15">
      <c r="A367" s="72">
        <v>2023</v>
      </c>
      <c r="B367" s="72" t="s">
        <v>33</v>
      </c>
      <c r="C367" s="72">
        <v>2112</v>
      </c>
      <c r="D367" s="72" t="s">
        <v>105</v>
      </c>
      <c r="E367" s="72" t="s">
        <v>30</v>
      </c>
      <c r="F367" s="72" t="s">
        <v>108</v>
      </c>
      <c r="G367" s="72" t="s">
        <v>110</v>
      </c>
      <c r="H367" s="72" t="s">
        <v>32</v>
      </c>
      <c r="I367" s="72" t="s">
        <v>112</v>
      </c>
      <c r="J367" s="74">
        <v>45070</v>
      </c>
      <c r="K367" s="72"/>
      <c r="L367" s="72">
        <v>0.81775307394306895</v>
      </c>
      <c r="M367" s="72">
        <v>2928.220678138031</v>
      </c>
      <c r="N367" s="72">
        <v>2.9282206781380311</v>
      </c>
      <c r="O367" s="72">
        <v>1.3062470340899162</v>
      </c>
    </row>
    <row r="368" spans="1:15" ht="13" x14ac:dyDescent="0.15">
      <c r="A368" s="72">
        <v>2023</v>
      </c>
      <c r="B368" s="72" t="s">
        <v>33</v>
      </c>
      <c r="C368" s="72">
        <v>2207</v>
      </c>
      <c r="D368" s="72" t="s">
        <v>111</v>
      </c>
      <c r="E368" s="72" t="s">
        <v>22</v>
      </c>
      <c r="F368" s="72" t="s">
        <v>106</v>
      </c>
      <c r="G368" s="72" t="s">
        <v>107</v>
      </c>
      <c r="H368" s="72" t="s">
        <v>32</v>
      </c>
      <c r="I368" s="72" t="s">
        <v>112</v>
      </c>
      <c r="J368" s="74">
        <v>45070</v>
      </c>
      <c r="K368" s="72"/>
      <c r="L368" s="72">
        <v>0.82099992051506232</v>
      </c>
      <c r="M368" s="72">
        <v>2962.5503581684065</v>
      </c>
      <c r="N368" s="72">
        <v>2.9625503581684067</v>
      </c>
      <c r="O368" s="72">
        <v>1.3215611267249865</v>
      </c>
    </row>
    <row r="369" spans="1:15" ht="13" x14ac:dyDescent="0.15">
      <c r="A369" s="72">
        <v>2023</v>
      </c>
      <c r="B369" s="72" t="s">
        <v>33</v>
      </c>
      <c r="C369" s="72">
        <v>2208</v>
      </c>
      <c r="D369" s="72" t="s">
        <v>111</v>
      </c>
      <c r="E369" s="72" t="s">
        <v>28</v>
      </c>
      <c r="F369" s="72" t="s">
        <v>106</v>
      </c>
      <c r="G369" s="72" t="s">
        <v>110</v>
      </c>
      <c r="H369" s="72" t="s">
        <v>32</v>
      </c>
      <c r="I369" s="72" t="s">
        <v>112</v>
      </c>
      <c r="J369" s="74">
        <v>45070</v>
      </c>
      <c r="K369" s="72"/>
      <c r="L369" s="72">
        <v>0.81694058154235139</v>
      </c>
      <c r="M369" s="72">
        <v>3140.308922062316</v>
      </c>
      <c r="N369" s="72">
        <v>3.1403089220623159</v>
      </c>
      <c r="O369" s="72">
        <v>1.4008572667338566</v>
      </c>
    </row>
    <row r="370" spans="1:15" ht="13" x14ac:dyDescent="0.15">
      <c r="A370" s="72">
        <v>2023</v>
      </c>
      <c r="B370" s="72" t="s">
        <v>33</v>
      </c>
      <c r="C370" s="72">
        <v>2209</v>
      </c>
      <c r="D370" s="72" t="s">
        <v>111</v>
      </c>
      <c r="E370" s="72" t="s">
        <v>27</v>
      </c>
      <c r="F370" s="72" t="s">
        <v>108</v>
      </c>
      <c r="G370" s="72" t="s">
        <v>109</v>
      </c>
      <c r="H370" s="72" t="s">
        <v>32</v>
      </c>
      <c r="I370" s="72" t="s">
        <v>112</v>
      </c>
      <c r="J370" s="74">
        <v>45070</v>
      </c>
      <c r="K370" s="72"/>
      <c r="L370" s="72">
        <v>0.78663864616745938</v>
      </c>
      <c r="M370" s="72">
        <v>3582.7995335130609</v>
      </c>
      <c r="N370" s="72">
        <v>3.5827995335130609</v>
      </c>
      <c r="O370" s="72">
        <v>1.5982474611053079</v>
      </c>
    </row>
    <row r="371" spans="1:15" ht="13" x14ac:dyDescent="0.15">
      <c r="A371" s="72">
        <v>2023</v>
      </c>
      <c r="B371" s="72" t="s">
        <v>33</v>
      </c>
      <c r="C371" s="72">
        <v>2210</v>
      </c>
      <c r="D371" s="72" t="s">
        <v>111</v>
      </c>
      <c r="E371" s="72" t="s">
        <v>29</v>
      </c>
      <c r="F371" s="72" t="s">
        <v>108</v>
      </c>
      <c r="G371" s="72" t="s">
        <v>107</v>
      </c>
      <c r="H371" s="72" t="s">
        <v>32</v>
      </c>
      <c r="I371" s="72" t="s">
        <v>112</v>
      </c>
      <c r="J371" s="74">
        <v>45070</v>
      </c>
      <c r="K371" s="72"/>
      <c r="L371" s="72">
        <v>0.77728713768115942</v>
      </c>
      <c r="M371" s="72">
        <v>3874.3579453959896</v>
      </c>
      <c r="N371" s="72">
        <v>3.8743579453959898</v>
      </c>
      <c r="O371" s="72">
        <v>1.7283084615037518</v>
      </c>
    </row>
    <row r="372" spans="1:15" ht="13" x14ac:dyDescent="0.15">
      <c r="A372" s="72">
        <v>2023</v>
      </c>
      <c r="B372" s="72" t="s">
        <v>33</v>
      </c>
      <c r="C372" s="72">
        <v>2211</v>
      </c>
      <c r="D372" s="72" t="s">
        <v>111</v>
      </c>
      <c r="E372" s="72" t="s">
        <v>30</v>
      </c>
      <c r="F372" s="72" t="s">
        <v>108</v>
      </c>
      <c r="G372" s="72" t="s">
        <v>110</v>
      </c>
      <c r="H372" s="72" t="s">
        <v>32</v>
      </c>
      <c r="I372" s="72" t="s">
        <v>112</v>
      </c>
      <c r="J372" s="74">
        <v>45070</v>
      </c>
      <c r="K372" s="72"/>
      <c r="L372" s="72">
        <v>0.79715122739670663</v>
      </c>
      <c r="M372" s="72">
        <v>3430.7760547636635</v>
      </c>
      <c r="N372" s="72">
        <v>3.4307760547636637</v>
      </c>
      <c r="O372" s="72">
        <v>1.530431459493468</v>
      </c>
    </row>
    <row r="373" spans="1:15" ht="13" x14ac:dyDescent="0.15">
      <c r="A373" s="72">
        <v>2023</v>
      </c>
      <c r="B373" s="72" t="s">
        <v>33</v>
      </c>
      <c r="C373" s="72">
        <v>2212</v>
      </c>
      <c r="D373" s="72" t="s">
        <v>111</v>
      </c>
      <c r="E373" s="72" t="s">
        <v>31</v>
      </c>
      <c r="F373" s="72" t="s">
        <v>106</v>
      </c>
      <c r="G373" s="72" t="s">
        <v>109</v>
      </c>
      <c r="H373" s="72" t="s">
        <v>32</v>
      </c>
      <c r="I373" s="72" t="s">
        <v>112</v>
      </c>
      <c r="J373" s="74">
        <v>45070</v>
      </c>
      <c r="K373" s="72"/>
      <c r="L373" s="72">
        <v>0.78342025802909676</v>
      </c>
      <c r="M373" s="72">
        <v>3532.1858857584934</v>
      </c>
      <c r="N373" s="72">
        <v>3.5321858857584933</v>
      </c>
      <c r="O373" s="72">
        <v>1.5756692695921206</v>
      </c>
    </row>
    <row r="374" spans="1:15" ht="13" x14ac:dyDescent="0.15">
      <c r="A374" s="72">
        <v>2023</v>
      </c>
      <c r="B374" s="72" t="s">
        <v>33</v>
      </c>
      <c r="C374" s="72">
        <v>2301</v>
      </c>
      <c r="D374" s="72" t="s">
        <v>109</v>
      </c>
      <c r="E374" s="72" t="s">
        <v>22</v>
      </c>
      <c r="F374" s="72" t="s">
        <v>106</v>
      </c>
      <c r="G374" s="72" t="s">
        <v>107</v>
      </c>
      <c r="H374" s="72" t="s">
        <v>32</v>
      </c>
      <c r="I374" s="72" t="s">
        <v>112</v>
      </c>
      <c r="J374" s="74">
        <v>45070</v>
      </c>
      <c r="K374" s="72"/>
      <c r="L374" s="72">
        <v>0.82630995286942066</v>
      </c>
      <c r="M374" s="72">
        <v>3042.5301150929531</v>
      </c>
      <c r="N374" s="72">
        <v>3.0425301150929531</v>
      </c>
      <c r="O374" s="72">
        <v>1.3572392165117004</v>
      </c>
    </row>
    <row r="375" spans="1:15" ht="13" x14ac:dyDescent="0.15">
      <c r="A375" s="72">
        <v>2023</v>
      </c>
      <c r="B375" s="72" t="s">
        <v>33</v>
      </c>
      <c r="C375" s="72">
        <v>2302</v>
      </c>
      <c r="D375" s="72" t="s">
        <v>109</v>
      </c>
      <c r="E375" s="72" t="s">
        <v>28</v>
      </c>
      <c r="F375" s="72" t="s">
        <v>106</v>
      </c>
      <c r="G375" s="72" t="s">
        <v>110</v>
      </c>
      <c r="H375" s="72" t="s">
        <v>32</v>
      </c>
      <c r="I375" s="72" t="s">
        <v>112</v>
      </c>
      <c r="J375" s="74">
        <v>45070</v>
      </c>
      <c r="K375" s="72"/>
      <c r="L375" s="72">
        <v>0.80857471875276821</v>
      </c>
      <c r="M375" s="72">
        <v>3491.9514063678866</v>
      </c>
      <c r="N375" s="72">
        <v>3.4919514063678867</v>
      </c>
      <c r="O375" s="72">
        <v>1.5577211109152442</v>
      </c>
    </row>
    <row r="376" spans="1:15" ht="13" x14ac:dyDescent="0.15">
      <c r="A376" s="72">
        <v>2023</v>
      </c>
      <c r="B376" s="72" t="s">
        <v>33</v>
      </c>
      <c r="C376" s="72">
        <v>2303</v>
      </c>
      <c r="D376" s="72" t="s">
        <v>109</v>
      </c>
      <c r="E376" s="72" t="s">
        <v>31</v>
      </c>
      <c r="F376" s="72" t="s">
        <v>106</v>
      </c>
      <c r="G376" s="72" t="s">
        <v>109</v>
      </c>
      <c r="H376" s="72" t="s">
        <v>32</v>
      </c>
      <c r="I376" s="72" t="s">
        <v>112</v>
      </c>
      <c r="J376" s="74">
        <v>45070</v>
      </c>
      <c r="K376" s="72"/>
      <c r="L376" s="72">
        <v>0.77509337068160589</v>
      </c>
      <c r="M376" s="72">
        <v>3831.0103018199438</v>
      </c>
      <c r="N376" s="72">
        <v>3.8310103018199437</v>
      </c>
      <c r="O376" s="72">
        <v>1.7089715545285569</v>
      </c>
    </row>
    <row r="377" spans="1:15" ht="13" x14ac:dyDescent="0.15">
      <c r="A377" s="72">
        <v>2023</v>
      </c>
      <c r="B377" s="72" t="s">
        <v>33</v>
      </c>
      <c r="C377" s="72">
        <v>2304</v>
      </c>
      <c r="D377" s="72" t="s">
        <v>109</v>
      </c>
      <c r="E377" s="72" t="s">
        <v>30</v>
      </c>
      <c r="F377" s="72" t="s">
        <v>108</v>
      </c>
      <c r="G377" s="72" t="s">
        <v>110</v>
      </c>
      <c r="H377" s="72" t="s">
        <v>32</v>
      </c>
      <c r="I377" s="72" t="s">
        <v>112</v>
      </c>
      <c r="J377" s="74">
        <v>45070</v>
      </c>
      <c r="K377" s="72"/>
      <c r="L377" s="72">
        <v>0.79830280451205626</v>
      </c>
      <c r="M377" s="72">
        <v>3484.3987348968903</v>
      </c>
      <c r="N377" s="72">
        <v>3.4843987348968906</v>
      </c>
      <c r="O377" s="72">
        <v>1.5543519472514191</v>
      </c>
    </row>
    <row r="378" spans="1:15" ht="13" x14ac:dyDescent="0.15">
      <c r="A378" s="72">
        <v>2023</v>
      </c>
      <c r="B378" s="72" t="s">
        <v>33</v>
      </c>
      <c r="C378" s="72">
        <v>2305</v>
      </c>
      <c r="D378" s="72" t="s">
        <v>109</v>
      </c>
      <c r="E378" s="72" t="s">
        <v>29</v>
      </c>
      <c r="F378" s="72" t="s">
        <v>108</v>
      </c>
      <c r="G378" s="72" t="s">
        <v>107</v>
      </c>
      <c r="H378" s="72" t="s">
        <v>32</v>
      </c>
      <c r="I378" s="72" t="s">
        <v>112</v>
      </c>
      <c r="J378" s="74">
        <v>45070</v>
      </c>
      <c r="K378" s="72"/>
      <c r="L378" s="72">
        <v>0.79806396274966296</v>
      </c>
      <c r="M378" s="72">
        <v>3512.9200991659045</v>
      </c>
      <c r="N378" s="72">
        <v>3.5129200991659046</v>
      </c>
      <c r="O378" s="72">
        <v>1.5670750141168193</v>
      </c>
    </row>
    <row r="379" spans="1:15" ht="13" x14ac:dyDescent="0.15">
      <c r="A379" s="72">
        <v>2023</v>
      </c>
      <c r="B379" s="72" t="s">
        <v>33</v>
      </c>
      <c r="C379" s="72">
        <v>2306</v>
      </c>
      <c r="D379" s="72" t="s">
        <v>109</v>
      </c>
      <c r="E379" s="72" t="s">
        <v>27</v>
      </c>
      <c r="F379" s="72" t="s">
        <v>108</v>
      </c>
      <c r="G379" s="72" t="s">
        <v>109</v>
      </c>
      <c r="H379" s="72" t="s">
        <v>32</v>
      </c>
      <c r="I379" s="72" t="s">
        <v>112</v>
      </c>
      <c r="J379" s="74">
        <v>45070</v>
      </c>
      <c r="K379" s="72"/>
      <c r="L379" s="72">
        <v>0.80995289780872415</v>
      </c>
      <c r="M379" s="72">
        <v>3168.3437087786865</v>
      </c>
      <c r="N379" s="72">
        <v>3.1683437087786865</v>
      </c>
      <c r="O379" s="72">
        <v>1.4133632767053756</v>
      </c>
    </row>
    <row r="380" spans="1:15" ht="13" x14ac:dyDescent="0.15">
      <c r="A380" s="72">
        <v>2023</v>
      </c>
      <c r="B380" s="72" t="s">
        <v>33</v>
      </c>
      <c r="C380" s="72">
        <v>2407</v>
      </c>
      <c r="D380" s="72" t="s">
        <v>107</v>
      </c>
      <c r="E380" s="72" t="s">
        <v>31</v>
      </c>
      <c r="F380" s="72" t="s">
        <v>106</v>
      </c>
      <c r="G380" s="72" t="s">
        <v>109</v>
      </c>
      <c r="H380" s="72" t="s">
        <v>32</v>
      </c>
      <c r="I380" s="72" t="s">
        <v>112</v>
      </c>
      <c r="J380" s="74">
        <v>45070</v>
      </c>
      <c r="K380" s="72"/>
      <c r="L380" s="72">
        <v>0.76374985278530205</v>
      </c>
      <c r="M380" s="72">
        <v>4595.0465375565673</v>
      </c>
      <c r="N380" s="72">
        <v>4.5950465375565672</v>
      </c>
      <c r="O380" s="72">
        <v>2.0497997148920715</v>
      </c>
    </row>
    <row r="381" spans="1:15" ht="13" x14ac:dyDescent="0.15">
      <c r="A381" s="72">
        <v>2023</v>
      </c>
      <c r="B381" s="72" t="s">
        <v>33</v>
      </c>
      <c r="C381" s="72">
        <v>2408</v>
      </c>
      <c r="D381" s="72" t="s">
        <v>107</v>
      </c>
      <c r="E381" s="72" t="s">
        <v>27</v>
      </c>
      <c r="F381" s="72" t="s">
        <v>108</v>
      </c>
      <c r="G381" s="72" t="s">
        <v>109</v>
      </c>
      <c r="H381" s="72" t="s">
        <v>32</v>
      </c>
      <c r="I381" s="72" t="s">
        <v>112</v>
      </c>
      <c r="J381" s="74">
        <v>45070</v>
      </c>
      <c r="K381" s="72"/>
      <c r="L381" s="72">
        <v>0.80777148739063298</v>
      </c>
      <c r="M381" s="72">
        <v>3483.3812910369793</v>
      </c>
      <c r="N381" s="72">
        <v>3.4833812910369795</v>
      </c>
      <c r="O381" s="72">
        <v>1.5538980767373951</v>
      </c>
    </row>
    <row r="382" spans="1:15" ht="13" x14ac:dyDescent="0.15">
      <c r="A382" s="72">
        <v>2023</v>
      </c>
      <c r="B382" s="72" t="s">
        <v>33</v>
      </c>
      <c r="C382" s="72">
        <v>2409</v>
      </c>
      <c r="D382" s="72" t="s">
        <v>107</v>
      </c>
      <c r="E382" s="72" t="s">
        <v>22</v>
      </c>
      <c r="F382" s="72" t="s">
        <v>106</v>
      </c>
      <c r="G382" s="72" t="s">
        <v>107</v>
      </c>
      <c r="H382" s="72" t="s">
        <v>32</v>
      </c>
      <c r="I382" s="72" t="s">
        <v>112</v>
      </c>
      <c r="J382" s="74">
        <v>45070</v>
      </c>
      <c r="K382" s="72"/>
      <c r="L382" s="72">
        <v>0.79255258016319963</v>
      </c>
      <c r="M382" s="72">
        <v>4110.019060724343</v>
      </c>
      <c r="N382" s="72">
        <v>4.1100190607243432</v>
      </c>
      <c r="O382" s="72">
        <v>1.8334342927794616</v>
      </c>
    </row>
    <row r="383" spans="1:15" ht="13" x14ac:dyDescent="0.15">
      <c r="A383" s="72">
        <v>2023</v>
      </c>
      <c r="B383" s="72" t="s">
        <v>33</v>
      </c>
      <c r="C383" s="72">
        <v>2410</v>
      </c>
      <c r="D383" s="72" t="s">
        <v>107</v>
      </c>
      <c r="E383" s="72" t="s">
        <v>30</v>
      </c>
      <c r="F383" s="72" t="s">
        <v>108</v>
      </c>
      <c r="G383" s="72" t="s">
        <v>110</v>
      </c>
      <c r="H383" s="72" t="s">
        <v>32</v>
      </c>
      <c r="I383" s="72" t="s">
        <v>112</v>
      </c>
      <c r="J383" s="74">
        <v>45070</v>
      </c>
      <c r="K383" s="72"/>
      <c r="L383" s="72">
        <v>0.80615784908933208</v>
      </c>
      <c r="M383" s="72">
        <v>3489.2046206499822</v>
      </c>
      <c r="N383" s="72">
        <v>3.489204620649982</v>
      </c>
      <c r="O383" s="72">
        <v>1.55649580002113</v>
      </c>
    </row>
    <row r="384" spans="1:15" ht="13" x14ac:dyDescent="0.15">
      <c r="A384" s="72">
        <v>2023</v>
      </c>
      <c r="B384" s="72" t="s">
        <v>33</v>
      </c>
      <c r="C384" s="72">
        <v>2411</v>
      </c>
      <c r="D384" s="72" t="s">
        <v>107</v>
      </c>
      <c r="E384" s="72" t="s">
        <v>29</v>
      </c>
      <c r="F384" s="72" t="s">
        <v>108</v>
      </c>
      <c r="G384" s="72" t="s">
        <v>107</v>
      </c>
      <c r="H384" s="72" t="s">
        <v>32</v>
      </c>
      <c r="I384" s="72" t="s">
        <v>112</v>
      </c>
      <c r="J384" s="74">
        <v>45070</v>
      </c>
      <c r="K384" s="72"/>
      <c r="L384" s="72">
        <v>0.80663581766269576</v>
      </c>
      <c r="M384" s="72">
        <v>3550.6802893781978</v>
      </c>
      <c r="N384" s="72">
        <v>3.5506802893781977</v>
      </c>
      <c r="O384" s="72">
        <v>1.583919419608431</v>
      </c>
    </row>
    <row r="385" spans="1:15" ht="13" x14ac:dyDescent="0.15">
      <c r="A385" s="72">
        <v>2023</v>
      </c>
      <c r="B385" s="72" t="s">
        <v>33</v>
      </c>
      <c r="C385" s="72">
        <v>2412</v>
      </c>
      <c r="D385" s="72" t="s">
        <v>107</v>
      </c>
      <c r="E385" s="72" t="s">
        <v>28</v>
      </c>
      <c r="F385" s="72" t="s">
        <v>106</v>
      </c>
      <c r="G385" s="72" t="s">
        <v>110</v>
      </c>
      <c r="H385" s="72" t="s">
        <v>32</v>
      </c>
      <c r="I385" s="72" t="s">
        <v>112</v>
      </c>
      <c r="J385" s="74">
        <v>45070</v>
      </c>
      <c r="K385" s="72"/>
      <c r="L385" s="72">
        <v>0.77666578878061621</v>
      </c>
      <c r="M385" s="72">
        <v>3642.3441153701888</v>
      </c>
      <c r="N385" s="72">
        <v>3.642344115370189</v>
      </c>
      <c r="O385" s="72">
        <v>1.6248096440813722</v>
      </c>
    </row>
    <row r="386" spans="1:15" ht="13" x14ac:dyDescent="0.15">
      <c r="A386" s="72">
        <v>2023</v>
      </c>
      <c r="B386" s="72" t="s">
        <v>21</v>
      </c>
      <c r="C386" s="72">
        <v>1107</v>
      </c>
      <c r="D386" s="72" t="s">
        <v>105</v>
      </c>
      <c r="E386" s="72" t="s">
        <v>29</v>
      </c>
      <c r="F386" s="72" t="s">
        <v>108</v>
      </c>
      <c r="G386" s="72" t="s">
        <v>107</v>
      </c>
      <c r="H386" s="72" t="s">
        <v>32</v>
      </c>
      <c r="I386" s="72" t="s">
        <v>38</v>
      </c>
      <c r="J386" s="74">
        <v>45107</v>
      </c>
      <c r="K386" s="72" t="s">
        <v>74</v>
      </c>
      <c r="L386" s="72">
        <v>0.65376078914919855</v>
      </c>
      <c r="M386" s="72">
        <v>2426.0301460972232</v>
      </c>
      <c r="N386" s="72">
        <v>2.4260301460972231</v>
      </c>
      <c r="O386" s="72">
        <v>1.0822253618423643</v>
      </c>
    </row>
    <row r="387" spans="1:15" ht="13" x14ac:dyDescent="0.15">
      <c r="A387" s="72">
        <v>2023</v>
      </c>
      <c r="B387" s="72" t="s">
        <v>21</v>
      </c>
      <c r="C387" s="72">
        <v>1108</v>
      </c>
      <c r="D387" s="72" t="s">
        <v>105</v>
      </c>
      <c r="E387" s="72" t="s">
        <v>28</v>
      </c>
      <c r="F387" s="72" t="s">
        <v>106</v>
      </c>
      <c r="G387" s="72" t="s">
        <v>110</v>
      </c>
      <c r="H387" s="72" t="s">
        <v>32</v>
      </c>
      <c r="I387" s="72" t="s">
        <v>38</v>
      </c>
      <c r="J387" s="74">
        <v>45107</v>
      </c>
      <c r="K387" s="72" t="s">
        <v>74</v>
      </c>
      <c r="L387" s="72">
        <v>0.6753022452504317</v>
      </c>
      <c r="M387" s="72">
        <v>2314.3191422961145</v>
      </c>
      <c r="N387" s="72">
        <v>2.3143191422961147</v>
      </c>
      <c r="O387" s="72">
        <v>1.0323923118677316</v>
      </c>
    </row>
    <row r="388" spans="1:15" ht="13" x14ac:dyDescent="0.15">
      <c r="A388" s="72">
        <v>2023</v>
      </c>
      <c r="B388" s="72" t="s">
        <v>21</v>
      </c>
      <c r="C388" s="72">
        <v>1109</v>
      </c>
      <c r="D388" s="72" t="s">
        <v>105</v>
      </c>
      <c r="E388" s="72" t="s">
        <v>22</v>
      </c>
      <c r="F388" s="72" t="s">
        <v>106</v>
      </c>
      <c r="G388" s="72" t="s">
        <v>107</v>
      </c>
      <c r="H388" s="72" t="s">
        <v>32</v>
      </c>
      <c r="I388" s="72" t="s">
        <v>38</v>
      </c>
      <c r="J388" s="74">
        <v>45107</v>
      </c>
      <c r="K388" s="72" t="s">
        <v>74</v>
      </c>
      <c r="L388" s="72">
        <v>0.68932038834951448</v>
      </c>
      <c r="M388" s="72">
        <v>3152.7097512340242</v>
      </c>
      <c r="N388" s="72">
        <v>3.1527097512340241</v>
      </c>
      <c r="O388" s="72">
        <v>1.4063891402182347</v>
      </c>
    </row>
    <row r="389" spans="1:15" ht="13" x14ac:dyDescent="0.15">
      <c r="A389" s="72">
        <v>2023</v>
      </c>
      <c r="B389" s="72" t="s">
        <v>21</v>
      </c>
      <c r="C389" s="72">
        <v>1110</v>
      </c>
      <c r="D389" s="72" t="s">
        <v>105</v>
      </c>
      <c r="E389" s="72" t="s">
        <v>27</v>
      </c>
      <c r="F389" s="72" t="s">
        <v>108</v>
      </c>
      <c r="G389" s="72" t="s">
        <v>109</v>
      </c>
      <c r="H389" s="72" t="s">
        <v>32</v>
      </c>
      <c r="I389" s="72" t="s">
        <v>38</v>
      </c>
      <c r="J389" s="74">
        <v>45107</v>
      </c>
      <c r="K389" s="72" t="s">
        <v>74</v>
      </c>
      <c r="L389" s="72">
        <v>0.69905296387232552</v>
      </c>
      <c r="M389" s="72">
        <v>3308.4411447575249</v>
      </c>
      <c r="N389" s="72">
        <v>3.3084411447575248</v>
      </c>
      <c r="O389" s="72">
        <v>1.4758592018237395</v>
      </c>
    </row>
    <row r="390" spans="1:15" ht="13" x14ac:dyDescent="0.15">
      <c r="A390" s="72">
        <v>2023</v>
      </c>
      <c r="B390" s="72" t="s">
        <v>21</v>
      </c>
      <c r="C390" s="72">
        <v>1111</v>
      </c>
      <c r="D390" s="72" t="s">
        <v>105</v>
      </c>
      <c r="E390" s="72" t="s">
        <v>30</v>
      </c>
      <c r="F390" s="72" t="s">
        <v>108</v>
      </c>
      <c r="G390" s="72" t="s">
        <v>110</v>
      </c>
      <c r="H390" s="72" t="s">
        <v>32</v>
      </c>
      <c r="I390" s="72" t="s">
        <v>38</v>
      </c>
      <c r="J390" s="74">
        <v>45107</v>
      </c>
      <c r="K390" s="72" t="s">
        <v>74</v>
      </c>
      <c r="L390" s="72">
        <v>0.66959964804223493</v>
      </c>
      <c r="M390" s="72">
        <v>3193.1729278906282</v>
      </c>
      <c r="N390" s="72">
        <v>3.193172927890628</v>
      </c>
      <c r="O390" s="72">
        <v>1.4244393182298023</v>
      </c>
    </row>
    <row r="391" spans="1:15" ht="13" x14ac:dyDescent="0.15">
      <c r="A391" s="72">
        <v>2023</v>
      </c>
      <c r="B391" s="72" t="s">
        <v>21</v>
      </c>
      <c r="C391" s="72">
        <v>1112</v>
      </c>
      <c r="D391" s="72" t="s">
        <v>105</v>
      </c>
      <c r="E391" s="72" t="s">
        <v>31</v>
      </c>
      <c r="F391" s="72" t="s">
        <v>106</v>
      </c>
      <c r="G391" s="72" t="s">
        <v>109</v>
      </c>
      <c r="H391" s="72" t="s">
        <v>32</v>
      </c>
      <c r="I391" s="72" t="s">
        <v>38</v>
      </c>
      <c r="J391" s="74">
        <v>45107</v>
      </c>
      <c r="K391" s="72" t="s">
        <v>74</v>
      </c>
      <c r="L391" s="72">
        <v>0.67974772249474413</v>
      </c>
      <c r="M391" s="72">
        <v>2282.6335117900176</v>
      </c>
      <c r="N391" s="72">
        <v>2.2826335117900176</v>
      </c>
      <c r="O391" s="72">
        <v>1.0182577006408973</v>
      </c>
    </row>
    <row r="392" spans="1:15" ht="13" x14ac:dyDescent="0.15">
      <c r="A392" s="72">
        <v>2023</v>
      </c>
      <c r="B392" s="72" t="s">
        <v>21</v>
      </c>
      <c r="C392" s="72">
        <v>1207</v>
      </c>
      <c r="D392" s="72" t="s">
        <v>111</v>
      </c>
      <c r="E392" s="72" t="s">
        <v>28</v>
      </c>
      <c r="F392" s="72" t="s">
        <v>106</v>
      </c>
      <c r="G392" s="72" t="s">
        <v>110</v>
      </c>
      <c r="H392" s="72" t="s">
        <v>32</v>
      </c>
      <c r="I392" s="72" t="s">
        <v>38</v>
      </c>
      <c r="J392" s="74">
        <v>45107</v>
      </c>
      <c r="K392" s="72" t="s">
        <v>74</v>
      </c>
      <c r="L392" s="72">
        <v>0.65910867865519929</v>
      </c>
      <c r="M392" s="72">
        <v>2265.0124035946296</v>
      </c>
      <c r="N392" s="72">
        <v>2.2650124035946297</v>
      </c>
      <c r="O392" s="72">
        <v>1.0103971181071247</v>
      </c>
    </row>
    <row r="393" spans="1:15" ht="13" x14ac:dyDescent="0.15">
      <c r="A393" s="72">
        <v>2023</v>
      </c>
      <c r="B393" s="72" t="s">
        <v>21</v>
      </c>
      <c r="C393" s="72">
        <v>1208</v>
      </c>
      <c r="D393" s="72" t="s">
        <v>111</v>
      </c>
      <c r="E393" s="72" t="s">
        <v>30</v>
      </c>
      <c r="F393" s="72" t="s">
        <v>108</v>
      </c>
      <c r="G393" s="72" t="s">
        <v>110</v>
      </c>
      <c r="H393" s="72" t="s">
        <v>32</v>
      </c>
      <c r="I393" s="72" t="s">
        <v>38</v>
      </c>
      <c r="J393" s="74">
        <v>45107</v>
      </c>
      <c r="K393" s="72" t="s">
        <v>74</v>
      </c>
      <c r="L393" s="72">
        <v>0.60704607046070458</v>
      </c>
      <c r="M393" s="72">
        <v>3465.4245404968078</v>
      </c>
      <c r="N393" s="72">
        <v>3.4654245404968078</v>
      </c>
      <c r="O393" s="72">
        <v>1.5458877678456806</v>
      </c>
    </row>
    <row r="394" spans="1:15" ht="13" x14ac:dyDescent="0.15">
      <c r="A394" s="72">
        <v>2023</v>
      </c>
      <c r="B394" s="72" t="s">
        <v>21</v>
      </c>
      <c r="C394" s="72">
        <v>1209</v>
      </c>
      <c r="D394" s="72" t="s">
        <v>111</v>
      </c>
      <c r="E394" s="72" t="s">
        <v>31</v>
      </c>
      <c r="F394" s="72" t="s">
        <v>106</v>
      </c>
      <c r="G394" s="72" t="s">
        <v>109</v>
      </c>
      <c r="H394" s="72" t="s">
        <v>32</v>
      </c>
      <c r="I394" s="72" t="s">
        <v>38</v>
      </c>
      <c r="J394" s="74">
        <v>45107</v>
      </c>
      <c r="K394" s="72" t="s">
        <v>74</v>
      </c>
      <c r="L394" s="72">
        <v>0.69043811960345369</v>
      </c>
      <c r="M394" s="72">
        <v>2580.4088168757185</v>
      </c>
      <c r="N394" s="72">
        <v>2.5804088168757184</v>
      </c>
      <c r="O394" s="72">
        <v>1.1510919887112725</v>
      </c>
    </row>
    <row r="395" spans="1:15" ht="13" x14ac:dyDescent="0.15">
      <c r="A395" s="72">
        <v>2023</v>
      </c>
      <c r="B395" s="72" t="s">
        <v>21</v>
      </c>
      <c r="C395" s="72">
        <v>1210</v>
      </c>
      <c r="D395" s="72" t="s">
        <v>111</v>
      </c>
      <c r="E395" s="72" t="s">
        <v>22</v>
      </c>
      <c r="F395" s="72" t="s">
        <v>106</v>
      </c>
      <c r="G395" s="72" t="s">
        <v>107</v>
      </c>
      <c r="H395" s="72" t="s">
        <v>32</v>
      </c>
      <c r="I395" s="72" t="s">
        <v>38</v>
      </c>
      <c r="J395" s="74">
        <v>45107</v>
      </c>
      <c r="K395" s="72" t="s">
        <v>74</v>
      </c>
      <c r="L395" s="72">
        <v>0.63783191897070901</v>
      </c>
      <c r="M395" s="72">
        <v>4025.2230379347802</v>
      </c>
      <c r="N395" s="72">
        <v>4.0252230379347802</v>
      </c>
      <c r="O395" s="72">
        <v>1.7956077197692881</v>
      </c>
    </row>
    <row r="396" spans="1:15" ht="13" x14ac:dyDescent="0.15">
      <c r="A396" s="72">
        <v>2023</v>
      </c>
      <c r="B396" s="72" t="s">
        <v>21</v>
      </c>
      <c r="C396" s="72">
        <v>1211</v>
      </c>
      <c r="D396" s="72" t="s">
        <v>111</v>
      </c>
      <c r="E396" s="72" t="s">
        <v>27</v>
      </c>
      <c r="F396" s="72" t="s">
        <v>108</v>
      </c>
      <c r="G396" s="72" t="s">
        <v>109</v>
      </c>
      <c r="H396" s="72" t="s">
        <v>32</v>
      </c>
      <c r="I396" s="72" t="s">
        <v>38</v>
      </c>
      <c r="J396" s="74">
        <v>45107</v>
      </c>
      <c r="K396" s="72" t="s">
        <v>74</v>
      </c>
      <c r="L396" s="72">
        <v>0.71422909235037657</v>
      </c>
      <c r="M396" s="72">
        <v>2554.7104488314681</v>
      </c>
      <c r="N396" s="72">
        <v>2.554710448831468</v>
      </c>
      <c r="O396" s="72">
        <v>1.1396282294087807</v>
      </c>
    </row>
    <row r="397" spans="1:15" ht="13" x14ac:dyDescent="0.15">
      <c r="A397" s="72">
        <v>2023</v>
      </c>
      <c r="B397" s="72" t="s">
        <v>21</v>
      </c>
      <c r="C397" s="72">
        <v>1212</v>
      </c>
      <c r="D397" s="72" t="s">
        <v>111</v>
      </c>
      <c r="E397" s="72" t="s">
        <v>29</v>
      </c>
      <c r="F397" s="72" t="s">
        <v>108</v>
      </c>
      <c r="G397" s="72" t="s">
        <v>107</v>
      </c>
      <c r="H397" s="72" t="s">
        <v>32</v>
      </c>
      <c r="I397" s="72" t="s">
        <v>38</v>
      </c>
      <c r="J397" s="74">
        <v>45107</v>
      </c>
      <c r="K397" s="72" t="s">
        <v>74</v>
      </c>
      <c r="L397" s="72">
        <v>0.68901194986884295</v>
      </c>
      <c r="M397" s="72">
        <v>2667.4359525171722</v>
      </c>
      <c r="N397" s="72">
        <v>2.667435952517172</v>
      </c>
      <c r="O397" s="72">
        <v>1.1899138366224329</v>
      </c>
    </row>
    <row r="398" spans="1:15" ht="13" x14ac:dyDescent="0.15">
      <c r="A398" s="72">
        <v>2023</v>
      </c>
      <c r="B398" s="72" t="s">
        <v>21</v>
      </c>
      <c r="C398" s="72">
        <v>1301</v>
      </c>
      <c r="D398" s="72" t="s">
        <v>109</v>
      </c>
      <c r="E398" s="72" t="s">
        <v>22</v>
      </c>
      <c r="F398" s="72" t="s">
        <v>106</v>
      </c>
      <c r="G398" s="72" t="s">
        <v>107</v>
      </c>
      <c r="H398" s="72" t="s">
        <v>32</v>
      </c>
      <c r="I398" s="72" t="s">
        <v>38</v>
      </c>
      <c r="J398" s="74">
        <v>45107</v>
      </c>
      <c r="K398" s="72" t="s">
        <v>74</v>
      </c>
      <c r="L398" s="72">
        <v>0.71722233585600326</v>
      </c>
      <c r="M398" s="72">
        <v>3381.9894434217408</v>
      </c>
      <c r="N398" s="72">
        <v>3.381989443421741</v>
      </c>
      <c r="O398" s="72">
        <v>1.508668288826561</v>
      </c>
    </row>
    <row r="399" spans="1:15" ht="13" x14ac:dyDescent="0.15">
      <c r="A399" s="72">
        <v>2023</v>
      </c>
      <c r="B399" s="72" t="s">
        <v>21</v>
      </c>
      <c r="C399" s="72">
        <v>1302</v>
      </c>
      <c r="D399" s="72" t="s">
        <v>109</v>
      </c>
      <c r="E399" s="72" t="s">
        <v>27</v>
      </c>
      <c r="F399" s="72" t="s">
        <v>108</v>
      </c>
      <c r="G399" s="72" t="s">
        <v>109</v>
      </c>
      <c r="H399" s="72" t="s">
        <v>32</v>
      </c>
      <c r="I399" s="72" t="s">
        <v>38</v>
      </c>
      <c r="J399" s="74">
        <v>45107</v>
      </c>
      <c r="K399" s="72" t="s">
        <v>74</v>
      </c>
      <c r="L399" s="72">
        <v>0.58825283243887894</v>
      </c>
      <c r="M399" s="72">
        <v>3233.2249932572922</v>
      </c>
      <c r="N399" s="72">
        <v>3.2332249932572923</v>
      </c>
      <c r="O399" s="72">
        <v>1.4423061040171523</v>
      </c>
    </row>
    <row r="400" spans="1:15" ht="13" x14ac:dyDescent="0.15">
      <c r="A400" s="72">
        <v>2023</v>
      </c>
      <c r="B400" s="72" t="s">
        <v>21</v>
      </c>
      <c r="C400" s="72">
        <v>1303</v>
      </c>
      <c r="D400" s="72" t="s">
        <v>109</v>
      </c>
      <c r="E400" s="72" t="s">
        <v>30</v>
      </c>
      <c r="F400" s="72" t="s">
        <v>108</v>
      </c>
      <c r="G400" s="72" t="s">
        <v>110</v>
      </c>
      <c r="H400" s="72" t="s">
        <v>32</v>
      </c>
      <c r="I400" s="72" t="s">
        <v>38</v>
      </c>
      <c r="J400" s="74">
        <v>45107</v>
      </c>
      <c r="K400" s="72" t="s">
        <v>74</v>
      </c>
      <c r="L400" s="72">
        <v>0.55579021471312928</v>
      </c>
      <c r="M400" s="72">
        <v>3917.4452151852115</v>
      </c>
      <c r="N400" s="72">
        <v>3.9174452151852117</v>
      </c>
      <c r="O400" s="72">
        <v>1.7475292185967559</v>
      </c>
    </row>
    <row r="401" spans="1:15" ht="13" x14ac:dyDescent="0.15">
      <c r="A401" s="72">
        <v>2023</v>
      </c>
      <c r="B401" s="72" t="s">
        <v>21</v>
      </c>
      <c r="C401" s="72">
        <v>1304</v>
      </c>
      <c r="D401" s="72" t="s">
        <v>109</v>
      </c>
      <c r="E401" s="72" t="s">
        <v>31</v>
      </c>
      <c r="F401" s="72" t="s">
        <v>106</v>
      </c>
      <c r="G401" s="72" t="s">
        <v>109</v>
      </c>
      <c r="H401" s="72" t="s">
        <v>32</v>
      </c>
      <c r="I401" s="72" t="s">
        <v>38</v>
      </c>
      <c r="J401" s="74">
        <v>45107</v>
      </c>
      <c r="K401" s="72" t="s">
        <v>74</v>
      </c>
      <c r="L401" s="72">
        <v>0.61179361179361169</v>
      </c>
      <c r="M401" s="72">
        <v>3235.964278327916</v>
      </c>
      <c r="N401" s="72">
        <v>3.2359642783279159</v>
      </c>
      <c r="O401" s="72">
        <v>1.4435280689550216</v>
      </c>
    </row>
    <row r="402" spans="1:15" ht="13" x14ac:dyDescent="0.15">
      <c r="A402" s="72">
        <v>2023</v>
      </c>
      <c r="B402" s="72" t="s">
        <v>21</v>
      </c>
      <c r="C402" s="72">
        <v>1305</v>
      </c>
      <c r="D402" s="72" t="s">
        <v>109</v>
      </c>
      <c r="E402" s="72" t="s">
        <v>28</v>
      </c>
      <c r="F402" s="72" t="s">
        <v>106</v>
      </c>
      <c r="G402" s="72" t="s">
        <v>110</v>
      </c>
      <c r="H402" s="72" t="s">
        <v>32</v>
      </c>
      <c r="I402" s="72" t="s">
        <v>38</v>
      </c>
      <c r="J402" s="74">
        <v>45107</v>
      </c>
      <c r="K402" s="72" t="s">
        <v>74</v>
      </c>
      <c r="L402" s="72">
        <v>0.62759676361250816</v>
      </c>
      <c r="M402" s="72">
        <v>3149.2231619595127</v>
      </c>
      <c r="N402" s="72">
        <v>3.1492231619595126</v>
      </c>
      <c r="O402" s="72">
        <v>1.4048338110953571</v>
      </c>
    </row>
    <row r="403" spans="1:15" ht="13" x14ac:dyDescent="0.15">
      <c r="A403" s="72">
        <v>2023</v>
      </c>
      <c r="B403" s="72" t="s">
        <v>21</v>
      </c>
      <c r="C403" s="72">
        <v>1306</v>
      </c>
      <c r="D403" s="72" t="s">
        <v>109</v>
      </c>
      <c r="E403" s="72" t="s">
        <v>29</v>
      </c>
      <c r="F403" s="72" t="s">
        <v>108</v>
      </c>
      <c r="G403" s="72" t="s">
        <v>107</v>
      </c>
      <c r="H403" s="72" t="s">
        <v>32</v>
      </c>
      <c r="I403" s="72" t="s">
        <v>38</v>
      </c>
      <c r="J403" s="74">
        <v>45107</v>
      </c>
      <c r="K403" s="72" t="s">
        <v>74</v>
      </c>
      <c r="L403" s="72">
        <v>0.67196279790738234</v>
      </c>
      <c r="M403" s="72">
        <v>4676.2428448188311</v>
      </c>
      <c r="N403" s="72">
        <v>4.6762428448188311</v>
      </c>
      <c r="O403" s="72">
        <v>2.0860204944023875</v>
      </c>
    </row>
    <row r="404" spans="1:15" ht="13" x14ac:dyDescent="0.15">
      <c r="A404" s="72">
        <v>2023</v>
      </c>
      <c r="B404" s="72" t="s">
        <v>21</v>
      </c>
      <c r="C404" s="72">
        <v>1407</v>
      </c>
      <c r="D404" s="72" t="s">
        <v>107</v>
      </c>
      <c r="E404" s="72" t="s">
        <v>27</v>
      </c>
      <c r="F404" s="72" t="s">
        <v>108</v>
      </c>
      <c r="G404" s="72" t="s">
        <v>109</v>
      </c>
      <c r="H404" s="72" t="s">
        <v>32</v>
      </c>
      <c r="I404" s="72" t="s">
        <v>38</v>
      </c>
      <c r="J404" s="74">
        <v>45107</v>
      </c>
      <c r="K404" s="72" t="s">
        <v>74</v>
      </c>
      <c r="L404" s="72">
        <v>0.63110478899952593</v>
      </c>
      <c r="M404" s="72">
        <v>2183.6903133862193</v>
      </c>
      <c r="N404" s="72">
        <v>2.1836903133862191</v>
      </c>
      <c r="O404" s="72">
        <v>0.97412022820814514</v>
      </c>
    </row>
    <row r="405" spans="1:15" ht="13" x14ac:dyDescent="0.15">
      <c r="A405" s="72">
        <v>2023</v>
      </c>
      <c r="B405" s="72" t="s">
        <v>21</v>
      </c>
      <c r="C405" s="72">
        <v>1408</v>
      </c>
      <c r="D405" s="72" t="s">
        <v>107</v>
      </c>
      <c r="E405" s="72" t="s">
        <v>22</v>
      </c>
      <c r="F405" s="72" t="s">
        <v>106</v>
      </c>
      <c r="G405" s="72" t="s">
        <v>107</v>
      </c>
      <c r="H405" s="72" t="s">
        <v>32</v>
      </c>
      <c r="I405" s="72" t="s">
        <v>38</v>
      </c>
      <c r="J405" s="74">
        <v>45107</v>
      </c>
      <c r="K405" s="72" t="s">
        <v>74</v>
      </c>
      <c r="L405" s="72">
        <v>0.6128505309011707</v>
      </c>
      <c r="M405" s="72">
        <v>1964.3546931333478</v>
      </c>
      <c r="N405" s="72">
        <v>1.9643546931333478</v>
      </c>
      <c r="O405" s="72">
        <v>0.876277020705162</v>
      </c>
    </row>
    <row r="406" spans="1:15" ht="13" x14ac:dyDescent="0.15">
      <c r="A406" s="72">
        <v>2023</v>
      </c>
      <c r="B406" s="72" t="s">
        <v>21</v>
      </c>
      <c r="C406" s="72">
        <v>1409</v>
      </c>
      <c r="D406" s="72" t="s">
        <v>107</v>
      </c>
      <c r="E406" s="72" t="s">
        <v>29</v>
      </c>
      <c r="F406" s="72" t="s">
        <v>108</v>
      </c>
      <c r="G406" s="72" t="s">
        <v>107</v>
      </c>
      <c r="H406" s="72" t="s">
        <v>32</v>
      </c>
      <c r="I406" s="72" t="s">
        <v>38</v>
      </c>
      <c r="J406" s="74">
        <v>45107</v>
      </c>
      <c r="K406" s="72" t="s">
        <v>74</v>
      </c>
      <c r="L406" s="72">
        <v>0.64725209080047796</v>
      </c>
      <c r="M406" s="72">
        <v>3963.139387704201</v>
      </c>
      <c r="N406" s="72">
        <v>3.9631393877042012</v>
      </c>
      <c r="O406" s="72">
        <v>1.7679128863215794</v>
      </c>
    </row>
    <row r="407" spans="1:15" ht="13" x14ac:dyDescent="0.15">
      <c r="A407" s="72">
        <v>2023</v>
      </c>
      <c r="B407" s="72" t="s">
        <v>21</v>
      </c>
      <c r="C407" s="72">
        <v>1410</v>
      </c>
      <c r="D407" s="72" t="s">
        <v>107</v>
      </c>
      <c r="E407" s="72" t="s">
        <v>31</v>
      </c>
      <c r="F407" s="72" t="s">
        <v>106</v>
      </c>
      <c r="G407" s="72" t="s">
        <v>109</v>
      </c>
      <c r="H407" s="72" t="s">
        <v>32</v>
      </c>
      <c r="I407" s="72" t="s">
        <v>38</v>
      </c>
      <c r="J407" s="74">
        <v>45107</v>
      </c>
      <c r="K407" s="72" t="s">
        <v>74</v>
      </c>
      <c r="L407" s="72">
        <v>0.65245695086098277</v>
      </c>
      <c r="M407" s="72">
        <v>2519.1371223080587</v>
      </c>
      <c r="N407" s="72">
        <v>2.5191371223080585</v>
      </c>
      <c r="O407" s="72">
        <v>1.1237593597532796</v>
      </c>
    </row>
    <row r="408" spans="1:15" ht="13" x14ac:dyDescent="0.15">
      <c r="A408" s="72">
        <v>2023</v>
      </c>
      <c r="B408" s="72" t="s">
        <v>21</v>
      </c>
      <c r="C408" s="72">
        <v>1411</v>
      </c>
      <c r="D408" s="72" t="s">
        <v>107</v>
      </c>
      <c r="E408" s="72" t="s">
        <v>30</v>
      </c>
      <c r="F408" s="72" t="s">
        <v>108</v>
      </c>
      <c r="G408" s="72" t="s">
        <v>110</v>
      </c>
      <c r="H408" s="72" t="s">
        <v>32</v>
      </c>
      <c r="I408" s="72" t="s">
        <v>38</v>
      </c>
      <c r="J408" s="74">
        <v>45107</v>
      </c>
      <c r="K408" s="72" t="s">
        <v>74</v>
      </c>
      <c r="L408" s="72">
        <v>0.66671360180230921</v>
      </c>
      <c r="M408" s="72">
        <v>1811.8492230101635</v>
      </c>
      <c r="N408" s="72">
        <v>1.8118492230101635</v>
      </c>
      <c r="O408" s="72">
        <v>0.80824600804338087</v>
      </c>
    </row>
    <row r="409" spans="1:15" ht="13" x14ac:dyDescent="0.15">
      <c r="A409" s="72">
        <v>2023</v>
      </c>
      <c r="B409" s="72" t="s">
        <v>21</v>
      </c>
      <c r="C409" s="72">
        <v>1412</v>
      </c>
      <c r="D409" s="72" t="s">
        <v>107</v>
      </c>
      <c r="E409" s="72" t="s">
        <v>28</v>
      </c>
      <c r="F409" s="72" t="s">
        <v>106</v>
      </c>
      <c r="G409" s="72" t="s">
        <v>110</v>
      </c>
      <c r="H409" s="72" t="s">
        <v>32</v>
      </c>
      <c r="I409" s="72" t="s">
        <v>38</v>
      </c>
      <c r="J409" s="74">
        <v>45107</v>
      </c>
      <c r="K409" s="72" t="s">
        <v>74</v>
      </c>
      <c r="L409" s="72">
        <v>0.63689819919147372</v>
      </c>
      <c r="M409" s="72">
        <v>1579.1480701910689</v>
      </c>
      <c r="N409" s="72">
        <v>1.579148070191069</v>
      </c>
      <c r="O409" s="72">
        <v>0.70444058348346383</v>
      </c>
    </row>
    <row r="410" spans="1:15" ht="13" x14ac:dyDescent="0.15">
      <c r="A410" s="72">
        <v>2023</v>
      </c>
      <c r="B410" s="72" t="s">
        <v>33</v>
      </c>
      <c r="C410" s="72">
        <v>2107</v>
      </c>
      <c r="D410" s="72" t="s">
        <v>105</v>
      </c>
      <c r="E410" s="72" t="s">
        <v>27</v>
      </c>
      <c r="F410" s="72" t="s">
        <v>108</v>
      </c>
      <c r="G410" s="72" t="s">
        <v>109</v>
      </c>
      <c r="H410" s="72" t="s">
        <v>32</v>
      </c>
      <c r="I410" s="72" t="s">
        <v>38</v>
      </c>
      <c r="J410" s="74">
        <v>45107</v>
      </c>
      <c r="K410" s="72" t="s">
        <v>75</v>
      </c>
      <c r="L410" s="72">
        <v>0.59798270893371763</v>
      </c>
      <c r="M410" s="72">
        <v>6896.4410386283571</v>
      </c>
      <c r="N410" s="72">
        <v>6.8964410386283568</v>
      </c>
      <c r="O410" s="72">
        <v>3.0764264864806852</v>
      </c>
    </row>
    <row r="411" spans="1:15" ht="13" x14ac:dyDescent="0.15">
      <c r="A411" s="72">
        <v>2023</v>
      </c>
      <c r="B411" s="72" t="s">
        <v>33</v>
      </c>
      <c r="C411" s="72">
        <v>2108</v>
      </c>
      <c r="D411" s="72" t="s">
        <v>105</v>
      </c>
      <c r="E411" s="72" t="s">
        <v>31</v>
      </c>
      <c r="F411" s="72" t="s">
        <v>106</v>
      </c>
      <c r="G411" s="72" t="s">
        <v>109</v>
      </c>
      <c r="H411" s="72" t="s">
        <v>32</v>
      </c>
      <c r="I411" s="72" t="s">
        <v>38</v>
      </c>
      <c r="J411" s="74">
        <v>45107</v>
      </c>
      <c r="K411" s="72" t="s">
        <v>77</v>
      </c>
      <c r="L411" s="72">
        <v>0.64061240934730057</v>
      </c>
      <c r="M411" s="72">
        <v>738.08086957858643</v>
      </c>
      <c r="N411" s="72">
        <v>0.73808086957858643</v>
      </c>
      <c r="O411" s="72">
        <v>0.32924975702944204</v>
      </c>
    </row>
    <row r="412" spans="1:15" ht="13" x14ac:dyDescent="0.15">
      <c r="A412" s="72">
        <v>2023</v>
      </c>
      <c r="B412" s="72" t="s">
        <v>33</v>
      </c>
      <c r="C412" s="72">
        <v>2109</v>
      </c>
      <c r="D412" s="72" t="s">
        <v>105</v>
      </c>
      <c r="E412" s="72" t="s">
        <v>22</v>
      </c>
      <c r="F412" s="72" t="s">
        <v>106</v>
      </c>
      <c r="G412" s="72" t="s">
        <v>107</v>
      </c>
      <c r="H412" s="72" t="s">
        <v>32</v>
      </c>
      <c r="I412" s="72" t="s">
        <v>38</v>
      </c>
      <c r="J412" s="74">
        <v>45107</v>
      </c>
      <c r="K412" s="72" t="s">
        <v>77</v>
      </c>
      <c r="L412" s="72">
        <v>0.61216258144585789</v>
      </c>
      <c r="M412" s="72">
        <v>609.09496593124686</v>
      </c>
      <c r="N412" s="72">
        <v>0.6090949659312469</v>
      </c>
      <c r="O412" s="72">
        <v>0.271710564257304</v>
      </c>
    </row>
    <row r="413" spans="1:15" ht="13" x14ac:dyDescent="0.15">
      <c r="A413" s="72">
        <v>2023</v>
      </c>
      <c r="B413" s="72" t="s">
        <v>33</v>
      </c>
      <c r="C413" s="72">
        <v>2110</v>
      </c>
      <c r="D413" s="72" t="s">
        <v>105</v>
      </c>
      <c r="E413" s="72" t="s">
        <v>28</v>
      </c>
      <c r="F413" s="72" t="s">
        <v>106</v>
      </c>
      <c r="G413" s="72" t="s">
        <v>110</v>
      </c>
      <c r="H413" s="72" t="s">
        <v>32</v>
      </c>
      <c r="I413" s="72" t="s">
        <v>38</v>
      </c>
      <c r="J413" s="74">
        <v>45107</v>
      </c>
      <c r="K413" s="72" t="s">
        <v>77</v>
      </c>
      <c r="L413" s="72">
        <v>0.62071116656269498</v>
      </c>
      <c r="M413" s="72">
        <v>641.49022490798313</v>
      </c>
      <c r="N413" s="72">
        <v>0.64149022490798313</v>
      </c>
      <c r="O413" s="72">
        <v>0.28616173293897729</v>
      </c>
    </row>
    <row r="414" spans="1:15" ht="13" x14ac:dyDescent="0.15">
      <c r="A414" s="72">
        <v>2023</v>
      </c>
      <c r="B414" s="72" t="s">
        <v>33</v>
      </c>
      <c r="C414" s="72">
        <v>2111</v>
      </c>
      <c r="D414" s="72" t="s">
        <v>105</v>
      </c>
      <c r="E414" s="72" t="s">
        <v>29</v>
      </c>
      <c r="F414" s="72" t="s">
        <v>108</v>
      </c>
      <c r="G414" s="72" t="s">
        <v>107</v>
      </c>
      <c r="H414" s="72" t="s">
        <v>32</v>
      </c>
      <c r="I414" s="72" t="s">
        <v>38</v>
      </c>
      <c r="J414" s="74">
        <v>45107</v>
      </c>
      <c r="K414" s="72" t="s">
        <v>77</v>
      </c>
      <c r="L414" s="72">
        <v>0.54652301665034275</v>
      </c>
      <c r="M414" s="72">
        <v>821.74762644400255</v>
      </c>
      <c r="N414" s="72">
        <v>0.82174762644400257</v>
      </c>
      <c r="O414" s="72">
        <v>0.36657257693277867</v>
      </c>
    </row>
    <row r="415" spans="1:15" ht="13" x14ac:dyDescent="0.15">
      <c r="A415" s="72">
        <v>2023</v>
      </c>
      <c r="B415" s="72" t="s">
        <v>33</v>
      </c>
      <c r="C415" s="72">
        <v>2112</v>
      </c>
      <c r="D415" s="72" t="s">
        <v>105</v>
      </c>
      <c r="E415" s="72" t="s">
        <v>30</v>
      </c>
      <c r="F415" s="72" t="s">
        <v>108</v>
      </c>
      <c r="G415" s="72" t="s">
        <v>110</v>
      </c>
      <c r="H415" s="72" t="s">
        <v>32</v>
      </c>
      <c r="I415" s="72" t="s">
        <v>38</v>
      </c>
      <c r="J415" s="74">
        <v>45107</v>
      </c>
      <c r="K415" s="72" t="s">
        <v>75</v>
      </c>
      <c r="L415" s="72">
        <v>0.66480245354501166</v>
      </c>
      <c r="M415" s="72">
        <v>6195.6119994824685</v>
      </c>
      <c r="N415" s="72">
        <v>6.1956119994824688</v>
      </c>
      <c r="O415" s="72">
        <v>2.7637943612371352</v>
      </c>
    </row>
    <row r="416" spans="1:15" ht="13" x14ac:dyDescent="0.15">
      <c r="A416" s="72">
        <v>2023</v>
      </c>
      <c r="B416" s="72" t="s">
        <v>33</v>
      </c>
      <c r="C416" s="72">
        <v>2207</v>
      </c>
      <c r="D416" s="72" t="s">
        <v>111</v>
      </c>
      <c r="E416" s="72" t="s">
        <v>22</v>
      </c>
      <c r="F416" s="72" t="s">
        <v>106</v>
      </c>
      <c r="G416" s="72" t="s">
        <v>107</v>
      </c>
      <c r="H416" s="72" t="s">
        <v>32</v>
      </c>
      <c r="I416" s="72" t="s">
        <v>38</v>
      </c>
      <c r="J416" s="74">
        <v>45107</v>
      </c>
      <c r="K416" s="72" t="s">
        <v>75</v>
      </c>
      <c r="L416" s="72">
        <v>0.64002987303958181</v>
      </c>
      <c r="M416" s="72">
        <v>5957.7047765850339</v>
      </c>
      <c r="N416" s="72">
        <v>5.9577047765850342</v>
      </c>
      <c r="O416" s="72">
        <v>2.6576665660820415</v>
      </c>
    </row>
    <row r="417" spans="1:15" ht="13" x14ac:dyDescent="0.15">
      <c r="A417" s="72">
        <v>2023</v>
      </c>
      <c r="B417" s="72" t="s">
        <v>33</v>
      </c>
      <c r="C417" s="72">
        <v>2208</v>
      </c>
      <c r="D417" s="72" t="s">
        <v>111</v>
      </c>
      <c r="E417" s="72" t="s">
        <v>28</v>
      </c>
      <c r="F417" s="72" t="s">
        <v>106</v>
      </c>
      <c r="G417" s="72" t="s">
        <v>110</v>
      </c>
      <c r="H417" s="72" t="s">
        <v>32</v>
      </c>
      <c r="I417" s="72" t="s">
        <v>38</v>
      </c>
      <c r="J417" s="74">
        <v>45107</v>
      </c>
      <c r="K417" s="72" t="s">
        <v>75</v>
      </c>
      <c r="L417" s="72">
        <v>0.634020618556701</v>
      </c>
      <c r="M417" s="72">
        <v>3139.1127714718787</v>
      </c>
      <c r="N417" s="72">
        <v>3.1391127714718787</v>
      </c>
      <c r="O417" s="72">
        <v>1.4003236771131189</v>
      </c>
    </row>
    <row r="418" spans="1:15" ht="13" x14ac:dyDescent="0.15">
      <c r="A418" s="72">
        <v>2023</v>
      </c>
      <c r="B418" s="72" t="s">
        <v>33</v>
      </c>
      <c r="C418" s="72">
        <v>2209</v>
      </c>
      <c r="D418" s="72" t="s">
        <v>111</v>
      </c>
      <c r="E418" s="72" t="s">
        <v>27</v>
      </c>
      <c r="F418" s="72" t="s">
        <v>108</v>
      </c>
      <c r="G418" s="72" t="s">
        <v>109</v>
      </c>
      <c r="H418" s="72" t="s">
        <v>32</v>
      </c>
      <c r="I418" s="72" t="s">
        <v>38</v>
      </c>
      <c r="J418" s="74">
        <v>45107</v>
      </c>
      <c r="K418" s="72" t="s">
        <v>77</v>
      </c>
      <c r="L418" s="72">
        <v>0.65118439386902005</v>
      </c>
      <c r="M418" s="72">
        <v>421.39352444817672</v>
      </c>
      <c r="N418" s="72">
        <v>0.42139352444817674</v>
      </c>
      <c r="O418" s="72">
        <v>0.18797901592756272</v>
      </c>
    </row>
    <row r="419" spans="1:15" ht="13" x14ac:dyDescent="0.15">
      <c r="A419" s="72">
        <v>2023</v>
      </c>
      <c r="B419" s="72" t="s">
        <v>33</v>
      </c>
      <c r="C419" s="72">
        <v>2210</v>
      </c>
      <c r="D419" s="72" t="s">
        <v>111</v>
      </c>
      <c r="E419" s="72" t="s">
        <v>29</v>
      </c>
      <c r="F419" s="72" t="s">
        <v>108</v>
      </c>
      <c r="G419" s="72" t="s">
        <v>107</v>
      </c>
      <c r="H419" s="72" t="s">
        <v>32</v>
      </c>
      <c r="I419" s="72" t="s">
        <v>38</v>
      </c>
      <c r="J419" s="74">
        <v>45107</v>
      </c>
      <c r="K419" s="72" t="s">
        <v>77</v>
      </c>
      <c r="L419" s="72">
        <v>0.64980544747081714</v>
      </c>
      <c r="M419" s="72">
        <v>465.36532641590998</v>
      </c>
      <c r="N419" s="72">
        <v>0.46536532641591</v>
      </c>
      <c r="O419" s="72">
        <v>0.20759435309554689</v>
      </c>
    </row>
    <row r="420" spans="1:15" ht="13" x14ac:dyDescent="0.15">
      <c r="A420" s="72">
        <v>2023</v>
      </c>
      <c r="B420" s="72" t="s">
        <v>33</v>
      </c>
      <c r="C420" s="72">
        <v>2211</v>
      </c>
      <c r="D420" s="72" t="s">
        <v>111</v>
      </c>
      <c r="E420" s="72" t="s">
        <v>30</v>
      </c>
      <c r="F420" s="72" t="s">
        <v>108</v>
      </c>
      <c r="G420" s="72" t="s">
        <v>110</v>
      </c>
      <c r="H420" s="72" t="s">
        <v>32</v>
      </c>
      <c r="I420" s="72" t="s">
        <v>38</v>
      </c>
      <c r="J420" s="74">
        <v>45107</v>
      </c>
      <c r="K420" s="72" t="s">
        <v>75</v>
      </c>
      <c r="L420" s="72">
        <v>0.62220950200343439</v>
      </c>
      <c r="M420" s="72">
        <v>2281.9860501600633</v>
      </c>
      <c r="N420" s="72">
        <v>2.2819860501600635</v>
      </c>
      <c r="O420" s="72">
        <v>1.0179688751298526</v>
      </c>
    </row>
    <row r="421" spans="1:15" ht="13" x14ac:dyDescent="0.15">
      <c r="A421" s="72">
        <v>2023</v>
      </c>
      <c r="B421" s="72" t="s">
        <v>33</v>
      </c>
      <c r="C421" s="72">
        <v>2212</v>
      </c>
      <c r="D421" s="72" t="s">
        <v>111</v>
      </c>
      <c r="E421" s="72" t="s">
        <v>31</v>
      </c>
      <c r="F421" s="72" t="s">
        <v>106</v>
      </c>
      <c r="G421" s="72" t="s">
        <v>109</v>
      </c>
      <c r="H421" s="72" t="s">
        <v>32</v>
      </c>
      <c r="I421" s="72" t="s">
        <v>38</v>
      </c>
      <c r="J421" s="74">
        <v>45107</v>
      </c>
      <c r="K421" s="72" t="s">
        <v>75</v>
      </c>
      <c r="L421" s="72">
        <v>0.6882562277580071</v>
      </c>
      <c r="M421" s="72">
        <v>3916.7249625555673</v>
      </c>
      <c r="N421" s="72">
        <v>3.9167249625555671</v>
      </c>
      <c r="O421" s="72">
        <v>1.7472079218214505</v>
      </c>
    </row>
    <row r="422" spans="1:15" ht="13" x14ac:dyDescent="0.15">
      <c r="A422" s="72">
        <v>2023</v>
      </c>
      <c r="B422" s="72" t="s">
        <v>33</v>
      </c>
      <c r="C422" s="72">
        <v>2301</v>
      </c>
      <c r="D422" s="72" t="s">
        <v>109</v>
      </c>
      <c r="E422" s="72" t="s">
        <v>22</v>
      </c>
      <c r="F422" s="72" t="s">
        <v>106</v>
      </c>
      <c r="G422" s="72" t="s">
        <v>107</v>
      </c>
      <c r="H422" s="72" t="s">
        <v>32</v>
      </c>
      <c r="I422" s="72" t="s">
        <v>38</v>
      </c>
      <c r="J422" s="74">
        <v>45107</v>
      </c>
      <c r="K422" s="72" t="s">
        <v>75</v>
      </c>
      <c r="L422" s="72">
        <v>0.62790697674418605</v>
      </c>
      <c r="M422" s="72">
        <v>5843.6854331427967</v>
      </c>
      <c r="N422" s="72">
        <v>5.843685433142797</v>
      </c>
      <c r="O422" s="72">
        <v>2.6068037911852371</v>
      </c>
    </row>
    <row r="423" spans="1:15" ht="13" x14ac:dyDescent="0.15">
      <c r="A423" s="72">
        <v>2023</v>
      </c>
      <c r="B423" s="72" t="s">
        <v>33</v>
      </c>
      <c r="C423" s="72">
        <v>2302</v>
      </c>
      <c r="D423" s="72" t="s">
        <v>109</v>
      </c>
      <c r="E423" s="72" t="s">
        <v>28</v>
      </c>
      <c r="F423" s="72" t="s">
        <v>106</v>
      </c>
      <c r="G423" s="72" t="s">
        <v>110</v>
      </c>
      <c r="H423" s="72" t="s">
        <v>32</v>
      </c>
      <c r="I423" s="72" t="s">
        <v>38</v>
      </c>
      <c r="J423" s="74">
        <v>45107</v>
      </c>
      <c r="K423" s="72" t="s">
        <v>75</v>
      </c>
      <c r="L423" s="72">
        <v>0.64894609214698751</v>
      </c>
      <c r="M423" s="72">
        <v>2799.0438212881786</v>
      </c>
      <c r="N423" s="72">
        <v>2.7990438212881785</v>
      </c>
      <c r="O423" s="72">
        <v>1.2486226591946223</v>
      </c>
    </row>
    <row r="424" spans="1:15" ht="13" x14ac:dyDescent="0.15">
      <c r="A424" s="72">
        <v>2023</v>
      </c>
      <c r="B424" s="72" t="s">
        <v>33</v>
      </c>
      <c r="C424" s="72">
        <v>2303</v>
      </c>
      <c r="D424" s="72" t="s">
        <v>109</v>
      </c>
      <c r="E424" s="72" t="s">
        <v>31</v>
      </c>
      <c r="F424" s="72" t="s">
        <v>106</v>
      </c>
      <c r="G424" s="72" t="s">
        <v>109</v>
      </c>
      <c r="H424" s="72" t="s">
        <v>32</v>
      </c>
      <c r="I424" s="72" t="s">
        <v>38</v>
      </c>
      <c r="J424" s="74">
        <v>45107</v>
      </c>
      <c r="K424" s="72" t="s">
        <v>77</v>
      </c>
      <c r="L424" s="72">
        <v>0.61205846528623631</v>
      </c>
      <c r="M424" s="72">
        <v>515.52640561796056</v>
      </c>
      <c r="N424" s="72">
        <v>0.51552640561796059</v>
      </c>
      <c r="O424" s="72">
        <v>0.22997065875571043</v>
      </c>
    </row>
    <row r="425" spans="1:15" ht="13" x14ac:dyDescent="0.15">
      <c r="A425" s="72">
        <v>2023</v>
      </c>
      <c r="B425" s="72" t="s">
        <v>33</v>
      </c>
      <c r="C425" s="72">
        <v>2304</v>
      </c>
      <c r="D425" s="72" t="s">
        <v>109</v>
      </c>
      <c r="E425" s="72" t="s">
        <v>30</v>
      </c>
      <c r="F425" s="72" t="s">
        <v>108</v>
      </c>
      <c r="G425" s="72" t="s">
        <v>110</v>
      </c>
      <c r="H425" s="72" t="s">
        <v>32</v>
      </c>
      <c r="I425" s="72" t="s">
        <v>38</v>
      </c>
      <c r="J425" s="74">
        <v>45107</v>
      </c>
      <c r="K425" s="72" t="s">
        <v>77</v>
      </c>
      <c r="L425" s="72">
        <v>0.60859329017068864</v>
      </c>
      <c r="M425" s="72">
        <v>378.27723312518293</v>
      </c>
      <c r="N425" s="72">
        <v>0.37827723312518291</v>
      </c>
      <c r="O425" s="72">
        <v>0.16874531264757972</v>
      </c>
    </row>
    <row r="426" spans="1:15" ht="13" x14ac:dyDescent="0.15">
      <c r="A426" s="72">
        <v>2023</v>
      </c>
      <c r="B426" s="72" t="s">
        <v>33</v>
      </c>
      <c r="C426" s="72">
        <v>2305</v>
      </c>
      <c r="D426" s="72" t="s">
        <v>109</v>
      </c>
      <c r="E426" s="72" t="s">
        <v>29</v>
      </c>
      <c r="F426" s="72" t="s">
        <v>108</v>
      </c>
      <c r="G426" s="72" t="s">
        <v>107</v>
      </c>
      <c r="H426" s="72" t="s">
        <v>32</v>
      </c>
      <c r="I426" s="72" t="s">
        <v>38</v>
      </c>
      <c r="J426" s="74">
        <v>45107</v>
      </c>
      <c r="K426" s="72" t="s">
        <v>75</v>
      </c>
      <c r="L426" s="72">
        <v>0.66340310600945307</v>
      </c>
      <c r="M426" s="72">
        <v>2195.8153377120293</v>
      </c>
      <c r="N426" s="72">
        <v>2.1958153377120295</v>
      </c>
      <c r="O426" s="72">
        <v>0.9795290681846216</v>
      </c>
    </row>
    <row r="427" spans="1:15" ht="13" x14ac:dyDescent="0.15">
      <c r="A427" s="72">
        <v>2023</v>
      </c>
      <c r="B427" s="72" t="s">
        <v>33</v>
      </c>
      <c r="C427" s="72">
        <v>2306</v>
      </c>
      <c r="D427" s="72" t="s">
        <v>109</v>
      </c>
      <c r="E427" s="72" t="s">
        <v>27</v>
      </c>
      <c r="F427" s="72" t="s">
        <v>108</v>
      </c>
      <c r="G427" s="72" t="s">
        <v>109</v>
      </c>
      <c r="H427" s="72" t="s">
        <v>32</v>
      </c>
      <c r="I427" s="72" t="s">
        <v>38</v>
      </c>
      <c r="J427" s="74">
        <v>45107</v>
      </c>
      <c r="K427" s="72" t="s">
        <v>75</v>
      </c>
      <c r="L427" s="72">
        <v>0.57067137809187274</v>
      </c>
      <c r="M427" s="72">
        <v>5082.856729842596</v>
      </c>
      <c r="N427" s="72">
        <v>5.0828567298425957</v>
      </c>
      <c r="O427" s="72">
        <v>2.2674064757587535</v>
      </c>
    </row>
    <row r="428" spans="1:15" ht="13" x14ac:dyDescent="0.15">
      <c r="A428" s="72">
        <v>2023</v>
      </c>
      <c r="B428" s="72" t="s">
        <v>33</v>
      </c>
      <c r="C428" s="72">
        <v>2407</v>
      </c>
      <c r="D428" s="72" t="s">
        <v>107</v>
      </c>
      <c r="E428" s="72" t="s">
        <v>31</v>
      </c>
      <c r="F428" s="72" t="s">
        <v>106</v>
      </c>
      <c r="G428" s="72" t="s">
        <v>109</v>
      </c>
      <c r="H428" s="72" t="s">
        <v>32</v>
      </c>
      <c r="I428" s="72" t="s">
        <v>38</v>
      </c>
      <c r="J428" s="74">
        <v>45107</v>
      </c>
      <c r="K428" s="72" t="s">
        <v>75</v>
      </c>
      <c r="L428" s="72">
        <v>0.62988665278741618</v>
      </c>
      <c r="M428" s="72">
        <v>5097.1985254659312</v>
      </c>
      <c r="N428" s="72">
        <v>5.0971985254659309</v>
      </c>
      <c r="O428" s="72">
        <v>2.2738041930265718</v>
      </c>
    </row>
    <row r="429" spans="1:15" ht="13" x14ac:dyDescent="0.15">
      <c r="A429" s="72">
        <v>2023</v>
      </c>
      <c r="B429" s="72" t="s">
        <v>33</v>
      </c>
      <c r="C429" s="72">
        <v>2408</v>
      </c>
      <c r="D429" s="72" t="s">
        <v>107</v>
      </c>
      <c r="E429" s="72" t="s">
        <v>27</v>
      </c>
      <c r="F429" s="72" t="s">
        <v>108</v>
      </c>
      <c r="G429" s="72" t="s">
        <v>109</v>
      </c>
      <c r="H429" s="72" t="s">
        <v>32</v>
      </c>
      <c r="I429" s="72" t="s">
        <v>38</v>
      </c>
      <c r="J429" s="74">
        <v>45107</v>
      </c>
      <c r="K429" s="72" t="s">
        <v>75</v>
      </c>
      <c r="L429" s="72">
        <v>0.64993619736282437</v>
      </c>
      <c r="M429" s="72">
        <v>3087.1804585865257</v>
      </c>
      <c r="N429" s="72">
        <v>3.0871804585865257</v>
      </c>
      <c r="O429" s="72">
        <v>1.3771572435904047</v>
      </c>
    </row>
    <row r="430" spans="1:15" ht="13" x14ac:dyDescent="0.15">
      <c r="A430" s="72">
        <v>2023</v>
      </c>
      <c r="B430" s="72" t="s">
        <v>33</v>
      </c>
      <c r="C430" s="72">
        <v>2409</v>
      </c>
      <c r="D430" s="72" t="s">
        <v>107</v>
      </c>
      <c r="E430" s="72" t="s">
        <v>22</v>
      </c>
      <c r="F430" s="72" t="s">
        <v>106</v>
      </c>
      <c r="G430" s="72" t="s">
        <v>107</v>
      </c>
      <c r="H430" s="72" t="s">
        <v>32</v>
      </c>
      <c r="I430" s="72" t="s">
        <v>38</v>
      </c>
      <c r="J430" s="74">
        <v>45107</v>
      </c>
      <c r="K430" s="72" t="s">
        <v>75</v>
      </c>
      <c r="L430" s="72">
        <v>0.60311284046692604</v>
      </c>
      <c r="M430" s="72">
        <v>3116.5374890277612</v>
      </c>
      <c r="N430" s="72">
        <v>3.1165374890277611</v>
      </c>
      <c r="O430" s="72">
        <v>1.390253091942905</v>
      </c>
    </row>
    <row r="431" spans="1:15" ht="13" x14ac:dyDescent="0.15">
      <c r="A431" s="72">
        <v>2023</v>
      </c>
      <c r="B431" s="72" t="s">
        <v>33</v>
      </c>
      <c r="C431" s="72">
        <v>2410</v>
      </c>
      <c r="D431" s="72" t="s">
        <v>107</v>
      </c>
      <c r="E431" s="72" t="s">
        <v>30</v>
      </c>
      <c r="F431" s="72" t="s">
        <v>108</v>
      </c>
      <c r="G431" s="72" t="s">
        <v>110</v>
      </c>
      <c r="H431" s="72" t="s">
        <v>32</v>
      </c>
      <c r="I431" s="72" t="s">
        <v>38</v>
      </c>
      <c r="J431" s="74">
        <v>45107</v>
      </c>
      <c r="K431" s="72" t="s">
        <v>75</v>
      </c>
      <c r="L431" s="72">
        <v>0.66362078812107361</v>
      </c>
      <c r="M431" s="72">
        <v>4307.51664496991</v>
      </c>
      <c r="N431" s="72">
        <v>4.30751664496991</v>
      </c>
      <c r="O431" s="72">
        <v>1.9215357926379824</v>
      </c>
    </row>
    <row r="432" spans="1:15" ht="13" x14ac:dyDescent="0.15">
      <c r="A432" s="72">
        <v>2023</v>
      </c>
      <c r="B432" s="72" t="s">
        <v>33</v>
      </c>
      <c r="C432" s="72">
        <v>2411</v>
      </c>
      <c r="D432" s="72" t="s">
        <v>107</v>
      </c>
      <c r="E432" s="72" t="s">
        <v>29</v>
      </c>
      <c r="F432" s="72" t="s">
        <v>108</v>
      </c>
      <c r="G432" s="72" t="s">
        <v>107</v>
      </c>
      <c r="H432" s="72" t="s">
        <v>32</v>
      </c>
      <c r="I432" s="72" t="s">
        <v>38</v>
      </c>
      <c r="J432" s="74">
        <v>45107</v>
      </c>
      <c r="K432" s="72" t="s">
        <v>75</v>
      </c>
      <c r="L432" s="72">
        <v>0.65076660988074952</v>
      </c>
      <c r="M432" s="72">
        <v>5231.5381335597131</v>
      </c>
      <c r="N432" s="72">
        <v>5.2315381335597131</v>
      </c>
      <c r="O432" s="72">
        <v>2.3337316144615188</v>
      </c>
    </row>
    <row r="433" spans="1:15" ht="13" x14ac:dyDescent="0.15">
      <c r="A433" s="72">
        <v>2023</v>
      </c>
      <c r="B433" s="72" t="s">
        <v>33</v>
      </c>
      <c r="C433" s="72">
        <v>2412</v>
      </c>
      <c r="D433" s="72" t="s">
        <v>107</v>
      </c>
      <c r="E433" s="72" t="s">
        <v>28</v>
      </c>
      <c r="F433" s="72" t="s">
        <v>106</v>
      </c>
      <c r="G433" s="72" t="s">
        <v>110</v>
      </c>
      <c r="H433" s="72" t="s">
        <v>32</v>
      </c>
      <c r="I433" s="72" t="s">
        <v>38</v>
      </c>
      <c r="J433" s="74">
        <v>45107</v>
      </c>
      <c r="K433" s="72" t="s">
        <v>75</v>
      </c>
      <c r="L433" s="72">
        <v>0.61317116582616438</v>
      </c>
      <c r="M433" s="72">
        <v>4299.3085713924238</v>
      </c>
      <c r="N433" s="72">
        <v>4.2993085713924239</v>
      </c>
      <c r="O433" s="72">
        <v>1.9178742613038751</v>
      </c>
    </row>
    <row r="434" spans="1:15" ht="13" x14ac:dyDescent="0.15">
      <c r="A434" s="72">
        <v>2023</v>
      </c>
      <c r="B434" s="72" t="s">
        <v>21</v>
      </c>
      <c r="C434" s="72">
        <v>1107</v>
      </c>
      <c r="D434" s="72" t="s">
        <v>105</v>
      </c>
      <c r="E434" s="72" t="s">
        <v>29</v>
      </c>
      <c r="F434" s="72" t="s">
        <v>108</v>
      </c>
      <c r="G434" s="72" t="s">
        <v>107</v>
      </c>
      <c r="H434" s="72" t="s">
        <v>32</v>
      </c>
      <c r="I434" s="72" t="s">
        <v>59</v>
      </c>
      <c r="J434" s="74">
        <v>45140</v>
      </c>
      <c r="K434" s="72"/>
      <c r="L434" s="72">
        <v>0.69332234130255566</v>
      </c>
      <c r="M434" s="72">
        <v>3334.391566114567</v>
      </c>
      <c r="N434" s="72">
        <v>3.3343915661145669</v>
      </c>
      <c r="O434" s="72">
        <v>1.4874353993364811</v>
      </c>
    </row>
    <row r="435" spans="1:15" ht="13" x14ac:dyDescent="0.15">
      <c r="A435" s="72">
        <v>2023</v>
      </c>
      <c r="B435" s="72" t="s">
        <v>21</v>
      </c>
      <c r="C435" s="72">
        <v>1108</v>
      </c>
      <c r="D435" s="72" t="s">
        <v>105</v>
      </c>
      <c r="E435" s="72" t="s">
        <v>28</v>
      </c>
      <c r="F435" s="72" t="s">
        <v>106</v>
      </c>
      <c r="G435" s="72" t="s">
        <v>110</v>
      </c>
      <c r="H435" s="72" t="s">
        <v>32</v>
      </c>
      <c r="I435" s="72" t="s">
        <v>59</v>
      </c>
      <c r="J435" s="74">
        <v>45140</v>
      </c>
      <c r="K435" s="72"/>
      <c r="L435" s="72">
        <v>0.71628139032097116</v>
      </c>
      <c r="M435" s="72">
        <v>2879.1153130058838</v>
      </c>
      <c r="N435" s="72">
        <v>2.879115313005884</v>
      </c>
      <c r="O435" s="72">
        <v>1.2843416708634818</v>
      </c>
    </row>
    <row r="436" spans="1:15" ht="13" x14ac:dyDescent="0.15">
      <c r="A436" s="72">
        <v>2023</v>
      </c>
      <c r="B436" s="72" t="s">
        <v>21</v>
      </c>
      <c r="C436" s="72">
        <v>1109</v>
      </c>
      <c r="D436" s="72" t="s">
        <v>105</v>
      </c>
      <c r="E436" s="72" t="s">
        <v>22</v>
      </c>
      <c r="F436" s="72" t="s">
        <v>106</v>
      </c>
      <c r="G436" s="72" t="s">
        <v>107</v>
      </c>
      <c r="H436" s="72" t="s">
        <v>32</v>
      </c>
      <c r="I436" s="72" t="s">
        <v>59</v>
      </c>
      <c r="J436" s="74">
        <v>45140</v>
      </c>
      <c r="K436" s="72"/>
      <c r="L436" s="72">
        <v>0.72520006039559115</v>
      </c>
      <c r="M436" s="72">
        <v>3352.9722341267952</v>
      </c>
      <c r="N436" s="72">
        <v>3.3529722341267951</v>
      </c>
      <c r="O436" s="72">
        <v>1.495724030949388</v>
      </c>
    </row>
    <row r="437" spans="1:15" ht="13" x14ac:dyDescent="0.15">
      <c r="A437" s="72">
        <v>2023</v>
      </c>
      <c r="B437" s="72" t="s">
        <v>21</v>
      </c>
      <c r="C437" s="72">
        <v>1110</v>
      </c>
      <c r="D437" s="72" t="s">
        <v>105</v>
      </c>
      <c r="E437" s="72" t="s">
        <v>27</v>
      </c>
      <c r="F437" s="72" t="s">
        <v>108</v>
      </c>
      <c r="G437" s="72" t="s">
        <v>109</v>
      </c>
      <c r="H437" s="72" t="s">
        <v>32</v>
      </c>
      <c r="I437" s="72" t="s">
        <v>59</v>
      </c>
      <c r="J437" s="74">
        <v>45140</v>
      </c>
      <c r="K437" s="72"/>
      <c r="L437" s="72">
        <v>0.70725949242573283</v>
      </c>
      <c r="M437" s="72">
        <v>4066.9853893383306</v>
      </c>
      <c r="N437" s="72">
        <v>4.0669853893383303</v>
      </c>
      <c r="O437" s="72">
        <v>1.8142374453445465</v>
      </c>
    </row>
    <row r="438" spans="1:15" ht="13" x14ac:dyDescent="0.15">
      <c r="A438" s="72">
        <v>2023</v>
      </c>
      <c r="B438" s="72" t="s">
        <v>21</v>
      </c>
      <c r="C438" s="72">
        <v>1111</v>
      </c>
      <c r="D438" s="72" t="s">
        <v>105</v>
      </c>
      <c r="E438" s="72" t="s">
        <v>30</v>
      </c>
      <c r="F438" s="72" t="s">
        <v>108</v>
      </c>
      <c r="G438" s="72" t="s">
        <v>110</v>
      </c>
      <c r="H438" s="72" t="s">
        <v>32</v>
      </c>
      <c r="I438" s="72" t="s">
        <v>59</v>
      </c>
      <c r="J438" s="74">
        <v>45140</v>
      </c>
      <c r="K438" s="72"/>
      <c r="L438" s="72">
        <v>0.71009651076466218</v>
      </c>
      <c r="M438" s="72">
        <v>3537.2582373266609</v>
      </c>
      <c r="N438" s="72">
        <v>3.537258237326661</v>
      </c>
      <c r="O438" s="72">
        <v>1.5779319898308128</v>
      </c>
    </row>
    <row r="439" spans="1:15" ht="13" x14ac:dyDescent="0.15">
      <c r="A439" s="72">
        <v>2023</v>
      </c>
      <c r="B439" s="72" t="s">
        <v>21</v>
      </c>
      <c r="C439" s="72">
        <v>1112</v>
      </c>
      <c r="D439" s="72" t="s">
        <v>105</v>
      </c>
      <c r="E439" s="72" t="s">
        <v>31</v>
      </c>
      <c r="F439" s="72" t="s">
        <v>106</v>
      </c>
      <c r="G439" s="72" t="s">
        <v>109</v>
      </c>
      <c r="H439" s="72" t="s">
        <v>32</v>
      </c>
      <c r="I439" s="72" t="s">
        <v>59</v>
      </c>
      <c r="J439" s="74">
        <v>45140</v>
      </c>
      <c r="K439" s="72"/>
      <c r="L439" s="72">
        <v>0.70817843866171004</v>
      </c>
      <c r="M439" s="72">
        <v>2785.0719441419565</v>
      </c>
      <c r="N439" s="72">
        <v>2.7850719441419565</v>
      </c>
      <c r="O439" s="72">
        <v>1.2423899584903413</v>
      </c>
    </row>
    <row r="440" spans="1:15" ht="13" x14ac:dyDescent="0.15">
      <c r="A440" s="72">
        <v>2023</v>
      </c>
      <c r="B440" s="72" t="s">
        <v>21</v>
      </c>
      <c r="C440" s="72">
        <v>1207</v>
      </c>
      <c r="D440" s="72" t="s">
        <v>111</v>
      </c>
      <c r="E440" s="72" t="s">
        <v>28</v>
      </c>
      <c r="F440" s="72" t="s">
        <v>106</v>
      </c>
      <c r="G440" s="72" t="s">
        <v>110</v>
      </c>
      <c r="H440" s="72" t="s">
        <v>32</v>
      </c>
      <c r="I440" s="72" t="s">
        <v>59</v>
      </c>
      <c r="J440" s="74">
        <v>45140</v>
      </c>
      <c r="K440" s="72"/>
      <c r="L440" s="72">
        <v>0.69800076893502494</v>
      </c>
      <c r="M440" s="72">
        <v>2736.2706424749867</v>
      </c>
      <c r="N440" s="72">
        <v>2.7362706424749867</v>
      </c>
      <c r="O440" s="72">
        <v>1.2206202346310244</v>
      </c>
    </row>
    <row r="441" spans="1:15" ht="13" x14ac:dyDescent="0.15">
      <c r="A441" s="72">
        <v>2023</v>
      </c>
      <c r="B441" s="72" t="s">
        <v>21</v>
      </c>
      <c r="C441" s="72">
        <v>1208</v>
      </c>
      <c r="D441" s="72" t="s">
        <v>111</v>
      </c>
      <c r="E441" s="72" t="s">
        <v>30</v>
      </c>
      <c r="F441" s="72" t="s">
        <v>108</v>
      </c>
      <c r="G441" s="72" t="s">
        <v>110</v>
      </c>
      <c r="H441" s="72" t="s">
        <v>32</v>
      </c>
      <c r="I441" s="72" t="s">
        <v>59</v>
      </c>
      <c r="J441" s="74">
        <v>45140</v>
      </c>
      <c r="K441" s="72"/>
      <c r="L441" s="72">
        <v>0.69701464861857965</v>
      </c>
      <c r="M441" s="72">
        <v>3294.2464886206772</v>
      </c>
      <c r="N441" s="72">
        <v>3.294246488620677</v>
      </c>
      <c r="O441" s="72">
        <v>1.4695271218623092</v>
      </c>
    </row>
    <row r="442" spans="1:15" ht="13" x14ac:dyDescent="0.15">
      <c r="A442" s="72">
        <v>2023</v>
      </c>
      <c r="B442" s="72" t="s">
        <v>21</v>
      </c>
      <c r="C442" s="72">
        <v>1209</v>
      </c>
      <c r="D442" s="72" t="s">
        <v>111</v>
      </c>
      <c r="E442" s="72" t="s">
        <v>31</v>
      </c>
      <c r="F442" s="72" t="s">
        <v>106</v>
      </c>
      <c r="G442" s="72" t="s">
        <v>109</v>
      </c>
      <c r="H442" s="72" t="s">
        <v>32</v>
      </c>
      <c r="I442" s="72" t="s">
        <v>59</v>
      </c>
      <c r="J442" s="74">
        <v>45140</v>
      </c>
      <c r="K442" s="72"/>
      <c r="L442" s="72">
        <v>0.72839658795895668</v>
      </c>
      <c r="M442" s="72">
        <v>3018.6655550158234</v>
      </c>
      <c r="N442" s="72">
        <v>3.0186655550158235</v>
      </c>
      <c r="O442" s="72">
        <v>1.3465934987714536</v>
      </c>
    </row>
    <row r="443" spans="1:15" ht="13" x14ac:dyDescent="0.15">
      <c r="A443" s="72">
        <v>2023</v>
      </c>
      <c r="B443" s="72" t="s">
        <v>21</v>
      </c>
      <c r="C443" s="72">
        <v>1210</v>
      </c>
      <c r="D443" s="72" t="s">
        <v>111</v>
      </c>
      <c r="E443" s="72" t="s">
        <v>22</v>
      </c>
      <c r="F443" s="72" t="s">
        <v>106</v>
      </c>
      <c r="G443" s="72" t="s">
        <v>107</v>
      </c>
      <c r="H443" s="72" t="s">
        <v>32</v>
      </c>
      <c r="I443" s="72" t="s">
        <v>59</v>
      </c>
      <c r="J443" s="74">
        <v>45140</v>
      </c>
      <c r="K443" s="72"/>
      <c r="L443" s="72">
        <v>0.69306369306369309</v>
      </c>
      <c r="M443" s="72">
        <v>3967.5644604129443</v>
      </c>
      <c r="N443" s="72">
        <v>3.9675644604129441</v>
      </c>
      <c r="O443" s="72">
        <v>1.7698868625811499</v>
      </c>
    </row>
    <row r="444" spans="1:15" ht="13" x14ac:dyDescent="0.15">
      <c r="A444" s="72">
        <v>2023</v>
      </c>
      <c r="B444" s="72" t="s">
        <v>21</v>
      </c>
      <c r="C444" s="72">
        <v>1211</v>
      </c>
      <c r="D444" s="72" t="s">
        <v>111</v>
      </c>
      <c r="E444" s="72" t="s">
        <v>27</v>
      </c>
      <c r="F444" s="72" t="s">
        <v>108</v>
      </c>
      <c r="G444" s="72" t="s">
        <v>109</v>
      </c>
      <c r="H444" s="72" t="s">
        <v>32</v>
      </c>
      <c r="I444" s="72" t="s">
        <v>59</v>
      </c>
      <c r="J444" s="74">
        <v>45140</v>
      </c>
      <c r="K444" s="72"/>
      <c r="L444" s="72">
        <v>0.65243328100470965</v>
      </c>
      <c r="M444" s="72">
        <v>3904.9284715284703</v>
      </c>
      <c r="N444" s="72">
        <v>3.9049284715284704</v>
      </c>
      <c r="O444" s="72">
        <v>1.7419456369356638</v>
      </c>
    </row>
    <row r="445" spans="1:15" ht="13" x14ac:dyDescent="0.15">
      <c r="A445" s="72">
        <v>2023</v>
      </c>
      <c r="B445" s="72" t="s">
        <v>21</v>
      </c>
      <c r="C445" s="72">
        <v>1212</v>
      </c>
      <c r="D445" s="72" t="s">
        <v>111</v>
      </c>
      <c r="E445" s="72" t="s">
        <v>29</v>
      </c>
      <c r="F445" s="72" t="s">
        <v>108</v>
      </c>
      <c r="G445" s="72" t="s">
        <v>107</v>
      </c>
      <c r="H445" s="72" t="s">
        <v>32</v>
      </c>
      <c r="I445" s="72" t="s">
        <v>59</v>
      </c>
      <c r="J445" s="74">
        <v>45140</v>
      </c>
      <c r="K445" s="72"/>
      <c r="L445" s="72">
        <v>0.63260073260073257</v>
      </c>
      <c r="M445" s="72">
        <v>4127.7480877147545</v>
      </c>
      <c r="N445" s="72">
        <v>4.127748087714755</v>
      </c>
      <c r="O445" s="72">
        <v>1.8413430167005873</v>
      </c>
    </row>
    <row r="446" spans="1:15" ht="13" x14ac:dyDescent="0.15">
      <c r="A446" s="72">
        <v>2023</v>
      </c>
      <c r="B446" s="72" t="s">
        <v>21</v>
      </c>
      <c r="C446" s="72">
        <v>1301</v>
      </c>
      <c r="D446" s="72" t="s">
        <v>109</v>
      </c>
      <c r="E446" s="72" t="s">
        <v>22</v>
      </c>
      <c r="F446" s="72" t="s">
        <v>106</v>
      </c>
      <c r="G446" s="72" t="s">
        <v>107</v>
      </c>
      <c r="H446" s="72" t="s">
        <v>32</v>
      </c>
      <c r="I446" s="72" t="s">
        <v>59</v>
      </c>
      <c r="J446" s="74">
        <v>45140</v>
      </c>
      <c r="K446" s="72"/>
      <c r="L446" s="72">
        <v>0.6261363636363636</v>
      </c>
      <c r="M446" s="72">
        <v>4787.5248520559126</v>
      </c>
      <c r="N446" s="72">
        <v>4.7875248520559124</v>
      </c>
      <c r="O446" s="72">
        <v>2.13566217372877</v>
      </c>
    </row>
    <row r="447" spans="1:15" ht="13" x14ac:dyDescent="0.15">
      <c r="A447" s="72">
        <v>2023</v>
      </c>
      <c r="B447" s="72" t="s">
        <v>21</v>
      </c>
      <c r="C447" s="72">
        <v>1302</v>
      </c>
      <c r="D447" s="72" t="s">
        <v>109</v>
      </c>
      <c r="E447" s="72" t="s">
        <v>27</v>
      </c>
      <c r="F447" s="72" t="s">
        <v>108</v>
      </c>
      <c r="G447" s="72" t="s">
        <v>109</v>
      </c>
      <c r="H447" s="72" t="s">
        <v>32</v>
      </c>
      <c r="I447" s="72" t="s">
        <v>59</v>
      </c>
      <c r="J447" s="74">
        <v>45140</v>
      </c>
      <c r="K447" s="72"/>
      <c r="L447" s="72">
        <v>0.5829032258064516</v>
      </c>
      <c r="M447" s="72">
        <v>4635.7137265124356</v>
      </c>
      <c r="N447" s="72">
        <v>4.635713726512436</v>
      </c>
      <c r="O447" s="72">
        <v>2.0679409005462062</v>
      </c>
    </row>
    <row r="448" spans="1:15" ht="13" x14ac:dyDescent="0.15">
      <c r="A448" s="72">
        <v>2023</v>
      </c>
      <c r="B448" s="72" t="s">
        <v>21</v>
      </c>
      <c r="C448" s="72">
        <v>1303</v>
      </c>
      <c r="D448" s="72" t="s">
        <v>109</v>
      </c>
      <c r="E448" s="72" t="s">
        <v>30</v>
      </c>
      <c r="F448" s="72" t="s">
        <v>108</v>
      </c>
      <c r="G448" s="72" t="s">
        <v>110</v>
      </c>
      <c r="H448" s="72" t="s">
        <v>32</v>
      </c>
      <c r="I448" s="72" t="s">
        <v>59</v>
      </c>
      <c r="J448" s="74">
        <v>45140</v>
      </c>
      <c r="K448" s="72"/>
      <c r="L448" s="72">
        <v>0.62240963855421694</v>
      </c>
      <c r="M448" s="72">
        <v>5017.7097426743994</v>
      </c>
      <c r="N448" s="72">
        <v>5.0177097426743993</v>
      </c>
      <c r="O448" s="72">
        <v>2.2383451213998802</v>
      </c>
    </row>
    <row r="449" spans="1:15" ht="13" x14ac:dyDescent="0.15">
      <c r="A449" s="72">
        <v>2023</v>
      </c>
      <c r="B449" s="72" t="s">
        <v>21</v>
      </c>
      <c r="C449" s="72">
        <v>1304</v>
      </c>
      <c r="D449" s="72" t="s">
        <v>109</v>
      </c>
      <c r="E449" s="72" t="s">
        <v>31</v>
      </c>
      <c r="F449" s="72" t="s">
        <v>106</v>
      </c>
      <c r="G449" s="72" t="s">
        <v>109</v>
      </c>
      <c r="H449" s="72" t="s">
        <v>32</v>
      </c>
      <c r="I449" s="72" t="s">
        <v>59</v>
      </c>
      <c r="J449" s="74">
        <v>45140</v>
      </c>
      <c r="K449" s="72"/>
      <c r="L449" s="72">
        <v>0.62259740259740259</v>
      </c>
      <c r="M449" s="72">
        <v>4832.8431506989082</v>
      </c>
      <c r="N449" s="72">
        <v>4.832843150698908</v>
      </c>
      <c r="O449" s="72">
        <v>2.1558781682521251</v>
      </c>
    </row>
    <row r="450" spans="1:15" ht="13" x14ac:dyDescent="0.15">
      <c r="A450" s="72">
        <v>2023</v>
      </c>
      <c r="B450" s="72" t="s">
        <v>21</v>
      </c>
      <c r="C450" s="72">
        <v>1305</v>
      </c>
      <c r="D450" s="72" t="s">
        <v>109</v>
      </c>
      <c r="E450" s="72" t="s">
        <v>28</v>
      </c>
      <c r="F450" s="72" t="s">
        <v>106</v>
      </c>
      <c r="G450" s="72" t="s">
        <v>110</v>
      </c>
      <c r="H450" s="72" t="s">
        <v>32</v>
      </c>
      <c r="I450" s="72" t="s">
        <v>59</v>
      </c>
      <c r="J450" s="74">
        <v>45140</v>
      </c>
      <c r="K450" s="72"/>
      <c r="L450" s="72">
        <v>0.62363636363636354</v>
      </c>
      <c r="M450" s="72">
        <v>4137.5285032139573</v>
      </c>
      <c r="N450" s="72">
        <v>4.1375285032139573</v>
      </c>
      <c r="O450" s="72">
        <v>1.8457059524702111</v>
      </c>
    </row>
    <row r="451" spans="1:15" ht="13" x14ac:dyDescent="0.15">
      <c r="A451" s="72">
        <v>2023</v>
      </c>
      <c r="B451" s="72" t="s">
        <v>21</v>
      </c>
      <c r="C451" s="72">
        <v>1306</v>
      </c>
      <c r="D451" s="72" t="s">
        <v>109</v>
      </c>
      <c r="E451" s="72" t="s">
        <v>29</v>
      </c>
      <c r="F451" s="72" t="s">
        <v>108</v>
      </c>
      <c r="G451" s="72" t="s">
        <v>107</v>
      </c>
      <c r="H451" s="72" t="s">
        <v>32</v>
      </c>
      <c r="I451" s="72" t="s">
        <v>59</v>
      </c>
      <c r="J451" s="74">
        <v>45140</v>
      </c>
      <c r="K451" s="72"/>
      <c r="L451" s="72">
        <v>0.52600000000000002</v>
      </c>
      <c r="M451" s="72">
        <v>7501.3872794612789</v>
      </c>
      <c r="N451" s="72">
        <v>7.5013872794612793</v>
      </c>
      <c r="O451" s="72">
        <v>3.3462863501076026</v>
      </c>
    </row>
    <row r="452" spans="1:15" ht="13" x14ac:dyDescent="0.15">
      <c r="A452" s="72">
        <v>2023</v>
      </c>
      <c r="B452" s="72" t="s">
        <v>21</v>
      </c>
      <c r="C452" s="72">
        <v>1407</v>
      </c>
      <c r="D452" s="72" t="s">
        <v>107</v>
      </c>
      <c r="E452" s="72" t="s">
        <v>27</v>
      </c>
      <c r="F452" s="72" t="s">
        <v>108</v>
      </c>
      <c r="G452" s="72" t="s">
        <v>109</v>
      </c>
      <c r="H452" s="72" t="s">
        <v>32</v>
      </c>
      <c r="I452" s="72" t="s">
        <v>59</v>
      </c>
      <c r="J452" s="74">
        <v>45140</v>
      </c>
      <c r="K452" s="72"/>
      <c r="L452" s="72">
        <v>0.5901639344262295</v>
      </c>
      <c r="M452" s="72">
        <v>3366.7513017239789</v>
      </c>
      <c r="N452" s="72">
        <v>3.366751301723979</v>
      </c>
      <c r="O452" s="72">
        <v>1.5018707214347482</v>
      </c>
    </row>
    <row r="453" spans="1:15" ht="13" x14ac:dyDescent="0.15">
      <c r="A453" s="72">
        <v>2023</v>
      </c>
      <c r="B453" s="72" t="s">
        <v>21</v>
      </c>
      <c r="C453" s="72">
        <v>1408</v>
      </c>
      <c r="D453" s="72" t="s">
        <v>107</v>
      </c>
      <c r="E453" s="72" t="s">
        <v>22</v>
      </c>
      <c r="F453" s="72" t="s">
        <v>106</v>
      </c>
      <c r="G453" s="72" t="s">
        <v>107</v>
      </c>
      <c r="H453" s="72" t="s">
        <v>32</v>
      </c>
      <c r="I453" s="72" t="s">
        <v>59</v>
      </c>
      <c r="J453" s="74">
        <v>45140</v>
      </c>
      <c r="K453" s="72"/>
      <c r="L453" s="72">
        <v>0.628</v>
      </c>
      <c r="M453" s="72">
        <v>2741.3515016835008</v>
      </c>
      <c r="N453" s="72">
        <v>2.7413515016835008</v>
      </c>
      <c r="O453" s="72">
        <v>1.2228867500344913</v>
      </c>
    </row>
    <row r="454" spans="1:15" ht="13" x14ac:dyDescent="0.15">
      <c r="A454" s="72">
        <v>2023</v>
      </c>
      <c r="B454" s="72" t="s">
        <v>21</v>
      </c>
      <c r="C454" s="72">
        <v>1409</v>
      </c>
      <c r="D454" s="72" t="s">
        <v>107</v>
      </c>
      <c r="E454" s="72" t="s">
        <v>29</v>
      </c>
      <c r="F454" s="72" t="s">
        <v>108</v>
      </c>
      <c r="G454" s="72" t="s">
        <v>107</v>
      </c>
      <c r="H454" s="72" t="s">
        <v>32</v>
      </c>
      <c r="I454" s="72" t="s">
        <v>59</v>
      </c>
      <c r="J454" s="74">
        <v>45140</v>
      </c>
      <c r="K454" s="72"/>
      <c r="L454" s="72">
        <v>0.62258823529411766</v>
      </c>
      <c r="M454" s="72">
        <v>4696.178640786954</v>
      </c>
      <c r="N454" s="72">
        <v>4.6961786407869539</v>
      </c>
      <c r="O454" s="72">
        <v>2.0949136336900116</v>
      </c>
    </row>
    <row r="455" spans="1:15" ht="13" x14ac:dyDescent="0.15">
      <c r="A455" s="72">
        <v>2023</v>
      </c>
      <c r="B455" s="72" t="s">
        <v>21</v>
      </c>
      <c r="C455" s="72">
        <v>1410</v>
      </c>
      <c r="D455" s="72" t="s">
        <v>107</v>
      </c>
      <c r="E455" s="72" t="s">
        <v>31</v>
      </c>
      <c r="F455" s="72" t="s">
        <v>106</v>
      </c>
      <c r="G455" s="72" t="s">
        <v>109</v>
      </c>
      <c r="H455" s="72" t="s">
        <v>32</v>
      </c>
      <c r="I455" s="72" t="s">
        <v>59</v>
      </c>
      <c r="J455" s="74">
        <v>45140</v>
      </c>
      <c r="K455" s="72"/>
      <c r="L455" s="72">
        <v>0.64113636363636373</v>
      </c>
      <c r="M455" s="72">
        <v>3381.551504438321</v>
      </c>
      <c r="N455" s="72">
        <v>3.3815515044383209</v>
      </c>
      <c r="O455" s="72">
        <v>1.5084729290633863</v>
      </c>
    </row>
    <row r="456" spans="1:15" ht="13" x14ac:dyDescent="0.15">
      <c r="A456" s="72">
        <v>2023</v>
      </c>
      <c r="B456" s="72" t="s">
        <v>21</v>
      </c>
      <c r="C456" s="72">
        <v>1411</v>
      </c>
      <c r="D456" s="72" t="s">
        <v>107</v>
      </c>
      <c r="E456" s="72" t="s">
        <v>30</v>
      </c>
      <c r="F456" s="72" t="s">
        <v>108</v>
      </c>
      <c r="G456" s="72" t="s">
        <v>110</v>
      </c>
      <c r="H456" s="72" t="s">
        <v>32</v>
      </c>
      <c r="I456" s="72" t="s">
        <v>59</v>
      </c>
      <c r="J456" s="74">
        <v>45140</v>
      </c>
      <c r="K456" s="72"/>
      <c r="L456" s="72">
        <v>0.66060000000000008</v>
      </c>
      <c r="M456" s="72">
        <v>2173.0997304152629</v>
      </c>
      <c r="N456" s="72">
        <v>2.1730997304152631</v>
      </c>
      <c r="O456" s="72">
        <v>0.96939588564121426</v>
      </c>
    </row>
    <row r="457" spans="1:15" ht="13" x14ac:dyDescent="0.15">
      <c r="A457" s="72">
        <v>2023</v>
      </c>
      <c r="B457" s="72" t="s">
        <v>21</v>
      </c>
      <c r="C457" s="72">
        <v>1412</v>
      </c>
      <c r="D457" s="72" t="s">
        <v>107</v>
      </c>
      <c r="E457" s="72" t="s">
        <v>28</v>
      </c>
      <c r="F457" s="72" t="s">
        <v>106</v>
      </c>
      <c r="G457" s="72" t="s">
        <v>110</v>
      </c>
      <c r="H457" s="72" t="s">
        <v>32</v>
      </c>
      <c r="I457" s="72" t="s">
        <v>59</v>
      </c>
      <c r="J457" s="74">
        <v>45140</v>
      </c>
      <c r="K457" s="72"/>
      <c r="L457" s="72">
        <v>0.5657692307692308</v>
      </c>
      <c r="M457" s="72">
        <v>2885.1954178537508</v>
      </c>
      <c r="N457" s="72">
        <v>2.8851954178537507</v>
      </c>
      <c r="O457" s="72">
        <v>1.2870539387549618</v>
      </c>
    </row>
    <row r="458" spans="1:15" ht="13" x14ac:dyDescent="0.15">
      <c r="A458" s="72">
        <v>2023</v>
      </c>
      <c r="B458" s="72" t="s">
        <v>33</v>
      </c>
      <c r="C458" s="72">
        <v>2107</v>
      </c>
      <c r="D458" s="72" t="s">
        <v>105</v>
      </c>
      <c r="E458" s="72" t="s">
        <v>27</v>
      </c>
      <c r="F458" s="72" t="s">
        <v>108</v>
      </c>
      <c r="G458" s="72" t="s">
        <v>109</v>
      </c>
      <c r="H458" s="72" t="s">
        <v>32</v>
      </c>
      <c r="I458" s="72" t="s">
        <v>59</v>
      </c>
      <c r="J458" s="74">
        <v>45140</v>
      </c>
      <c r="K458" s="72"/>
      <c r="L458" s="72">
        <v>0.65416285452881973</v>
      </c>
      <c r="M458" s="72">
        <v>3217.0240927111927</v>
      </c>
      <c r="N458" s="72">
        <v>3.2170240927111928</v>
      </c>
      <c r="O458" s="72">
        <v>1.4350790604934434</v>
      </c>
    </row>
    <row r="459" spans="1:15" ht="13" x14ac:dyDescent="0.15">
      <c r="A459" s="72">
        <v>2023</v>
      </c>
      <c r="B459" s="72" t="s">
        <v>33</v>
      </c>
      <c r="C459" s="72">
        <v>2108</v>
      </c>
      <c r="D459" s="72" t="s">
        <v>105</v>
      </c>
      <c r="E459" s="72" t="s">
        <v>31</v>
      </c>
      <c r="F459" s="72" t="s">
        <v>106</v>
      </c>
      <c r="G459" s="72" t="s">
        <v>109</v>
      </c>
      <c r="H459" s="72" t="s">
        <v>32</v>
      </c>
      <c r="I459" s="72" t="s">
        <v>59</v>
      </c>
      <c r="J459" s="74">
        <v>45140</v>
      </c>
      <c r="K459" s="72"/>
      <c r="L459" s="72">
        <v>0.67779664214299185</v>
      </c>
      <c r="M459" s="72">
        <v>1440.2030838896837</v>
      </c>
      <c r="N459" s="72">
        <v>1.4402030838896838</v>
      </c>
      <c r="O459" s="72">
        <v>0.64245875348926518</v>
      </c>
    </row>
    <row r="460" spans="1:15" ht="13" x14ac:dyDescent="0.15">
      <c r="A460" s="72">
        <v>2023</v>
      </c>
      <c r="B460" s="72" t="s">
        <v>33</v>
      </c>
      <c r="C460" s="72">
        <v>2109</v>
      </c>
      <c r="D460" s="72" t="s">
        <v>105</v>
      </c>
      <c r="E460" s="72" t="s">
        <v>22</v>
      </c>
      <c r="F460" s="72" t="s">
        <v>106</v>
      </c>
      <c r="G460" s="72" t="s">
        <v>107</v>
      </c>
      <c r="H460" s="72" t="s">
        <v>32</v>
      </c>
      <c r="I460" s="72" t="s">
        <v>59</v>
      </c>
      <c r="J460" s="74">
        <v>45140</v>
      </c>
      <c r="K460" s="72"/>
      <c r="L460" s="72">
        <v>0.67972858354537746</v>
      </c>
      <c r="M460" s="72">
        <v>1625.0226597327528</v>
      </c>
      <c r="N460" s="72">
        <v>1.6250226597327528</v>
      </c>
      <c r="O460" s="72">
        <v>0.72490473325752403</v>
      </c>
    </row>
    <row r="461" spans="1:15" ht="13" x14ac:dyDescent="0.15">
      <c r="A461" s="72">
        <v>2023</v>
      </c>
      <c r="B461" s="72" t="s">
        <v>33</v>
      </c>
      <c r="C461" s="72">
        <v>2110</v>
      </c>
      <c r="D461" s="72" t="s">
        <v>105</v>
      </c>
      <c r="E461" s="72" t="s">
        <v>28</v>
      </c>
      <c r="F461" s="72" t="s">
        <v>106</v>
      </c>
      <c r="G461" s="72" t="s">
        <v>110</v>
      </c>
      <c r="H461" s="72" t="s">
        <v>32</v>
      </c>
      <c r="I461" s="72" t="s">
        <v>59</v>
      </c>
      <c r="J461" s="74">
        <v>45140</v>
      </c>
      <c r="K461" s="72"/>
      <c r="L461" s="72">
        <v>0.68953628684709534</v>
      </c>
      <c r="M461" s="72">
        <v>1612.7656068045078</v>
      </c>
      <c r="N461" s="72">
        <v>1.6127656068045078</v>
      </c>
      <c r="O461" s="72">
        <v>0.71943699677381612</v>
      </c>
    </row>
    <row r="462" spans="1:15" ht="13" x14ac:dyDescent="0.15">
      <c r="A462" s="72">
        <v>2023</v>
      </c>
      <c r="B462" s="72" t="s">
        <v>33</v>
      </c>
      <c r="C462" s="72">
        <v>2111</v>
      </c>
      <c r="D462" s="72" t="s">
        <v>105</v>
      </c>
      <c r="E462" s="72" t="s">
        <v>29</v>
      </c>
      <c r="F462" s="72" t="s">
        <v>108</v>
      </c>
      <c r="G462" s="72" t="s">
        <v>107</v>
      </c>
      <c r="H462" s="72" t="s">
        <v>32</v>
      </c>
      <c r="I462" s="72" t="s">
        <v>59</v>
      </c>
      <c r="J462" s="74">
        <v>45140</v>
      </c>
      <c r="K462" s="72"/>
      <c r="L462" s="72">
        <v>0.66152884815663404</v>
      </c>
      <c r="M462" s="72">
        <v>1267.5797819431091</v>
      </c>
      <c r="N462" s="72">
        <v>1.2675797819431092</v>
      </c>
      <c r="O462" s="72">
        <v>0.56545339734721967</v>
      </c>
    </row>
    <row r="463" spans="1:15" ht="13" x14ac:dyDescent="0.15">
      <c r="A463" s="72">
        <v>2023</v>
      </c>
      <c r="B463" s="72" t="s">
        <v>33</v>
      </c>
      <c r="C463" s="72">
        <v>2112</v>
      </c>
      <c r="D463" s="72" t="s">
        <v>105</v>
      </c>
      <c r="E463" s="72" t="s">
        <v>30</v>
      </c>
      <c r="F463" s="72" t="s">
        <v>108</v>
      </c>
      <c r="G463" s="72" t="s">
        <v>110</v>
      </c>
      <c r="H463" s="72" t="s">
        <v>32</v>
      </c>
      <c r="I463" s="72" t="s">
        <v>59</v>
      </c>
      <c r="J463" s="74">
        <v>45140</v>
      </c>
      <c r="K463" s="72"/>
      <c r="L463" s="72">
        <v>0.65023696682464449</v>
      </c>
      <c r="M463" s="72">
        <v>2957.7665757097043</v>
      </c>
      <c r="N463" s="72">
        <v>2.9577665757097042</v>
      </c>
      <c r="O463" s="72">
        <v>1.3194271339917663</v>
      </c>
    </row>
    <row r="464" spans="1:15" ht="13" x14ac:dyDescent="0.15">
      <c r="A464" s="72">
        <v>2023</v>
      </c>
      <c r="B464" s="72" t="s">
        <v>33</v>
      </c>
      <c r="C464" s="72">
        <v>2207</v>
      </c>
      <c r="D464" s="72" t="s">
        <v>111</v>
      </c>
      <c r="E464" s="72" t="s">
        <v>22</v>
      </c>
      <c r="F464" s="72" t="s">
        <v>106</v>
      </c>
      <c r="G464" s="72" t="s">
        <v>107</v>
      </c>
      <c r="H464" s="72" t="s">
        <v>32</v>
      </c>
      <c r="I464" s="72" t="s">
        <v>59</v>
      </c>
      <c r="J464" s="74">
        <v>45140</v>
      </c>
      <c r="K464" s="72"/>
      <c r="L464" s="72">
        <v>0.66704779327692665</v>
      </c>
      <c r="M464" s="72">
        <v>3016.7207558472132</v>
      </c>
      <c r="N464" s="72">
        <v>3.0167207558472131</v>
      </c>
      <c r="O464" s="72">
        <v>1.3457259452551276</v>
      </c>
    </row>
    <row r="465" spans="1:15" ht="13" x14ac:dyDescent="0.15">
      <c r="A465" s="72">
        <v>2023</v>
      </c>
      <c r="B465" s="72" t="s">
        <v>33</v>
      </c>
      <c r="C465" s="72">
        <v>2208</v>
      </c>
      <c r="D465" s="72" t="s">
        <v>111</v>
      </c>
      <c r="E465" s="72" t="s">
        <v>28</v>
      </c>
      <c r="F465" s="72" t="s">
        <v>106</v>
      </c>
      <c r="G465" s="72" t="s">
        <v>110</v>
      </c>
      <c r="H465" s="72" t="s">
        <v>32</v>
      </c>
      <c r="I465" s="72" t="s">
        <v>59</v>
      </c>
      <c r="J465" s="74">
        <v>45140</v>
      </c>
      <c r="K465" s="72"/>
      <c r="L465" s="72">
        <v>0.65109114249037225</v>
      </c>
      <c r="M465" s="72">
        <v>2107.5308930122787</v>
      </c>
      <c r="N465" s="72">
        <v>2.1075308930122789</v>
      </c>
      <c r="O465" s="72">
        <v>0.94014634853295453</v>
      </c>
    </row>
    <row r="466" spans="1:15" ht="13" x14ac:dyDescent="0.15">
      <c r="A466" s="72">
        <v>2023</v>
      </c>
      <c r="B466" s="72" t="s">
        <v>33</v>
      </c>
      <c r="C466" s="72">
        <v>2209</v>
      </c>
      <c r="D466" s="72" t="s">
        <v>111</v>
      </c>
      <c r="E466" s="72" t="s">
        <v>27</v>
      </c>
      <c r="F466" s="72" t="s">
        <v>108</v>
      </c>
      <c r="G466" s="72" t="s">
        <v>109</v>
      </c>
      <c r="H466" s="72" t="s">
        <v>32</v>
      </c>
      <c r="I466" s="72" t="s">
        <v>59</v>
      </c>
      <c r="J466" s="74">
        <v>45140</v>
      </c>
      <c r="K466" s="72"/>
      <c r="L466" s="72">
        <v>0.65647434193033771</v>
      </c>
      <c r="M466" s="72">
        <v>1245.008697271393</v>
      </c>
      <c r="N466" s="72">
        <v>1.245008697271393</v>
      </c>
      <c r="O466" s="72">
        <v>0.55538468475709846</v>
      </c>
    </row>
    <row r="467" spans="1:15" ht="13" x14ac:dyDescent="0.15">
      <c r="A467" s="72">
        <v>2023</v>
      </c>
      <c r="B467" s="72" t="s">
        <v>33</v>
      </c>
      <c r="C467" s="72">
        <v>2210</v>
      </c>
      <c r="D467" s="72" t="s">
        <v>111</v>
      </c>
      <c r="E467" s="72" t="s">
        <v>29</v>
      </c>
      <c r="F467" s="72" t="s">
        <v>108</v>
      </c>
      <c r="G467" s="72" t="s">
        <v>107</v>
      </c>
      <c r="H467" s="72" t="s">
        <v>32</v>
      </c>
      <c r="I467" s="72" t="s">
        <v>59</v>
      </c>
      <c r="J467" s="74">
        <v>45140</v>
      </c>
      <c r="K467" s="72"/>
      <c r="L467" s="72">
        <v>0.67980679339358052</v>
      </c>
      <c r="M467" s="72">
        <v>1276.4917246632735</v>
      </c>
      <c r="N467" s="72">
        <v>1.2764917246632737</v>
      </c>
      <c r="O467" s="72">
        <v>0.5694289169633151</v>
      </c>
    </row>
    <row r="468" spans="1:15" ht="13" x14ac:dyDescent="0.15">
      <c r="A468" s="72">
        <v>2023</v>
      </c>
      <c r="B468" s="72" t="s">
        <v>33</v>
      </c>
      <c r="C468" s="72">
        <v>2211</v>
      </c>
      <c r="D468" s="72" t="s">
        <v>111</v>
      </c>
      <c r="E468" s="72" t="s">
        <v>30</v>
      </c>
      <c r="F468" s="72" t="s">
        <v>108</v>
      </c>
      <c r="G468" s="72" t="s">
        <v>110</v>
      </c>
      <c r="H468" s="72" t="s">
        <v>32</v>
      </c>
      <c r="I468" s="72" t="s">
        <v>59</v>
      </c>
      <c r="J468" s="74">
        <v>45140</v>
      </c>
      <c r="K468" s="72"/>
      <c r="L468" s="72">
        <v>0.67902257196106852</v>
      </c>
      <c r="M468" s="72">
        <v>1783.7101137232285</v>
      </c>
      <c r="N468" s="72">
        <v>1.7837101137232285</v>
      </c>
      <c r="O468" s="72">
        <v>0.79569346092068127</v>
      </c>
    </row>
    <row r="469" spans="1:15" ht="13" x14ac:dyDescent="0.15">
      <c r="A469" s="72">
        <v>2023</v>
      </c>
      <c r="B469" s="72" t="s">
        <v>33</v>
      </c>
      <c r="C469" s="72">
        <v>2212</v>
      </c>
      <c r="D469" s="72" t="s">
        <v>111</v>
      </c>
      <c r="E469" s="72" t="s">
        <v>31</v>
      </c>
      <c r="F469" s="72" t="s">
        <v>106</v>
      </c>
      <c r="G469" s="72" t="s">
        <v>109</v>
      </c>
      <c r="H469" s="72" t="s">
        <v>32</v>
      </c>
      <c r="I469" s="72" t="s">
        <v>59</v>
      </c>
      <c r="J469" s="74">
        <v>45140</v>
      </c>
      <c r="K469" s="72"/>
      <c r="L469" s="72">
        <v>0.68691059977367031</v>
      </c>
      <c r="M469" s="72">
        <v>2382.8728248154875</v>
      </c>
      <c r="N469" s="72">
        <v>2.3828728248154873</v>
      </c>
      <c r="O469" s="72">
        <v>1.0629733555491159</v>
      </c>
    </row>
    <row r="470" spans="1:15" ht="13" x14ac:dyDescent="0.15">
      <c r="A470" s="72">
        <v>2023</v>
      </c>
      <c r="B470" s="72" t="s">
        <v>33</v>
      </c>
      <c r="C470" s="72">
        <v>2301</v>
      </c>
      <c r="D470" s="72" t="s">
        <v>109</v>
      </c>
      <c r="E470" s="72" t="s">
        <v>22</v>
      </c>
      <c r="F470" s="72" t="s">
        <v>106</v>
      </c>
      <c r="G470" s="72" t="s">
        <v>107</v>
      </c>
      <c r="H470" s="72" t="s">
        <v>32</v>
      </c>
      <c r="I470" s="72" t="s">
        <v>59</v>
      </c>
      <c r="J470" s="74">
        <v>45140</v>
      </c>
      <c r="K470" s="72" t="s">
        <v>83</v>
      </c>
      <c r="L470" s="72">
        <v>0.70786327664589999</v>
      </c>
      <c r="M470" s="72">
        <v>2541.0347284938971</v>
      </c>
      <c r="N470" s="72">
        <v>2.541034728493897</v>
      </c>
      <c r="O470" s="72">
        <v>1.133527640999114</v>
      </c>
    </row>
    <row r="471" spans="1:15" ht="13" x14ac:dyDescent="0.15">
      <c r="A471" s="72">
        <v>2023</v>
      </c>
      <c r="B471" s="72" t="s">
        <v>33</v>
      </c>
      <c r="C471" s="72">
        <v>2302</v>
      </c>
      <c r="D471" s="72" t="s">
        <v>109</v>
      </c>
      <c r="E471" s="72" t="s">
        <v>28</v>
      </c>
      <c r="F471" s="72" t="s">
        <v>106</v>
      </c>
      <c r="G471" s="72" t="s">
        <v>110</v>
      </c>
      <c r="H471" s="72" t="s">
        <v>32</v>
      </c>
      <c r="I471" s="72" t="s">
        <v>59</v>
      </c>
      <c r="J471" s="74">
        <v>45140</v>
      </c>
      <c r="K471" s="72" t="s">
        <v>83</v>
      </c>
      <c r="L471" s="72">
        <v>0.72726051323391105</v>
      </c>
      <c r="M471" s="72">
        <v>1746.2878761490429</v>
      </c>
      <c r="N471" s="72">
        <v>1.7462878761490428</v>
      </c>
      <c r="O471" s="72">
        <v>0.7789998123834504</v>
      </c>
    </row>
    <row r="472" spans="1:15" ht="13" x14ac:dyDescent="0.15">
      <c r="A472" s="72">
        <v>2023</v>
      </c>
      <c r="B472" s="72" t="s">
        <v>33</v>
      </c>
      <c r="C472" s="72">
        <v>2303</v>
      </c>
      <c r="D472" s="72" t="s">
        <v>109</v>
      </c>
      <c r="E472" s="72" t="s">
        <v>31</v>
      </c>
      <c r="F472" s="72" t="s">
        <v>106</v>
      </c>
      <c r="G472" s="72" t="s">
        <v>109</v>
      </c>
      <c r="H472" s="72" t="s">
        <v>32</v>
      </c>
      <c r="I472" s="72" t="s">
        <v>59</v>
      </c>
      <c r="J472" s="74">
        <v>45140</v>
      </c>
      <c r="K472" s="72" t="s">
        <v>83</v>
      </c>
      <c r="L472" s="72">
        <v>0.72808500362231343</v>
      </c>
      <c r="M472" s="72">
        <v>1182.5720523271839</v>
      </c>
      <c r="N472" s="72">
        <v>1.1825720523271839</v>
      </c>
      <c r="O472" s="72">
        <v>0.52753238425058113</v>
      </c>
    </row>
    <row r="473" spans="1:15" ht="13" x14ac:dyDescent="0.15">
      <c r="A473" s="72">
        <v>2023</v>
      </c>
      <c r="B473" s="72" t="s">
        <v>33</v>
      </c>
      <c r="C473" s="72">
        <v>2304</v>
      </c>
      <c r="D473" s="72" t="s">
        <v>109</v>
      </c>
      <c r="E473" s="72" t="s">
        <v>30</v>
      </c>
      <c r="F473" s="72" t="s">
        <v>108</v>
      </c>
      <c r="G473" s="72" t="s">
        <v>110</v>
      </c>
      <c r="H473" s="72" t="s">
        <v>32</v>
      </c>
      <c r="I473" s="72" t="s">
        <v>59</v>
      </c>
      <c r="J473" s="74">
        <v>45140</v>
      </c>
      <c r="K473" s="72" t="s">
        <v>83</v>
      </c>
      <c r="L473" s="72">
        <v>0.70518867924528306</v>
      </c>
      <c r="M473" s="72">
        <v>1887.6087261503922</v>
      </c>
      <c r="N473" s="72">
        <v>1.8876087261503922</v>
      </c>
      <c r="O473" s="72">
        <v>0.84204148903970233</v>
      </c>
    </row>
    <row r="474" spans="1:15" ht="13" x14ac:dyDescent="0.15">
      <c r="A474" s="72">
        <v>2023</v>
      </c>
      <c r="B474" s="72" t="s">
        <v>33</v>
      </c>
      <c r="C474" s="72">
        <v>2305</v>
      </c>
      <c r="D474" s="72" t="s">
        <v>109</v>
      </c>
      <c r="E474" s="72" t="s">
        <v>29</v>
      </c>
      <c r="F474" s="72" t="s">
        <v>108</v>
      </c>
      <c r="G474" s="72" t="s">
        <v>107</v>
      </c>
      <c r="H474" s="72" t="s">
        <v>32</v>
      </c>
      <c r="I474" s="72" t="s">
        <v>59</v>
      </c>
      <c r="J474" s="74">
        <v>45140</v>
      </c>
      <c r="K474" s="72" t="s">
        <v>83</v>
      </c>
      <c r="L474" s="72">
        <v>0.74559193954659952</v>
      </c>
      <c r="M474" s="72">
        <v>1567.4474637220226</v>
      </c>
      <c r="N474" s="72">
        <v>1.5674474637220226</v>
      </c>
      <c r="O474" s="72">
        <v>0.69922107164429337</v>
      </c>
    </row>
    <row r="475" spans="1:15" ht="13" x14ac:dyDescent="0.15">
      <c r="A475" s="72">
        <v>2023</v>
      </c>
      <c r="B475" s="72" t="s">
        <v>33</v>
      </c>
      <c r="C475" s="72">
        <v>2306</v>
      </c>
      <c r="D475" s="72" t="s">
        <v>109</v>
      </c>
      <c r="E475" s="72" t="s">
        <v>27</v>
      </c>
      <c r="F475" s="72" t="s">
        <v>108</v>
      </c>
      <c r="G475" s="72" t="s">
        <v>109</v>
      </c>
      <c r="H475" s="72" t="s">
        <v>32</v>
      </c>
      <c r="I475" s="72" t="s">
        <v>59</v>
      </c>
      <c r="J475" s="74">
        <v>45140</v>
      </c>
      <c r="K475" s="72" t="s">
        <v>83</v>
      </c>
      <c r="L475" s="72">
        <v>0.68788819875776386</v>
      </c>
      <c r="M475" s="72">
        <v>1583.6216512955648</v>
      </c>
      <c r="N475" s="72">
        <v>1.5836216512955648</v>
      </c>
      <c r="O475" s="72">
        <v>0.70643619880478725</v>
      </c>
    </row>
    <row r="476" spans="1:15" ht="13" x14ac:dyDescent="0.15">
      <c r="A476" s="72">
        <v>2023</v>
      </c>
      <c r="B476" s="72" t="s">
        <v>33</v>
      </c>
      <c r="C476" s="72">
        <v>2407</v>
      </c>
      <c r="D476" s="72" t="s">
        <v>107</v>
      </c>
      <c r="E476" s="72" t="s">
        <v>31</v>
      </c>
      <c r="F476" s="72" t="s">
        <v>106</v>
      </c>
      <c r="G476" s="72" t="s">
        <v>109</v>
      </c>
      <c r="H476" s="72" t="s">
        <v>32</v>
      </c>
      <c r="I476" s="72" t="s">
        <v>59</v>
      </c>
      <c r="J476" s="74">
        <v>45140</v>
      </c>
      <c r="K476" s="72" t="s">
        <v>83</v>
      </c>
      <c r="L476" s="72">
        <v>0.7342995169082126</v>
      </c>
      <c r="M476" s="72">
        <v>1861.7110991829184</v>
      </c>
      <c r="N476" s="72">
        <v>1.8617110991829184</v>
      </c>
      <c r="O476" s="72">
        <v>0.83048884252340893</v>
      </c>
    </row>
    <row r="477" spans="1:15" ht="13" x14ac:dyDescent="0.15">
      <c r="A477" s="72">
        <v>2023</v>
      </c>
      <c r="B477" s="72" t="s">
        <v>33</v>
      </c>
      <c r="C477" s="72">
        <v>2408</v>
      </c>
      <c r="D477" s="72" t="s">
        <v>107</v>
      </c>
      <c r="E477" s="72" t="s">
        <v>27</v>
      </c>
      <c r="F477" s="72" t="s">
        <v>108</v>
      </c>
      <c r="G477" s="72" t="s">
        <v>109</v>
      </c>
      <c r="H477" s="72" t="s">
        <v>32</v>
      </c>
      <c r="I477" s="72" t="s">
        <v>59</v>
      </c>
      <c r="J477" s="74">
        <v>45140</v>
      </c>
      <c r="K477" s="72" t="s">
        <v>83</v>
      </c>
      <c r="L477" s="72">
        <v>0.73150962512664641</v>
      </c>
      <c r="M477" s="72">
        <v>1297.4202227157307</v>
      </c>
      <c r="N477" s="72">
        <v>1.2974202227157308</v>
      </c>
      <c r="O477" s="72">
        <v>0.57876488973103768</v>
      </c>
    </row>
    <row r="478" spans="1:15" ht="13" x14ac:dyDescent="0.15">
      <c r="A478" s="72">
        <v>2023</v>
      </c>
      <c r="B478" s="72" t="s">
        <v>33</v>
      </c>
      <c r="C478" s="72">
        <v>2409</v>
      </c>
      <c r="D478" s="72" t="s">
        <v>107</v>
      </c>
      <c r="E478" s="72" t="s">
        <v>22</v>
      </c>
      <c r="F478" s="72" t="s">
        <v>106</v>
      </c>
      <c r="G478" s="72" t="s">
        <v>107</v>
      </c>
      <c r="H478" s="72" t="s">
        <v>32</v>
      </c>
      <c r="I478" s="72" t="s">
        <v>59</v>
      </c>
      <c r="J478" s="74">
        <v>45140</v>
      </c>
      <c r="K478" s="72" t="s">
        <v>83</v>
      </c>
      <c r="L478" s="72">
        <v>0.69010123734533191</v>
      </c>
      <c r="M478" s="72">
        <v>1684.7067127972632</v>
      </c>
      <c r="N478" s="72">
        <v>1.6847067127972633</v>
      </c>
      <c r="O478" s="72">
        <v>0.75152913280501843</v>
      </c>
    </row>
    <row r="479" spans="1:15" ht="13" x14ac:dyDescent="0.15">
      <c r="A479" s="72">
        <v>2023</v>
      </c>
      <c r="B479" s="72" t="s">
        <v>33</v>
      </c>
      <c r="C479" s="72">
        <v>2410</v>
      </c>
      <c r="D479" s="72" t="s">
        <v>107</v>
      </c>
      <c r="E479" s="72" t="s">
        <v>30</v>
      </c>
      <c r="F479" s="72" t="s">
        <v>108</v>
      </c>
      <c r="G479" s="72" t="s">
        <v>110</v>
      </c>
      <c r="H479" s="72" t="s">
        <v>32</v>
      </c>
      <c r="I479" s="72" t="s">
        <v>59</v>
      </c>
      <c r="J479" s="74">
        <v>45140</v>
      </c>
      <c r="K479" s="72" t="s">
        <v>83</v>
      </c>
      <c r="L479" s="72">
        <v>0.71389744518934595</v>
      </c>
      <c r="M479" s="72">
        <v>2937.8702539477431</v>
      </c>
      <c r="N479" s="72">
        <v>2.937870253947743</v>
      </c>
      <c r="O479" s="72">
        <v>1.3105516037132947</v>
      </c>
    </row>
    <row r="480" spans="1:15" ht="13" x14ac:dyDescent="0.15">
      <c r="A480" s="72">
        <v>2023</v>
      </c>
      <c r="B480" s="72" t="s">
        <v>33</v>
      </c>
      <c r="C480" s="72">
        <v>2411</v>
      </c>
      <c r="D480" s="72" t="s">
        <v>107</v>
      </c>
      <c r="E480" s="72" t="s">
        <v>29</v>
      </c>
      <c r="F480" s="72" t="s">
        <v>108</v>
      </c>
      <c r="G480" s="72" t="s">
        <v>107</v>
      </c>
      <c r="H480" s="72" t="s">
        <v>32</v>
      </c>
      <c r="I480" s="72" t="s">
        <v>59</v>
      </c>
      <c r="J480" s="74">
        <v>45140</v>
      </c>
      <c r="K480" s="72" t="s">
        <v>83</v>
      </c>
      <c r="L480" s="72">
        <v>0.7511880515953836</v>
      </c>
      <c r="M480" s="72">
        <v>2735.2975393979004</v>
      </c>
      <c r="N480" s="72">
        <v>2.7352975393979007</v>
      </c>
      <c r="O480" s="72">
        <v>1.2201861440524702</v>
      </c>
    </row>
    <row r="481" spans="1:15" ht="13" x14ac:dyDescent="0.15">
      <c r="A481" s="72">
        <v>2023</v>
      </c>
      <c r="B481" s="72" t="s">
        <v>33</v>
      </c>
      <c r="C481" s="72">
        <v>2412</v>
      </c>
      <c r="D481" s="72" t="s">
        <v>107</v>
      </c>
      <c r="E481" s="72" t="s">
        <v>28</v>
      </c>
      <c r="F481" s="72" t="s">
        <v>106</v>
      </c>
      <c r="G481" s="72" t="s">
        <v>110</v>
      </c>
      <c r="H481" s="72" t="s">
        <v>32</v>
      </c>
      <c r="I481" s="72" t="s">
        <v>59</v>
      </c>
      <c r="J481" s="74">
        <v>45140</v>
      </c>
      <c r="K481" s="72" t="s">
        <v>83</v>
      </c>
      <c r="L481" s="72">
        <v>0.7067342505430847</v>
      </c>
      <c r="M481" s="72">
        <v>2373.712395497334</v>
      </c>
      <c r="N481" s="72">
        <v>2.3737123954973338</v>
      </c>
      <c r="O481" s="72">
        <v>1.0588869887950101</v>
      </c>
    </row>
    <row r="482" spans="1:15" ht="13" x14ac:dyDescent="0.15">
      <c r="A482" s="72">
        <v>2023</v>
      </c>
      <c r="B482" s="72" t="s">
        <v>21</v>
      </c>
      <c r="C482" s="72">
        <v>1107</v>
      </c>
      <c r="D482" s="72" t="s">
        <v>105</v>
      </c>
      <c r="E482" s="72" t="s">
        <v>29</v>
      </c>
      <c r="F482" s="72" t="s">
        <v>108</v>
      </c>
      <c r="G482" s="72" t="s">
        <v>107</v>
      </c>
      <c r="H482" s="72" t="s">
        <v>32</v>
      </c>
      <c r="I482" s="72" t="s">
        <v>113</v>
      </c>
      <c r="J482" s="74">
        <v>45175</v>
      </c>
      <c r="K482" s="72"/>
      <c r="L482" s="72">
        <v>0.6653574234092694</v>
      </c>
      <c r="M482" s="72">
        <v>2587.3377186370112</v>
      </c>
      <c r="N482" s="72">
        <v>2.587337718637011</v>
      </c>
      <c r="O482" s="72">
        <v>1.1541828955690656</v>
      </c>
    </row>
    <row r="483" spans="1:15" ht="13" x14ac:dyDescent="0.15">
      <c r="A483" s="72">
        <v>2023</v>
      </c>
      <c r="B483" s="72" t="s">
        <v>21</v>
      </c>
      <c r="C483" s="72">
        <v>1108</v>
      </c>
      <c r="D483" s="72" t="s">
        <v>105</v>
      </c>
      <c r="E483" s="72" t="s">
        <v>28</v>
      </c>
      <c r="F483" s="72" t="s">
        <v>106</v>
      </c>
      <c r="G483" s="72" t="s">
        <v>110</v>
      </c>
      <c r="H483" s="72" t="s">
        <v>32</v>
      </c>
      <c r="I483" s="72" t="s">
        <v>113</v>
      </c>
      <c r="J483" s="74">
        <v>45175</v>
      </c>
      <c r="K483" s="72"/>
      <c r="L483" s="72">
        <v>0.67825585862466387</v>
      </c>
      <c r="M483" s="72">
        <v>2293.2669364494823</v>
      </c>
      <c r="N483" s="72">
        <v>2.2932669364494824</v>
      </c>
      <c r="O483" s="72">
        <v>1.0230011544138131</v>
      </c>
    </row>
    <row r="484" spans="1:15" ht="13" x14ac:dyDescent="0.15">
      <c r="A484" s="72">
        <v>2023</v>
      </c>
      <c r="B484" s="72" t="s">
        <v>21</v>
      </c>
      <c r="C484" s="72">
        <v>1109</v>
      </c>
      <c r="D484" s="72" t="s">
        <v>105</v>
      </c>
      <c r="E484" s="72" t="s">
        <v>22</v>
      </c>
      <c r="F484" s="72" t="s">
        <v>106</v>
      </c>
      <c r="G484" s="72" t="s">
        <v>107</v>
      </c>
      <c r="H484" s="72" t="s">
        <v>32</v>
      </c>
      <c r="I484" s="72" t="s">
        <v>113</v>
      </c>
      <c r="J484" s="74">
        <v>45175</v>
      </c>
      <c r="K484" s="72"/>
      <c r="L484" s="72">
        <v>0.68159379407616361</v>
      </c>
      <c r="M484" s="72">
        <v>2500.2695442910535</v>
      </c>
      <c r="N484" s="72">
        <v>2.5002695442910534</v>
      </c>
      <c r="O484" s="72">
        <v>1.1153427407432517</v>
      </c>
    </row>
    <row r="485" spans="1:15" ht="13" x14ac:dyDescent="0.15">
      <c r="A485" s="72">
        <v>2023</v>
      </c>
      <c r="B485" s="72" t="s">
        <v>21</v>
      </c>
      <c r="C485" s="72">
        <v>1110</v>
      </c>
      <c r="D485" s="72" t="s">
        <v>105</v>
      </c>
      <c r="E485" s="72" t="s">
        <v>27</v>
      </c>
      <c r="F485" s="72" t="s">
        <v>108</v>
      </c>
      <c r="G485" s="72" t="s">
        <v>109</v>
      </c>
      <c r="H485" s="72" t="s">
        <v>32</v>
      </c>
      <c r="I485" s="72" t="s">
        <v>113</v>
      </c>
      <c r="J485" s="74">
        <v>45175</v>
      </c>
      <c r="K485" s="72"/>
      <c r="L485" s="72">
        <v>0.59746738296239443</v>
      </c>
      <c r="M485" s="72">
        <v>3452.6406217026583</v>
      </c>
      <c r="N485" s="72">
        <v>3.4526406217026584</v>
      </c>
      <c r="O485" s="72">
        <v>1.5401850022947172</v>
      </c>
    </row>
    <row r="486" spans="1:15" ht="13" x14ac:dyDescent="0.15">
      <c r="A486" s="72">
        <v>2023</v>
      </c>
      <c r="B486" s="72" t="s">
        <v>21</v>
      </c>
      <c r="C486" s="72">
        <v>1111</v>
      </c>
      <c r="D486" s="72" t="s">
        <v>105</v>
      </c>
      <c r="E486" s="72" t="s">
        <v>30</v>
      </c>
      <c r="F486" s="72" t="s">
        <v>108</v>
      </c>
      <c r="G486" s="72" t="s">
        <v>110</v>
      </c>
      <c r="H486" s="72" t="s">
        <v>32</v>
      </c>
      <c r="I486" s="72" t="s">
        <v>113</v>
      </c>
      <c r="J486" s="74">
        <v>45175</v>
      </c>
      <c r="K486" s="72"/>
      <c r="L486" s="72">
        <v>0.57758985200845658</v>
      </c>
      <c r="M486" s="72">
        <v>3010.7750272278818</v>
      </c>
      <c r="N486" s="72">
        <v>3.0107750272278819</v>
      </c>
      <c r="O486" s="72">
        <v>1.3430736211210588</v>
      </c>
    </row>
    <row r="487" spans="1:15" ht="13" x14ac:dyDescent="0.15">
      <c r="A487" s="72">
        <v>2023</v>
      </c>
      <c r="B487" s="72" t="s">
        <v>21</v>
      </c>
      <c r="C487" s="72">
        <v>1112</v>
      </c>
      <c r="D487" s="72" t="s">
        <v>105</v>
      </c>
      <c r="E487" s="72" t="s">
        <v>31</v>
      </c>
      <c r="F487" s="72" t="s">
        <v>106</v>
      </c>
      <c r="G487" s="72" t="s">
        <v>109</v>
      </c>
      <c r="H487" s="72" t="s">
        <v>32</v>
      </c>
      <c r="I487" s="72" t="s">
        <v>113</v>
      </c>
      <c r="J487" s="74">
        <v>45175</v>
      </c>
      <c r="K487" s="72"/>
      <c r="L487" s="72">
        <v>0.54850177755205687</v>
      </c>
      <c r="M487" s="72">
        <v>2618.1180964888426</v>
      </c>
      <c r="N487" s="72">
        <v>2.6181180964888426</v>
      </c>
      <c r="O487" s="72">
        <v>1.1679136835446113</v>
      </c>
    </row>
    <row r="488" spans="1:15" ht="13" x14ac:dyDescent="0.15">
      <c r="A488" s="72">
        <v>2023</v>
      </c>
      <c r="B488" s="72" t="s">
        <v>21</v>
      </c>
      <c r="C488" s="72">
        <v>1207</v>
      </c>
      <c r="D488" s="72" t="s">
        <v>111</v>
      </c>
      <c r="E488" s="72" t="s">
        <v>28</v>
      </c>
      <c r="F488" s="72" t="s">
        <v>106</v>
      </c>
      <c r="G488" s="72" t="s">
        <v>110</v>
      </c>
      <c r="H488" s="72" t="s">
        <v>32</v>
      </c>
      <c r="I488" s="72" t="s">
        <v>113</v>
      </c>
      <c r="J488" s="74">
        <v>45175</v>
      </c>
      <c r="K488" s="72"/>
      <c r="L488" s="72">
        <v>0.6451091350040421</v>
      </c>
      <c r="M488" s="72">
        <v>2100.7910135215438</v>
      </c>
      <c r="N488" s="72">
        <v>2.100791013521544</v>
      </c>
      <c r="O488" s="72">
        <v>0.9371397624308121</v>
      </c>
    </row>
    <row r="489" spans="1:15" ht="13" x14ac:dyDescent="0.15">
      <c r="A489" s="72">
        <v>2023</v>
      </c>
      <c r="B489" s="72" t="s">
        <v>21</v>
      </c>
      <c r="C489" s="72">
        <v>1208</v>
      </c>
      <c r="D489" s="72" t="s">
        <v>111</v>
      </c>
      <c r="E489" s="72" t="s">
        <v>30</v>
      </c>
      <c r="F489" s="72" t="s">
        <v>108</v>
      </c>
      <c r="G489" s="72" t="s">
        <v>110</v>
      </c>
      <c r="H489" s="72" t="s">
        <v>32</v>
      </c>
      <c r="I489" s="72" t="s">
        <v>113</v>
      </c>
      <c r="J489" s="74">
        <v>45175</v>
      </c>
      <c r="K489" s="72"/>
      <c r="L489" s="72">
        <v>0.65920452075635727</v>
      </c>
      <c r="M489" s="72">
        <v>2552.5688491571277</v>
      </c>
      <c r="N489" s="72">
        <v>2.5525688491571277</v>
      </c>
      <c r="O489" s="72">
        <v>1.1386728853516539</v>
      </c>
    </row>
    <row r="490" spans="1:15" ht="13" x14ac:dyDescent="0.15">
      <c r="A490" s="72">
        <v>2023</v>
      </c>
      <c r="B490" s="72" t="s">
        <v>21</v>
      </c>
      <c r="C490" s="72">
        <v>1209</v>
      </c>
      <c r="D490" s="72" t="s">
        <v>111</v>
      </c>
      <c r="E490" s="72" t="s">
        <v>31</v>
      </c>
      <c r="F490" s="72" t="s">
        <v>106</v>
      </c>
      <c r="G490" s="72" t="s">
        <v>109</v>
      </c>
      <c r="H490" s="72" t="s">
        <v>32</v>
      </c>
      <c r="I490" s="72" t="s">
        <v>113</v>
      </c>
      <c r="J490" s="74">
        <v>45175</v>
      </c>
      <c r="K490" s="72"/>
      <c r="L490" s="72">
        <v>0.67447306791569084</v>
      </c>
      <c r="M490" s="72">
        <v>2359.5551139813429</v>
      </c>
      <c r="N490" s="72">
        <v>2.3595551139813429</v>
      </c>
      <c r="O490" s="72">
        <v>1.0525715812408234</v>
      </c>
    </row>
    <row r="491" spans="1:15" ht="13" x14ac:dyDescent="0.15">
      <c r="A491" s="72">
        <v>2023</v>
      </c>
      <c r="B491" s="72" t="s">
        <v>21</v>
      </c>
      <c r="C491" s="72">
        <v>1210</v>
      </c>
      <c r="D491" s="72" t="s">
        <v>111</v>
      </c>
      <c r="E491" s="72" t="s">
        <v>22</v>
      </c>
      <c r="F491" s="72" t="s">
        <v>106</v>
      </c>
      <c r="G491" s="72" t="s">
        <v>107</v>
      </c>
      <c r="H491" s="72" t="s">
        <v>32</v>
      </c>
      <c r="I491" s="72" t="s">
        <v>113</v>
      </c>
      <c r="J491" s="74">
        <v>45175</v>
      </c>
      <c r="K491" s="72"/>
      <c r="L491" s="72">
        <v>0.61794962752749205</v>
      </c>
      <c r="M491" s="72">
        <v>3323.112730712588</v>
      </c>
      <c r="N491" s="72">
        <v>3.3231127307125878</v>
      </c>
      <c r="O491" s="72">
        <v>1.4824040349308476</v>
      </c>
    </row>
    <row r="492" spans="1:15" ht="13" x14ac:dyDescent="0.15">
      <c r="A492" s="72">
        <v>2023</v>
      </c>
      <c r="B492" s="72" t="s">
        <v>21</v>
      </c>
      <c r="C492" s="72">
        <v>1211</v>
      </c>
      <c r="D492" s="72" t="s">
        <v>111</v>
      </c>
      <c r="E492" s="72" t="s">
        <v>27</v>
      </c>
      <c r="F492" s="72" t="s">
        <v>108</v>
      </c>
      <c r="G492" s="72" t="s">
        <v>109</v>
      </c>
      <c r="H492" s="72" t="s">
        <v>32</v>
      </c>
      <c r="I492" s="72" t="s">
        <v>113</v>
      </c>
      <c r="J492" s="74">
        <v>45175</v>
      </c>
      <c r="K492" s="72"/>
      <c r="L492" s="72">
        <v>0.57603031738512556</v>
      </c>
      <c r="M492" s="72">
        <v>3482.8571732377186</v>
      </c>
      <c r="N492" s="72">
        <v>3.4828571732377185</v>
      </c>
      <c r="O492" s="72">
        <v>1.5536642735524406</v>
      </c>
    </row>
    <row r="493" spans="1:15" ht="13" x14ac:dyDescent="0.15">
      <c r="A493" s="72">
        <v>2023</v>
      </c>
      <c r="B493" s="72" t="s">
        <v>21</v>
      </c>
      <c r="C493" s="72">
        <v>1212</v>
      </c>
      <c r="D493" s="72" t="s">
        <v>111</v>
      </c>
      <c r="E493" s="72" t="s">
        <v>29</v>
      </c>
      <c r="F493" s="72" t="s">
        <v>108</v>
      </c>
      <c r="G493" s="72" t="s">
        <v>107</v>
      </c>
      <c r="H493" s="72" t="s">
        <v>32</v>
      </c>
      <c r="I493" s="72" t="s">
        <v>113</v>
      </c>
      <c r="J493" s="74">
        <v>45175</v>
      </c>
      <c r="K493" s="72"/>
      <c r="L493" s="72">
        <v>0.62082912032355919</v>
      </c>
      <c r="M493" s="72">
        <v>2885.8082850752203</v>
      </c>
      <c r="N493" s="72">
        <v>2.8858082850752202</v>
      </c>
      <c r="O493" s="72">
        <v>1.28732733208092</v>
      </c>
    </row>
    <row r="494" spans="1:15" ht="13" x14ac:dyDescent="0.15">
      <c r="A494" s="72">
        <v>2023</v>
      </c>
      <c r="B494" s="72" t="s">
        <v>21</v>
      </c>
      <c r="C494" s="72">
        <v>1301</v>
      </c>
      <c r="D494" s="72" t="s">
        <v>109</v>
      </c>
      <c r="E494" s="72" t="s">
        <v>22</v>
      </c>
      <c r="F494" s="72" t="s">
        <v>106</v>
      </c>
      <c r="G494" s="72" t="s">
        <v>107</v>
      </c>
      <c r="H494" s="72" t="s">
        <v>32</v>
      </c>
      <c r="I494" s="72" t="s">
        <v>113</v>
      </c>
      <c r="J494" s="74">
        <v>45175</v>
      </c>
      <c r="K494" s="72"/>
      <c r="L494" s="72">
        <v>0.68599108103952022</v>
      </c>
      <c r="M494" s="72">
        <v>2579.5434454580486</v>
      </c>
      <c r="N494" s="72">
        <v>2.5795434454580488</v>
      </c>
      <c r="O494" s="72">
        <v>1.1507059560409356</v>
      </c>
    </row>
    <row r="495" spans="1:15" ht="13" x14ac:dyDescent="0.15">
      <c r="A495" s="72">
        <v>2023</v>
      </c>
      <c r="B495" s="72" t="s">
        <v>21</v>
      </c>
      <c r="C495" s="72">
        <v>1302</v>
      </c>
      <c r="D495" s="72" t="s">
        <v>109</v>
      </c>
      <c r="E495" s="72" t="s">
        <v>27</v>
      </c>
      <c r="F495" s="72" t="s">
        <v>108</v>
      </c>
      <c r="G495" s="72" t="s">
        <v>109</v>
      </c>
      <c r="H495" s="72" t="s">
        <v>32</v>
      </c>
      <c r="I495" s="72" t="s">
        <v>113</v>
      </c>
      <c r="J495" s="74">
        <v>45175</v>
      </c>
      <c r="K495" s="72"/>
      <c r="L495" s="72">
        <v>0.672564571893431</v>
      </c>
      <c r="M495" s="72">
        <v>2452.5016462959652</v>
      </c>
      <c r="N495" s="72">
        <v>2.452501646295965</v>
      </c>
      <c r="O495" s="72">
        <v>1.0940340068945207</v>
      </c>
    </row>
    <row r="496" spans="1:15" ht="13" x14ac:dyDescent="0.15">
      <c r="A496" s="72">
        <v>2023</v>
      </c>
      <c r="B496" s="72" t="s">
        <v>21</v>
      </c>
      <c r="C496" s="72">
        <v>1303</v>
      </c>
      <c r="D496" s="72" t="s">
        <v>109</v>
      </c>
      <c r="E496" s="72" t="s">
        <v>30</v>
      </c>
      <c r="F496" s="72" t="s">
        <v>108</v>
      </c>
      <c r="G496" s="72" t="s">
        <v>110</v>
      </c>
      <c r="H496" s="72" t="s">
        <v>32</v>
      </c>
      <c r="I496" s="72" t="s">
        <v>113</v>
      </c>
      <c r="J496" s="74">
        <v>45175</v>
      </c>
      <c r="K496" s="72"/>
      <c r="L496" s="72">
        <v>0.69020462931902049</v>
      </c>
      <c r="M496" s="72">
        <v>2732.0568631260226</v>
      </c>
      <c r="N496" s="72">
        <v>2.7320568631260227</v>
      </c>
      <c r="O496" s="72">
        <v>1.2187405140150245</v>
      </c>
    </row>
    <row r="497" spans="1:15" ht="13" x14ac:dyDescent="0.15">
      <c r="A497" s="72">
        <v>2023</v>
      </c>
      <c r="B497" s="72" t="s">
        <v>21</v>
      </c>
      <c r="C497" s="72">
        <v>1304</v>
      </c>
      <c r="D497" s="72" t="s">
        <v>109</v>
      </c>
      <c r="E497" s="72" t="s">
        <v>31</v>
      </c>
      <c r="F497" s="72" t="s">
        <v>106</v>
      </c>
      <c r="G497" s="72" t="s">
        <v>109</v>
      </c>
      <c r="H497" s="72" t="s">
        <v>32</v>
      </c>
      <c r="I497" s="72" t="s">
        <v>113</v>
      </c>
      <c r="J497" s="74">
        <v>45175</v>
      </c>
      <c r="K497" s="72"/>
      <c r="L497" s="72">
        <v>0.68616044090630746</v>
      </c>
      <c r="M497" s="72">
        <v>2426.4961653000018</v>
      </c>
      <c r="N497" s="72">
        <v>2.4264961653000019</v>
      </c>
      <c r="O497" s="72">
        <v>1.0824332478825125</v>
      </c>
    </row>
    <row r="498" spans="1:15" ht="13" x14ac:dyDescent="0.15">
      <c r="A498" s="72">
        <v>2023</v>
      </c>
      <c r="B498" s="72" t="s">
        <v>21</v>
      </c>
      <c r="C498" s="72">
        <v>1305</v>
      </c>
      <c r="D498" s="72" t="s">
        <v>109</v>
      </c>
      <c r="E498" s="72" t="s">
        <v>28</v>
      </c>
      <c r="F498" s="72" t="s">
        <v>106</v>
      </c>
      <c r="G498" s="72" t="s">
        <v>110</v>
      </c>
      <c r="H498" s="72" t="s">
        <v>32</v>
      </c>
      <c r="I498" s="72" t="s">
        <v>113</v>
      </c>
      <c r="J498" s="74">
        <v>45175</v>
      </c>
      <c r="K498" s="72"/>
      <c r="L498" s="72">
        <v>0.59870811465482432</v>
      </c>
      <c r="M498" s="72">
        <v>3199.6042404940267</v>
      </c>
      <c r="N498" s="72">
        <v>3.1996042404940268</v>
      </c>
      <c r="O498" s="72">
        <v>1.4273082560377399</v>
      </c>
    </row>
    <row r="499" spans="1:15" ht="13" x14ac:dyDescent="0.15">
      <c r="A499" s="72">
        <v>2023</v>
      </c>
      <c r="B499" s="72" t="s">
        <v>21</v>
      </c>
      <c r="C499" s="72">
        <v>1306</v>
      </c>
      <c r="D499" s="72" t="s">
        <v>109</v>
      </c>
      <c r="E499" s="72" t="s">
        <v>29</v>
      </c>
      <c r="F499" s="72" t="s">
        <v>108</v>
      </c>
      <c r="G499" s="72" t="s">
        <v>107</v>
      </c>
      <c r="H499" s="72" t="s">
        <v>32</v>
      </c>
      <c r="I499" s="72" t="s">
        <v>113</v>
      </c>
      <c r="J499" s="74">
        <v>45175</v>
      </c>
      <c r="K499" s="72"/>
      <c r="L499" s="72">
        <v>0.64777213761985342</v>
      </c>
      <c r="M499" s="72">
        <v>3829.6419069430908</v>
      </c>
      <c r="N499" s="72">
        <v>3.8296419069430909</v>
      </c>
      <c r="O499" s="72">
        <v>1.7083611286263365</v>
      </c>
    </row>
    <row r="500" spans="1:15" ht="13" x14ac:dyDescent="0.15">
      <c r="A500" s="72">
        <v>2023</v>
      </c>
      <c r="B500" s="72" t="s">
        <v>21</v>
      </c>
      <c r="C500" s="72">
        <v>1407</v>
      </c>
      <c r="D500" s="72" t="s">
        <v>107</v>
      </c>
      <c r="E500" s="72" t="s">
        <v>27</v>
      </c>
      <c r="F500" s="72" t="s">
        <v>108</v>
      </c>
      <c r="G500" s="72" t="s">
        <v>109</v>
      </c>
      <c r="H500" s="72" t="s">
        <v>32</v>
      </c>
      <c r="I500" s="72" t="s">
        <v>113</v>
      </c>
      <c r="J500" s="74">
        <v>45175</v>
      </c>
      <c r="K500" s="72"/>
      <c r="L500" s="72">
        <v>0.65892083497439935</v>
      </c>
      <c r="M500" s="72">
        <v>1606.9847244931921</v>
      </c>
      <c r="N500" s="72">
        <v>1.6069847244931921</v>
      </c>
      <c r="O500" s="72">
        <v>0.71685820876444362</v>
      </c>
    </row>
    <row r="501" spans="1:15" ht="13" x14ac:dyDescent="0.15">
      <c r="A501" s="72">
        <v>2023</v>
      </c>
      <c r="B501" s="72" t="s">
        <v>21</v>
      </c>
      <c r="C501" s="72">
        <v>1408</v>
      </c>
      <c r="D501" s="72" t="s">
        <v>107</v>
      </c>
      <c r="E501" s="72" t="s">
        <v>22</v>
      </c>
      <c r="F501" s="72" t="s">
        <v>106</v>
      </c>
      <c r="G501" s="72" t="s">
        <v>107</v>
      </c>
      <c r="H501" s="72" t="s">
        <v>32</v>
      </c>
      <c r="I501" s="72" t="s">
        <v>113</v>
      </c>
      <c r="J501" s="74">
        <v>45175</v>
      </c>
      <c r="K501" s="72"/>
      <c r="L501" s="72">
        <v>0.65642173824547123</v>
      </c>
      <c r="M501" s="72">
        <v>1577.252502408347</v>
      </c>
      <c r="N501" s="72">
        <v>1.577252502408347</v>
      </c>
      <c r="O501" s="72">
        <v>0.70359499154683713</v>
      </c>
    </row>
    <row r="502" spans="1:15" ht="13" x14ac:dyDescent="0.15">
      <c r="A502" s="72">
        <v>2023</v>
      </c>
      <c r="B502" s="72" t="s">
        <v>21</v>
      </c>
      <c r="C502" s="72">
        <v>1409</v>
      </c>
      <c r="D502" s="72" t="s">
        <v>107</v>
      </c>
      <c r="E502" s="72" t="s">
        <v>29</v>
      </c>
      <c r="F502" s="72" t="s">
        <v>108</v>
      </c>
      <c r="G502" s="72" t="s">
        <v>107</v>
      </c>
      <c r="H502" s="72" t="s">
        <v>32</v>
      </c>
      <c r="I502" s="72" t="s">
        <v>113</v>
      </c>
      <c r="J502" s="74">
        <v>45175</v>
      </c>
      <c r="K502" s="72"/>
      <c r="L502" s="72">
        <v>0.68314049586776859</v>
      </c>
      <c r="M502" s="72">
        <v>2756.0759729526676</v>
      </c>
      <c r="N502" s="72">
        <v>2.7560759729526678</v>
      </c>
      <c r="O502" s="72">
        <v>1.2294551746984828</v>
      </c>
    </row>
    <row r="503" spans="1:15" ht="13" x14ac:dyDescent="0.15">
      <c r="A503" s="72">
        <v>2023</v>
      </c>
      <c r="B503" s="72" t="s">
        <v>21</v>
      </c>
      <c r="C503" s="72">
        <v>1410</v>
      </c>
      <c r="D503" s="72" t="s">
        <v>107</v>
      </c>
      <c r="E503" s="72" t="s">
        <v>31</v>
      </c>
      <c r="F503" s="72" t="s">
        <v>106</v>
      </c>
      <c r="G503" s="72" t="s">
        <v>109</v>
      </c>
      <c r="H503" s="72" t="s">
        <v>32</v>
      </c>
      <c r="I503" s="72" t="s">
        <v>113</v>
      </c>
      <c r="J503" s="74">
        <v>45175</v>
      </c>
      <c r="K503" s="72"/>
      <c r="L503" s="72">
        <v>0.58099173553719008</v>
      </c>
      <c r="M503" s="72">
        <v>2632.1939282633498</v>
      </c>
      <c r="N503" s="72">
        <v>2.6321939282633497</v>
      </c>
      <c r="O503" s="72">
        <v>1.1741927572650694</v>
      </c>
    </row>
    <row r="504" spans="1:15" ht="13" x14ac:dyDescent="0.15">
      <c r="A504" s="72">
        <v>2023</v>
      </c>
      <c r="B504" s="72" t="s">
        <v>21</v>
      </c>
      <c r="C504" s="72">
        <v>1411</v>
      </c>
      <c r="D504" s="72" t="s">
        <v>107</v>
      </c>
      <c r="E504" s="72" t="s">
        <v>30</v>
      </c>
      <c r="F504" s="72" t="s">
        <v>108</v>
      </c>
      <c r="G504" s="72" t="s">
        <v>110</v>
      </c>
      <c r="H504" s="72" t="s">
        <v>32</v>
      </c>
      <c r="I504" s="72" t="s">
        <v>113</v>
      </c>
      <c r="J504" s="74">
        <v>45175</v>
      </c>
      <c r="K504" s="72"/>
      <c r="L504" s="72">
        <v>0.56930476606908609</v>
      </c>
      <c r="M504" s="72">
        <v>1821.0843434098063</v>
      </c>
      <c r="N504" s="72">
        <v>1.8210843434098063</v>
      </c>
      <c r="O504" s="72">
        <v>0.81236569366733713</v>
      </c>
    </row>
    <row r="505" spans="1:15" ht="13" x14ac:dyDescent="0.15">
      <c r="A505" s="72">
        <v>2023</v>
      </c>
      <c r="B505" s="72" t="s">
        <v>21</v>
      </c>
      <c r="C505" s="72">
        <v>1412</v>
      </c>
      <c r="D505" s="72" t="s">
        <v>107</v>
      </c>
      <c r="E505" s="72" t="s">
        <v>28</v>
      </c>
      <c r="F505" s="72" t="s">
        <v>106</v>
      </c>
      <c r="G505" s="72" t="s">
        <v>110</v>
      </c>
      <c r="H505" s="72" t="s">
        <v>32</v>
      </c>
      <c r="I505" s="72" t="s">
        <v>113</v>
      </c>
      <c r="J505" s="74">
        <v>45175</v>
      </c>
      <c r="K505" s="72"/>
      <c r="L505" s="72">
        <v>0.53473804100227784</v>
      </c>
      <c r="M505" s="72">
        <v>1967.2408755998354</v>
      </c>
      <c r="N505" s="72">
        <v>1.9672408755998354</v>
      </c>
      <c r="O505" s="72">
        <v>0.87756451495545496</v>
      </c>
    </row>
    <row r="506" spans="1:15" ht="13" x14ac:dyDescent="0.15">
      <c r="A506" s="72">
        <v>2023</v>
      </c>
      <c r="B506" s="72" t="s">
        <v>33</v>
      </c>
      <c r="C506" s="72">
        <v>2107</v>
      </c>
      <c r="D506" s="72" t="s">
        <v>105</v>
      </c>
      <c r="E506" s="72" t="s">
        <v>27</v>
      </c>
      <c r="F506" s="72" t="s">
        <v>108</v>
      </c>
      <c r="G506" s="72" t="s">
        <v>109</v>
      </c>
      <c r="H506" s="72" t="s">
        <v>32</v>
      </c>
      <c r="I506" s="72" t="s">
        <v>113</v>
      </c>
      <c r="J506" s="74">
        <v>45175</v>
      </c>
      <c r="K506" s="72"/>
      <c r="L506" s="72">
        <v>0.67216903268405404</v>
      </c>
      <c r="M506" s="72">
        <v>4277.2603019298313</v>
      </c>
      <c r="N506" s="72">
        <v>4.2772603019298314</v>
      </c>
      <c r="O506" s="72">
        <v>1.9080387708275766</v>
      </c>
    </row>
    <row r="507" spans="1:15" ht="13" x14ac:dyDescent="0.15">
      <c r="A507" s="72">
        <v>2023</v>
      </c>
      <c r="B507" s="72" t="s">
        <v>33</v>
      </c>
      <c r="C507" s="72">
        <v>2108</v>
      </c>
      <c r="D507" s="72" t="s">
        <v>105</v>
      </c>
      <c r="E507" s="72" t="s">
        <v>31</v>
      </c>
      <c r="F507" s="72" t="s">
        <v>106</v>
      </c>
      <c r="G507" s="72" t="s">
        <v>109</v>
      </c>
      <c r="H507" s="72" t="s">
        <v>32</v>
      </c>
      <c r="I507" s="72" t="s">
        <v>113</v>
      </c>
      <c r="J507" s="74">
        <v>45175</v>
      </c>
      <c r="K507" s="72"/>
      <c r="L507" s="72">
        <v>0.59396551724137936</v>
      </c>
      <c r="M507" s="72">
        <v>2060.1752176941832</v>
      </c>
      <c r="N507" s="72">
        <v>2.0601752176941832</v>
      </c>
      <c r="O507" s="72">
        <v>0.91902150268598048</v>
      </c>
    </row>
    <row r="508" spans="1:15" ht="13" x14ac:dyDescent="0.15">
      <c r="A508" s="72">
        <v>2023</v>
      </c>
      <c r="B508" s="72" t="s">
        <v>33</v>
      </c>
      <c r="C508" s="72">
        <v>2109</v>
      </c>
      <c r="D508" s="72" t="s">
        <v>105</v>
      </c>
      <c r="E508" s="72" t="s">
        <v>22</v>
      </c>
      <c r="F508" s="72" t="s">
        <v>106</v>
      </c>
      <c r="G508" s="72" t="s">
        <v>107</v>
      </c>
      <c r="H508" s="72" t="s">
        <v>32</v>
      </c>
      <c r="I508" s="72" t="s">
        <v>113</v>
      </c>
      <c r="J508" s="74">
        <v>45175</v>
      </c>
      <c r="K508" s="72"/>
      <c r="L508" s="72">
        <v>0.59597869049664887</v>
      </c>
      <c r="M508" s="72">
        <v>2830.8979624585972</v>
      </c>
      <c r="N508" s="72">
        <v>2.830897962458597</v>
      </c>
      <c r="O508" s="72">
        <v>1.2628324411751932</v>
      </c>
    </row>
    <row r="509" spans="1:15" ht="13" x14ac:dyDescent="0.15">
      <c r="A509" s="72">
        <v>2023</v>
      </c>
      <c r="B509" s="72" t="s">
        <v>33</v>
      </c>
      <c r="C509" s="72">
        <v>2110</v>
      </c>
      <c r="D509" s="72" t="s">
        <v>105</v>
      </c>
      <c r="E509" s="72" t="s">
        <v>28</v>
      </c>
      <c r="F509" s="72" t="s">
        <v>106</v>
      </c>
      <c r="G509" s="72" t="s">
        <v>110</v>
      </c>
      <c r="H509" s="72" t="s">
        <v>32</v>
      </c>
      <c r="I509" s="72" t="s">
        <v>113</v>
      </c>
      <c r="J509" s="74">
        <v>45175</v>
      </c>
      <c r="K509" s="72"/>
      <c r="L509" s="72">
        <v>0.56229383405227107</v>
      </c>
      <c r="M509" s="72">
        <v>2802.5313825047388</v>
      </c>
      <c r="N509" s="72">
        <v>2.8025313825047387</v>
      </c>
      <c r="O509" s="72">
        <v>1.2501784218901564</v>
      </c>
    </row>
    <row r="510" spans="1:15" ht="13" x14ac:dyDescent="0.15">
      <c r="A510" s="72">
        <v>2023</v>
      </c>
      <c r="B510" s="72" t="s">
        <v>33</v>
      </c>
      <c r="C510" s="72">
        <v>2111</v>
      </c>
      <c r="D510" s="72" t="s">
        <v>105</v>
      </c>
      <c r="E510" s="72" t="s">
        <v>29</v>
      </c>
      <c r="F510" s="72" t="s">
        <v>108</v>
      </c>
      <c r="G510" s="72" t="s">
        <v>107</v>
      </c>
      <c r="H510" s="72" t="s">
        <v>32</v>
      </c>
      <c r="I510" s="72" t="s">
        <v>113</v>
      </c>
      <c r="J510" s="74">
        <v>45175</v>
      </c>
      <c r="K510" s="72"/>
      <c r="L510" s="72">
        <v>0.55452814794669558</v>
      </c>
      <c r="M510" s="72">
        <v>2045.0117822225518</v>
      </c>
      <c r="N510" s="72">
        <v>2.0450117822225518</v>
      </c>
      <c r="O510" s="72">
        <v>0.91225726091987591</v>
      </c>
    </row>
    <row r="511" spans="1:15" ht="13" x14ac:dyDescent="0.15">
      <c r="A511" s="72">
        <v>2023</v>
      </c>
      <c r="B511" s="72" t="s">
        <v>33</v>
      </c>
      <c r="C511" s="72">
        <v>2112</v>
      </c>
      <c r="D511" s="72" t="s">
        <v>105</v>
      </c>
      <c r="E511" s="72" t="s">
        <v>30</v>
      </c>
      <c r="F511" s="72" t="s">
        <v>108</v>
      </c>
      <c r="G511" s="72" t="s">
        <v>110</v>
      </c>
      <c r="H511" s="72" t="s">
        <v>32</v>
      </c>
      <c r="I511" s="72" t="s">
        <v>113</v>
      </c>
      <c r="J511" s="74">
        <v>45175</v>
      </c>
      <c r="K511" s="72"/>
      <c r="L511" s="72">
        <v>0.63656207366984996</v>
      </c>
      <c r="M511" s="72">
        <v>4741.8296911819416</v>
      </c>
      <c r="N511" s="72">
        <v>4.741829691181942</v>
      </c>
      <c r="O511" s="72">
        <v>2.1152780651096612</v>
      </c>
    </row>
    <row r="512" spans="1:15" ht="13" x14ac:dyDescent="0.15">
      <c r="A512" s="72">
        <v>2023</v>
      </c>
      <c r="B512" s="72" t="s">
        <v>33</v>
      </c>
      <c r="C512" s="72">
        <v>2207</v>
      </c>
      <c r="D512" s="72" t="s">
        <v>111</v>
      </c>
      <c r="E512" s="72" t="s">
        <v>22</v>
      </c>
      <c r="F512" s="72" t="s">
        <v>106</v>
      </c>
      <c r="G512" s="72" t="s">
        <v>107</v>
      </c>
      <c r="H512" s="72" t="s">
        <v>32</v>
      </c>
      <c r="I512" s="72" t="s">
        <v>113</v>
      </c>
      <c r="J512" s="74">
        <v>45175</v>
      </c>
      <c r="K512" s="72"/>
      <c r="L512" s="72">
        <v>0.65563335455124128</v>
      </c>
      <c r="M512" s="72">
        <v>3785.7717203151101</v>
      </c>
      <c r="N512" s="72">
        <v>3.7857717203151102</v>
      </c>
      <c r="O512" s="72">
        <v>1.6887911209436473</v>
      </c>
    </row>
    <row r="513" spans="1:15" ht="13" x14ac:dyDescent="0.15">
      <c r="A513" s="72">
        <v>2023</v>
      </c>
      <c r="B513" s="72" t="s">
        <v>33</v>
      </c>
      <c r="C513" s="72">
        <v>2208</v>
      </c>
      <c r="D513" s="72" t="s">
        <v>111</v>
      </c>
      <c r="E513" s="72" t="s">
        <v>28</v>
      </c>
      <c r="F513" s="72" t="s">
        <v>106</v>
      </c>
      <c r="G513" s="72" t="s">
        <v>110</v>
      </c>
      <c r="H513" s="72" t="s">
        <v>32</v>
      </c>
      <c r="I513" s="72" t="s">
        <v>113</v>
      </c>
      <c r="J513" s="74">
        <v>45175</v>
      </c>
      <c r="K513" s="72"/>
      <c r="L513" s="72">
        <v>0.6127147157782894</v>
      </c>
      <c r="M513" s="72">
        <v>2526.4848914145882</v>
      </c>
      <c r="N513" s="72">
        <v>2.5264848914145883</v>
      </c>
      <c r="O513" s="72">
        <v>1.1270371187262422</v>
      </c>
    </row>
    <row r="514" spans="1:15" ht="13" x14ac:dyDescent="0.15">
      <c r="A514" s="72">
        <v>2023</v>
      </c>
      <c r="B514" s="72" t="s">
        <v>33</v>
      </c>
      <c r="C514" s="72">
        <v>2209</v>
      </c>
      <c r="D514" s="72" t="s">
        <v>111</v>
      </c>
      <c r="E514" s="72" t="s">
        <v>27</v>
      </c>
      <c r="F514" s="72" t="s">
        <v>108</v>
      </c>
      <c r="G514" s="72" t="s">
        <v>109</v>
      </c>
      <c r="H514" s="72" t="s">
        <v>32</v>
      </c>
      <c r="I514" s="72" t="s">
        <v>113</v>
      </c>
      <c r="J514" s="74">
        <v>45175</v>
      </c>
      <c r="K514" s="72"/>
      <c r="L514" s="72">
        <v>0.60055049028040597</v>
      </c>
      <c r="M514" s="72">
        <v>2364.5577363172406</v>
      </c>
      <c r="N514" s="72">
        <v>2.3645577363172405</v>
      </c>
      <c r="O514" s="72">
        <v>1.0548031960360216</v>
      </c>
    </row>
    <row r="515" spans="1:15" ht="13" x14ac:dyDescent="0.15">
      <c r="A515" s="72">
        <v>2023</v>
      </c>
      <c r="B515" s="72" t="s">
        <v>33</v>
      </c>
      <c r="C515" s="72">
        <v>2210</v>
      </c>
      <c r="D515" s="72" t="s">
        <v>111</v>
      </c>
      <c r="E515" s="72" t="s">
        <v>29</v>
      </c>
      <c r="F515" s="72" t="s">
        <v>108</v>
      </c>
      <c r="G515" s="72" t="s">
        <v>107</v>
      </c>
      <c r="H515" s="72" t="s">
        <v>32</v>
      </c>
      <c r="I515" s="72" t="s">
        <v>113</v>
      </c>
      <c r="J515" s="74">
        <v>45175</v>
      </c>
      <c r="K515" s="72"/>
      <c r="L515" s="72">
        <v>0.53792482556830967</v>
      </c>
      <c r="M515" s="72">
        <v>2121.2320635519673</v>
      </c>
      <c r="N515" s="72">
        <v>2.1212320635519673</v>
      </c>
      <c r="O515" s="72">
        <v>0.94625828999783357</v>
      </c>
    </row>
    <row r="516" spans="1:15" ht="13" x14ac:dyDescent="0.15">
      <c r="A516" s="72">
        <v>2023</v>
      </c>
      <c r="B516" s="72" t="s">
        <v>33</v>
      </c>
      <c r="C516" s="72">
        <v>2211</v>
      </c>
      <c r="D516" s="72" t="s">
        <v>111</v>
      </c>
      <c r="E516" s="72" t="s">
        <v>30</v>
      </c>
      <c r="F516" s="72" t="s">
        <v>108</v>
      </c>
      <c r="G516" s="72" t="s">
        <v>110</v>
      </c>
      <c r="H516" s="72" t="s">
        <v>32</v>
      </c>
      <c r="I516" s="72" t="s">
        <v>113</v>
      </c>
      <c r="J516" s="74">
        <v>45175</v>
      </c>
      <c r="K516" s="72"/>
      <c r="L516" s="72">
        <v>0.58013937282229966</v>
      </c>
      <c r="M516" s="72">
        <v>2333.2159261996653</v>
      </c>
      <c r="N516" s="72">
        <v>2.3332159261996654</v>
      </c>
      <c r="O516" s="72">
        <v>1.0408219593024826</v>
      </c>
    </row>
    <row r="517" spans="1:15" ht="13" x14ac:dyDescent="0.15">
      <c r="A517" s="72">
        <v>2023</v>
      </c>
      <c r="B517" s="72" t="s">
        <v>33</v>
      </c>
      <c r="C517" s="72">
        <v>2212</v>
      </c>
      <c r="D517" s="72" t="s">
        <v>111</v>
      </c>
      <c r="E517" s="72" t="s">
        <v>31</v>
      </c>
      <c r="F517" s="72" t="s">
        <v>106</v>
      </c>
      <c r="G517" s="72" t="s">
        <v>109</v>
      </c>
      <c r="H517" s="72" t="s">
        <v>32</v>
      </c>
      <c r="I517" s="72" t="s">
        <v>113</v>
      </c>
      <c r="J517" s="74">
        <v>45175</v>
      </c>
      <c r="K517" s="72"/>
      <c r="L517" s="72">
        <v>0.60582928521859825</v>
      </c>
      <c r="M517" s="72">
        <v>3285.6809968759994</v>
      </c>
      <c r="N517" s="72">
        <v>3.2856809968759992</v>
      </c>
      <c r="O517" s="72">
        <v>1.4657061502154176</v>
      </c>
    </row>
    <row r="518" spans="1:15" ht="13" x14ac:dyDescent="0.15">
      <c r="A518" s="72">
        <v>2023</v>
      </c>
      <c r="B518" s="72" t="s">
        <v>33</v>
      </c>
      <c r="C518" s="72">
        <v>2301</v>
      </c>
      <c r="D518" s="72" t="s">
        <v>109</v>
      </c>
      <c r="E518" s="72" t="s">
        <v>22</v>
      </c>
      <c r="F518" s="72" t="s">
        <v>106</v>
      </c>
      <c r="G518" s="72" t="s">
        <v>107</v>
      </c>
      <c r="H518" s="72" t="s">
        <v>32</v>
      </c>
      <c r="I518" s="72" t="s">
        <v>113</v>
      </c>
      <c r="J518" s="74">
        <v>45175</v>
      </c>
      <c r="K518" s="72"/>
      <c r="L518" s="72">
        <v>0.63411810111925893</v>
      </c>
      <c r="M518" s="72">
        <v>3491.8852697826069</v>
      </c>
      <c r="N518" s="72">
        <v>3.4918852697826068</v>
      </c>
      <c r="O518" s="72">
        <v>1.5576916081120533</v>
      </c>
    </row>
    <row r="519" spans="1:15" ht="13" x14ac:dyDescent="0.15">
      <c r="A519" s="72">
        <v>2023</v>
      </c>
      <c r="B519" s="72" t="s">
        <v>33</v>
      </c>
      <c r="C519" s="72">
        <v>2302</v>
      </c>
      <c r="D519" s="72" t="s">
        <v>109</v>
      </c>
      <c r="E519" s="72" t="s">
        <v>28</v>
      </c>
      <c r="F519" s="72" t="s">
        <v>106</v>
      </c>
      <c r="G519" s="72" t="s">
        <v>110</v>
      </c>
      <c r="H519" s="72" t="s">
        <v>32</v>
      </c>
      <c r="I519" s="72" t="s">
        <v>113</v>
      </c>
      <c r="J519" s="74">
        <v>45175</v>
      </c>
      <c r="K519" s="72"/>
      <c r="L519" s="72">
        <v>0.64130863224280643</v>
      </c>
      <c r="M519" s="72">
        <v>2729.9420296779381</v>
      </c>
      <c r="N519" s="72">
        <v>2.7299420296779382</v>
      </c>
      <c r="O519" s="72">
        <v>1.2177971100770018</v>
      </c>
    </row>
    <row r="520" spans="1:15" ht="13" x14ac:dyDescent="0.15">
      <c r="A520" s="72">
        <v>2023</v>
      </c>
      <c r="B520" s="72" t="s">
        <v>33</v>
      </c>
      <c r="C520" s="72">
        <v>2303</v>
      </c>
      <c r="D520" s="72" t="s">
        <v>109</v>
      </c>
      <c r="E520" s="72" t="s">
        <v>31</v>
      </c>
      <c r="F520" s="72" t="s">
        <v>106</v>
      </c>
      <c r="G520" s="72" t="s">
        <v>109</v>
      </c>
      <c r="H520" s="72" t="s">
        <v>32</v>
      </c>
      <c r="I520" s="72" t="s">
        <v>113</v>
      </c>
      <c r="J520" s="74">
        <v>45175</v>
      </c>
      <c r="K520" s="72"/>
      <c r="L520" s="72">
        <v>0.56136298007507945</v>
      </c>
      <c r="M520" s="72">
        <v>2596.529808302163</v>
      </c>
      <c r="N520" s="72">
        <v>2.5965298083021628</v>
      </c>
      <c r="O520" s="72">
        <v>1.1582833856557035</v>
      </c>
    </row>
    <row r="521" spans="1:15" ht="13" x14ac:dyDescent="0.15">
      <c r="A521" s="72">
        <v>2023</v>
      </c>
      <c r="B521" s="72" t="s">
        <v>33</v>
      </c>
      <c r="C521" s="72">
        <v>2304</v>
      </c>
      <c r="D521" s="72" t="s">
        <v>109</v>
      </c>
      <c r="E521" s="72" t="s">
        <v>30</v>
      </c>
      <c r="F521" s="72" t="s">
        <v>108</v>
      </c>
      <c r="G521" s="72" t="s">
        <v>110</v>
      </c>
      <c r="H521" s="72" t="s">
        <v>32</v>
      </c>
      <c r="I521" s="72" t="s">
        <v>113</v>
      </c>
      <c r="J521" s="74">
        <v>45175</v>
      </c>
      <c r="K521" s="72"/>
      <c r="L521" s="72">
        <v>0.59092977400273017</v>
      </c>
      <c r="M521" s="72">
        <v>2718.0191392666743</v>
      </c>
      <c r="N521" s="72">
        <v>2.7180191392666742</v>
      </c>
      <c r="O521" s="72">
        <v>1.2124784398163315</v>
      </c>
    </row>
    <row r="522" spans="1:15" ht="13" x14ac:dyDescent="0.15">
      <c r="A522" s="72">
        <v>2023</v>
      </c>
      <c r="B522" s="72" t="s">
        <v>33</v>
      </c>
      <c r="C522" s="72">
        <v>2305</v>
      </c>
      <c r="D522" s="72" t="s">
        <v>109</v>
      </c>
      <c r="E522" s="72" t="s">
        <v>29</v>
      </c>
      <c r="F522" s="72" t="s">
        <v>108</v>
      </c>
      <c r="G522" s="72" t="s">
        <v>107</v>
      </c>
      <c r="H522" s="72" t="s">
        <v>32</v>
      </c>
      <c r="I522" s="72" t="s">
        <v>113</v>
      </c>
      <c r="J522" s="74">
        <v>45175</v>
      </c>
      <c r="K522" s="72"/>
      <c r="L522" s="72">
        <v>0.62670759785111285</v>
      </c>
      <c r="M522" s="72">
        <v>2841.0681426699839</v>
      </c>
      <c r="N522" s="72">
        <v>2.8410681426699838</v>
      </c>
      <c r="O522" s="72">
        <v>1.2673692466955104</v>
      </c>
    </row>
    <row r="523" spans="1:15" ht="13" x14ac:dyDescent="0.15">
      <c r="A523" s="72">
        <v>2023</v>
      </c>
      <c r="B523" s="72" t="s">
        <v>33</v>
      </c>
      <c r="C523" s="72">
        <v>2306</v>
      </c>
      <c r="D523" s="72" t="s">
        <v>109</v>
      </c>
      <c r="E523" s="72" t="s">
        <v>27</v>
      </c>
      <c r="F523" s="72" t="s">
        <v>108</v>
      </c>
      <c r="G523" s="72" t="s">
        <v>109</v>
      </c>
      <c r="H523" s="72" t="s">
        <v>32</v>
      </c>
      <c r="I523" s="72" t="s">
        <v>113</v>
      </c>
      <c r="J523" s="74">
        <v>45175</v>
      </c>
      <c r="K523" s="72"/>
      <c r="L523" s="72">
        <v>0.61399548532731385</v>
      </c>
      <c r="M523" s="72">
        <v>3730.5625099756012</v>
      </c>
      <c r="N523" s="72">
        <v>3.7305625099756012</v>
      </c>
      <c r="O523" s="72">
        <v>1.664162899512506</v>
      </c>
    </row>
    <row r="524" spans="1:15" ht="13" x14ac:dyDescent="0.15">
      <c r="A524" s="72">
        <v>2023</v>
      </c>
      <c r="B524" s="72" t="s">
        <v>33</v>
      </c>
      <c r="C524" s="72">
        <v>2407</v>
      </c>
      <c r="D524" s="72" t="s">
        <v>107</v>
      </c>
      <c r="E524" s="72" t="s">
        <v>31</v>
      </c>
      <c r="F524" s="72" t="s">
        <v>106</v>
      </c>
      <c r="G524" s="72" t="s">
        <v>109</v>
      </c>
      <c r="H524" s="72" t="s">
        <v>32</v>
      </c>
      <c r="I524" s="72" t="s">
        <v>113</v>
      </c>
      <c r="J524" s="74">
        <v>45175</v>
      </c>
      <c r="K524" s="72"/>
      <c r="L524" s="72">
        <v>0.65603308226259049</v>
      </c>
      <c r="M524" s="72">
        <v>3074.9661889079007</v>
      </c>
      <c r="N524" s="72">
        <v>3.0749661889079007</v>
      </c>
      <c r="O524" s="72">
        <v>1.3717085922437366</v>
      </c>
    </row>
    <row r="525" spans="1:15" ht="13" x14ac:dyDescent="0.15">
      <c r="A525" s="72">
        <v>2023</v>
      </c>
      <c r="B525" s="72" t="s">
        <v>33</v>
      </c>
      <c r="C525" s="72">
        <v>2408</v>
      </c>
      <c r="D525" s="72" t="s">
        <v>107</v>
      </c>
      <c r="E525" s="72" t="s">
        <v>27</v>
      </c>
      <c r="F525" s="72" t="s">
        <v>108</v>
      </c>
      <c r="G525" s="72" t="s">
        <v>109</v>
      </c>
      <c r="H525" s="72" t="s">
        <v>32</v>
      </c>
      <c r="I525" s="72" t="s">
        <v>113</v>
      </c>
      <c r="J525" s="74">
        <v>45175</v>
      </c>
      <c r="K525" s="72"/>
      <c r="L525" s="72">
        <v>0.61021814006888642</v>
      </c>
      <c r="M525" s="72">
        <v>2778.213297021754</v>
      </c>
      <c r="N525" s="72">
        <v>2.7782132970217539</v>
      </c>
      <c r="O525" s="72">
        <v>1.2393303914551372</v>
      </c>
    </row>
    <row r="526" spans="1:15" ht="13" x14ac:dyDescent="0.15">
      <c r="A526" s="72">
        <v>2023</v>
      </c>
      <c r="B526" s="72" t="s">
        <v>33</v>
      </c>
      <c r="C526" s="72">
        <v>2409</v>
      </c>
      <c r="D526" s="72" t="s">
        <v>107</v>
      </c>
      <c r="E526" s="72" t="s">
        <v>22</v>
      </c>
      <c r="F526" s="72" t="s">
        <v>106</v>
      </c>
      <c r="G526" s="72" t="s">
        <v>107</v>
      </c>
      <c r="H526" s="72" t="s">
        <v>32</v>
      </c>
      <c r="I526" s="72" t="s">
        <v>113</v>
      </c>
      <c r="J526" s="74">
        <v>45175</v>
      </c>
      <c r="K526" s="72"/>
      <c r="L526" s="72">
        <v>0.60664028144239224</v>
      </c>
      <c r="M526" s="72">
        <v>2851.2354710991472</v>
      </c>
      <c r="N526" s="72">
        <v>2.8512354710991472</v>
      </c>
      <c r="O526" s="72">
        <v>1.2719047800671475</v>
      </c>
    </row>
    <row r="527" spans="1:15" ht="13" x14ac:dyDescent="0.15">
      <c r="A527" s="72">
        <v>2023</v>
      </c>
      <c r="B527" s="72" t="s">
        <v>33</v>
      </c>
      <c r="C527" s="72">
        <v>2410</v>
      </c>
      <c r="D527" s="72" t="s">
        <v>107</v>
      </c>
      <c r="E527" s="72" t="s">
        <v>30</v>
      </c>
      <c r="F527" s="72" t="s">
        <v>108</v>
      </c>
      <c r="G527" s="72" t="s">
        <v>110</v>
      </c>
      <c r="H527" s="72" t="s">
        <v>32</v>
      </c>
      <c r="I527" s="72" t="s">
        <v>113</v>
      </c>
      <c r="J527" s="74">
        <v>45175</v>
      </c>
      <c r="K527" s="72"/>
      <c r="L527" s="72">
        <v>0.68068129507442077</v>
      </c>
      <c r="M527" s="72">
        <v>3471.8329373216584</v>
      </c>
      <c r="N527" s="72">
        <v>3.4718329373216585</v>
      </c>
      <c r="O527" s="72">
        <v>1.5487464831768814</v>
      </c>
    </row>
    <row r="528" spans="1:15" ht="13" x14ac:dyDescent="0.15">
      <c r="A528" s="72">
        <v>2023</v>
      </c>
      <c r="B528" s="72" t="s">
        <v>33</v>
      </c>
      <c r="C528" s="72">
        <v>2411</v>
      </c>
      <c r="D528" s="72" t="s">
        <v>107</v>
      </c>
      <c r="E528" s="72" t="s">
        <v>29</v>
      </c>
      <c r="F528" s="72" t="s">
        <v>108</v>
      </c>
      <c r="G528" s="72" t="s">
        <v>107</v>
      </c>
      <c r="H528" s="72" t="s">
        <v>32</v>
      </c>
      <c r="I528" s="72" t="s">
        <v>113</v>
      </c>
      <c r="J528" s="74">
        <v>45175</v>
      </c>
      <c r="K528" s="72"/>
      <c r="L528" s="72">
        <v>0.67604084838963086</v>
      </c>
      <c r="M528" s="72">
        <v>4109.3345764531923</v>
      </c>
      <c r="N528" s="72">
        <v>4.1093345764531923</v>
      </c>
      <c r="O528" s="72">
        <v>1.8331289518754281</v>
      </c>
    </row>
    <row r="529" spans="1:15" ht="13" x14ac:dyDescent="0.15">
      <c r="A529" s="72">
        <v>2023</v>
      </c>
      <c r="B529" s="72" t="s">
        <v>33</v>
      </c>
      <c r="C529" s="72">
        <v>2412</v>
      </c>
      <c r="D529" s="72" t="s">
        <v>107</v>
      </c>
      <c r="E529" s="72" t="s">
        <v>28</v>
      </c>
      <c r="F529" s="72" t="s">
        <v>106</v>
      </c>
      <c r="G529" s="72" t="s">
        <v>110</v>
      </c>
      <c r="H529" s="72" t="s">
        <v>32</v>
      </c>
      <c r="I529" s="72" t="s">
        <v>113</v>
      </c>
      <c r="J529" s="74">
        <v>45175</v>
      </c>
      <c r="K529" s="72"/>
      <c r="L529" s="72">
        <v>0.64643081431860994</v>
      </c>
      <c r="M529" s="72">
        <v>3374.3758166410462</v>
      </c>
      <c r="N529" s="72">
        <v>3.374375816641046</v>
      </c>
      <c r="O529" s="72">
        <v>1.5052719336695877</v>
      </c>
    </row>
    <row r="530" spans="1:15" ht="13" x14ac:dyDescent="0.15">
      <c r="A530" s="72">
        <v>2023</v>
      </c>
      <c r="B530" s="72" t="s">
        <v>21</v>
      </c>
      <c r="C530" s="72">
        <v>1107</v>
      </c>
      <c r="D530" s="72" t="s">
        <v>105</v>
      </c>
      <c r="E530" s="72" t="s">
        <v>29</v>
      </c>
      <c r="F530" s="72" t="s">
        <v>108</v>
      </c>
      <c r="G530" s="72" t="s">
        <v>107</v>
      </c>
      <c r="H530" s="72" t="s">
        <v>32</v>
      </c>
      <c r="I530" s="72" t="s">
        <v>114</v>
      </c>
      <c r="J530" s="74">
        <v>45230</v>
      </c>
      <c r="K530" s="72"/>
      <c r="L530" s="72">
        <v>0.3555176336746303</v>
      </c>
      <c r="M530" s="72">
        <v>1635.0170437787044</v>
      </c>
      <c r="N530" s="72">
        <v>1.6350170437787044</v>
      </c>
      <c r="O530" s="72">
        <v>0.72936311804219844</v>
      </c>
    </row>
    <row r="531" spans="1:15" ht="13" x14ac:dyDescent="0.15">
      <c r="A531" s="72">
        <v>2023</v>
      </c>
      <c r="B531" s="72" t="s">
        <v>21</v>
      </c>
      <c r="C531" s="72">
        <v>1108</v>
      </c>
      <c r="D531" s="72" t="s">
        <v>105</v>
      </c>
      <c r="E531" s="72" t="s">
        <v>28</v>
      </c>
      <c r="F531" s="72" t="s">
        <v>106</v>
      </c>
      <c r="G531" s="72" t="s">
        <v>110</v>
      </c>
      <c r="H531" s="72" t="s">
        <v>32</v>
      </c>
      <c r="I531" s="72" t="s">
        <v>114</v>
      </c>
      <c r="J531" s="74">
        <v>45230</v>
      </c>
      <c r="K531" s="72"/>
      <c r="L531" s="72">
        <v>0.37765716870194482</v>
      </c>
      <c r="M531" s="72">
        <v>1578.8502361166313</v>
      </c>
      <c r="N531" s="72">
        <v>1.5788502361166312</v>
      </c>
      <c r="O531" s="72">
        <v>0.70430772297903188</v>
      </c>
    </row>
    <row r="532" spans="1:15" ht="13" x14ac:dyDescent="0.15">
      <c r="A532" s="72">
        <v>2023</v>
      </c>
      <c r="B532" s="72" t="s">
        <v>21</v>
      </c>
      <c r="C532" s="72">
        <v>1109</v>
      </c>
      <c r="D532" s="72" t="s">
        <v>105</v>
      </c>
      <c r="E532" s="72" t="s">
        <v>22</v>
      </c>
      <c r="F532" s="72" t="s">
        <v>106</v>
      </c>
      <c r="G532" s="72" t="s">
        <v>107</v>
      </c>
      <c r="H532" s="72" t="s">
        <v>32</v>
      </c>
      <c r="I532" s="72" t="s">
        <v>114</v>
      </c>
      <c r="J532" s="74">
        <v>45230</v>
      </c>
      <c r="K532" s="72"/>
      <c r="L532" s="72">
        <v>0.43542116630669553</v>
      </c>
      <c r="M532" s="72">
        <v>1364.1010343414946</v>
      </c>
      <c r="N532" s="72">
        <v>1.3641010343414945</v>
      </c>
      <c r="O532" s="72">
        <v>0.60851046630836303</v>
      </c>
    </row>
    <row r="533" spans="1:15" ht="13" x14ac:dyDescent="0.15">
      <c r="A533" s="72">
        <v>2023</v>
      </c>
      <c r="B533" s="72" t="s">
        <v>21</v>
      </c>
      <c r="C533" s="72">
        <v>1110</v>
      </c>
      <c r="D533" s="72" t="s">
        <v>105</v>
      </c>
      <c r="E533" s="72" t="s">
        <v>27</v>
      </c>
      <c r="F533" s="72" t="s">
        <v>108</v>
      </c>
      <c r="G533" s="72" t="s">
        <v>109</v>
      </c>
      <c r="H533" s="72" t="s">
        <v>32</v>
      </c>
      <c r="I533" s="72" t="s">
        <v>114</v>
      </c>
      <c r="J533" s="74">
        <v>45230</v>
      </c>
      <c r="K533" s="72"/>
      <c r="L533" s="72">
        <v>0.34170471841704719</v>
      </c>
      <c r="M533" s="72">
        <v>1988.1662686393784</v>
      </c>
      <c r="N533" s="72">
        <v>1.9881662686393784</v>
      </c>
      <c r="O533" s="72">
        <v>0.88689910261107174</v>
      </c>
    </row>
    <row r="534" spans="1:15" ht="13" x14ac:dyDescent="0.15">
      <c r="A534" s="72">
        <v>2023</v>
      </c>
      <c r="B534" s="72" t="s">
        <v>21</v>
      </c>
      <c r="C534" s="72">
        <v>1111</v>
      </c>
      <c r="D534" s="72" t="s">
        <v>105</v>
      </c>
      <c r="E534" s="72" t="s">
        <v>30</v>
      </c>
      <c r="F534" s="72" t="s">
        <v>108</v>
      </c>
      <c r="G534" s="72" t="s">
        <v>110</v>
      </c>
      <c r="H534" s="72" t="s">
        <v>32</v>
      </c>
      <c r="I534" s="72" t="s">
        <v>114</v>
      </c>
      <c r="J534" s="74">
        <v>45230</v>
      </c>
      <c r="K534" s="72"/>
      <c r="L534" s="72">
        <v>0.35703758290346349</v>
      </c>
      <c r="M534" s="72">
        <v>2097.2070186016394</v>
      </c>
      <c r="N534" s="72">
        <v>2.0972070186016394</v>
      </c>
      <c r="O534" s="72">
        <v>0.93554098172098676</v>
      </c>
    </row>
    <row r="535" spans="1:15" ht="13" x14ac:dyDescent="0.15">
      <c r="A535" s="72">
        <v>2023</v>
      </c>
      <c r="B535" s="72" t="s">
        <v>21</v>
      </c>
      <c r="C535" s="72">
        <v>1112</v>
      </c>
      <c r="D535" s="72" t="s">
        <v>105</v>
      </c>
      <c r="E535" s="72" t="s">
        <v>31</v>
      </c>
      <c r="F535" s="72" t="s">
        <v>106</v>
      </c>
      <c r="G535" s="72" t="s">
        <v>109</v>
      </c>
      <c r="H535" s="72" t="s">
        <v>32</v>
      </c>
      <c r="I535" s="72" t="s">
        <v>114</v>
      </c>
      <c r="J535" s="74">
        <v>45230</v>
      </c>
      <c r="K535" s="72"/>
      <c r="L535" s="72">
        <v>0.28545618789521238</v>
      </c>
      <c r="M535" s="72">
        <v>1122.1842402748755</v>
      </c>
      <c r="N535" s="72">
        <v>1.1221842402748754</v>
      </c>
      <c r="O535" s="72">
        <v>0.50059404555997888</v>
      </c>
    </row>
    <row r="536" spans="1:15" ht="13" x14ac:dyDescent="0.15">
      <c r="A536" s="72">
        <v>2023</v>
      </c>
      <c r="B536" s="72" t="s">
        <v>21</v>
      </c>
      <c r="C536" s="72">
        <v>1207</v>
      </c>
      <c r="D536" s="72" t="s">
        <v>111</v>
      </c>
      <c r="E536" s="72" t="s">
        <v>28</v>
      </c>
      <c r="F536" s="72" t="s">
        <v>106</v>
      </c>
      <c r="G536" s="72" t="s">
        <v>110</v>
      </c>
      <c r="H536" s="72" t="s">
        <v>32</v>
      </c>
      <c r="I536" s="72" t="s">
        <v>114</v>
      </c>
      <c r="J536" s="74">
        <v>45230</v>
      </c>
      <c r="K536" s="72"/>
      <c r="L536" s="72">
        <v>0.3349247153874404</v>
      </c>
      <c r="M536" s="72">
        <v>1526.5687235104538</v>
      </c>
      <c r="N536" s="72">
        <v>1.5265687235104537</v>
      </c>
      <c r="O536" s="72">
        <v>0.68098551530205476</v>
      </c>
    </row>
    <row r="537" spans="1:15" ht="13" x14ac:dyDescent="0.15">
      <c r="A537" s="72">
        <v>2023</v>
      </c>
      <c r="B537" s="72" t="s">
        <v>21</v>
      </c>
      <c r="C537" s="72">
        <v>1208</v>
      </c>
      <c r="D537" s="72" t="s">
        <v>111</v>
      </c>
      <c r="E537" s="72" t="s">
        <v>30</v>
      </c>
      <c r="F537" s="72" t="s">
        <v>108</v>
      </c>
      <c r="G537" s="72" t="s">
        <v>110</v>
      </c>
      <c r="H537" s="72" t="s">
        <v>32</v>
      </c>
      <c r="I537" s="72" t="s">
        <v>114</v>
      </c>
      <c r="J537" s="74">
        <v>45230</v>
      </c>
      <c r="K537" s="72"/>
      <c r="L537" s="72">
        <v>0.32142857142857145</v>
      </c>
      <c r="M537" s="72">
        <v>2049.4037598204263</v>
      </c>
      <c r="N537" s="72">
        <v>2.0494037598204264</v>
      </c>
      <c r="O537" s="72">
        <v>0.91421647381453419</v>
      </c>
    </row>
    <row r="538" spans="1:15" ht="13" x14ac:dyDescent="0.15">
      <c r="A538" s="72">
        <v>2023</v>
      </c>
      <c r="B538" s="72" t="s">
        <v>21</v>
      </c>
      <c r="C538" s="72">
        <v>1209</v>
      </c>
      <c r="D538" s="72" t="s">
        <v>111</v>
      </c>
      <c r="E538" s="72" t="s">
        <v>31</v>
      </c>
      <c r="F538" s="72" t="s">
        <v>106</v>
      </c>
      <c r="G538" s="72" t="s">
        <v>109</v>
      </c>
      <c r="H538" s="72" t="s">
        <v>32</v>
      </c>
      <c r="I538" s="72" t="s">
        <v>114</v>
      </c>
      <c r="J538" s="74">
        <v>45230</v>
      </c>
      <c r="K538" s="72"/>
      <c r="L538" s="72">
        <v>0.3167082294264339</v>
      </c>
      <c r="M538" s="72">
        <v>1733.4744116140625</v>
      </c>
      <c r="N538" s="72">
        <v>1.7334744116140626</v>
      </c>
      <c r="O538" s="72">
        <v>0.7732838668025056</v>
      </c>
    </row>
    <row r="539" spans="1:15" ht="13" x14ac:dyDescent="0.15">
      <c r="A539" s="72">
        <v>2023</v>
      </c>
      <c r="B539" s="72" t="s">
        <v>21</v>
      </c>
      <c r="C539" s="72">
        <v>1210</v>
      </c>
      <c r="D539" s="72" t="s">
        <v>111</v>
      </c>
      <c r="E539" s="72" t="s">
        <v>22</v>
      </c>
      <c r="F539" s="72" t="s">
        <v>106</v>
      </c>
      <c r="G539" s="72" t="s">
        <v>107</v>
      </c>
      <c r="H539" s="72" t="s">
        <v>32</v>
      </c>
      <c r="I539" s="72" t="s">
        <v>114</v>
      </c>
      <c r="J539" s="74">
        <v>45230</v>
      </c>
      <c r="K539" s="72"/>
      <c r="L539" s="72">
        <v>0.31770833333333331</v>
      </c>
      <c r="M539" s="72">
        <v>1978.2139450056113</v>
      </c>
      <c r="N539" s="72">
        <v>1.9782139450056113</v>
      </c>
      <c r="O539" s="72">
        <v>0.88245948051360812</v>
      </c>
    </row>
    <row r="540" spans="1:15" ht="13" x14ac:dyDescent="0.15">
      <c r="A540" s="72">
        <v>2023</v>
      </c>
      <c r="B540" s="72" t="s">
        <v>21</v>
      </c>
      <c r="C540" s="72">
        <v>1211</v>
      </c>
      <c r="D540" s="72" t="s">
        <v>111</v>
      </c>
      <c r="E540" s="72" t="s">
        <v>27</v>
      </c>
      <c r="F540" s="72" t="s">
        <v>108</v>
      </c>
      <c r="G540" s="72" t="s">
        <v>109</v>
      </c>
      <c r="H540" s="72" t="s">
        <v>32</v>
      </c>
      <c r="I540" s="72" t="s">
        <v>114</v>
      </c>
      <c r="J540" s="74">
        <v>45230</v>
      </c>
      <c r="K540" s="72"/>
      <c r="L540" s="72">
        <v>0.29490022172949004</v>
      </c>
      <c r="M540" s="72">
        <v>2640.6097486319209</v>
      </c>
      <c r="N540" s="72">
        <v>2.6406097486319209</v>
      </c>
      <c r="O540" s="72">
        <v>1.177946962157465</v>
      </c>
    </row>
    <row r="541" spans="1:15" ht="13" x14ac:dyDescent="0.15">
      <c r="A541" s="72">
        <v>2023</v>
      </c>
      <c r="B541" s="72" t="s">
        <v>21</v>
      </c>
      <c r="C541" s="72">
        <v>1212</v>
      </c>
      <c r="D541" s="72" t="s">
        <v>111</v>
      </c>
      <c r="E541" s="72" t="s">
        <v>29</v>
      </c>
      <c r="F541" s="72" t="s">
        <v>108</v>
      </c>
      <c r="G541" s="72" t="s">
        <v>107</v>
      </c>
      <c r="H541" s="72" t="s">
        <v>32</v>
      </c>
      <c r="I541" s="72" t="s">
        <v>114</v>
      </c>
      <c r="J541" s="74">
        <v>45230</v>
      </c>
      <c r="K541" s="72"/>
      <c r="L541" s="72">
        <v>0.33351846709247435</v>
      </c>
      <c r="M541" s="72">
        <v>2334.9525992125268</v>
      </c>
      <c r="N541" s="72">
        <v>2.3349525992125266</v>
      </c>
      <c r="O541" s="72">
        <v>1.0415966700301169</v>
      </c>
    </row>
    <row r="542" spans="1:15" ht="13" x14ac:dyDescent="0.15">
      <c r="A542" s="72">
        <v>2023</v>
      </c>
      <c r="B542" s="72" t="s">
        <v>21</v>
      </c>
      <c r="C542" s="72">
        <v>1301</v>
      </c>
      <c r="D542" s="72" t="s">
        <v>109</v>
      </c>
      <c r="E542" s="72" t="s">
        <v>22</v>
      </c>
      <c r="F542" s="72" t="s">
        <v>106</v>
      </c>
      <c r="G542" s="72" t="s">
        <v>107</v>
      </c>
      <c r="H542" s="72" t="s">
        <v>32</v>
      </c>
      <c r="I542" s="72" t="s">
        <v>114</v>
      </c>
      <c r="J542" s="74">
        <v>45230</v>
      </c>
      <c r="K542" s="72"/>
      <c r="L542" s="72">
        <v>0.52108592514496577</v>
      </c>
      <c r="M542" s="72">
        <v>1446.4038188361681</v>
      </c>
      <c r="N542" s="72">
        <v>1.4464038188361681</v>
      </c>
      <c r="O542" s="72">
        <v>0.64522483314080736</v>
      </c>
    </row>
    <row r="543" spans="1:15" ht="13" x14ac:dyDescent="0.15">
      <c r="A543" s="72">
        <v>2023</v>
      </c>
      <c r="B543" s="72" t="s">
        <v>21</v>
      </c>
      <c r="C543" s="72">
        <v>1302</v>
      </c>
      <c r="D543" s="72" t="s">
        <v>109</v>
      </c>
      <c r="E543" s="72" t="s">
        <v>27</v>
      </c>
      <c r="F543" s="72" t="s">
        <v>108</v>
      </c>
      <c r="G543" s="72" t="s">
        <v>109</v>
      </c>
      <c r="H543" s="72" t="s">
        <v>32</v>
      </c>
      <c r="I543" s="72" t="s">
        <v>114</v>
      </c>
      <c r="J543" s="74">
        <v>45230</v>
      </c>
      <c r="K543" s="72"/>
      <c r="L543" s="72">
        <v>0.50686456400742108</v>
      </c>
      <c r="M543" s="72">
        <v>1489.3548034457126</v>
      </c>
      <c r="N543" s="72">
        <v>1.4893548034457127</v>
      </c>
      <c r="O543" s="72">
        <v>0.66438479491429459</v>
      </c>
    </row>
    <row r="544" spans="1:15" ht="13" x14ac:dyDescent="0.15">
      <c r="A544" s="72">
        <v>2023</v>
      </c>
      <c r="B544" s="72" t="s">
        <v>21</v>
      </c>
      <c r="C544" s="72">
        <v>1303</v>
      </c>
      <c r="D544" s="72" t="s">
        <v>109</v>
      </c>
      <c r="E544" s="72" t="s">
        <v>30</v>
      </c>
      <c r="F544" s="72" t="s">
        <v>108</v>
      </c>
      <c r="G544" s="72" t="s">
        <v>110</v>
      </c>
      <c r="H544" s="72" t="s">
        <v>32</v>
      </c>
      <c r="I544" s="72" t="s">
        <v>114</v>
      </c>
      <c r="J544" s="74">
        <v>45230</v>
      </c>
      <c r="K544" s="72"/>
      <c r="L544" s="72">
        <v>0.49294690946396513</v>
      </c>
      <c r="M544" s="72">
        <v>1776.4107079169912</v>
      </c>
      <c r="N544" s="72">
        <v>1.7764107079169913</v>
      </c>
      <c r="O544" s="72">
        <v>0.79243727628398275</v>
      </c>
    </row>
    <row r="545" spans="1:15" ht="13" x14ac:dyDescent="0.15">
      <c r="A545" s="72">
        <v>2023</v>
      </c>
      <c r="B545" s="72" t="s">
        <v>21</v>
      </c>
      <c r="C545" s="72">
        <v>1304</v>
      </c>
      <c r="D545" s="72" t="s">
        <v>109</v>
      </c>
      <c r="E545" s="72" t="s">
        <v>31</v>
      </c>
      <c r="F545" s="72" t="s">
        <v>106</v>
      </c>
      <c r="G545" s="72" t="s">
        <v>109</v>
      </c>
      <c r="H545" s="72" t="s">
        <v>32</v>
      </c>
      <c r="I545" s="72" t="s">
        <v>114</v>
      </c>
      <c r="J545" s="74">
        <v>45230</v>
      </c>
      <c r="K545" s="72"/>
      <c r="L545" s="72">
        <v>0.5551716194425248</v>
      </c>
      <c r="M545" s="72">
        <v>752.3370917705555</v>
      </c>
      <c r="N545" s="72">
        <v>0.75233709177055552</v>
      </c>
      <c r="O545" s="72">
        <v>0.33560930093083535</v>
      </c>
    </row>
    <row r="546" spans="1:15" ht="13" x14ac:dyDescent="0.15">
      <c r="A546" s="72">
        <v>2023</v>
      </c>
      <c r="B546" s="72" t="s">
        <v>21</v>
      </c>
      <c r="C546" s="72">
        <v>1305</v>
      </c>
      <c r="D546" s="72" t="s">
        <v>109</v>
      </c>
      <c r="E546" s="72" t="s">
        <v>28</v>
      </c>
      <c r="F546" s="72" t="s">
        <v>106</v>
      </c>
      <c r="G546" s="72" t="s">
        <v>110</v>
      </c>
      <c r="H546" s="72" t="s">
        <v>32</v>
      </c>
      <c r="I546" s="72" t="s">
        <v>114</v>
      </c>
      <c r="J546" s="74">
        <v>45230</v>
      </c>
      <c r="K546" s="72"/>
      <c r="L546" s="72">
        <v>0.4991364421416235</v>
      </c>
      <c r="M546" s="72">
        <v>1149.6482576678316</v>
      </c>
      <c r="N546" s="72">
        <v>1.1496482576678315</v>
      </c>
      <c r="O546" s="72">
        <v>0.51284544161478529</v>
      </c>
    </row>
    <row r="547" spans="1:15" ht="13" x14ac:dyDescent="0.15">
      <c r="A547" s="72">
        <v>2023</v>
      </c>
      <c r="B547" s="72" t="s">
        <v>21</v>
      </c>
      <c r="C547" s="72">
        <v>1306</v>
      </c>
      <c r="D547" s="72" t="s">
        <v>109</v>
      </c>
      <c r="E547" s="72" t="s">
        <v>29</v>
      </c>
      <c r="F547" s="72" t="s">
        <v>108</v>
      </c>
      <c r="G547" s="72" t="s">
        <v>107</v>
      </c>
      <c r="H547" s="72" t="s">
        <v>32</v>
      </c>
      <c r="I547" s="72" t="s">
        <v>114</v>
      </c>
      <c r="J547" s="74">
        <v>45230</v>
      </c>
      <c r="K547" s="72"/>
      <c r="L547" s="72">
        <v>0.55433718425690237</v>
      </c>
      <c r="M547" s="72">
        <v>1722.8534167908879</v>
      </c>
      <c r="N547" s="72">
        <v>1.7228534167908878</v>
      </c>
      <c r="O547" s="72">
        <v>0.76854595784283031</v>
      </c>
    </row>
    <row r="548" spans="1:15" ht="13" x14ac:dyDescent="0.15">
      <c r="A548" s="72">
        <v>2023</v>
      </c>
      <c r="B548" s="72" t="s">
        <v>21</v>
      </c>
      <c r="C548" s="72">
        <v>1407</v>
      </c>
      <c r="D548" s="72" t="s">
        <v>107</v>
      </c>
      <c r="E548" s="72" t="s">
        <v>27</v>
      </c>
      <c r="F548" s="72" t="s">
        <v>108</v>
      </c>
      <c r="G548" s="72" t="s">
        <v>109</v>
      </c>
      <c r="H548" s="72" t="s">
        <v>32</v>
      </c>
      <c r="I548" s="72" t="s">
        <v>114</v>
      </c>
      <c r="J548" s="74">
        <v>45230</v>
      </c>
      <c r="K548" s="72"/>
      <c r="L548" s="72">
        <v>0.44787644787644793</v>
      </c>
      <c r="M548" s="72">
        <v>1600.8088088088086</v>
      </c>
      <c r="N548" s="72">
        <v>1.6008088088088086</v>
      </c>
      <c r="O548" s="72">
        <v>0.7141032007127126</v>
      </c>
    </row>
    <row r="549" spans="1:15" ht="13" x14ac:dyDescent="0.15">
      <c r="A549" s="72">
        <v>2023</v>
      </c>
      <c r="B549" s="72" t="s">
        <v>21</v>
      </c>
      <c r="C549" s="72">
        <v>1408</v>
      </c>
      <c r="D549" s="72" t="s">
        <v>107</v>
      </c>
      <c r="E549" s="72" t="s">
        <v>22</v>
      </c>
      <c r="F549" s="72" t="s">
        <v>106</v>
      </c>
      <c r="G549" s="72" t="s">
        <v>107</v>
      </c>
      <c r="H549" s="72" t="s">
        <v>32</v>
      </c>
      <c r="I549" s="72" t="s">
        <v>114</v>
      </c>
      <c r="J549" s="74">
        <v>45230</v>
      </c>
      <c r="K549" s="72"/>
      <c r="L549" s="72">
        <v>0.49203486624586712</v>
      </c>
      <c r="M549" s="72">
        <v>1165.9487335702142</v>
      </c>
      <c r="N549" s="72">
        <v>1.1659487335702143</v>
      </c>
      <c r="O549" s="72">
        <v>0.52011690460960336</v>
      </c>
    </row>
    <row r="550" spans="1:15" ht="13" x14ac:dyDescent="0.15">
      <c r="A550" s="72">
        <v>2023</v>
      </c>
      <c r="B550" s="72" t="s">
        <v>21</v>
      </c>
      <c r="C550" s="72">
        <v>1409</v>
      </c>
      <c r="D550" s="72" t="s">
        <v>107</v>
      </c>
      <c r="E550" s="72" t="s">
        <v>29</v>
      </c>
      <c r="F550" s="72" t="s">
        <v>108</v>
      </c>
      <c r="G550" s="72" t="s">
        <v>107</v>
      </c>
      <c r="H550" s="72" t="s">
        <v>32</v>
      </c>
      <c r="I550" s="72" t="s">
        <v>114</v>
      </c>
      <c r="J550" s="74">
        <v>45230</v>
      </c>
      <c r="K550" s="72"/>
      <c r="L550" s="72">
        <v>0.53878516960294509</v>
      </c>
      <c r="M550" s="72">
        <v>1615.8208650327151</v>
      </c>
      <c r="N550" s="72">
        <v>1.615820865032715</v>
      </c>
      <c r="O550" s="72">
        <v>0.72079991386157882</v>
      </c>
    </row>
    <row r="551" spans="1:15" ht="13" x14ac:dyDescent="0.15">
      <c r="A551" s="72">
        <v>2023</v>
      </c>
      <c r="B551" s="72" t="s">
        <v>21</v>
      </c>
      <c r="C551" s="72">
        <v>1410</v>
      </c>
      <c r="D551" s="72" t="s">
        <v>107</v>
      </c>
      <c r="E551" s="72" t="s">
        <v>31</v>
      </c>
      <c r="F551" s="72" t="s">
        <v>106</v>
      </c>
      <c r="G551" s="72" t="s">
        <v>109</v>
      </c>
      <c r="H551" s="72" t="s">
        <v>32</v>
      </c>
      <c r="I551" s="72" t="s">
        <v>114</v>
      </c>
      <c r="J551" s="74">
        <v>45230</v>
      </c>
      <c r="K551" s="72"/>
      <c r="L551" s="72">
        <v>0.52947999226754305</v>
      </c>
      <c r="M551" s="72">
        <v>852.63136552717049</v>
      </c>
      <c r="N551" s="72">
        <v>0.85263136552717045</v>
      </c>
      <c r="O551" s="72">
        <v>0.38034947321664997</v>
      </c>
    </row>
    <row r="552" spans="1:15" ht="13" x14ac:dyDescent="0.15">
      <c r="A552" s="72">
        <v>2023</v>
      </c>
      <c r="B552" s="72" t="s">
        <v>21</v>
      </c>
      <c r="C552" s="72">
        <v>1411</v>
      </c>
      <c r="D552" s="72" t="s">
        <v>107</v>
      </c>
      <c r="E552" s="72" t="s">
        <v>30</v>
      </c>
      <c r="F552" s="72" t="s">
        <v>108</v>
      </c>
      <c r="G552" s="72" t="s">
        <v>110</v>
      </c>
      <c r="H552" s="72" t="s">
        <v>32</v>
      </c>
      <c r="I552" s="72" t="s">
        <v>114</v>
      </c>
      <c r="J552" s="74">
        <v>45230</v>
      </c>
      <c r="K552" s="72"/>
      <c r="L552" s="72">
        <v>0.50426562139727926</v>
      </c>
      <c r="M552" s="72">
        <v>1018.098762326723</v>
      </c>
      <c r="N552" s="72">
        <v>1.018098762326723</v>
      </c>
      <c r="O552" s="72">
        <v>0.45416265878756557</v>
      </c>
    </row>
    <row r="553" spans="1:15" ht="13" x14ac:dyDescent="0.15">
      <c r="A553" s="72">
        <v>2023</v>
      </c>
      <c r="B553" s="72" t="s">
        <v>21</v>
      </c>
      <c r="C553" s="72">
        <v>1412</v>
      </c>
      <c r="D553" s="72" t="s">
        <v>107</v>
      </c>
      <c r="E553" s="72" t="s">
        <v>28</v>
      </c>
      <c r="F553" s="72" t="s">
        <v>106</v>
      </c>
      <c r="G553" s="72" t="s">
        <v>110</v>
      </c>
      <c r="H553" s="72" t="s">
        <v>32</v>
      </c>
      <c r="I553" s="72" t="s">
        <v>114</v>
      </c>
      <c r="J553" s="74">
        <v>45230</v>
      </c>
      <c r="K553" s="72"/>
      <c r="L553" s="72">
        <v>0.48955003688222276</v>
      </c>
      <c r="M553" s="72">
        <v>1109.9863349501902</v>
      </c>
      <c r="N553" s="72">
        <v>1.1099863349501902</v>
      </c>
      <c r="O553" s="72">
        <v>0.49515269417159541</v>
      </c>
    </row>
    <row r="554" spans="1:15" ht="13" x14ac:dyDescent="0.15">
      <c r="A554" s="72">
        <v>2023</v>
      </c>
      <c r="B554" s="72" t="s">
        <v>33</v>
      </c>
      <c r="C554" s="72">
        <v>2107</v>
      </c>
      <c r="D554" s="72" t="s">
        <v>105</v>
      </c>
      <c r="E554" s="72" t="s">
        <v>27</v>
      </c>
      <c r="F554" s="72" t="s">
        <v>108</v>
      </c>
      <c r="G554" s="72" t="s">
        <v>109</v>
      </c>
      <c r="H554" s="72" t="s">
        <v>32</v>
      </c>
      <c r="I554" s="72" t="s">
        <v>114</v>
      </c>
      <c r="J554" s="74">
        <v>45230</v>
      </c>
      <c r="K554" s="72"/>
      <c r="L554" s="72">
        <v>0.53039617486338797</v>
      </c>
      <c r="M554" s="72">
        <v>2439.4506215003707</v>
      </c>
      <c r="N554" s="72">
        <v>2.4394506215003706</v>
      </c>
      <c r="O554" s="72">
        <v>1.0882120882944788</v>
      </c>
    </row>
    <row r="555" spans="1:15" ht="13" x14ac:dyDescent="0.15">
      <c r="A555" s="72">
        <v>2023</v>
      </c>
      <c r="B555" s="72" t="s">
        <v>33</v>
      </c>
      <c r="C555" s="72">
        <v>2108</v>
      </c>
      <c r="D555" s="72" t="s">
        <v>105</v>
      </c>
      <c r="E555" s="72" t="s">
        <v>31</v>
      </c>
      <c r="F555" s="72" t="s">
        <v>106</v>
      </c>
      <c r="G555" s="72" t="s">
        <v>109</v>
      </c>
      <c r="H555" s="72" t="s">
        <v>32</v>
      </c>
      <c r="I555" s="72" t="s">
        <v>114</v>
      </c>
      <c r="J555" s="74">
        <v>45230</v>
      </c>
      <c r="K555" s="72"/>
      <c r="L555" s="72">
        <v>0.46462395543175489</v>
      </c>
      <c r="M555" s="72">
        <v>1552.2516380143118</v>
      </c>
      <c r="N555" s="72">
        <v>1.5522516380143119</v>
      </c>
      <c r="O555" s="72">
        <v>0.69244238095016641</v>
      </c>
    </row>
    <row r="556" spans="1:15" ht="13" x14ac:dyDescent="0.15">
      <c r="A556" s="72">
        <v>2023</v>
      </c>
      <c r="B556" s="72" t="s">
        <v>33</v>
      </c>
      <c r="C556" s="72">
        <v>2109</v>
      </c>
      <c r="D556" s="72" t="s">
        <v>105</v>
      </c>
      <c r="E556" s="72" t="s">
        <v>22</v>
      </c>
      <c r="F556" s="72" t="s">
        <v>106</v>
      </c>
      <c r="G556" s="72" t="s">
        <v>107</v>
      </c>
      <c r="H556" s="72" t="s">
        <v>32</v>
      </c>
      <c r="I556" s="72" t="s">
        <v>114</v>
      </c>
      <c r="J556" s="74">
        <v>45230</v>
      </c>
      <c r="K556" s="72"/>
      <c r="L556" s="72">
        <v>0.50159744408945683</v>
      </c>
      <c r="M556" s="72">
        <v>2287.9988812512775</v>
      </c>
      <c r="N556" s="72">
        <v>2.2879988812512773</v>
      </c>
      <c r="O556" s="72">
        <v>1.0206511329385011</v>
      </c>
    </row>
    <row r="557" spans="1:15" ht="13" x14ac:dyDescent="0.15">
      <c r="A557" s="72">
        <v>2023</v>
      </c>
      <c r="B557" s="72" t="s">
        <v>33</v>
      </c>
      <c r="C557" s="72">
        <v>2110</v>
      </c>
      <c r="D557" s="72" t="s">
        <v>105</v>
      </c>
      <c r="E557" s="72" t="s">
        <v>28</v>
      </c>
      <c r="F557" s="72" t="s">
        <v>106</v>
      </c>
      <c r="G557" s="72" t="s">
        <v>110</v>
      </c>
      <c r="H557" s="72" t="s">
        <v>32</v>
      </c>
      <c r="I557" s="72" t="s">
        <v>114</v>
      </c>
      <c r="J557" s="74">
        <v>45230</v>
      </c>
      <c r="K557" s="72"/>
      <c r="L557" s="72">
        <v>0.45288944723618091</v>
      </c>
      <c r="M557" s="72">
        <v>2511.6009494723894</v>
      </c>
      <c r="N557" s="72">
        <v>2.5116009494723892</v>
      </c>
      <c r="O557" s="72">
        <v>1.1203975559491888</v>
      </c>
    </row>
    <row r="558" spans="1:15" ht="13" x14ac:dyDescent="0.15">
      <c r="A558" s="72">
        <v>2023</v>
      </c>
      <c r="B558" s="72" t="s">
        <v>33</v>
      </c>
      <c r="C558" s="72">
        <v>2111</v>
      </c>
      <c r="D558" s="72" t="s">
        <v>105</v>
      </c>
      <c r="E558" s="72" t="s">
        <v>29</v>
      </c>
      <c r="F558" s="72" t="s">
        <v>108</v>
      </c>
      <c r="G558" s="72" t="s">
        <v>107</v>
      </c>
      <c r="H558" s="72" t="s">
        <v>32</v>
      </c>
      <c r="I558" s="72" t="s">
        <v>114</v>
      </c>
      <c r="J558" s="74">
        <v>45230</v>
      </c>
      <c r="K558" s="72"/>
      <c r="L558" s="72">
        <v>0.53206002728512958</v>
      </c>
      <c r="M558" s="72">
        <v>1808.972955261268</v>
      </c>
      <c r="N558" s="72">
        <v>1.8089729552612679</v>
      </c>
      <c r="O558" s="72">
        <v>0.80696293663954377</v>
      </c>
    </row>
    <row r="559" spans="1:15" ht="13" x14ac:dyDescent="0.15">
      <c r="A559" s="72">
        <v>2023</v>
      </c>
      <c r="B559" s="72" t="s">
        <v>33</v>
      </c>
      <c r="C559" s="72">
        <v>2112</v>
      </c>
      <c r="D559" s="72" t="s">
        <v>105</v>
      </c>
      <c r="E559" s="72" t="s">
        <v>30</v>
      </c>
      <c r="F559" s="72" t="s">
        <v>108</v>
      </c>
      <c r="G559" s="72" t="s">
        <v>110</v>
      </c>
      <c r="H559" s="72" t="s">
        <v>32</v>
      </c>
      <c r="I559" s="72" t="s">
        <v>114</v>
      </c>
      <c r="J559" s="74">
        <v>45230</v>
      </c>
      <c r="K559" s="72"/>
      <c r="L559" s="72">
        <v>0.54728370221327971</v>
      </c>
      <c r="M559" s="72">
        <v>2898.6377863138418</v>
      </c>
      <c r="N559" s="72">
        <v>2.8986377863138419</v>
      </c>
      <c r="O559" s="72">
        <v>1.2930504314589555</v>
      </c>
    </row>
    <row r="560" spans="1:15" ht="13" x14ac:dyDescent="0.15">
      <c r="A560" s="72">
        <v>2023</v>
      </c>
      <c r="B560" s="72" t="s">
        <v>33</v>
      </c>
      <c r="C560" s="72">
        <v>2207</v>
      </c>
      <c r="D560" s="72" t="s">
        <v>111</v>
      </c>
      <c r="E560" s="72" t="s">
        <v>22</v>
      </c>
      <c r="F560" s="72" t="s">
        <v>106</v>
      </c>
      <c r="G560" s="72" t="s">
        <v>107</v>
      </c>
      <c r="H560" s="72" t="s">
        <v>32</v>
      </c>
      <c r="I560" s="72" t="s">
        <v>114</v>
      </c>
      <c r="J560" s="74">
        <v>45230</v>
      </c>
      <c r="K560" s="72"/>
      <c r="L560" s="72">
        <v>0.5426687354538402</v>
      </c>
      <c r="M560" s="72">
        <v>2707.1911551512017</v>
      </c>
      <c r="N560" s="72">
        <v>2.7071911551512016</v>
      </c>
      <c r="O560" s="72">
        <v>1.2076481952102445</v>
      </c>
    </row>
    <row r="561" spans="1:15" ht="13" x14ac:dyDescent="0.15">
      <c r="A561" s="72">
        <v>2023</v>
      </c>
      <c r="B561" s="72" t="s">
        <v>33</v>
      </c>
      <c r="C561" s="72">
        <v>2208</v>
      </c>
      <c r="D561" s="72" t="s">
        <v>111</v>
      </c>
      <c r="E561" s="72" t="s">
        <v>28</v>
      </c>
      <c r="F561" s="72" t="s">
        <v>106</v>
      </c>
      <c r="G561" s="72" t="s">
        <v>110</v>
      </c>
      <c r="H561" s="72" t="s">
        <v>32</v>
      </c>
      <c r="I561" s="72" t="s">
        <v>114</v>
      </c>
      <c r="J561" s="74">
        <v>45230</v>
      </c>
      <c r="K561" s="72"/>
      <c r="L561" s="72">
        <v>0.51981450252951089</v>
      </c>
      <c r="M561" s="72">
        <v>2088.3509802919584</v>
      </c>
      <c r="N561" s="72">
        <v>2.0883509802919584</v>
      </c>
      <c r="O561" s="72">
        <v>0.93159040044745944</v>
      </c>
    </row>
    <row r="562" spans="1:15" ht="13" x14ac:dyDescent="0.15">
      <c r="A562" s="72">
        <v>2023</v>
      </c>
      <c r="B562" s="72" t="s">
        <v>33</v>
      </c>
      <c r="C562" s="72">
        <v>2209</v>
      </c>
      <c r="D562" s="72" t="s">
        <v>111</v>
      </c>
      <c r="E562" s="72" t="s">
        <v>27</v>
      </c>
      <c r="F562" s="72" t="s">
        <v>108</v>
      </c>
      <c r="G562" s="72" t="s">
        <v>109</v>
      </c>
      <c r="H562" s="72" t="s">
        <v>32</v>
      </c>
      <c r="I562" s="72" t="s">
        <v>114</v>
      </c>
      <c r="J562" s="74">
        <v>45230</v>
      </c>
      <c r="K562" s="72"/>
      <c r="L562" s="72">
        <v>0.53879125589369914</v>
      </c>
      <c r="M562" s="72">
        <v>1114.3445119384537</v>
      </c>
      <c r="N562" s="72">
        <v>1.1143445119384536</v>
      </c>
      <c r="O562" s="72">
        <v>0.49709682898611285</v>
      </c>
    </row>
    <row r="563" spans="1:15" ht="13" x14ac:dyDescent="0.15">
      <c r="A563" s="72">
        <v>2023</v>
      </c>
      <c r="B563" s="72" t="s">
        <v>33</v>
      </c>
      <c r="C563" s="72">
        <v>2210</v>
      </c>
      <c r="D563" s="72" t="s">
        <v>111</v>
      </c>
      <c r="E563" s="72" t="s">
        <v>29</v>
      </c>
      <c r="F563" s="72" t="s">
        <v>108</v>
      </c>
      <c r="G563" s="72" t="s">
        <v>107</v>
      </c>
      <c r="H563" s="72" t="s">
        <v>32</v>
      </c>
      <c r="I563" s="72" t="s">
        <v>114</v>
      </c>
      <c r="J563" s="74">
        <v>45230</v>
      </c>
      <c r="K563" s="72"/>
      <c r="L563" s="72">
        <v>0.5588737201365187</v>
      </c>
      <c r="M563" s="72">
        <v>1758.6070977120464</v>
      </c>
      <c r="N563" s="72">
        <v>1.7586070977120465</v>
      </c>
      <c r="O563" s="72">
        <v>0.78449528161126914</v>
      </c>
    </row>
    <row r="564" spans="1:15" ht="13" x14ac:dyDescent="0.15">
      <c r="A564" s="72">
        <v>2023</v>
      </c>
      <c r="B564" s="72" t="s">
        <v>33</v>
      </c>
      <c r="C564" s="72">
        <v>2211</v>
      </c>
      <c r="D564" s="72" t="s">
        <v>111</v>
      </c>
      <c r="E564" s="72" t="s">
        <v>30</v>
      </c>
      <c r="F564" s="72" t="s">
        <v>108</v>
      </c>
      <c r="G564" s="72" t="s">
        <v>110</v>
      </c>
      <c r="H564" s="72" t="s">
        <v>32</v>
      </c>
      <c r="I564" s="72" t="s">
        <v>114</v>
      </c>
      <c r="J564" s="74">
        <v>45230</v>
      </c>
      <c r="K564" s="72"/>
      <c r="L564" s="72">
        <v>0.47333699835074222</v>
      </c>
      <c r="M564" s="72">
        <v>2226.8594379442825</v>
      </c>
      <c r="N564" s="72">
        <v>2.2268594379442823</v>
      </c>
      <c r="O564" s="72">
        <v>0.99337749981312695</v>
      </c>
    </row>
    <row r="565" spans="1:15" ht="13" x14ac:dyDescent="0.15">
      <c r="A565" s="72">
        <v>2023</v>
      </c>
      <c r="B565" s="72" t="s">
        <v>33</v>
      </c>
      <c r="C565" s="72">
        <v>2212</v>
      </c>
      <c r="D565" s="72" t="s">
        <v>111</v>
      </c>
      <c r="E565" s="72" t="s">
        <v>31</v>
      </c>
      <c r="F565" s="72" t="s">
        <v>106</v>
      </c>
      <c r="G565" s="72" t="s">
        <v>109</v>
      </c>
      <c r="H565" s="72" t="s">
        <v>32</v>
      </c>
      <c r="I565" s="72" t="s">
        <v>114</v>
      </c>
      <c r="J565" s="74">
        <v>45230</v>
      </c>
      <c r="K565" s="72"/>
      <c r="L565" s="72">
        <v>0.5689270932823941</v>
      </c>
      <c r="M565" s="72">
        <v>1926.8344494147318</v>
      </c>
      <c r="N565" s="72">
        <v>1.9268344494147318</v>
      </c>
      <c r="O565" s="72">
        <v>0.85953965270496835</v>
      </c>
    </row>
    <row r="566" spans="1:15" ht="13" x14ac:dyDescent="0.15">
      <c r="A566" s="72">
        <v>2023</v>
      </c>
      <c r="B566" s="72" t="s">
        <v>33</v>
      </c>
      <c r="C566" s="72">
        <v>2301</v>
      </c>
      <c r="D566" s="72" t="s">
        <v>109</v>
      </c>
      <c r="E566" s="72" t="s">
        <v>22</v>
      </c>
      <c r="F566" s="72" t="s">
        <v>106</v>
      </c>
      <c r="G566" s="72" t="s">
        <v>107</v>
      </c>
      <c r="H566" s="72" t="s">
        <v>32</v>
      </c>
      <c r="I566" s="72" t="s">
        <v>114</v>
      </c>
      <c r="J566" s="74">
        <v>45230</v>
      </c>
      <c r="K566" s="72"/>
      <c r="L566" s="72">
        <v>0.60570469798657722</v>
      </c>
      <c r="M566" s="72">
        <v>2429.314425010733</v>
      </c>
      <c r="N566" s="72">
        <v>2.429314425010733</v>
      </c>
      <c r="O566" s="72">
        <v>1.0836904425386129</v>
      </c>
    </row>
    <row r="567" spans="1:15" ht="13" x14ac:dyDescent="0.15">
      <c r="A567" s="72">
        <v>2023</v>
      </c>
      <c r="B567" s="72" t="s">
        <v>33</v>
      </c>
      <c r="C567" s="72">
        <v>2302</v>
      </c>
      <c r="D567" s="72" t="s">
        <v>109</v>
      </c>
      <c r="E567" s="72" t="s">
        <v>28</v>
      </c>
      <c r="F567" s="72" t="s">
        <v>106</v>
      </c>
      <c r="G567" s="72" t="s">
        <v>110</v>
      </c>
      <c r="H567" s="72" t="s">
        <v>32</v>
      </c>
      <c r="I567" s="72" t="s">
        <v>114</v>
      </c>
      <c r="J567" s="74">
        <v>45230</v>
      </c>
      <c r="K567" s="72"/>
      <c r="L567" s="72">
        <v>0.61743154647126886</v>
      </c>
      <c r="M567" s="72">
        <v>1848.6772511505762</v>
      </c>
      <c r="N567" s="72">
        <v>1.8486772511505762</v>
      </c>
      <c r="O567" s="72">
        <v>0.82467458628850943</v>
      </c>
    </row>
    <row r="568" spans="1:15" ht="13" x14ac:dyDescent="0.15">
      <c r="A568" s="72">
        <v>2023</v>
      </c>
      <c r="B568" s="72" t="s">
        <v>33</v>
      </c>
      <c r="C568" s="72">
        <v>2303</v>
      </c>
      <c r="D568" s="72" t="s">
        <v>109</v>
      </c>
      <c r="E568" s="72" t="s">
        <v>31</v>
      </c>
      <c r="F568" s="72" t="s">
        <v>106</v>
      </c>
      <c r="G568" s="72" t="s">
        <v>109</v>
      </c>
      <c r="H568" s="72" t="s">
        <v>32</v>
      </c>
      <c r="I568" s="72" t="s">
        <v>114</v>
      </c>
      <c r="J568" s="74">
        <v>45230</v>
      </c>
      <c r="K568" s="72"/>
      <c r="L568" s="72">
        <v>0.6440903054448871</v>
      </c>
      <c r="M568" s="72">
        <v>1117.9055599524834</v>
      </c>
      <c r="N568" s="72">
        <v>1.1179055599524834</v>
      </c>
      <c r="O568" s="72">
        <v>0.49868537333364338</v>
      </c>
    </row>
    <row r="569" spans="1:15" ht="13" x14ac:dyDescent="0.15">
      <c r="A569" s="72">
        <v>2023</v>
      </c>
      <c r="B569" s="72" t="s">
        <v>33</v>
      </c>
      <c r="C569" s="72">
        <v>2304</v>
      </c>
      <c r="D569" s="72" t="s">
        <v>109</v>
      </c>
      <c r="E569" s="72" t="s">
        <v>30</v>
      </c>
      <c r="F569" s="72" t="s">
        <v>108</v>
      </c>
      <c r="G569" s="72" t="s">
        <v>110</v>
      </c>
      <c r="H569" s="72" t="s">
        <v>32</v>
      </c>
      <c r="I569" s="72" t="s">
        <v>114</v>
      </c>
      <c r="J569" s="74">
        <v>45230</v>
      </c>
      <c r="K569" s="72"/>
      <c r="L569" s="72">
        <v>0.65011820330969261</v>
      </c>
      <c r="M569" s="72">
        <v>1479.385448920516</v>
      </c>
      <c r="N569" s="72">
        <v>1.479385448920516</v>
      </c>
      <c r="O569" s="72">
        <v>0.65993757552350407</v>
      </c>
    </row>
    <row r="570" spans="1:15" ht="13" x14ac:dyDescent="0.15">
      <c r="A570" s="72">
        <v>2023</v>
      </c>
      <c r="B570" s="72" t="s">
        <v>33</v>
      </c>
      <c r="C570" s="72">
        <v>2305</v>
      </c>
      <c r="D570" s="72" t="s">
        <v>109</v>
      </c>
      <c r="E570" s="72" t="s">
        <v>29</v>
      </c>
      <c r="F570" s="72" t="s">
        <v>108</v>
      </c>
      <c r="G570" s="72" t="s">
        <v>107</v>
      </c>
      <c r="H570" s="72" t="s">
        <v>32</v>
      </c>
      <c r="I570" s="72" t="s">
        <v>114</v>
      </c>
      <c r="J570" s="74">
        <v>45230</v>
      </c>
      <c r="K570" s="72"/>
      <c r="L570" s="72">
        <v>0.62706146926536732</v>
      </c>
      <c r="M570" s="72">
        <v>2072.4642014009823</v>
      </c>
      <c r="N570" s="72">
        <v>2.0724642014009822</v>
      </c>
      <c r="O570" s="72">
        <v>0.92450348313876274</v>
      </c>
    </row>
    <row r="571" spans="1:15" ht="13" x14ac:dyDescent="0.15">
      <c r="A571" s="72">
        <v>2023</v>
      </c>
      <c r="B571" s="72" t="s">
        <v>33</v>
      </c>
      <c r="C571" s="72">
        <v>2306</v>
      </c>
      <c r="D571" s="72" t="s">
        <v>109</v>
      </c>
      <c r="E571" s="72" t="s">
        <v>27</v>
      </c>
      <c r="F571" s="72" t="s">
        <v>108</v>
      </c>
      <c r="G571" s="72" t="s">
        <v>109</v>
      </c>
      <c r="H571" s="72" t="s">
        <v>32</v>
      </c>
      <c r="I571" s="72" t="s">
        <v>114</v>
      </c>
      <c r="J571" s="74">
        <v>45230</v>
      </c>
      <c r="K571" s="72"/>
      <c r="L571" s="72">
        <v>0.57760252365930598</v>
      </c>
      <c r="M571" s="72">
        <v>2092.1707297298249</v>
      </c>
      <c r="N571" s="72">
        <v>2.0921707297298249</v>
      </c>
      <c r="O571" s="72">
        <v>0.93329434865444783</v>
      </c>
    </row>
    <row r="572" spans="1:15" ht="13" x14ac:dyDescent="0.15">
      <c r="A572" s="72">
        <v>2023</v>
      </c>
      <c r="B572" s="72" t="s">
        <v>33</v>
      </c>
      <c r="C572" s="72">
        <v>2407</v>
      </c>
      <c r="D572" s="72" t="s">
        <v>107</v>
      </c>
      <c r="E572" s="72" t="s">
        <v>31</v>
      </c>
      <c r="F572" s="72" t="s">
        <v>106</v>
      </c>
      <c r="G572" s="72" t="s">
        <v>109</v>
      </c>
      <c r="H572" s="72" t="s">
        <v>32</v>
      </c>
      <c r="I572" s="72" t="s">
        <v>114</v>
      </c>
      <c r="J572" s="74">
        <v>45230</v>
      </c>
      <c r="K572" s="72"/>
      <c r="L572" s="72">
        <v>0.65114121358322508</v>
      </c>
      <c r="M572" s="72">
        <v>1812.2164637238554</v>
      </c>
      <c r="N572" s="72">
        <v>1.8122164637238554</v>
      </c>
      <c r="O572" s="72">
        <v>0.80840983008611089</v>
      </c>
    </row>
    <row r="573" spans="1:15" ht="13" x14ac:dyDescent="0.15">
      <c r="A573" s="72">
        <v>2023</v>
      </c>
      <c r="B573" s="72" t="s">
        <v>33</v>
      </c>
      <c r="C573" s="72">
        <v>2408</v>
      </c>
      <c r="D573" s="72" t="s">
        <v>107</v>
      </c>
      <c r="E573" s="72" t="s">
        <v>27</v>
      </c>
      <c r="F573" s="72" t="s">
        <v>108</v>
      </c>
      <c r="G573" s="72" t="s">
        <v>109</v>
      </c>
      <c r="H573" s="72" t="s">
        <v>32</v>
      </c>
      <c r="I573" s="72" t="s">
        <v>114</v>
      </c>
      <c r="J573" s="74">
        <v>45230</v>
      </c>
      <c r="K573" s="72"/>
      <c r="L573" s="72">
        <v>0.66407119021134597</v>
      </c>
      <c r="M573" s="72">
        <v>1501.5538976465932</v>
      </c>
      <c r="N573" s="72">
        <v>1.5015538976465932</v>
      </c>
      <c r="O573" s="72">
        <v>0.66982667664727114</v>
      </c>
    </row>
    <row r="574" spans="1:15" ht="13" x14ac:dyDescent="0.15">
      <c r="A574" s="72">
        <v>2023</v>
      </c>
      <c r="B574" s="72" t="s">
        <v>33</v>
      </c>
      <c r="C574" s="72">
        <v>2409</v>
      </c>
      <c r="D574" s="72" t="s">
        <v>107</v>
      </c>
      <c r="E574" s="72" t="s">
        <v>22</v>
      </c>
      <c r="F574" s="72" t="s">
        <v>106</v>
      </c>
      <c r="G574" s="72" t="s">
        <v>107</v>
      </c>
      <c r="H574" s="72" t="s">
        <v>32</v>
      </c>
      <c r="I574" s="72" t="s">
        <v>114</v>
      </c>
      <c r="J574" s="74">
        <v>45230</v>
      </c>
      <c r="K574" s="72"/>
      <c r="L574" s="72">
        <v>0.67639760618887756</v>
      </c>
      <c r="M574" s="72">
        <v>1524.643417093132</v>
      </c>
      <c r="N574" s="72">
        <v>1.524643417093132</v>
      </c>
      <c r="O574" s="72">
        <v>0.6801266572876582</v>
      </c>
    </row>
    <row r="575" spans="1:15" ht="13" x14ac:dyDescent="0.15">
      <c r="A575" s="72">
        <v>2023</v>
      </c>
      <c r="B575" s="72" t="s">
        <v>33</v>
      </c>
      <c r="C575" s="72">
        <v>2410</v>
      </c>
      <c r="D575" s="72" t="s">
        <v>107</v>
      </c>
      <c r="E575" s="72" t="s">
        <v>30</v>
      </c>
      <c r="F575" s="72" t="s">
        <v>108</v>
      </c>
      <c r="G575" s="72" t="s">
        <v>110</v>
      </c>
      <c r="H575" s="72" t="s">
        <v>32</v>
      </c>
      <c r="I575" s="72" t="s">
        <v>114</v>
      </c>
      <c r="J575" s="74">
        <v>45230</v>
      </c>
      <c r="K575" s="72"/>
      <c r="L575" s="72">
        <v>0.67026793431287823</v>
      </c>
      <c r="M575" s="72">
        <v>1951.862470377451</v>
      </c>
      <c r="N575" s="72">
        <v>1.951862470377451</v>
      </c>
      <c r="O575" s="72">
        <v>0.87070437754820673</v>
      </c>
    </row>
    <row r="576" spans="1:15" ht="13" x14ac:dyDescent="0.15">
      <c r="A576" s="72">
        <v>2023</v>
      </c>
      <c r="B576" s="72" t="s">
        <v>33</v>
      </c>
      <c r="C576" s="72">
        <v>2411</v>
      </c>
      <c r="D576" s="72" t="s">
        <v>107</v>
      </c>
      <c r="E576" s="72" t="s">
        <v>29</v>
      </c>
      <c r="F576" s="72" t="s">
        <v>108</v>
      </c>
      <c r="G576" s="72" t="s">
        <v>107</v>
      </c>
      <c r="H576" s="72" t="s">
        <v>32</v>
      </c>
      <c r="I576" s="72" t="s">
        <v>114</v>
      </c>
      <c r="J576" s="74">
        <v>45230</v>
      </c>
      <c r="K576" s="72"/>
      <c r="L576" s="72">
        <v>0.67226619286060418</v>
      </c>
      <c r="M576" s="72">
        <v>1979.6262214746027</v>
      </c>
      <c r="N576" s="72">
        <v>1.9796262214746028</v>
      </c>
      <c r="O576" s="72">
        <v>0.88308948151138411</v>
      </c>
    </row>
    <row r="577" spans="1:25" ht="13" x14ac:dyDescent="0.15">
      <c r="A577" s="72">
        <v>2023</v>
      </c>
      <c r="B577" s="72" t="s">
        <v>33</v>
      </c>
      <c r="C577" s="72">
        <v>2412</v>
      </c>
      <c r="D577" s="72" t="s">
        <v>107</v>
      </c>
      <c r="E577" s="72" t="s">
        <v>28</v>
      </c>
      <c r="F577" s="72" t="s">
        <v>106</v>
      </c>
      <c r="G577" s="72" t="s">
        <v>110</v>
      </c>
      <c r="H577" s="72" t="s">
        <v>32</v>
      </c>
      <c r="I577" s="72" t="s">
        <v>114</v>
      </c>
      <c r="J577" s="74">
        <v>45230</v>
      </c>
      <c r="K577" s="72"/>
      <c r="L577" s="72">
        <v>0.68310168251645942</v>
      </c>
      <c r="M577" s="72">
        <v>1684.4749627462134</v>
      </c>
      <c r="N577" s="72">
        <v>1.6844749627462134</v>
      </c>
      <c r="O577" s="72">
        <v>0.75142575165649561</v>
      </c>
      <c r="P577" s="72"/>
      <c r="Q577" s="72"/>
      <c r="R577" s="72"/>
      <c r="S577" s="72"/>
      <c r="T577" s="72"/>
      <c r="U577" s="72"/>
      <c r="V577" s="72"/>
      <c r="W577" s="72"/>
      <c r="X577" s="72"/>
      <c r="Y577" s="72"/>
    </row>
    <row r="578" spans="1:25" ht="13" x14ac:dyDescent="0.15">
      <c r="A578" s="72">
        <v>2024</v>
      </c>
      <c r="B578" s="72" t="s">
        <v>21</v>
      </c>
      <c r="C578" s="72">
        <v>1107</v>
      </c>
      <c r="D578" s="72" t="s">
        <v>105</v>
      </c>
      <c r="E578" s="72" t="s">
        <v>29</v>
      </c>
      <c r="F578" s="72" t="s">
        <v>108</v>
      </c>
      <c r="G578" s="72" t="s">
        <v>107</v>
      </c>
      <c r="H578" s="72" t="s">
        <v>32</v>
      </c>
      <c r="I578" s="72" t="s">
        <v>112</v>
      </c>
      <c r="J578" s="74">
        <v>45449</v>
      </c>
      <c r="K578" s="72"/>
      <c r="L578" s="72">
        <v>0.68463842533162178</v>
      </c>
      <c r="M578" s="72">
        <v>4914.6255725130341</v>
      </c>
      <c r="N578" s="72">
        <v>4.9146255725130343</v>
      </c>
      <c r="O578" s="72">
        <v>2.1923604070167668</v>
      </c>
    </row>
    <row r="579" spans="1:25" ht="13" x14ac:dyDescent="0.15">
      <c r="A579" s="72">
        <v>2024</v>
      </c>
      <c r="B579" s="72" t="s">
        <v>21</v>
      </c>
      <c r="C579" s="72">
        <v>1108</v>
      </c>
      <c r="D579" s="72" t="s">
        <v>105</v>
      </c>
      <c r="E579" s="72" t="s">
        <v>28</v>
      </c>
      <c r="F579" s="72" t="s">
        <v>106</v>
      </c>
      <c r="G579" s="72" t="s">
        <v>110</v>
      </c>
      <c r="H579" s="72" t="s">
        <v>32</v>
      </c>
      <c r="I579" s="72" t="s">
        <v>112</v>
      </c>
      <c r="J579" s="74">
        <v>45449</v>
      </c>
      <c r="K579" s="72"/>
      <c r="L579" s="72">
        <v>0.6733269138180068</v>
      </c>
      <c r="M579" s="72">
        <v>4893.5833626480389</v>
      </c>
      <c r="N579" s="72">
        <v>4.8935833626480392</v>
      </c>
      <c r="O579" s="72">
        <v>2.1829737086603012</v>
      </c>
    </row>
    <row r="580" spans="1:25" ht="13" x14ac:dyDescent="0.15">
      <c r="A580" s="72">
        <v>2024</v>
      </c>
      <c r="B580" s="72" t="s">
        <v>21</v>
      </c>
      <c r="C580" s="72">
        <v>1109</v>
      </c>
      <c r="D580" s="72" t="s">
        <v>105</v>
      </c>
      <c r="E580" s="72" t="s">
        <v>22</v>
      </c>
      <c r="F580" s="72" t="s">
        <v>106</v>
      </c>
      <c r="G580" s="72" t="s">
        <v>107</v>
      </c>
      <c r="H580" s="72" t="s">
        <v>32</v>
      </c>
      <c r="I580" s="72" t="s">
        <v>112</v>
      </c>
      <c r="J580" s="74">
        <v>45449</v>
      </c>
      <c r="K580" s="72"/>
      <c r="L580" s="72">
        <v>0.61973434535104366</v>
      </c>
      <c r="M580" s="72">
        <v>6385.4844638670056</v>
      </c>
      <c r="N580" s="72">
        <v>6.3854844638670052</v>
      </c>
      <c r="O580" s="72">
        <v>2.8484943790019686</v>
      </c>
    </row>
    <row r="581" spans="1:25" ht="13" x14ac:dyDescent="0.15">
      <c r="A581" s="72">
        <v>2024</v>
      </c>
      <c r="B581" s="72" t="s">
        <v>21</v>
      </c>
      <c r="C581" s="72">
        <v>1110</v>
      </c>
      <c r="D581" s="72" t="s">
        <v>105</v>
      </c>
      <c r="E581" s="72" t="s">
        <v>27</v>
      </c>
      <c r="F581" s="72" t="s">
        <v>108</v>
      </c>
      <c r="G581" s="72" t="s">
        <v>109</v>
      </c>
      <c r="H581" s="72" t="s">
        <v>32</v>
      </c>
      <c r="I581" s="72" t="s">
        <v>112</v>
      </c>
      <c r="J581" s="74">
        <v>45449</v>
      </c>
      <c r="K581" s="72"/>
      <c r="L581" s="72">
        <v>0.64833438089252038</v>
      </c>
      <c r="M581" s="72">
        <v>6117.6461535531307</v>
      </c>
      <c r="N581" s="72">
        <v>6.1176461535531308</v>
      </c>
      <c r="O581" s="72">
        <v>2.7290146549923628</v>
      </c>
    </row>
    <row r="582" spans="1:25" ht="13" x14ac:dyDescent="0.15">
      <c r="A582" s="72">
        <v>2024</v>
      </c>
      <c r="B582" s="72" t="s">
        <v>21</v>
      </c>
      <c r="C582" s="72">
        <v>1111</v>
      </c>
      <c r="D582" s="72" t="s">
        <v>105</v>
      </c>
      <c r="E582" s="72" t="s">
        <v>30</v>
      </c>
      <c r="F582" s="72" t="s">
        <v>108</v>
      </c>
      <c r="G582" s="72" t="s">
        <v>110</v>
      </c>
      <c r="H582" s="72" t="s">
        <v>32</v>
      </c>
      <c r="I582" s="72" t="s">
        <v>112</v>
      </c>
      <c r="J582" s="74">
        <v>45449</v>
      </c>
      <c r="K582" s="72"/>
      <c r="L582" s="72">
        <v>0.59900542495479203</v>
      </c>
      <c r="M582" s="72">
        <v>6442.9103517595076</v>
      </c>
      <c r="N582" s="72">
        <v>6.4429103517595072</v>
      </c>
      <c r="O582" s="72">
        <v>2.8741114359060469</v>
      </c>
    </row>
    <row r="583" spans="1:25" ht="13" x14ac:dyDescent="0.15">
      <c r="A583" s="72">
        <v>2024</v>
      </c>
      <c r="B583" s="72" t="s">
        <v>21</v>
      </c>
      <c r="C583" s="72">
        <v>1112</v>
      </c>
      <c r="D583" s="72" t="s">
        <v>105</v>
      </c>
      <c r="E583" s="72" t="s">
        <v>31</v>
      </c>
      <c r="F583" s="72" t="s">
        <v>106</v>
      </c>
      <c r="G583" s="72" t="s">
        <v>109</v>
      </c>
      <c r="H583" s="72" t="s">
        <v>32</v>
      </c>
      <c r="I583" s="72" t="s">
        <v>112</v>
      </c>
      <c r="J583" s="74">
        <v>45449</v>
      </c>
      <c r="K583" s="72"/>
      <c r="L583" s="72">
        <v>0.62622456669178594</v>
      </c>
      <c r="M583" s="72">
        <v>6457.1182747681105</v>
      </c>
      <c r="N583" s="72">
        <v>6.4571182747681108</v>
      </c>
      <c r="O583" s="72">
        <v>2.8804494340730318</v>
      </c>
    </row>
    <row r="584" spans="1:25" ht="13" x14ac:dyDescent="0.15">
      <c r="A584" s="72">
        <v>2024</v>
      </c>
      <c r="B584" s="72" t="s">
        <v>21</v>
      </c>
      <c r="C584" s="72">
        <v>1207</v>
      </c>
      <c r="D584" s="72" t="s">
        <v>111</v>
      </c>
      <c r="E584" s="72" t="s">
        <v>28</v>
      </c>
      <c r="F584" s="72" t="s">
        <v>106</v>
      </c>
      <c r="G584" s="72" t="s">
        <v>110</v>
      </c>
      <c r="H584" s="72" t="s">
        <v>32</v>
      </c>
      <c r="I584" s="72" t="s">
        <v>112</v>
      </c>
      <c r="J584" s="74">
        <v>45449</v>
      </c>
      <c r="K584" s="72"/>
      <c r="L584" s="72">
        <v>0.67276093496875733</v>
      </c>
      <c r="M584" s="72">
        <v>5811.3151526060556</v>
      </c>
      <c r="N584" s="72">
        <v>5.8113151526060554</v>
      </c>
      <c r="O584" s="72">
        <v>2.5923637651108828</v>
      </c>
    </row>
    <row r="585" spans="1:25" ht="13" x14ac:dyDescent="0.15">
      <c r="A585" s="72">
        <v>2024</v>
      </c>
      <c r="B585" s="72" t="s">
        <v>21</v>
      </c>
      <c r="C585" s="72">
        <v>1208</v>
      </c>
      <c r="D585" s="72" t="s">
        <v>111</v>
      </c>
      <c r="E585" s="72" t="s">
        <v>30</v>
      </c>
      <c r="F585" s="72" t="s">
        <v>108</v>
      </c>
      <c r="G585" s="72" t="s">
        <v>110</v>
      </c>
      <c r="H585" s="72" t="s">
        <v>32</v>
      </c>
      <c r="I585" s="72" t="s">
        <v>112</v>
      </c>
      <c r="J585" s="74">
        <v>45449</v>
      </c>
      <c r="K585" s="72"/>
      <c r="L585" s="72">
        <v>0.61046277665995974</v>
      </c>
      <c r="M585" s="72">
        <v>6776.4682316118924</v>
      </c>
      <c r="N585" s="72">
        <v>6.7764682316118927</v>
      </c>
      <c r="O585" s="72">
        <v>3.0229079369715177</v>
      </c>
    </row>
    <row r="586" spans="1:25" ht="13" x14ac:dyDescent="0.15">
      <c r="A586" s="72">
        <v>2024</v>
      </c>
      <c r="B586" s="72" t="s">
        <v>21</v>
      </c>
      <c r="C586" s="72">
        <v>1209</v>
      </c>
      <c r="D586" s="72" t="s">
        <v>111</v>
      </c>
      <c r="E586" s="72" t="s">
        <v>31</v>
      </c>
      <c r="F586" s="72" t="s">
        <v>106</v>
      </c>
      <c r="G586" s="72" t="s">
        <v>109</v>
      </c>
      <c r="H586" s="72" t="s">
        <v>32</v>
      </c>
      <c r="I586" s="72" t="s">
        <v>112</v>
      </c>
      <c r="J586" s="74">
        <v>45449</v>
      </c>
      <c r="K586" s="72"/>
      <c r="L586" s="72">
        <v>0.63786650031191516</v>
      </c>
      <c r="M586" s="72">
        <v>6737.2299854439589</v>
      </c>
      <c r="N586" s="72">
        <v>6.7372299854439586</v>
      </c>
      <c r="O586" s="72">
        <v>3.0054041869767101</v>
      </c>
    </row>
    <row r="587" spans="1:25" ht="13" x14ac:dyDescent="0.15">
      <c r="A587" s="72">
        <v>2024</v>
      </c>
      <c r="B587" s="72" t="s">
        <v>21</v>
      </c>
      <c r="C587" s="72">
        <v>1210</v>
      </c>
      <c r="D587" s="72" t="s">
        <v>111</v>
      </c>
      <c r="E587" s="72" t="s">
        <v>22</v>
      </c>
      <c r="F587" s="72" t="s">
        <v>106</v>
      </c>
      <c r="G587" s="72" t="s">
        <v>107</v>
      </c>
      <c r="H587" s="72" t="s">
        <v>32</v>
      </c>
      <c r="I587" s="72" t="s">
        <v>112</v>
      </c>
      <c r="J587" s="74">
        <v>45449</v>
      </c>
      <c r="K587" s="72"/>
      <c r="L587" s="72">
        <v>0.7001329787234043</v>
      </c>
      <c r="M587" s="72">
        <v>5288.9993268978187</v>
      </c>
      <c r="N587" s="72">
        <v>5.2889993268978186</v>
      </c>
      <c r="O587" s="72">
        <v>2.359364420736521</v>
      </c>
    </row>
    <row r="588" spans="1:25" ht="13" x14ac:dyDescent="0.15">
      <c r="A588" s="72">
        <v>2024</v>
      </c>
      <c r="B588" s="72" t="s">
        <v>21</v>
      </c>
      <c r="C588" s="72">
        <v>1211</v>
      </c>
      <c r="D588" s="72" t="s">
        <v>111</v>
      </c>
      <c r="E588" s="72" t="s">
        <v>27</v>
      </c>
      <c r="F588" s="72" t="s">
        <v>108</v>
      </c>
      <c r="G588" s="72" t="s">
        <v>109</v>
      </c>
      <c r="H588" s="72" t="s">
        <v>32</v>
      </c>
      <c r="I588" s="72" t="s">
        <v>112</v>
      </c>
      <c r="J588" s="74">
        <v>45449</v>
      </c>
      <c r="K588" s="72"/>
      <c r="L588" s="72">
        <v>0.5973273942093541</v>
      </c>
      <c r="M588" s="72">
        <v>6907.6826928028104</v>
      </c>
      <c r="N588" s="72">
        <v>6.9076826928028101</v>
      </c>
      <c r="O588" s="72">
        <v>3.0814412647497127</v>
      </c>
    </row>
    <row r="589" spans="1:25" ht="13" x14ac:dyDescent="0.15">
      <c r="A589" s="72">
        <v>2024</v>
      </c>
      <c r="B589" s="72" t="s">
        <v>21</v>
      </c>
      <c r="C589" s="72">
        <v>1212</v>
      </c>
      <c r="D589" s="72" t="s">
        <v>111</v>
      </c>
      <c r="E589" s="72" t="s">
        <v>29</v>
      </c>
      <c r="F589" s="72" t="s">
        <v>108</v>
      </c>
      <c r="G589" s="72" t="s">
        <v>107</v>
      </c>
      <c r="H589" s="72" t="s">
        <v>32</v>
      </c>
      <c r="I589" s="72" t="s">
        <v>112</v>
      </c>
      <c r="J589" s="74">
        <v>45449</v>
      </c>
      <c r="K589" s="72"/>
      <c r="L589" s="72">
        <v>0.59991158267020339</v>
      </c>
      <c r="M589" s="72">
        <v>7781.6878357204023</v>
      </c>
      <c r="N589" s="72">
        <v>7.781687835720402</v>
      </c>
      <c r="O589" s="72">
        <v>3.4713253449486787</v>
      </c>
    </row>
    <row r="590" spans="1:25" ht="13" x14ac:dyDescent="0.15">
      <c r="A590" s="72">
        <v>2024</v>
      </c>
      <c r="B590" s="72" t="s">
        <v>21</v>
      </c>
      <c r="C590" s="72">
        <v>1301</v>
      </c>
      <c r="D590" s="72" t="s">
        <v>109</v>
      </c>
      <c r="E590" s="72" t="s">
        <v>22</v>
      </c>
      <c r="F590" s="72" t="s">
        <v>106</v>
      </c>
      <c r="G590" s="72" t="s">
        <v>107</v>
      </c>
      <c r="H590" s="72" t="s">
        <v>32</v>
      </c>
      <c r="I590" s="72" t="s">
        <v>112</v>
      </c>
      <c r="J590" s="74">
        <v>45449</v>
      </c>
      <c r="K590" s="72"/>
      <c r="L590" s="72">
        <v>0.68987227918690419</v>
      </c>
      <c r="M590" s="72">
        <v>4870.5262696723967</v>
      </c>
      <c r="N590" s="72">
        <v>4.8705262696723963</v>
      </c>
      <c r="O590" s="72">
        <v>2.1726881931118895</v>
      </c>
    </row>
    <row r="591" spans="1:25" ht="13" x14ac:dyDescent="0.15">
      <c r="A591" s="72">
        <v>2024</v>
      </c>
      <c r="B591" s="72" t="s">
        <v>21</v>
      </c>
      <c r="C591" s="72">
        <v>1302</v>
      </c>
      <c r="D591" s="72" t="s">
        <v>109</v>
      </c>
      <c r="E591" s="72" t="s">
        <v>27</v>
      </c>
      <c r="F591" s="72" t="s">
        <v>108</v>
      </c>
      <c r="G591" s="72" t="s">
        <v>109</v>
      </c>
      <c r="H591" s="72" t="s">
        <v>32</v>
      </c>
      <c r="I591" s="72" t="s">
        <v>112</v>
      </c>
      <c r="J591" s="74">
        <v>45449</v>
      </c>
      <c r="K591" s="72"/>
      <c r="L591" s="72">
        <v>0.67507188675071894</v>
      </c>
      <c r="M591" s="72">
        <v>5220.7257522011632</v>
      </c>
      <c r="N591" s="72">
        <v>5.2207257522011634</v>
      </c>
      <c r="O591" s="72">
        <v>2.328908330073665</v>
      </c>
    </row>
    <row r="592" spans="1:25" ht="13" x14ac:dyDescent="0.15">
      <c r="A592" s="72">
        <v>2024</v>
      </c>
      <c r="B592" s="72" t="s">
        <v>21</v>
      </c>
      <c r="C592" s="72">
        <v>1303</v>
      </c>
      <c r="D592" s="72" t="s">
        <v>109</v>
      </c>
      <c r="E592" s="72" t="s">
        <v>30</v>
      </c>
      <c r="F592" s="72" t="s">
        <v>108</v>
      </c>
      <c r="G592" s="72" t="s">
        <v>110</v>
      </c>
      <c r="H592" s="72" t="s">
        <v>32</v>
      </c>
      <c r="I592" s="72" t="s">
        <v>112</v>
      </c>
      <c r="J592" s="74">
        <v>45449</v>
      </c>
      <c r="K592" s="72"/>
      <c r="L592" s="72">
        <v>0.66562349542609534</v>
      </c>
      <c r="M592" s="72">
        <v>6220.8313094028072</v>
      </c>
      <c r="N592" s="72">
        <v>6.2208313094028069</v>
      </c>
      <c r="O592" s="72">
        <v>2.775044417980189</v>
      </c>
    </row>
    <row r="593" spans="1:15" ht="13" x14ac:dyDescent="0.15">
      <c r="A593" s="72">
        <v>2024</v>
      </c>
      <c r="B593" s="72" t="s">
        <v>21</v>
      </c>
      <c r="C593" s="72">
        <v>1304</v>
      </c>
      <c r="D593" s="72" t="s">
        <v>109</v>
      </c>
      <c r="E593" s="72" t="s">
        <v>31</v>
      </c>
      <c r="F593" s="72" t="s">
        <v>106</v>
      </c>
      <c r="G593" s="72" t="s">
        <v>109</v>
      </c>
      <c r="H593" s="72" t="s">
        <v>32</v>
      </c>
      <c r="I593" s="72" t="s">
        <v>112</v>
      </c>
      <c r="J593" s="74">
        <v>45449</v>
      </c>
      <c r="K593" s="72"/>
      <c r="L593" s="72">
        <v>0.66992592592592592</v>
      </c>
      <c r="M593" s="72">
        <v>6579.4154183813425</v>
      </c>
      <c r="N593" s="72">
        <v>6.5794154183813429</v>
      </c>
      <c r="O593" s="72">
        <v>2.9350048445703152</v>
      </c>
    </row>
    <row r="594" spans="1:15" ht="13" x14ac:dyDescent="0.15">
      <c r="A594" s="72">
        <v>2024</v>
      </c>
      <c r="B594" s="72" t="s">
        <v>21</v>
      </c>
      <c r="C594" s="72">
        <v>1305</v>
      </c>
      <c r="D594" s="72" t="s">
        <v>109</v>
      </c>
      <c r="E594" s="72" t="s">
        <v>28</v>
      </c>
      <c r="F594" s="72" t="s">
        <v>106</v>
      </c>
      <c r="G594" s="72" t="s">
        <v>110</v>
      </c>
      <c r="H594" s="72" t="s">
        <v>32</v>
      </c>
      <c r="I594" s="72" t="s">
        <v>112</v>
      </c>
      <c r="J594" s="74">
        <v>45449</v>
      </c>
      <c r="K594" s="72"/>
      <c r="L594" s="72">
        <v>0.60863986313088114</v>
      </c>
      <c r="M594" s="72">
        <v>7044.575142644002</v>
      </c>
      <c r="N594" s="72">
        <v>7.0445751426440015</v>
      </c>
      <c r="O594" s="72">
        <v>3.1425074808069202</v>
      </c>
    </row>
    <row r="595" spans="1:15" ht="13" x14ac:dyDescent="0.15">
      <c r="A595" s="72">
        <v>2024</v>
      </c>
      <c r="B595" s="72" t="s">
        <v>21</v>
      </c>
      <c r="C595" s="72">
        <v>1306</v>
      </c>
      <c r="D595" s="72" t="s">
        <v>109</v>
      </c>
      <c r="E595" s="72" t="s">
        <v>29</v>
      </c>
      <c r="F595" s="72" t="s">
        <v>108</v>
      </c>
      <c r="G595" s="72" t="s">
        <v>107</v>
      </c>
      <c r="H595" s="72" t="s">
        <v>32</v>
      </c>
      <c r="I595" s="72" t="s">
        <v>112</v>
      </c>
      <c r="J595" s="74">
        <v>45449</v>
      </c>
      <c r="K595" s="72"/>
      <c r="L595" s="72">
        <v>0.67389659520807055</v>
      </c>
      <c r="M595" s="72">
        <v>6224.4985559674105</v>
      </c>
      <c r="N595" s="72">
        <v>6.2244985559674104</v>
      </c>
      <c r="O595" s="72">
        <v>2.7766803363329462</v>
      </c>
    </row>
    <row r="596" spans="1:15" ht="13" x14ac:dyDescent="0.15">
      <c r="A596" s="72">
        <v>2024</v>
      </c>
      <c r="B596" s="72" t="s">
        <v>21</v>
      </c>
      <c r="C596" s="72">
        <v>1407</v>
      </c>
      <c r="D596" s="72" t="s">
        <v>107</v>
      </c>
      <c r="E596" s="72" t="s">
        <v>27</v>
      </c>
      <c r="F596" s="72" t="s">
        <v>108</v>
      </c>
      <c r="G596" s="72" t="s">
        <v>109</v>
      </c>
      <c r="H596" s="72" t="s">
        <v>32</v>
      </c>
      <c r="I596" s="72" t="s">
        <v>112</v>
      </c>
      <c r="J596" s="74">
        <v>45449</v>
      </c>
      <c r="K596" s="72"/>
      <c r="L596" s="72">
        <v>0.69187026116259476</v>
      </c>
      <c r="M596" s="72">
        <v>5025.2692361696145</v>
      </c>
      <c r="N596" s="72">
        <v>5.0252692361696143</v>
      </c>
      <c r="O596" s="72">
        <v>2.2417173282936673</v>
      </c>
    </row>
    <row r="597" spans="1:15" ht="13" x14ac:dyDescent="0.15">
      <c r="A597" s="72">
        <v>2024</v>
      </c>
      <c r="B597" s="72" t="s">
        <v>21</v>
      </c>
      <c r="C597" s="72">
        <v>1408</v>
      </c>
      <c r="D597" s="72" t="s">
        <v>107</v>
      </c>
      <c r="E597" s="72" t="s">
        <v>22</v>
      </c>
      <c r="F597" s="72" t="s">
        <v>106</v>
      </c>
      <c r="G597" s="72" t="s">
        <v>107</v>
      </c>
      <c r="H597" s="72" t="s">
        <v>32</v>
      </c>
      <c r="I597" s="72" t="s">
        <v>112</v>
      </c>
      <c r="J597" s="74">
        <v>45449</v>
      </c>
      <c r="K597" s="72"/>
      <c r="L597" s="72">
        <v>0.63346747149564042</v>
      </c>
      <c r="M597" s="72">
        <v>5225.0022341305612</v>
      </c>
      <c r="N597" s="72">
        <v>5.2250022341305611</v>
      </c>
      <c r="O597" s="72">
        <v>2.330816021621068</v>
      </c>
    </row>
    <row r="598" spans="1:15" ht="13" x14ac:dyDescent="0.15">
      <c r="A598" s="72">
        <v>2024</v>
      </c>
      <c r="B598" s="72" t="s">
        <v>21</v>
      </c>
      <c r="C598" s="72">
        <v>1409</v>
      </c>
      <c r="D598" s="72" t="s">
        <v>107</v>
      </c>
      <c r="E598" s="72" t="s">
        <v>29</v>
      </c>
      <c r="F598" s="72" t="s">
        <v>108</v>
      </c>
      <c r="G598" s="72" t="s">
        <v>107</v>
      </c>
      <c r="H598" s="72" t="s">
        <v>32</v>
      </c>
      <c r="I598" s="72" t="s">
        <v>112</v>
      </c>
      <c r="J598" s="74">
        <v>45449</v>
      </c>
      <c r="K598" s="72"/>
      <c r="L598" s="72">
        <v>0.67313162658391512</v>
      </c>
      <c r="M598" s="72">
        <v>5725.7562319746603</v>
      </c>
      <c r="N598" s="72">
        <v>5.7257562319746604</v>
      </c>
      <c r="O598" s="72">
        <v>2.5541968717653445</v>
      </c>
    </row>
    <row r="599" spans="1:15" ht="13" x14ac:dyDescent="0.15">
      <c r="A599" s="72">
        <v>2024</v>
      </c>
      <c r="B599" s="72" t="s">
        <v>21</v>
      </c>
      <c r="C599" s="72">
        <v>1410</v>
      </c>
      <c r="D599" s="72" t="s">
        <v>107</v>
      </c>
      <c r="E599" s="72" t="s">
        <v>31</v>
      </c>
      <c r="F599" s="72" t="s">
        <v>106</v>
      </c>
      <c r="G599" s="72" t="s">
        <v>109</v>
      </c>
      <c r="H599" s="72" t="s">
        <v>32</v>
      </c>
      <c r="I599" s="72" t="s">
        <v>112</v>
      </c>
      <c r="J599" s="74">
        <v>45449</v>
      </c>
      <c r="K599" s="72"/>
      <c r="L599" s="72">
        <v>0.68570913678140211</v>
      </c>
      <c r="M599" s="72">
        <v>4935.9080239935638</v>
      </c>
      <c r="N599" s="72">
        <v>4.935908023993564</v>
      </c>
      <c r="O599" s="72">
        <v>2.2018542745152652</v>
      </c>
    </row>
    <row r="600" spans="1:15" ht="13" x14ac:dyDescent="0.15">
      <c r="A600" s="72">
        <v>2024</v>
      </c>
      <c r="B600" s="72" t="s">
        <v>21</v>
      </c>
      <c r="C600" s="72">
        <v>1411</v>
      </c>
      <c r="D600" s="72" t="s">
        <v>107</v>
      </c>
      <c r="E600" s="72" t="s">
        <v>30</v>
      </c>
      <c r="F600" s="72" t="s">
        <v>108</v>
      </c>
      <c r="G600" s="72" t="s">
        <v>110</v>
      </c>
      <c r="H600" s="72" t="s">
        <v>32</v>
      </c>
      <c r="I600" s="72" t="s">
        <v>112</v>
      </c>
      <c r="J600" s="74">
        <v>45449</v>
      </c>
      <c r="K600" s="72"/>
      <c r="L600" s="72">
        <v>0.63878827790582815</v>
      </c>
      <c r="M600" s="72">
        <v>5629.1587469470251</v>
      </c>
      <c r="N600" s="72">
        <v>5.6291587469470254</v>
      </c>
      <c r="O600" s="72">
        <v>2.5111057962668517</v>
      </c>
    </row>
    <row r="601" spans="1:15" ht="13" x14ac:dyDescent="0.15">
      <c r="A601" s="72">
        <v>2024</v>
      </c>
      <c r="B601" s="72" t="s">
        <v>21</v>
      </c>
      <c r="C601" s="72">
        <v>1412</v>
      </c>
      <c r="D601" s="72" t="s">
        <v>107</v>
      </c>
      <c r="E601" s="72" t="s">
        <v>28</v>
      </c>
      <c r="F601" s="72" t="s">
        <v>106</v>
      </c>
      <c r="G601" s="72" t="s">
        <v>110</v>
      </c>
      <c r="H601" s="72" t="s">
        <v>32</v>
      </c>
      <c r="I601" s="72" t="s">
        <v>112</v>
      </c>
      <c r="J601" s="74">
        <v>45449</v>
      </c>
      <c r="K601" s="72"/>
      <c r="L601" s="72">
        <v>0.63944163944163945</v>
      </c>
      <c r="M601" s="72">
        <v>5488.302820302818</v>
      </c>
      <c r="N601" s="72">
        <v>5.4883028203028177</v>
      </c>
      <c r="O601" s="72">
        <v>2.4482715168060638</v>
      </c>
    </row>
    <row r="602" spans="1:15" ht="13" x14ac:dyDescent="0.15">
      <c r="A602" s="72">
        <v>2024</v>
      </c>
      <c r="B602" s="72" t="s">
        <v>33</v>
      </c>
      <c r="C602" s="72">
        <v>2107</v>
      </c>
      <c r="D602" s="72" t="s">
        <v>105</v>
      </c>
      <c r="E602" s="72" t="s">
        <v>27</v>
      </c>
      <c r="F602" s="72" t="s">
        <v>108</v>
      </c>
      <c r="G602" s="72" t="s">
        <v>109</v>
      </c>
      <c r="H602" s="72" t="s">
        <v>32</v>
      </c>
      <c r="I602" s="72" t="s">
        <v>112</v>
      </c>
      <c r="J602" s="74">
        <v>45442</v>
      </c>
      <c r="K602" s="72"/>
      <c r="L602" s="72">
        <v>0.70294580616145719</v>
      </c>
      <c r="M602" s="72">
        <v>5418.8182625798227</v>
      </c>
      <c r="N602" s="72">
        <v>5.4188182625798227</v>
      </c>
      <c r="O602" s="72">
        <v>2.4172752199359704</v>
      </c>
    </row>
    <row r="603" spans="1:15" ht="13" x14ac:dyDescent="0.15">
      <c r="A603" s="72">
        <v>2024</v>
      </c>
      <c r="B603" s="72" t="s">
        <v>33</v>
      </c>
      <c r="C603" s="72">
        <v>2108</v>
      </c>
      <c r="D603" s="72" t="s">
        <v>105</v>
      </c>
      <c r="E603" s="72" t="s">
        <v>31</v>
      </c>
      <c r="F603" s="72" t="s">
        <v>106</v>
      </c>
      <c r="G603" s="72" t="s">
        <v>109</v>
      </c>
      <c r="H603" s="72" t="s">
        <v>32</v>
      </c>
      <c r="I603" s="72" t="s">
        <v>112</v>
      </c>
      <c r="J603" s="74">
        <v>45442</v>
      </c>
      <c r="K603" s="72"/>
      <c r="L603" s="72">
        <v>0.68542128603104213</v>
      </c>
      <c r="M603" s="72">
        <v>5548.4814547296055</v>
      </c>
      <c r="N603" s="72">
        <v>5.5484814547296057</v>
      </c>
      <c r="O603" s="72">
        <v>2.4751165436588751</v>
      </c>
    </row>
    <row r="604" spans="1:15" ht="13" x14ac:dyDescent="0.15">
      <c r="A604" s="72">
        <v>2024</v>
      </c>
      <c r="B604" s="72" t="s">
        <v>33</v>
      </c>
      <c r="C604" s="72">
        <v>2109</v>
      </c>
      <c r="D604" s="72" t="s">
        <v>105</v>
      </c>
      <c r="E604" s="72" t="s">
        <v>22</v>
      </c>
      <c r="F604" s="72" t="s">
        <v>106</v>
      </c>
      <c r="G604" s="72" t="s">
        <v>107</v>
      </c>
      <c r="H604" s="72" t="s">
        <v>32</v>
      </c>
      <c r="I604" s="72" t="s">
        <v>112</v>
      </c>
      <c r="J604" s="74">
        <v>45442</v>
      </c>
      <c r="K604" s="72"/>
      <c r="L604" s="72">
        <v>0.65985732814526588</v>
      </c>
      <c r="M604" s="72">
        <v>5876.0990336423765</v>
      </c>
      <c r="N604" s="72">
        <v>5.8760990336423768</v>
      </c>
      <c r="O604" s="72">
        <v>2.6212631418184942</v>
      </c>
    </row>
    <row r="605" spans="1:15" ht="13" x14ac:dyDescent="0.15">
      <c r="A605" s="72">
        <v>2024</v>
      </c>
      <c r="B605" s="72" t="s">
        <v>33</v>
      </c>
      <c r="C605" s="72">
        <v>2110</v>
      </c>
      <c r="D605" s="72" t="s">
        <v>105</v>
      </c>
      <c r="E605" s="72" t="s">
        <v>28</v>
      </c>
      <c r="F605" s="72" t="s">
        <v>106</v>
      </c>
      <c r="G605" s="72" t="s">
        <v>110</v>
      </c>
      <c r="H605" s="72" t="s">
        <v>32</v>
      </c>
      <c r="I605" s="72" t="s">
        <v>112</v>
      </c>
      <c r="J605" s="74">
        <v>45442</v>
      </c>
      <c r="K605" s="72"/>
      <c r="L605" s="72">
        <v>0.66336019838809679</v>
      </c>
      <c r="M605" s="72">
        <v>5937.5908579491943</v>
      </c>
      <c r="N605" s="72">
        <v>5.9375908579491945</v>
      </c>
      <c r="O605" s="72">
        <v>2.6486939682316981</v>
      </c>
    </row>
    <row r="606" spans="1:15" ht="13" x14ac:dyDescent="0.15">
      <c r="A606" s="72">
        <v>2024</v>
      </c>
      <c r="B606" s="72" t="s">
        <v>33</v>
      </c>
      <c r="C606" s="72">
        <v>2111</v>
      </c>
      <c r="D606" s="72" t="s">
        <v>105</v>
      </c>
      <c r="E606" s="72" t="s">
        <v>29</v>
      </c>
      <c r="F606" s="72" t="s">
        <v>108</v>
      </c>
      <c r="G606" s="72" t="s">
        <v>107</v>
      </c>
      <c r="H606" s="72" t="s">
        <v>32</v>
      </c>
      <c r="I606" s="72" t="s">
        <v>112</v>
      </c>
      <c r="J606" s="74">
        <v>45442</v>
      </c>
      <c r="K606" s="72"/>
      <c r="L606" s="72">
        <v>0.70694380995888528</v>
      </c>
      <c r="M606" s="72">
        <v>4921.0485503222671</v>
      </c>
      <c r="N606" s="72">
        <v>4.9210485503222667</v>
      </c>
      <c r="O606" s="72">
        <v>2.1952256267647097</v>
      </c>
    </row>
    <row r="607" spans="1:15" ht="13" x14ac:dyDescent="0.15">
      <c r="A607" s="72">
        <v>2024</v>
      </c>
      <c r="B607" s="72" t="s">
        <v>33</v>
      </c>
      <c r="C607" s="72">
        <v>2112</v>
      </c>
      <c r="D607" s="72" t="s">
        <v>105</v>
      </c>
      <c r="E607" s="72" t="s">
        <v>30</v>
      </c>
      <c r="F607" s="72" t="s">
        <v>108</v>
      </c>
      <c r="G607" s="72" t="s">
        <v>110</v>
      </c>
      <c r="H607" s="72" t="s">
        <v>32</v>
      </c>
      <c r="I607" s="72" t="s">
        <v>112</v>
      </c>
      <c r="J607" s="74">
        <v>45442</v>
      </c>
      <c r="K607" s="72"/>
      <c r="L607" s="72">
        <v>0.71634168987929436</v>
      </c>
      <c r="M607" s="72">
        <v>5174.4525514090665</v>
      </c>
      <c r="N607" s="72">
        <v>5.1744525514090665</v>
      </c>
      <c r="O607" s="72">
        <v>2.3082663642055192</v>
      </c>
    </row>
    <row r="608" spans="1:15" ht="13" x14ac:dyDescent="0.15">
      <c r="A608" s="72">
        <v>2024</v>
      </c>
      <c r="B608" s="72" t="s">
        <v>33</v>
      </c>
      <c r="C608" s="72">
        <v>2207</v>
      </c>
      <c r="D608" s="72" t="s">
        <v>111</v>
      </c>
      <c r="E608" s="72" t="s">
        <v>22</v>
      </c>
      <c r="F608" s="72" t="s">
        <v>106</v>
      </c>
      <c r="G608" s="72" t="s">
        <v>107</v>
      </c>
      <c r="H608" s="72" t="s">
        <v>32</v>
      </c>
      <c r="I608" s="72" t="s">
        <v>112</v>
      </c>
      <c r="J608" s="74">
        <v>45442</v>
      </c>
      <c r="K608" s="72"/>
      <c r="L608" s="72">
        <v>0.70190954773869341</v>
      </c>
      <c r="M608" s="72">
        <v>6733.316361789849</v>
      </c>
      <c r="N608" s="72">
        <v>6.733316361789849</v>
      </c>
      <c r="O608" s="72">
        <v>3.0036583625144719</v>
      </c>
    </row>
    <row r="609" spans="1:15" ht="13" x14ac:dyDescent="0.15">
      <c r="A609" s="72">
        <v>2024</v>
      </c>
      <c r="B609" s="72" t="s">
        <v>33</v>
      </c>
      <c r="C609" s="72">
        <v>2208</v>
      </c>
      <c r="D609" s="72" t="s">
        <v>111</v>
      </c>
      <c r="E609" s="72" t="s">
        <v>28</v>
      </c>
      <c r="F609" s="72" t="s">
        <v>106</v>
      </c>
      <c r="G609" s="72" t="s">
        <v>110</v>
      </c>
      <c r="H609" s="72" t="s">
        <v>32</v>
      </c>
      <c r="I609" s="72" t="s">
        <v>112</v>
      </c>
      <c r="J609" s="74">
        <v>45442</v>
      </c>
      <c r="K609" s="72"/>
      <c r="L609" s="72">
        <v>0.65943962641761178</v>
      </c>
      <c r="M609" s="72">
        <v>6637.7612938442226</v>
      </c>
      <c r="N609" s="72">
        <v>6.637761293844223</v>
      </c>
      <c r="O609" s="72">
        <v>2.9610322978096755</v>
      </c>
    </row>
    <row r="610" spans="1:15" ht="13" x14ac:dyDescent="0.15">
      <c r="A610" s="72">
        <v>2024</v>
      </c>
      <c r="B610" s="72" t="s">
        <v>33</v>
      </c>
      <c r="C610" s="72">
        <v>2209</v>
      </c>
      <c r="D610" s="72" t="s">
        <v>111</v>
      </c>
      <c r="E610" s="72" t="s">
        <v>27</v>
      </c>
      <c r="F610" s="72" t="s">
        <v>108</v>
      </c>
      <c r="G610" s="72" t="s">
        <v>109</v>
      </c>
      <c r="H610" s="72" t="s">
        <v>32</v>
      </c>
      <c r="I610" s="72" t="s">
        <v>112</v>
      </c>
      <c r="J610" s="74">
        <v>45442</v>
      </c>
      <c r="K610" s="72"/>
      <c r="L610" s="72">
        <v>0.69156956819739546</v>
      </c>
      <c r="M610" s="72">
        <v>6224.2827984287696</v>
      </c>
      <c r="N610" s="72">
        <v>6.2242827984287699</v>
      </c>
      <c r="O610" s="72">
        <v>2.7765840892682916</v>
      </c>
    </row>
    <row r="611" spans="1:15" ht="13" x14ac:dyDescent="0.15">
      <c r="A611" s="72">
        <v>2024</v>
      </c>
      <c r="B611" s="72" t="s">
        <v>33</v>
      </c>
      <c r="C611" s="72">
        <v>2210</v>
      </c>
      <c r="D611" s="72" t="s">
        <v>111</v>
      </c>
      <c r="E611" s="72" t="s">
        <v>29</v>
      </c>
      <c r="F611" s="72" t="s">
        <v>108</v>
      </c>
      <c r="G611" s="72" t="s">
        <v>107</v>
      </c>
      <c r="H611" s="72" t="s">
        <v>32</v>
      </c>
      <c r="I611" s="72" t="s">
        <v>112</v>
      </c>
      <c r="J611" s="74">
        <v>45442</v>
      </c>
      <c r="K611" s="72"/>
      <c r="L611" s="72">
        <v>0.68493475682087779</v>
      </c>
      <c r="M611" s="72">
        <v>5249.6924204098468</v>
      </c>
      <c r="N611" s="72">
        <v>5.249692420409847</v>
      </c>
      <c r="O611" s="72">
        <v>2.3418300421282083</v>
      </c>
    </row>
    <row r="612" spans="1:15" ht="13" x14ac:dyDescent="0.15">
      <c r="A612" s="72">
        <v>2024</v>
      </c>
      <c r="B612" s="72" t="s">
        <v>33</v>
      </c>
      <c r="C612" s="72">
        <v>2211</v>
      </c>
      <c r="D612" s="72" t="s">
        <v>111</v>
      </c>
      <c r="E612" s="72" t="s">
        <v>30</v>
      </c>
      <c r="F612" s="72" t="s">
        <v>108</v>
      </c>
      <c r="G612" s="72" t="s">
        <v>110</v>
      </c>
      <c r="H612" s="72" t="s">
        <v>32</v>
      </c>
      <c r="I612" s="72" t="s">
        <v>112</v>
      </c>
      <c r="J612" s="74">
        <v>45442</v>
      </c>
      <c r="K612" s="72"/>
      <c r="L612" s="72">
        <v>0.70234632538297459</v>
      </c>
      <c r="M612" s="72">
        <v>4753.3422192856342</v>
      </c>
      <c r="N612" s="72">
        <v>4.7533422192856341</v>
      </c>
      <c r="O612" s="72">
        <v>2.1204136772589091</v>
      </c>
    </row>
    <row r="613" spans="1:15" ht="13" x14ac:dyDescent="0.15">
      <c r="A613" s="72">
        <v>2024</v>
      </c>
      <c r="B613" s="72" t="s">
        <v>33</v>
      </c>
      <c r="C613" s="72">
        <v>2212</v>
      </c>
      <c r="D613" s="72" t="s">
        <v>111</v>
      </c>
      <c r="E613" s="72" t="s">
        <v>31</v>
      </c>
      <c r="F613" s="72" t="s">
        <v>106</v>
      </c>
      <c r="G613" s="72" t="s">
        <v>109</v>
      </c>
      <c r="H613" s="72" t="s">
        <v>32</v>
      </c>
      <c r="I613" s="72" t="s">
        <v>112</v>
      </c>
      <c r="J613" s="74">
        <v>45442</v>
      </c>
      <c r="K613" s="72"/>
      <c r="L613" s="72">
        <v>0.66566347469220244</v>
      </c>
      <c r="M613" s="72">
        <v>6961.6796202341393</v>
      </c>
      <c r="N613" s="72">
        <v>6.9616796202341389</v>
      </c>
      <c r="O613" s="72">
        <v>3.1055287001106269</v>
      </c>
    </row>
    <row r="614" spans="1:15" ht="13" x14ac:dyDescent="0.15">
      <c r="A614" s="72">
        <v>2024</v>
      </c>
      <c r="B614" s="72" t="s">
        <v>33</v>
      </c>
      <c r="C614" s="72">
        <v>2301</v>
      </c>
      <c r="D614" s="72" t="s">
        <v>109</v>
      </c>
      <c r="E614" s="72" t="s">
        <v>22</v>
      </c>
      <c r="F614" s="72" t="s">
        <v>106</v>
      </c>
      <c r="G614" s="72" t="s">
        <v>107</v>
      </c>
      <c r="H614" s="72" t="s">
        <v>32</v>
      </c>
      <c r="I614" s="72" t="s">
        <v>112</v>
      </c>
      <c r="J614" s="74">
        <v>45442</v>
      </c>
      <c r="K614" s="72"/>
      <c r="L614" s="72">
        <v>0.70572207084468674</v>
      </c>
      <c r="M614" s="72">
        <v>6449.6905739897575</v>
      </c>
      <c r="N614" s="72">
        <v>6.4496905739897574</v>
      </c>
      <c r="O614" s="72">
        <v>2.8771360184605168</v>
      </c>
    </row>
    <row r="615" spans="1:15" ht="13" x14ac:dyDescent="0.15">
      <c r="A615" s="72">
        <v>2024</v>
      </c>
      <c r="B615" s="72" t="s">
        <v>33</v>
      </c>
      <c r="C615" s="72">
        <v>2302</v>
      </c>
      <c r="D615" s="72" t="s">
        <v>109</v>
      </c>
      <c r="E615" s="72" t="s">
        <v>28</v>
      </c>
      <c r="F615" s="72" t="s">
        <v>106</v>
      </c>
      <c r="G615" s="72" t="s">
        <v>110</v>
      </c>
      <c r="H615" s="72" t="s">
        <v>32</v>
      </c>
      <c r="I615" s="72" t="s">
        <v>112</v>
      </c>
      <c r="J615" s="74">
        <v>45442</v>
      </c>
      <c r="K615" s="72"/>
      <c r="L615" s="72">
        <v>0.69984888553078961</v>
      </c>
      <c r="M615" s="72">
        <v>5751.8297446159968</v>
      </c>
      <c r="N615" s="72">
        <v>5.7518297446159972</v>
      </c>
      <c r="O615" s="72">
        <v>2.5658279789460057</v>
      </c>
    </row>
    <row r="616" spans="1:15" ht="13" x14ac:dyDescent="0.15">
      <c r="A616" s="72">
        <v>2024</v>
      </c>
      <c r="B616" s="72" t="s">
        <v>33</v>
      </c>
      <c r="C616" s="72">
        <v>2303</v>
      </c>
      <c r="D616" s="72" t="s">
        <v>109</v>
      </c>
      <c r="E616" s="72" t="s">
        <v>31</v>
      </c>
      <c r="F616" s="72" t="s">
        <v>106</v>
      </c>
      <c r="G616" s="72" t="s">
        <v>109</v>
      </c>
      <c r="H616" s="72" t="s">
        <v>32</v>
      </c>
      <c r="I616" s="72" t="s">
        <v>112</v>
      </c>
      <c r="J616" s="74">
        <v>45442</v>
      </c>
      <c r="K616" s="72"/>
      <c r="L616" s="72">
        <v>0.69568181818181818</v>
      </c>
      <c r="M616" s="72">
        <v>5320.1353700411701</v>
      </c>
      <c r="N616" s="72">
        <v>5.3201353700411698</v>
      </c>
      <c r="O616" s="72">
        <v>2.3732538670862953</v>
      </c>
    </row>
    <row r="617" spans="1:15" ht="13" x14ac:dyDescent="0.15">
      <c r="A617" s="72">
        <v>2024</v>
      </c>
      <c r="B617" s="72" t="s">
        <v>33</v>
      </c>
      <c r="C617" s="72">
        <v>2304</v>
      </c>
      <c r="D617" s="72" t="s">
        <v>109</v>
      </c>
      <c r="E617" s="72" t="s">
        <v>30</v>
      </c>
      <c r="F617" s="72" t="s">
        <v>108</v>
      </c>
      <c r="G617" s="72" t="s">
        <v>110</v>
      </c>
      <c r="H617" s="72" t="s">
        <v>32</v>
      </c>
      <c r="I617" s="72" t="s">
        <v>112</v>
      </c>
      <c r="J617" s="74">
        <v>45442</v>
      </c>
      <c r="K617" s="72"/>
      <c r="L617" s="72">
        <v>0.71182600815586772</v>
      </c>
      <c r="M617" s="72">
        <v>4732.5485459279244</v>
      </c>
      <c r="N617" s="72">
        <v>4.7325485459279246</v>
      </c>
      <c r="O617" s="72">
        <v>2.1111378483044421</v>
      </c>
    </row>
    <row r="618" spans="1:15" ht="13" x14ac:dyDescent="0.15">
      <c r="A618" s="72">
        <v>2024</v>
      </c>
      <c r="B618" s="72" t="s">
        <v>33</v>
      </c>
      <c r="C618" s="72">
        <v>2305</v>
      </c>
      <c r="D618" s="72" t="s">
        <v>109</v>
      </c>
      <c r="E618" s="72" t="s">
        <v>29</v>
      </c>
      <c r="F618" s="72" t="s">
        <v>108</v>
      </c>
      <c r="G618" s="72" t="s">
        <v>107</v>
      </c>
      <c r="H618" s="72" t="s">
        <v>32</v>
      </c>
      <c r="I618" s="72" t="s">
        <v>112</v>
      </c>
      <c r="J618" s="74">
        <v>45442</v>
      </c>
      <c r="K618" s="72"/>
      <c r="L618" s="72">
        <v>0.71024605214836578</v>
      </c>
      <c r="M618" s="72">
        <v>5221.5229745207516</v>
      </c>
      <c r="N618" s="72">
        <v>5.2215229745207514</v>
      </c>
      <c r="O618" s="72">
        <v>2.3292639621809874</v>
      </c>
    </row>
    <row r="619" spans="1:15" ht="13" x14ac:dyDescent="0.15">
      <c r="A619" s="72">
        <v>2024</v>
      </c>
      <c r="B619" s="72" t="s">
        <v>33</v>
      </c>
      <c r="C619" s="72">
        <v>2306</v>
      </c>
      <c r="D619" s="72" t="s">
        <v>109</v>
      </c>
      <c r="E619" s="72" t="s">
        <v>27</v>
      </c>
      <c r="F619" s="72" t="s">
        <v>108</v>
      </c>
      <c r="G619" s="72" t="s">
        <v>109</v>
      </c>
      <c r="H619" s="72" t="s">
        <v>32</v>
      </c>
      <c r="I619" s="72" t="s">
        <v>112</v>
      </c>
      <c r="J619" s="74">
        <v>45442</v>
      </c>
      <c r="K619" s="72"/>
      <c r="L619" s="72">
        <v>0.70665553932818703</v>
      </c>
      <c r="M619" s="72">
        <v>6058.9072423313728</v>
      </c>
      <c r="N619" s="72">
        <v>6.0589072423313732</v>
      </c>
      <c r="O619" s="72">
        <v>2.70281187282436</v>
      </c>
    </row>
    <row r="620" spans="1:15" ht="13" x14ac:dyDescent="0.15">
      <c r="A620" s="72">
        <v>2024</v>
      </c>
      <c r="B620" s="72" t="s">
        <v>33</v>
      </c>
      <c r="C620" s="72">
        <v>2407</v>
      </c>
      <c r="D620" s="72" t="s">
        <v>107</v>
      </c>
      <c r="E620" s="72" t="s">
        <v>31</v>
      </c>
      <c r="F620" s="72" t="s">
        <v>106</v>
      </c>
      <c r="G620" s="72" t="s">
        <v>109</v>
      </c>
      <c r="H620" s="72" t="s">
        <v>32</v>
      </c>
      <c r="I620" s="72" t="s">
        <v>112</v>
      </c>
      <c r="J620" s="74">
        <v>45442</v>
      </c>
      <c r="K620" s="72"/>
      <c r="L620" s="72">
        <v>0.69148689399211316</v>
      </c>
      <c r="M620" s="72">
        <v>6565.343873108679</v>
      </c>
      <c r="N620" s="72">
        <v>6.5653438731086791</v>
      </c>
      <c r="O620" s="72">
        <v>2.9287276830111777</v>
      </c>
    </row>
    <row r="621" spans="1:15" ht="13" x14ac:dyDescent="0.15">
      <c r="A621" s="72">
        <v>2024</v>
      </c>
      <c r="B621" s="72" t="s">
        <v>33</v>
      </c>
      <c r="C621" s="72">
        <v>2408</v>
      </c>
      <c r="D621" s="72" t="s">
        <v>107</v>
      </c>
      <c r="E621" s="72" t="s">
        <v>27</v>
      </c>
      <c r="F621" s="72" t="s">
        <v>108</v>
      </c>
      <c r="G621" s="72" t="s">
        <v>109</v>
      </c>
      <c r="H621" s="72" t="s">
        <v>32</v>
      </c>
      <c r="I621" s="72" t="s">
        <v>112</v>
      </c>
      <c r="J621" s="74">
        <v>45442</v>
      </c>
      <c r="K621" s="72"/>
      <c r="L621" s="72">
        <v>0.71078232671260644</v>
      </c>
      <c r="M621" s="72">
        <v>4492.4520076944882</v>
      </c>
      <c r="N621" s="72">
        <v>4.4924520076944878</v>
      </c>
      <c r="O621" s="72">
        <v>2.0040334236604265</v>
      </c>
    </row>
    <row r="622" spans="1:15" ht="13" x14ac:dyDescent="0.15">
      <c r="A622" s="72">
        <v>2024</v>
      </c>
      <c r="B622" s="72" t="s">
        <v>33</v>
      </c>
      <c r="C622" s="72">
        <v>2409</v>
      </c>
      <c r="D622" s="72" t="s">
        <v>107</v>
      </c>
      <c r="E622" s="72" t="s">
        <v>22</v>
      </c>
      <c r="F622" s="72" t="s">
        <v>106</v>
      </c>
      <c r="G622" s="72" t="s">
        <v>107</v>
      </c>
      <c r="H622" s="72" t="s">
        <v>32</v>
      </c>
      <c r="I622" s="72" t="s">
        <v>112</v>
      </c>
      <c r="J622" s="74">
        <v>45442</v>
      </c>
      <c r="K622" s="72"/>
      <c r="L622" s="72">
        <v>0.70980019029495722</v>
      </c>
      <c r="M622" s="72">
        <v>5605.9986127719303</v>
      </c>
      <c r="N622" s="72">
        <v>5.6059986127719306</v>
      </c>
      <c r="O622" s="72">
        <v>2.5007743151728179</v>
      </c>
    </row>
    <row r="623" spans="1:15" ht="13" x14ac:dyDescent="0.15">
      <c r="A623" s="72">
        <v>2024</v>
      </c>
      <c r="B623" s="72" t="s">
        <v>33</v>
      </c>
      <c r="C623" s="72">
        <v>2410</v>
      </c>
      <c r="D623" s="72" t="s">
        <v>107</v>
      </c>
      <c r="E623" s="72" t="s">
        <v>30</v>
      </c>
      <c r="F623" s="72" t="s">
        <v>108</v>
      </c>
      <c r="G623" s="72" t="s">
        <v>110</v>
      </c>
      <c r="H623" s="72" t="s">
        <v>32</v>
      </c>
      <c r="I623" s="72" t="s">
        <v>112</v>
      </c>
      <c r="J623" s="74">
        <v>45442</v>
      </c>
      <c r="K623" s="72"/>
      <c r="L623" s="72">
        <v>0.73052670623145399</v>
      </c>
      <c r="M623" s="72">
        <v>5279.5325140775785</v>
      </c>
      <c r="N623" s="72">
        <v>5.2795325140775784</v>
      </c>
      <c r="O623" s="72">
        <v>2.3551413796723528</v>
      </c>
    </row>
    <row r="624" spans="1:15" ht="13" x14ac:dyDescent="0.15">
      <c r="A624" s="72">
        <v>2024</v>
      </c>
      <c r="B624" s="72" t="s">
        <v>33</v>
      </c>
      <c r="C624" s="72">
        <v>2411</v>
      </c>
      <c r="D624" s="72" t="s">
        <v>107</v>
      </c>
      <c r="E624" s="72" t="s">
        <v>29</v>
      </c>
      <c r="F624" s="72" t="s">
        <v>108</v>
      </c>
      <c r="G624" s="72" t="s">
        <v>107</v>
      </c>
      <c r="H624" s="72" t="s">
        <v>32</v>
      </c>
      <c r="I624" s="72" t="s">
        <v>112</v>
      </c>
      <c r="J624" s="74">
        <v>45442</v>
      </c>
      <c r="K624" s="72"/>
      <c r="L624" s="72">
        <v>0.69148441135411831</v>
      </c>
      <c r="M624" s="72">
        <v>5982.8247711721397</v>
      </c>
      <c r="N624" s="72">
        <v>5.9828247711721394</v>
      </c>
      <c r="O624" s="72">
        <v>2.6688723193474084</v>
      </c>
    </row>
    <row r="625" spans="1:15" ht="13" x14ac:dyDescent="0.15">
      <c r="A625" s="72">
        <v>2024</v>
      </c>
      <c r="B625" s="72" t="s">
        <v>33</v>
      </c>
      <c r="C625" s="72">
        <v>2412</v>
      </c>
      <c r="D625" s="72" t="s">
        <v>107</v>
      </c>
      <c r="E625" s="72" t="s">
        <v>28</v>
      </c>
      <c r="F625" s="72" t="s">
        <v>106</v>
      </c>
      <c r="G625" s="72" t="s">
        <v>110</v>
      </c>
      <c r="H625" s="72" t="s">
        <v>32</v>
      </c>
      <c r="I625" s="72" t="s">
        <v>112</v>
      </c>
      <c r="J625" s="74">
        <v>45442</v>
      </c>
      <c r="K625" s="72"/>
      <c r="L625" s="72">
        <v>0.68960706812369221</v>
      </c>
      <c r="M625" s="72">
        <v>5713.3587376072346</v>
      </c>
      <c r="N625" s="72">
        <v>5.7133587376072343</v>
      </c>
      <c r="O625" s="72">
        <v>2.5486664859004735</v>
      </c>
    </row>
    <row r="626" spans="1:15" ht="13" x14ac:dyDescent="0.15">
      <c r="A626" s="72">
        <v>2024</v>
      </c>
      <c r="B626" s="72" t="s">
        <v>21</v>
      </c>
      <c r="C626" s="72">
        <v>1107</v>
      </c>
      <c r="D626" s="72" t="s">
        <v>105</v>
      </c>
      <c r="E626" s="72" t="s">
        <v>29</v>
      </c>
      <c r="F626" s="72" t="s">
        <v>108</v>
      </c>
      <c r="G626" s="72" t="s">
        <v>107</v>
      </c>
      <c r="H626" s="72" t="s">
        <v>32</v>
      </c>
      <c r="I626" s="72" t="s">
        <v>38</v>
      </c>
      <c r="J626" s="74">
        <v>45482</v>
      </c>
      <c r="K626" s="72"/>
      <c r="L626" s="72">
        <v>0.66617733411626545</v>
      </c>
      <c r="M626" s="72">
        <v>4597.403506586712</v>
      </c>
      <c r="N626" s="72">
        <v>4.597403506586712</v>
      </c>
      <c r="O626" s="72">
        <v>2.0508511328497598</v>
      </c>
    </row>
    <row r="627" spans="1:15" ht="13" x14ac:dyDescent="0.15">
      <c r="A627" s="72">
        <v>2024</v>
      </c>
      <c r="B627" s="72" t="s">
        <v>21</v>
      </c>
      <c r="C627" s="72">
        <v>1108</v>
      </c>
      <c r="D627" s="72" t="s">
        <v>105</v>
      </c>
      <c r="E627" s="72" t="s">
        <v>28</v>
      </c>
      <c r="F627" s="72" t="s">
        <v>106</v>
      </c>
      <c r="G627" s="72" t="s">
        <v>110</v>
      </c>
      <c r="H627" s="72" t="s">
        <v>32</v>
      </c>
      <c r="I627" s="72" t="s">
        <v>38</v>
      </c>
      <c r="J627" s="74">
        <v>45482</v>
      </c>
      <c r="K627" s="72"/>
      <c r="L627" s="72">
        <v>0.63730385164051351</v>
      </c>
      <c r="M627" s="72">
        <v>4951.2326942751342</v>
      </c>
      <c r="N627" s="72">
        <v>4.9512326942751343</v>
      </c>
      <c r="O627" s="72">
        <v>2.2086904413565005</v>
      </c>
    </row>
    <row r="628" spans="1:15" ht="13" x14ac:dyDescent="0.15">
      <c r="A628" s="72">
        <v>2024</v>
      </c>
      <c r="B628" s="72" t="s">
        <v>21</v>
      </c>
      <c r="C628" s="72">
        <v>1109</v>
      </c>
      <c r="D628" s="72" t="s">
        <v>105</v>
      </c>
      <c r="E628" s="72" t="s">
        <v>22</v>
      </c>
      <c r="F628" s="72" t="s">
        <v>106</v>
      </c>
      <c r="G628" s="72" t="s">
        <v>107</v>
      </c>
      <c r="H628" s="72" t="s">
        <v>32</v>
      </c>
      <c r="I628" s="72" t="s">
        <v>38</v>
      </c>
      <c r="J628" s="74">
        <v>45482</v>
      </c>
      <c r="K628" s="72"/>
      <c r="L628" s="72">
        <v>0.70411009856797468</v>
      </c>
      <c r="M628" s="72">
        <v>4539.6859974530917</v>
      </c>
      <c r="N628" s="72">
        <v>4.5396859974530921</v>
      </c>
      <c r="O628" s="72">
        <v>2.0251039869178524</v>
      </c>
    </row>
    <row r="629" spans="1:15" ht="13" x14ac:dyDescent="0.15">
      <c r="A629" s="72">
        <v>2024</v>
      </c>
      <c r="B629" s="72" t="s">
        <v>21</v>
      </c>
      <c r="C629" s="72">
        <v>1110</v>
      </c>
      <c r="D629" s="72" t="s">
        <v>105</v>
      </c>
      <c r="E629" s="72" t="s">
        <v>27</v>
      </c>
      <c r="F629" s="72" t="s">
        <v>108</v>
      </c>
      <c r="G629" s="72" t="s">
        <v>109</v>
      </c>
      <c r="H629" s="72" t="s">
        <v>32</v>
      </c>
      <c r="I629" s="72" t="s">
        <v>38</v>
      </c>
      <c r="J629" s="74">
        <v>45482</v>
      </c>
      <c r="K629" s="72"/>
      <c r="L629" s="72">
        <v>0.6305035971223022</v>
      </c>
      <c r="M629" s="72">
        <v>5267.2529186347883</v>
      </c>
      <c r="N629" s="72">
        <v>5.2672529186347887</v>
      </c>
      <c r="O629" s="72">
        <v>2.3496635872208742</v>
      </c>
    </row>
    <row r="630" spans="1:15" ht="13" x14ac:dyDescent="0.15">
      <c r="A630" s="72">
        <v>2024</v>
      </c>
      <c r="B630" s="72" t="s">
        <v>21</v>
      </c>
      <c r="C630" s="72">
        <v>1111</v>
      </c>
      <c r="D630" s="72" t="s">
        <v>105</v>
      </c>
      <c r="E630" s="72" t="s">
        <v>30</v>
      </c>
      <c r="F630" s="72" t="s">
        <v>108</v>
      </c>
      <c r="G630" s="72" t="s">
        <v>110</v>
      </c>
      <c r="H630" s="72" t="s">
        <v>32</v>
      </c>
      <c r="I630" s="72" t="s">
        <v>38</v>
      </c>
      <c r="J630" s="74">
        <v>45482</v>
      </c>
      <c r="K630" s="72"/>
      <c r="L630" s="72">
        <v>0.66223698781838314</v>
      </c>
      <c r="M630" s="72">
        <v>4080.4122186551126</v>
      </c>
      <c r="N630" s="72">
        <v>4.0804122186551126</v>
      </c>
      <c r="O630" s="72">
        <v>1.8202270062076407</v>
      </c>
    </row>
    <row r="631" spans="1:15" ht="13" x14ac:dyDescent="0.15">
      <c r="A631" s="72">
        <v>2024</v>
      </c>
      <c r="B631" s="72" t="s">
        <v>21</v>
      </c>
      <c r="C631" s="72">
        <v>1112</v>
      </c>
      <c r="D631" s="72" t="s">
        <v>105</v>
      </c>
      <c r="E631" s="72" t="s">
        <v>31</v>
      </c>
      <c r="F631" s="72" t="s">
        <v>106</v>
      </c>
      <c r="G631" s="72" t="s">
        <v>109</v>
      </c>
      <c r="H631" s="72" t="s">
        <v>32</v>
      </c>
      <c r="I631" s="72" t="s">
        <v>38</v>
      </c>
      <c r="J631" s="74">
        <v>45482</v>
      </c>
      <c r="K631" s="72"/>
      <c r="L631" s="72">
        <v>0.65872093023255818</v>
      </c>
      <c r="M631" s="72">
        <v>4205.3464137499004</v>
      </c>
      <c r="N631" s="72">
        <v>4.2053464137499006</v>
      </c>
      <c r="O631" s="72">
        <v>1.8759587763632795</v>
      </c>
    </row>
    <row r="632" spans="1:15" ht="13" x14ac:dyDescent="0.15">
      <c r="A632" s="72">
        <v>2024</v>
      </c>
      <c r="B632" s="72" t="s">
        <v>21</v>
      </c>
      <c r="C632" s="72">
        <v>1207</v>
      </c>
      <c r="D632" s="72" t="s">
        <v>111</v>
      </c>
      <c r="E632" s="72" t="s">
        <v>28</v>
      </c>
      <c r="F632" s="72" t="s">
        <v>106</v>
      </c>
      <c r="G632" s="72" t="s">
        <v>110</v>
      </c>
      <c r="H632" s="72" t="s">
        <v>32</v>
      </c>
      <c r="I632" s="72" t="s">
        <v>38</v>
      </c>
      <c r="J632" s="74">
        <v>45482</v>
      </c>
      <c r="K632" s="72"/>
      <c r="L632" s="72">
        <v>0.65854420493595756</v>
      </c>
      <c r="M632" s="72">
        <v>4950.0283265856515</v>
      </c>
      <c r="N632" s="72">
        <v>4.9500283265856515</v>
      </c>
      <c r="O632" s="72">
        <v>2.2081531861782668</v>
      </c>
    </row>
    <row r="633" spans="1:15" ht="13" x14ac:dyDescent="0.15">
      <c r="A633" s="72">
        <v>2024</v>
      </c>
      <c r="B633" s="72" t="s">
        <v>21</v>
      </c>
      <c r="C633" s="72">
        <v>1208</v>
      </c>
      <c r="D633" s="72" t="s">
        <v>111</v>
      </c>
      <c r="E633" s="72" t="s">
        <v>30</v>
      </c>
      <c r="F633" s="72" t="s">
        <v>108</v>
      </c>
      <c r="G633" s="72" t="s">
        <v>110</v>
      </c>
      <c r="H633" s="72" t="s">
        <v>32</v>
      </c>
      <c r="I633" s="72" t="s">
        <v>38</v>
      </c>
      <c r="J633" s="74">
        <v>45482</v>
      </c>
      <c r="K633" s="72"/>
      <c r="L633" s="72">
        <v>0.64171309192200554</v>
      </c>
      <c r="M633" s="72">
        <v>4717.9071272145784</v>
      </c>
      <c r="N633" s="72">
        <v>4.7179071272145787</v>
      </c>
      <c r="O633" s="72">
        <v>2.1046064724720241</v>
      </c>
    </row>
    <row r="634" spans="1:15" ht="13" x14ac:dyDescent="0.15">
      <c r="A634" s="72">
        <v>2024</v>
      </c>
      <c r="B634" s="72" t="s">
        <v>21</v>
      </c>
      <c r="C634" s="72">
        <v>1209</v>
      </c>
      <c r="D634" s="72" t="s">
        <v>111</v>
      </c>
      <c r="E634" s="72" t="s">
        <v>31</v>
      </c>
      <c r="F634" s="72" t="s">
        <v>106</v>
      </c>
      <c r="G634" s="72" t="s">
        <v>109</v>
      </c>
      <c r="H634" s="72" t="s">
        <v>32</v>
      </c>
      <c r="I634" s="72" t="s">
        <v>38</v>
      </c>
      <c r="J634" s="74">
        <v>45482</v>
      </c>
      <c r="K634" s="72"/>
      <c r="L634" s="72">
        <v>0.68294425917103396</v>
      </c>
      <c r="M634" s="72">
        <v>4634.6073056540727</v>
      </c>
      <c r="N634" s="72">
        <v>4.6346073056540726</v>
      </c>
      <c r="O634" s="72">
        <v>2.0674473383719199</v>
      </c>
    </row>
    <row r="635" spans="1:15" ht="13" x14ac:dyDescent="0.15">
      <c r="A635" s="72">
        <v>2024</v>
      </c>
      <c r="B635" s="72" t="s">
        <v>21</v>
      </c>
      <c r="C635" s="72">
        <v>1210</v>
      </c>
      <c r="D635" s="72" t="s">
        <v>111</v>
      </c>
      <c r="E635" s="72" t="s">
        <v>22</v>
      </c>
      <c r="F635" s="72" t="s">
        <v>106</v>
      </c>
      <c r="G635" s="72" t="s">
        <v>107</v>
      </c>
      <c r="H635" s="72" t="s">
        <v>32</v>
      </c>
      <c r="I635" s="72" t="s">
        <v>38</v>
      </c>
      <c r="J635" s="74">
        <v>45482</v>
      </c>
      <c r="K635" s="72"/>
      <c r="L635" s="72">
        <v>0.6575131132366554</v>
      </c>
      <c r="M635" s="72">
        <v>5461.4734821214297</v>
      </c>
      <c r="N635" s="72">
        <v>5.4614734821214297</v>
      </c>
      <c r="O635" s="72">
        <v>2.4363032441660666</v>
      </c>
    </row>
    <row r="636" spans="1:15" ht="13" x14ac:dyDescent="0.15">
      <c r="A636" s="72">
        <v>2024</v>
      </c>
      <c r="B636" s="72" t="s">
        <v>21</v>
      </c>
      <c r="C636" s="72">
        <v>1211</v>
      </c>
      <c r="D636" s="72" t="s">
        <v>111</v>
      </c>
      <c r="E636" s="72" t="s">
        <v>27</v>
      </c>
      <c r="F636" s="72" t="s">
        <v>108</v>
      </c>
      <c r="G636" s="72" t="s">
        <v>109</v>
      </c>
      <c r="H636" s="72" t="s">
        <v>32</v>
      </c>
      <c r="I636" s="72" t="s">
        <v>38</v>
      </c>
      <c r="J636" s="74">
        <v>45482</v>
      </c>
      <c r="K636" s="72"/>
      <c r="L636" s="72">
        <v>0.67001902690948623</v>
      </c>
      <c r="M636" s="72">
        <v>4624.2237347349246</v>
      </c>
      <c r="N636" s="72">
        <v>4.6242237347349242</v>
      </c>
      <c r="O636" s="72">
        <v>2.0628153416041677</v>
      </c>
    </row>
    <row r="637" spans="1:15" ht="13" x14ac:dyDescent="0.15">
      <c r="A637" s="72">
        <v>2024</v>
      </c>
      <c r="B637" s="72" t="s">
        <v>21</v>
      </c>
      <c r="C637" s="72">
        <v>1212</v>
      </c>
      <c r="D637" s="72" t="s">
        <v>111</v>
      </c>
      <c r="E637" s="72" t="s">
        <v>29</v>
      </c>
      <c r="F637" s="72" t="s">
        <v>108</v>
      </c>
      <c r="G637" s="72" t="s">
        <v>107</v>
      </c>
      <c r="H637" s="72" t="s">
        <v>32</v>
      </c>
      <c r="I637" s="72" t="s">
        <v>38</v>
      </c>
      <c r="J637" s="74">
        <v>45482</v>
      </c>
      <c r="K637" s="72"/>
      <c r="L637" s="72">
        <v>0.64899514899514898</v>
      </c>
      <c r="M637" s="72">
        <v>5597.3053566386907</v>
      </c>
      <c r="N637" s="72">
        <v>5.5973053566386906</v>
      </c>
      <c r="O637" s="72">
        <v>2.4968963492375971</v>
      </c>
    </row>
    <row r="638" spans="1:15" ht="13" x14ac:dyDescent="0.15">
      <c r="A638" s="72">
        <v>2024</v>
      </c>
      <c r="B638" s="72" t="s">
        <v>21</v>
      </c>
      <c r="C638" s="72">
        <v>1301</v>
      </c>
      <c r="D638" s="72" t="s">
        <v>109</v>
      </c>
      <c r="E638" s="72" t="s">
        <v>22</v>
      </c>
      <c r="F638" s="72" t="s">
        <v>106</v>
      </c>
      <c r="G638" s="72" t="s">
        <v>107</v>
      </c>
      <c r="H638" s="72" t="s">
        <v>32</v>
      </c>
      <c r="I638" s="72" t="s">
        <v>38</v>
      </c>
      <c r="J638" s="74">
        <v>45482</v>
      </c>
      <c r="K638" s="72"/>
      <c r="L638" s="72">
        <v>0.67245461720599842</v>
      </c>
      <c r="M638" s="72">
        <v>4392.2435217739085</v>
      </c>
      <c r="N638" s="72">
        <v>4.3922435217739082</v>
      </c>
      <c r="O638" s="72">
        <v>1.9593315203846009</v>
      </c>
    </row>
    <row r="639" spans="1:15" ht="13" x14ac:dyDescent="0.15">
      <c r="A639" s="72">
        <v>2024</v>
      </c>
      <c r="B639" s="72" t="s">
        <v>21</v>
      </c>
      <c r="C639" s="72">
        <v>1302</v>
      </c>
      <c r="D639" s="72" t="s">
        <v>109</v>
      </c>
      <c r="E639" s="72" t="s">
        <v>27</v>
      </c>
      <c r="F639" s="72" t="s">
        <v>108</v>
      </c>
      <c r="G639" s="72" t="s">
        <v>109</v>
      </c>
      <c r="H639" s="72" t="s">
        <v>32</v>
      </c>
      <c r="I639" s="72" t="s">
        <v>38</v>
      </c>
      <c r="J639" s="74">
        <v>45482</v>
      </c>
      <c r="K639" s="72"/>
      <c r="L639" s="72">
        <v>0.65737550892577512</v>
      </c>
      <c r="M639" s="72">
        <v>4760.013606503845</v>
      </c>
      <c r="N639" s="72">
        <v>4.7600136065038452</v>
      </c>
      <c r="O639" s="72">
        <v>2.1233897097116938</v>
      </c>
    </row>
    <row r="640" spans="1:15" ht="13" x14ac:dyDescent="0.15">
      <c r="A640" s="72">
        <v>2024</v>
      </c>
      <c r="B640" s="72" t="s">
        <v>21</v>
      </c>
      <c r="C640" s="72">
        <v>1303</v>
      </c>
      <c r="D640" s="72" t="s">
        <v>109</v>
      </c>
      <c r="E640" s="72" t="s">
        <v>30</v>
      </c>
      <c r="F640" s="72" t="s">
        <v>108</v>
      </c>
      <c r="G640" s="72" t="s">
        <v>110</v>
      </c>
      <c r="H640" s="72" t="s">
        <v>32</v>
      </c>
      <c r="I640" s="72" t="s">
        <v>38</v>
      </c>
      <c r="J640" s="74">
        <v>45482</v>
      </c>
      <c r="K640" s="72"/>
      <c r="L640" s="72">
        <v>0.67604938271604942</v>
      </c>
      <c r="M640" s="72">
        <v>4735.3941411370197</v>
      </c>
      <c r="N640" s="72">
        <v>4.7353941411370197</v>
      </c>
      <c r="O640" s="72">
        <v>2.1124072370256721</v>
      </c>
    </row>
    <row r="641" spans="1:15" ht="13" x14ac:dyDescent="0.15">
      <c r="A641" s="72">
        <v>2024</v>
      </c>
      <c r="B641" s="72" t="s">
        <v>21</v>
      </c>
      <c r="C641" s="72">
        <v>1304</v>
      </c>
      <c r="D641" s="72" t="s">
        <v>109</v>
      </c>
      <c r="E641" s="72" t="s">
        <v>31</v>
      </c>
      <c r="F641" s="72" t="s">
        <v>106</v>
      </c>
      <c r="G641" s="72" t="s">
        <v>109</v>
      </c>
      <c r="H641" s="72" t="s">
        <v>32</v>
      </c>
      <c r="I641" s="72" t="s">
        <v>38</v>
      </c>
      <c r="J641" s="74">
        <v>45482</v>
      </c>
      <c r="K641" s="72"/>
      <c r="L641" s="72">
        <v>0.66160949868073882</v>
      </c>
      <c r="M641" s="72">
        <v>4619.4317782042053</v>
      </c>
      <c r="N641" s="72">
        <v>4.6194317782042056</v>
      </c>
      <c r="O641" s="72">
        <v>2.060677702507336</v>
      </c>
    </row>
    <row r="642" spans="1:15" ht="13" x14ac:dyDescent="0.15">
      <c r="A642" s="72">
        <v>2024</v>
      </c>
      <c r="B642" s="72" t="s">
        <v>21</v>
      </c>
      <c r="C642" s="72">
        <v>1305</v>
      </c>
      <c r="D642" s="72" t="s">
        <v>109</v>
      </c>
      <c r="E642" s="72" t="s">
        <v>28</v>
      </c>
      <c r="F642" s="72" t="s">
        <v>106</v>
      </c>
      <c r="G642" s="72" t="s">
        <v>110</v>
      </c>
      <c r="H642" s="72" t="s">
        <v>32</v>
      </c>
      <c r="I642" s="72" t="s">
        <v>38</v>
      </c>
      <c r="J642" s="74">
        <v>45482</v>
      </c>
      <c r="K642" s="72"/>
      <c r="L642" s="72">
        <v>0.65197215777262185</v>
      </c>
      <c r="M642" s="72">
        <v>4246.4626934464504</v>
      </c>
      <c r="N642" s="72">
        <v>4.2464626934464507</v>
      </c>
      <c r="O642" s="72">
        <v>1.8943002964568338</v>
      </c>
    </row>
    <row r="643" spans="1:15" ht="13" x14ac:dyDescent="0.15">
      <c r="A643" s="72">
        <v>2024</v>
      </c>
      <c r="B643" s="72" t="s">
        <v>21</v>
      </c>
      <c r="C643" s="72">
        <v>1306</v>
      </c>
      <c r="D643" s="72" t="s">
        <v>109</v>
      </c>
      <c r="E643" s="72" t="s">
        <v>29</v>
      </c>
      <c r="F643" s="72" t="s">
        <v>108</v>
      </c>
      <c r="G643" s="72" t="s">
        <v>107</v>
      </c>
      <c r="H643" s="72" t="s">
        <v>32</v>
      </c>
      <c r="I643" s="72" t="s">
        <v>38</v>
      </c>
      <c r="J643" s="74">
        <v>45482</v>
      </c>
      <c r="K643" s="72"/>
      <c r="L643" s="72">
        <v>0.65855829130821719</v>
      </c>
      <c r="M643" s="72">
        <v>4661.0843785093757</v>
      </c>
      <c r="N643" s="72">
        <v>4.6610843785093756</v>
      </c>
      <c r="O643" s="72">
        <v>2.079258469324869</v>
      </c>
    </row>
    <row r="644" spans="1:15" ht="13" x14ac:dyDescent="0.15">
      <c r="A644" s="72">
        <v>2024</v>
      </c>
      <c r="B644" s="72" t="s">
        <v>21</v>
      </c>
      <c r="C644" s="72">
        <v>1407</v>
      </c>
      <c r="D644" s="72" t="s">
        <v>107</v>
      </c>
      <c r="E644" s="72" t="s">
        <v>27</v>
      </c>
      <c r="F644" s="72" t="s">
        <v>108</v>
      </c>
      <c r="G644" s="72" t="s">
        <v>109</v>
      </c>
      <c r="H644" s="72" t="s">
        <v>32</v>
      </c>
      <c r="I644" s="72" t="s">
        <v>38</v>
      </c>
      <c r="J644" s="74">
        <v>45482</v>
      </c>
      <c r="K644" s="72"/>
      <c r="L644" s="72">
        <v>0.6403133903133903</v>
      </c>
      <c r="M644" s="72">
        <v>4432.1698226327853</v>
      </c>
      <c r="N644" s="72">
        <v>4.432169822632785</v>
      </c>
      <c r="O644" s="72">
        <v>1.9771422040084365</v>
      </c>
    </row>
    <row r="645" spans="1:15" ht="13" x14ac:dyDescent="0.15">
      <c r="A645" s="72">
        <v>2024</v>
      </c>
      <c r="B645" s="72" t="s">
        <v>21</v>
      </c>
      <c r="C645" s="72">
        <v>1408</v>
      </c>
      <c r="D645" s="72" t="s">
        <v>107</v>
      </c>
      <c r="E645" s="72" t="s">
        <v>22</v>
      </c>
      <c r="F645" s="72" t="s">
        <v>106</v>
      </c>
      <c r="G645" s="72" t="s">
        <v>107</v>
      </c>
      <c r="H645" s="72" t="s">
        <v>32</v>
      </c>
      <c r="I645" s="72" t="s">
        <v>38</v>
      </c>
      <c r="J645" s="74">
        <v>45482</v>
      </c>
      <c r="K645" s="72"/>
      <c r="L645" s="72">
        <v>0.65168930686172066</v>
      </c>
      <c r="M645" s="72">
        <v>4502.3840322807</v>
      </c>
      <c r="N645" s="72">
        <v>4.5023840322807001</v>
      </c>
      <c r="O645" s="72">
        <v>2.0084639905760651</v>
      </c>
    </row>
    <row r="646" spans="1:15" ht="13" x14ac:dyDescent="0.15">
      <c r="A646" s="72">
        <v>2024</v>
      </c>
      <c r="B646" s="72" t="s">
        <v>21</v>
      </c>
      <c r="C646" s="72">
        <v>1409</v>
      </c>
      <c r="D646" s="72" t="s">
        <v>107</v>
      </c>
      <c r="E646" s="72" t="s">
        <v>29</v>
      </c>
      <c r="F646" s="72" t="s">
        <v>108</v>
      </c>
      <c r="G646" s="72" t="s">
        <v>107</v>
      </c>
      <c r="H646" s="72" t="s">
        <v>32</v>
      </c>
      <c r="I646" s="72" t="s">
        <v>38</v>
      </c>
      <c r="J646" s="74">
        <v>45482</v>
      </c>
      <c r="K646" s="72"/>
      <c r="L646" s="72">
        <v>0.70354864433811803</v>
      </c>
      <c r="M646" s="72">
        <v>4190.1662337086982</v>
      </c>
      <c r="N646" s="72">
        <v>4.1901662337086982</v>
      </c>
      <c r="O646" s="72">
        <v>1.8691870650288795</v>
      </c>
    </row>
    <row r="647" spans="1:15" ht="13" x14ac:dyDescent="0.15">
      <c r="A647" s="72">
        <v>2024</v>
      </c>
      <c r="B647" s="72" t="s">
        <v>21</v>
      </c>
      <c r="C647" s="72">
        <v>1410</v>
      </c>
      <c r="D647" s="72" t="s">
        <v>107</v>
      </c>
      <c r="E647" s="72" t="s">
        <v>31</v>
      </c>
      <c r="F647" s="72" t="s">
        <v>106</v>
      </c>
      <c r="G647" s="72" t="s">
        <v>109</v>
      </c>
      <c r="H647" s="72" t="s">
        <v>32</v>
      </c>
      <c r="I647" s="72" t="s">
        <v>38</v>
      </c>
      <c r="J647" s="74">
        <v>45482</v>
      </c>
      <c r="K647" s="72"/>
      <c r="L647" s="72">
        <v>0.66986827661909987</v>
      </c>
      <c r="M647" s="72">
        <v>3748.9276833464546</v>
      </c>
      <c r="N647" s="72">
        <v>3.7489276833464547</v>
      </c>
      <c r="O647" s="72">
        <v>1.6723554013363366</v>
      </c>
    </row>
    <row r="648" spans="1:15" ht="13" x14ac:dyDescent="0.15">
      <c r="A648" s="72">
        <v>2024</v>
      </c>
      <c r="B648" s="72" t="s">
        <v>21</v>
      </c>
      <c r="C648" s="72">
        <v>1411</v>
      </c>
      <c r="D648" s="72" t="s">
        <v>107</v>
      </c>
      <c r="E648" s="72" t="s">
        <v>30</v>
      </c>
      <c r="F648" s="72" t="s">
        <v>108</v>
      </c>
      <c r="G648" s="72" t="s">
        <v>110</v>
      </c>
      <c r="H648" s="72" t="s">
        <v>32</v>
      </c>
      <c r="I648" s="72" t="s">
        <v>38</v>
      </c>
      <c r="J648" s="74">
        <v>45482</v>
      </c>
      <c r="K648" s="72"/>
      <c r="L648" s="72">
        <v>0.64827586206896548</v>
      </c>
      <c r="M648" s="72">
        <v>3611.7114826425172</v>
      </c>
      <c r="N648" s="72">
        <v>3.6117114826425172</v>
      </c>
      <c r="O648" s="72">
        <v>1.6111447635805178</v>
      </c>
    </row>
    <row r="649" spans="1:15" ht="13" x14ac:dyDescent="0.15">
      <c r="A649" s="72">
        <v>2024</v>
      </c>
      <c r="B649" s="72" t="s">
        <v>21</v>
      </c>
      <c r="C649" s="72">
        <v>1412</v>
      </c>
      <c r="D649" s="72" t="s">
        <v>107</v>
      </c>
      <c r="E649" s="72" t="s">
        <v>28</v>
      </c>
      <c r="F649" s="72" t="s">
        <v>106</v>
      </c>
      <c r="G649" s="72" t="s">
        <v>110</v>
      </c>
      <c r="H649" s="72" t="s">
        <v>32</v>
      </c>
      <c r="I649" s="72" t="s">
        <v>38</v>
      </c>
      <c r="J649" s="74">
        <v>45482</v>
      </c>
      <c r="K649" s="72"/>
      <c r="L649" s="72">
        <v>0.65079834417504434</v>
      </c>
      <c r="M649" s="72">
        <v>4260.7849833508217</v>
      </c>
      <c r="N649" s="72">
        <v>4.2607849833508213</v>
      </c>
      <c r="O649" s="72">
        <v>1.9006893124379847</v>
      </c>
    </row>
    <row r="650" spans="1:15" ht="13" x14ac:dyDescent="0.15">
      <c r="A650" s="72">
        <v>2024</v>
      </c>
      <c r="B650" s="72" t="s">
        <v>33</v>
      </c>
      <c r="C650" s="72">
        <v>2107</v>
      </c>
      <c r="D650" s="72" t="s">
        <v>105</v>
      </c>
      <c r="E650" s="72" t="s">
        <v>27</v>
      </c>
      <c r="F650" s="72" t="s">
        <v>108</v>
      </c>
      <c r="G650" s="72" t="s">
        <v>109</v>
      </c>
      <c r="H650" s="72" t="s">
        <v>32</v>
      </c>
      <c r="I650" s="72" t="s">
        <v>38</v>
      </c>
      <c r="J650" s="74">
        <v>45482</v>
      </c>
      <c r="K650" s="72"/>
      <c r="L650" s="72">
        <v>0.7144093466032021</v>
      </c>
      <c r="M650" s="72">
        <v>4278.1659374649407</v>
      </c>
      <c r="N650" s="72">
        <v>4.2781659374649408</v>
      </c>
      <c r="O650" s="72">
        <v>1.908442764877798</v>
      </c>
    </row>
    <row r="651" spans="1:15" ht="13" x14ac:dyDescent="0.15">
      <c r="A651" s="72">
        <v>2024</v>
      </c>
      <c r="B651" s="72" t="s">
        <v>33</v>
      </c>
      <c r="C651" s="72">
        <v>2108</v>
      </c>
      <c r="D651" s="72" t="s">
        <v>105</v>
      </c>
      <c r="E651" s="72" t="s">
        <v>31</v>
      </c>
      <c r="F651" s="72" t="s">
        <v>106</v>
      </c>
      <c r="G651" s="72" t="s">
        <v>109</v>
      </c>
      <c r="H651" s="72" t="s">
        <v>32</v>
      </c>
      <c r="I651" s="72" t="s">
        <v>38</v>
      </c>
      <c r="J651" s="74">
        <v>45482</v>
      </c>
      <c r="K651" s="72"/>
      <c r="L651" s="72">
        <v>0.67028314368880659</v>
      </c>
      <c r="M651" s="72">
        <v>5218.0038644657125</v>
      </c>
      <c r="N651" s="72">
        <v>5.2180038644657127</v>
      </c>
      <c r="O651" s="72">
        <v>2.3276941258956456</v>
      </c>
    </row>
    <row r="652" spans="1:15" ht="13" x14ac:dyDescent="0.15">
      <c r="A652" s="72">
        <v>2024</v>
      </c>
      <c r="B652" s="72" t="s">
        <v>33</v>
      </c>
      <c r="C652" s="72">
        <v>2109</v>
      </c>
      <c r="D652" s="72" t="s">
        <v>105</v>
      </c>
      <c r="E652" s="72" t="s">
        <v>22</v>
      </c>
      <c r="F652" s="72" t="s">
        <v>106</v>
      </c>
      <c r="G652" s="72" t="s">
        <v>107</v>
      </c>
      <c r="H652" s="72" t="s">
        <v>32</v>
      </c>
      <c r="I652" s="72" t="s">
        <v>38</v>
      </c>
      <c r="J652" s="74">
        <v>45482</v>
      </c>
      <c r="K652" s="72"/>
      <c r="L652" s="72">
        <v>0.67690531177829105</v>
      </c>
      <c r="M652" s="72">
        <v>5191.2675155454972</v>
      </c>
      <c r="N652" s="72">
        <v>5.1912675155454968</v>
      </c>
      <c r="O652" s="72">
        <v>2.315767334742175</v>
      </c>
    </row>
    <row r="653" spans="1:15" ht="13" x14ac:dyDescent="0.15">
      <c r="A653" s="72">
        <v>2024</v>
      </c>
      <c r="B653" s="72" t="s">
        <v>33</v>
      </c>
      <c r="C653" s="72">
        <v>2110</v>
      </c>
      <c r="D653" s="72" t="s">
        <v>105</v>
      </c>
      <c r="E653" s="72" t="s">
        <v>28</v>
      </c>
      <c r="F653" s="72" t="s">
        <v>106</v>
      </c>
      <c r="G653" s="72" t="s">
        <v>110</v>
      </c>
      <c r="H653" s="72" t="s">
        <v>32</v>
      </c>
      <c r="I653" s="72" t="s">
        <v>38</v>
      </c>
      <c r="J653" s="74">
        <v>45482</v>
      </c>
      <c r="K653" s="72"/>
      <c r="L653" s="72">
        <v>0.68230625583566751</v>
      </c>
      <c r="M653" s="72">
        <v>4835.8314847824659</v>
      </c>
      <c r="N653" s="72">
        <v>4.8358314847824655</v>
      </c>
      <c r="O653" s="72">
        <v>2.1572112312151255</v>
      </c>
    </row>
    <row r="654" spans="1:15" ht="13" x14ac:dyDescent="0.15">
      <c r="A654" s="72">
        <v>2024</v>
      </c>
      <c r="B654" s="72" t="s">
        <v>33</v>
      </c>
      <c r="C654" s="72">
        <v>2111</v>
      </c>
      <c r="D654" s="72" t="s">
        <v>105</v>
      </c>
      <c r="E654" s="72" t="s">
        <v>29</v>
      </c>
      <c r="F654" s="72" t="s">
        <v>108</v>
      </c>
      <c r="G654" s="72" t="s">
        <v>107</v>
      </c>
      <c r="H654" s="72" t="s">
        <v>32</v>
      </c>
      <c r="I654" s="72" t="s">
        <v>38</v>
      </c>
      <c r="J654" s="74">
        <v>45482</v>
      </c>
      <c r="K654" s="72"/>
      <c r="L654" s="72">
        <v>0.71730769230769231</v>
      </c>
      <c r="M654" s="72">
        <v>4712.865306915307</v>
      </c>
      <c r="N654" s="72">
        <v>4.7128653069153073</v>
      </c>
      <c r="O654" s="72">
        <v>2.1023573718965425</v>
      </c>
    </row>
    <row r="655" spans="1:15" ht="13" x14ac:dyDescent="0.15">
      <c r="A655" s="72">
        <v>2024</v>
      </c>
      <c r="B655" s="72" t="s">
        <v>33</v>
      </c>
      <c r="C655" s="72">
        <v>2112</v>
      </c>
      <c r="D655" s="72" t="s">
        <v>105</v>
      </c>
      <c r="E655" s="72" t="s">
        <v>30</v>
      </c>
      <c r="F655" s="72" t="s">
        <v>108</v>
      </c>
      <c r="G655" s="72" t="s">
        <v>110</v>
      </c>
      <c r="H655" s="72" t="s">
        <v>32</v>
      </c>
      <c r="I655" s="72" t="s">
        <v>38</v>
      </c>
      <c r="J655" s="74">
        <v>45482</v>
      </c>
      <c r="K655" s="72"/>
      <c r="L655" s="72">
        <v>0.71859572133845306</v>
      </c>
      <c r="M655" s="72">
        <v>4725.3877059126653</v>
      </c>
      <c r="N655" s="72">
        <v>4.7253877059126657</v>
      </c>
      <c r="O655" s="72">
        <v>2.107943476342875</v>
      </c>
    </row>
    <row r="656" spans="1:15" ht="13" x14ac:dyDescent="0.15">
      <c r="A656" s="72">
        <v>2024</v>
      </c>
      <c r="B656" s="72" t="s">
        <v>33</v>
      </c>
      <c r="C656" s="72">
        <v>2207</v>
      </c>
      <c r="D656" s="72" t="s">
        <v>111</v>
      </c>
      <c r="E656" s="72" t="s">
        <v>22</v>
      </c>
      <c r="F656" s="72" t="s">
        <v>106</v>
      </c>
      <c r="G656" s="72" t="s">
        <v>107</v>
      </c>
      <c r="H656" s="72" t="s">
        <v>32</v>
      </c>
      <c r="I656" s="72" t="s">
        <v>38</v>
      </c>
      <c r="J656" s="74">
        <v>45482</v>
      </c>
      <c r="K656" s="72"/>
      <c r="L656" s="72">
        <v>0.70177017701770172</v>
      </c>
      <c r="M656" s="72">
        <v>4935.8685841648139</v>
      </c>
      <c r="N656" s="72">
        <v>4.9358685841648136</v>
      </c>
      <c r="O656" s="72">
        <v>2.2018366808414975</v>
      </c>
    </row>
    <row r="657" spans="1:15" ht="13" x14ac:dyDescent="0.15">
      <c r="A657" s="72">
        <v>2024</v>
      </c>
      <c r="B657" s="72" t="s">
        <v>33</v>
      </c>
      <c r="C657" s="72">
        <v>2208</v>
      </c>
      <c r="D657" s="72" t="s">
        <v>111</v>
      </c>
      <c r="E657" s="72" t="s">
        <v>28</v>
      </c>
      <c r="F657" s="72" t="s">
        <v>106</v>
      </c>
      <c r="G657" s="72" t="s">
        <v>110</v>
      </c>
      <c r="H657" s="72" t="s">
        <v>32</v>
      </c>
      <c r="I657" s="72" t="s">
        <v>38</v>
      </c>
      <c r="J657" s="74">
        <v>45482</v>
      </c>
      <c r="K657" s="72"/>
      <c r="L657" s="72">
        <v>0.67677405769635712</v>
      </c>
      <c r="M657" s="72">
        <v>5310.520246568537</v>
      </c>
      <c r="N657" s="72">
        <v>5.3105202465685366</v>
      </c>
      <c r="O657" s="72">
        <v>2.3689646662715118</v>
      </c>
    </row>
    <row r="658" spans="1:15" ht="13" x14ac:dyDescent="0.15">
      <c r="A658" s="72">
        <v>2024</v>
      </c>
      <c r="B658" s="72" t="s">
        <v>33</v>
      </c>
      <c r="C658" s="72">
        <v>2209</v>
      </c>
      <c r="D658" s="72" t="s">
        <v>111</v>
      </c>
      <c r="E658" s="72" t="s">
        <v>27</v>
      </c>
      <c r="F658" s="72" t="s">
        <v>108</v>
      </c>
      <c r="G658" s="72" t="s">
        <v>109</v>
      </c>
      <c r="H658" s="72" t="s">
        <v>32</v>
      </c>
      <c r="I658" s="72" t="s">
        <v>38</v>
      </c>
      <c r="J658" s="74">
        <v>45482</v>
      </c>
      <c r="K658" s="72"/>
      <c r="L658" s="72">
        <v>0.65909090909090906</v>
      </c>
      <c r="M658" s="72">
        <v>5395.1289409243964</v>
      </c>
      <c r="N658" s="72">
        <v>5.3951289409243968</v>
      </c>
      <c r="O658" s="72">
        <v>2.4067076741280231</v>
      </c>
    </row>
    <row r="659" spans="1:15" ht="13" x14ac:dyDescent="0.15">
      <c r="A659" s="72">
        <v>2024</v>
      </c>
      <c r="B659" s="72" t="s">
        <v>33</v>
      </c>
      <c r="C659" s="72">
        <v>2210</v>
      </c>
      <c r="D659" s="72" t="s">
        <v>111</v>
      </c>
      <c r="E659" s="72" t="s">
        <v>29</v>
      </c>
      <c r="F659" s="72" t="s">
        <v>108</v>
      </c>
      <c r="G659" s="72" t="s">
        <v>107</v>
      </c>
      <c r="H659" s="72" t="s">
        <v>32</v>
      </c>
      <c r="I659" s="72" t="s">
        <v>38</v>
      </c>
      <c r="J659" s="74">
        <v>45482</v>
      </c>
      <c r="K659" s="72"/>
      <c r="L659" s="72">
        <v>0.69128787878787878</v>
      </c>
      <c r="M659" s="72">
        <v>4661.821550947182</v>
      </c>
      <c r="N659" s="72">
        <v>4.6618215509471819</v>
      </c>
      <c r="O659" s="72">
        <v>2.0795873138404777</v>
      </c>
    </row>
    <row r="660" spans="1:15" ht="13" x14ac:dyDescent="0.15">
      <c r="A660" s="72">
        <v>2024</v>
      </c>
      <c r="B660" s="72" t="s">
        <v>33</v>
      </c>
      <c r="C660" s="72">
        <v>2211</v>
      </c>
      <c r="D660" s="72" t="s">
        <v>111</v>
      </c>
      <c r="E660" s="72" t="s">
        <v>30</v>
      </c>
      <c r="F660" s="72" t="s">
        <v>108</v>
      </c>
      <c r="G660" s="72" t="s">
        <v>110</v>
      </c>
      <c r="H660" s="72" t="s">
        <v>32</v>
      </c>
      <c r="I660" s="72" t="s">
        <v>38</v>
      </c>
      <c r="J660" s="74">
        <v>45482</v>
      </c>
      <c r="K660" s="72"/>
      <c r="L660" s="72">
        <v>0.68868739205526774</v>
      </c>
      <c r="M660" s="72">
        <v>4776.3086211374912</v>
      </c>
      <c r="N660" s="72">
        <v>4.776308621137491</v>
      </c>
      <c r="O660" s="72">
        <v>2.1306587364946021</v>
      </c>
    </row>
    <row r="661" spans="1:15" ht="13" x14ac:dyDescent="0.15">
      <c r="A661" s="72">
        <v>2024</v>
      </c>
      <c r="B661" s="72" t="s">
        <v>33</v>
      </c>
      <c r="C661" s="72">
        <v>2212</v>
      </c>
      <c r="D661" s="72" t="s">
        <v>111</v>
      </c>
      <c r="E661" s="72" t="s">
        <v>31</v>
      </c>
      <c r="F661" s="72" t="s">
        <v>106</v>
      </c>
      <c r="G661" s="72" t="s">
        <v>109</v>
      </c>
      <c r="H661" s="72" t="s">
        <v>32</v>
      </c>
      <c r="I661" s="72" t="s">
        <v>38</v>
      </c>
      <c r="J661" s="74">
        <v>45482</v>
      </c>
      <c r="K661" s="72"/>
      <c r="L661" s="72">
        <v>0.72243951904968851</v>
      </c>
      <c r="M661" s="72">
        <v>4694.3732494517171</v>
      </c>
      <c r="N661" s="72">
        <v>4.6943732494517167</v>
      </c>
      <c r="O661" s="72">
        <v>2.0941082684746668</v>
      </c>
    </row>
    <row r="662" spans="1:15" ht="13" x14ac:dyDescent="0.15">
      <c r="A662" s="72">
        <v>2024</v>
      </c>
      <c r="B662" s="72" t="s">
        <v>33</v>
      </c>
      <c r="C662" s="72">
        <v>2301</v>
      </c>
      <c r="D662" s="72" t="s">
        <v>109</v>
      </c>
      <c r="E662" s="72" t="s">
        <v>22</v>
      </c>
      <c r="F662" s="72" t="s">
        <v>106</v>
      </c>
      <c r="G662" s="72" t="s">
        <v>107</v>
      </c>
      <c r="H662" s="72" t="s">
        <v>32</v>
      </c>
      <c r="I662" s="72" t="s">
        <v>38</v>
      </c>
      <c r="J662" s="74">
        <v>45482</v>
      </c>
      <c r="K662" s="72"/>
      <c r="L662" s="72">
        <v>0.72626728110599081</v>
      </c>
      <c r="M662" s="72">
        <v>4596.5655913978489</v>
      </c>
      <c r="N662" s="72">
        <v>4.5965655913978489</v>
      </c>
      <c r="O662" s="72">
        <v>2.050477348101075</v>
      </c>
    </row>
    <row r="663" spans="1:15" ht="13" x14ac:dyDescent="0.15">
      <c r="A663" s="72">
        <v>2024</v>
      </c>
      <c r="B663" s="72" t="s">
        <v>33</v>
      </c>
      <c r="C663" s="72">
        <v>2302</v>
      </c>
      <c r="D663" s="72" t="s">
        <v>109</v>
      </c>
      <c r="E663" s="72" t="s">
        <v>28</v>
      </c>
      <c r="F663" s="72" t="s">
        <v>106</v>
      </c>
      <c r="G663" s="72" t="s">
        <v>110</v>
      </c>
      <c r="H663" s="72" t="s">
        <v>32</v>
      </c>
      <c r="I663" s="72" t="s">
        <v>38</v>
      </c>
      <c r="J663" s="74">
        <v>45482</v>
      </c>
      <c r="K663" s="72"/>
      <c r="L663" s="72">
        <v>0.69709543568464727</v>
      </c>
      <c r="M663" s="72">
        <v>5488.9468684074491</v>
      </c>
      <c r="N663" s="72">
        <v>5.4889468684074494</v>
      </c>
      <c r="O663" s="72">
        <v>2.4485588195810108</v>
      </c>
    </row>
    <row r="664" spans="1:15" ht="13" x14ac:dyDescent="0.15">
      <c r="A664" s="72">
        <v>2024</v>
      </c>
      <c r="B664" s="72" t="s">
        <v>33</v>
      </c>
      <c r="C664" s="72">
        <v>2303</v>
      </c>
      <c r="D664" s="72" t="s">
        <v>109</v>
      </c>
      <c r="E664" s="72" t="s">
        <v>31</v>
      </c>
      <c r="F664" s="72" t="s">
        <v>106</v>
      </c>
      <c r="G664" s="72" t="s">
        <v>109</v>
      </c>
      <c r="H664" s="72" t="s">
        <v>32</v>
      </c>
      <c r="I664" s="72" t="s">
        <v>38</v>
      </c>
      <c r="J664" s="74">
        <v>45482</v>
      </c>
      <c r="K664" s="72"/>
      <c r="L664" s="72">
        <v>0.68496064667092105</v>
      </c>
      <c r="M664" s="72">
        <v>5290.1935044505417</v>
      </c>
      <c r="N664" s="72">
        <v>5.2901935044505413</v>
      </c>
      <c r="O664" s="72">
        <v>2.3598971302068374</v>
      </c>
    </row>
    <row r="665" spans="1:15" ht="13" x14ac:dyDescent="0.15">
      <c r="A665" s="72">
        <v>2024</v>
      </c>
      <c r="B665" s="72" t="s">
        <v>33</v>
      </c>
      <c r="C665" s="72">
        <v>2304</v>
      </c>
      <c r="D665" s="72" t="s">
        <v>109</v>
      </c>
      <c r="E665" s="72" t="s">
        <v>30</v>
      </c>
      <c r="F665" s="72" t="s">
        <v>108</v>
      </c>
      <c r="G665" s="72" t="s">
        <v>110</v>
      </c>
      <c r="H665" s="72" t="s">
        <v>32</v>
      </c>
      <c r="I665" s="72" t="s">
        <v>38</v>
      </c>
      <c r="J665" s="74">
        <v>45482</v>
      </c>
      <c r="K665" s="72"/>
      <c r="L665" s="72">
        <v>0.71108387322710565</v>
      </c>
      <c r="M665" s="72">
        <v>5060.9463867649811</v>
      </c>
      <c r="N665" s="72">
        <v>5.0609463867649813</v>
      </c>
      <c r="O665" s="72">
        <v>2.2576325127256038</v>
      </c>
    </row>
    <row r="666" spans="1:15" ht="13" x14ac:dyDescent="0.15">
      <c r="A666" s="72">
        <v>2024</v>
      </c>
      <c r="B666" s="72" t="s">
        <v>33</v>
      </c>
      <c r="C666" s="72">
        <v>2305</v>
      </c>
      <c r="D666" s="72" t="s">
        <v>109</v>
      </c>
      <c r="E666" s="72" t="s">
        <v>29</v>
      </c>
      <c r="F666" s="72" t="s">
        <v>108</v>
      </c>
      <c r="G666" s="72" t="s">
        <v>107</v>
      </c>
      <c r="H666" s="72" t="s">
        <v>32</v>
      </c>
      <c r="I666" s="72" t="s">
        <v>38</v>
      </c>
      <c r="J666" s="74">
        <v>45482</v>
      </c>
      <c r="K666" s="72"/>
      <c r="L666" s="72">
        <v>0.66744294364229151</v>
      </c>
      <c r="M666" s="72">
        <v>6468.2082461001883</v>
      </c>
      <c r="N666" s="72">
        <v>6.468208246100188</v>
      </c>
      <c r="O666" s="72">
        <v>2.8853965482945867</v>
      </c>
    </row>
    <row r="667" spans="1:15" ht="13" x14ac:dyDescent="0.15">
      <c r="A667" s="72">
        <v>2024</v>
      </c>
      <c r="B667" s="72" t="s">
        <v>33</v>
      </c>
      <c r="C667" s="72">
        <v>2306</v>
      </c>
      <c r="D667" s="72" t="s">
        <v>109</v>
      </c>
      <c r="E667" s="72" t="s">
        <v>27</v>
      </c>
      <c r="F667" s="72" t="s">
        <v>108</v>
      </c>
      <c r="G667" s="72" t="s">
        <v>109</v>
      </c>
      <c r="H667" s="72" t="s">
        <v>32</v>
      </c>
      <c r="I667" s="72" t="s">
        <v>38</v>
      </c>
      <c r="J667" s="74">
        <v>45482</v>
      </c>
      <c r="K667" s="72"/>
      <c r="L667" s="72">
        <v>0.72058410558831787</v>
      </c>
      <c r="M667" s="72">
        <v>4962.0414999002469</v>
      </c>
      <c r="N667" s="72">
        <v>4.9620414999002467</v>
      </c>
      <c r="O667" s="72">
        <v>2.2135121306490011</v>
      </c>
    </row>
    <row r="668" spans="1:15" ht="13" x14ac:dyDescent="0.15">
      <c r="A668" s="72">
        <v>2024</v>
      </c>
      <c r="B668" s="72" t="s">
        <v>33</v>
      </c>
      <c r="C668" s="72">
        <v>2407</v>
      </c>
      <c r="D668" s="72" t="s">
        <v>107</v>
      </c>
      <c r="E668" s="72" t="s">
        <v>31</v>
      </c>
      <c r="F668" s="72" t="s">
        <v>106</v>
      </c>
      <c r="G668" s="72" t="s">
        <v>109</v>
      </c>
      <c r="H668" s="72" t="s">
        <v>32</v>
      </c>
      <c r="I668" s="72" t="s">
        <v>38</v>
      </c>
      <c r="J668" s="74">
        <v>45482</v>
      </c>
      <c r="K668" s="72"/>
      <c r="L668" s="72">
        <v>0.65525982256020276</v>
      </c>
      <c r="M668" s="72">
        <v>6955.0510541266767</v>
      </c>
      <c r="N668" s="72">
        <v>6.9550510541266766</v>
      </c>
      <c r="O668" s="72">
        <v>3.1025717696843151</v>
      </c>
    </row>
    <row r="669" spans="1:15" ht="13" x14ac:dyDescent="0.15">
      <c r="A669" s="72">
        <v>2024</v>
      </c>
      <c r="B669" s="72" t="s">
        <v>33</v>
      </c>
      <c r="C669" s="72">
        <v>2408</v>
      </c>
      <c r="D669" s="72" t="s">
        <v>107</v>
      </c>
      <c r="E669" s="72" t="s">
        <v>27</v>
      </c>
      <c r="F669" s="72" t="s">
        <v>108</v>
      </c>
      <c r="G669" s="72" t="s">
        <v>109</v>
      </c>
      <c r="H669" s="72" t="s">
        <v>32</v>
      </c>
      <c r="I669" s="72" t="s">
        <v>38</v>
      </c>
      <c r="J669" s="74">
        <v>45482</v>
      </c>
      <c r="K669" s="72"/>
      <c r="L669" s="72">
        <v>0.66620344635908846</v>
      </c>
      <c r="M669" s="72">
        <v>6532.641315882558</v>
      </c>
      <c r="N669" s="72">
        <v>6.5326413158825583</v>
      </c>
      <c r="O669" s="72">
        <v>2.9141394319607348</v>
      </c>
    </row>
    <row r="670" spans="1:15" ht="13" x14ac:dyDescent="0.15">
      <c r="A670" s="72">
        <v>2024</v>
      </c>
      <c r="B670" s="72" t="s">
        <v>33</v>
      </c>
      <c r="C670" s="72">
        <v>2409</v>
      </c>
      <c r="D670" s="72" t="s">
        <v>107</v>
      </c>
      <c r="E670" s="72" t="s">
        <v>22</v>
      </c>
      <c r="F670" s="72" t="s">
        <v>106</v>
      </c>
      <c r="G670" s="72" t="s">
        <v>107</v>
      </c>
      <c r="H670" s="72" t="s">
        <v>32</v>
      </c>
      <c r="I670" s="72" t="s">
        <v>38</v>
      </c>
      <c r="J670" s="74">
        <v>45482</v>
      </c>
      <c r="K670" s="72"/>
      <c r="L670" s="72">
        <v>0.65752351097178685</v>
      </c>
      <c r="M670" s="72">
        <v>5957.7901903042966</v>
      </c>
      <c r="N670" s="72">
        <v>5.9577901903042969</v>
      </c>
      <c r="O670" s="72">
        <v>2.6577046682026535</v>
      </c>
    </row>
    <row r="671" spans="1:15" ht="13" x14ac:dyDescent="0.15">
      <c r="A671" s="72">
        <v>2024</v>
      </c>
      <c r="B671" s="72" t="s">
        <v>33</v>
      </c>
      <c r="C671" s="72">
        <v>2410</v>
      </c>
      <c r="D671" s="72" t="s">
        <v>107</v>
      </c>
      <c r="E671" s="72" t="s">
        <v>30</v>
      </c>
      <c r="F671" s="72" t="s">
        <v>108</v>
      </c>
      <c r="G671" s="72" t="s">
        <v>110</v>
      </c>
      <c r="H671" s="72" t="s">
        <v>32</v>
      </c>
      <c r="I671" s="72" t="s">
        <v>38</v>
      </c>
      <c r="J671" s="74">
        <v>45482</v>
      </c>
      <c r="K671" s="72"/>
      <c r="L671" s="72">
        <v>0.67629415685403249</v>
      </c>
      <c r="M671" s="72">
        <v>5748.5699975388916</v>
      </c>
      <c r="N671" s="72">
        <v>5.7485699975388913</v>
      </c>
      <c r="O671" s="72">
        <v>2.5643738416321264</v>
      </c>
    </row>
    <row r="672" spans="1:15" ht="13" x14ac:dyDescent="0.15">
      <c r="A672" s="72">
        <v>2024</v>
      </c>
      <c r="B672" s="72" t="s">
        <v>33</v>
      </c>
      <c r="C672" s="72">
        <v>2411</v>
      </c>
      <c r="D672" s="72" t="s">
        <v>107</v>
      </c>
      <c r="E672" s="72" t="s">
        <v>29</v>
      </c>
      <c r="F672" s="72" t="s">
        <v>108</v>
      </c>
      <c r="G672" s="72" t="s">
        <v>107</v>
      </c>
      <c r="H672" s="72" t="s">
        <v>32</v>
      </c>
      <c r="I672" s="72" t="s">
        <v>38</v>
      </c>
      <c r="J672" s="74">
        <v>45482</v>
      </c>
      <c r="K672" s="72"/>
      <c r="L672" s="72">
        <v>0.6617790811339197</v>
      </c>
      <c r="M672" s="72">
        <v>5965.4783130534206</v>
      </c>
      <c r="N672" s="72">
        <v>5.9654783130534206</v>
      </c>
      <c r="O672" s="72">
        <v>2.6611342551916874</v>
      </c>
    </row>
    <row r="673" spans="1:15" ht="13" x14ac:dyDescent="0.15">
      <c r="A673" s="72">
        <v>2024</v>
      </c>
      <c r="B673" s="72" t="s">
        <v>33</v>
      </c>
      <c r="C673" s="72">
        <v>2412</v>
      </c>
      <c r="D673" s="72" t="s">
        <v>107</v>
      </c>
      <c r="E673" s="72" t="s">
        <v>28</v>
      </c>
      <c r="F673" s="72" t="s">
        <v>106</v>
      </c>
      <c r="G673" s="72" t="s">
        <v>110</v>
      </c>
      <c r="H673" s="72" t="s">
        <v>32</v>
      </c>
      <c r="I673" s="72" t="s">
        <v>38</v>
      </c>
      <c r="J673" s="74">
        <v>45482</v>
      </c>
      <c r="K673" s="72"/>
      <c r="L673" s="72">
        <v>0.66754427955959783</v>
      </c>
      <c r="M673" s="72">
        <v>5502.3261246581023</v>
      </c>
      <c r="N673" s="72">
        <v>5.5023261246581026</v>
      </c>
      <c r="O673" s="72">
        <v>2.4545271586226085</v>
      </c>
    </row>
    <row r="674" spans="1:15" ht="13" x14ac:dyDescent="0.15">
      <c r="A674" s="72">
        <v>2024</v>
      </c>
      <c r="B674" s="72" t="s">
        <v>21</v>
      </c>
      <c r="C674" s="72">
        <v>1107</v>
      </c>
      <c r="D674" s="72" t="s">
        <v>105</v>
      </c>
      <c r="E674" s="72" t="s">
        <v>29</v>
      </c>
      <c r="F674" s="72" t="s">
        <v>108</v>
      </c>
      <c r="G674" s="72" t="s">
        <v>107</v>
      </c>
      <c r="H674" s="72" t="s">
        <v>32</v>
      </c>
      <c r="I674" s="72" t="s">
        <v>59</v>
      </c>
      <c r="J674" s="74">
        <v>45517</v>
      </c>
      <c r="K674" s="72"/>
      <c r="L674" s="72">
        <v>0.58052434456928836</v>
      </c>
      <c r="M674" s="72">
        <v>6841.2030416524804</v>
      </c>
      <c r="N674" s="72">
        <v>6.8412030416524807</v>
      </c>
      <c r="O674" s="72">
        <v>3.0517854236477135</v>
      </c>
    </row>
    <row r="675" spans="1:15" ht="13" x14ac:dyDescent="0.15">
      <c r="A675" s="72">
        <v>2024</v>
      </c>
      <c r="B675" s="72" t="s">
        <v>21</v>
      </c>
      <c r="C675" s="72">
        <v>1108</v>
      </c>
      <c r="D675" s="72" t="s">
        <v>105</v>
      </c>
      <c r="E675" s="72" t="s">
        <v>28</v>
      </c>
      <c r="F675" s="72" t="s">
        <v>106</v>
      </c>
      <c r="G675" s="72" t="s">
        <v>110</v>
      </c>
      <c r="H675" s="72" t="s">
        <v>32</v>
      </c>
      <c r="I675" s="72" t="s">
        <v>59</v>
      </c>
      <c r="J675" s="74">
        <v>45517</v>
      </c>
      <c r="K675" s="72"/>
      <c r="L675" s="72">
        <v>0.65624999999999989</v>
      </c>
      <c r="M675" s="72">
        <v>3862.0474537037044</v>
      </c>
      <c r="N675" s="72">
        <v>3.8620474537037044</v>
      </c>
      <c r="O675" s="72">
        <v>1.7228168865752318</v>
      </c>
    </row>
    <row r="676" spans="1:15" ht="13" x14ac:dyDescent="0.15">
      <c r="A676" s="72">
        <v>2024</v>
      </c>
      <c r="B676" s="72" t="s">
        <v>21</v>
      </c>
      <c r="C676" s="72">
        <v>1109</v>
      </c>
      <c r="D676" s="72" t="s">
        <v>105</v>
      </c>
      <c r="E676" s="72" t="s">
        <v>22</v>
      </c>
      <c r="F676" s="72" t="s">
        <v>106</v>
      </c>
      <c r="G676" s="72" t="s">
        <v>107</v>
      </c>
      <c r="H676" s="72" t="s">
        <v>32</v>
      </c>
      <c r="I676" s="72" t="s">
        <v>59</v>
      </c>
      <c r="J676" s="74">
        <v>45517</v>
      </c>
      <c r="K676" s="72"/>
      <c r="L676" s="72">
        <v>0.61401050788091072</v>
      </c>
      <c r="M676" s="72">
        <v>5455.7353358453165</v>
      </c>
      <c r="N676" s="72">
        <v>5.4557353358453167</v>
      </c>
      <c r="O676" s="72">
        <v>2.4337435202319013</v>
      </c>
    </row>
    <row r="677" spans="1:15" ht="13" x14ac:dyDescent="0.15">
      <c r="A677" s="72">
        <v>2024</v>
      </c>
      <c r="B677" s="72" t="s">
        <v>21</v>
      </c>
      <c r="C677" s="72">
        <v>1110</v>
      </c>
      <c r="D677" s="72" t="s">
        <v>105</v>
      </c>
      <c r="E677" s="72" t="s">
        <v>27</v>
      </c>
      <c r="F677" s="72" t="s">
        <v>108</v>
      </c>
      <c r="G677" s="72" t="s">
        <v>109</v>
      </c>
      <c r="H677" s="72" t="s">
        <v>32</v>
      </c>
      <c r="I677" s="72" t="s">
        <v>59</v>
      </c>
      <c r="J677" s="74">
        <v>45517</v>
      </c>
      <c r="K677" s="72"/>
      <c r="L677" s="72">
        <v>0.59382716049382722</v>
      </c>
      <c r="M677" s="72">
        <v>5937.2891479957307</v>
      </c>
      <c r="N677" s="72">
        <v>5.937289147995731</v>
      </c>
      <c r="O677" s="72">
        <v>2.6485593787402677</v>
      </c>
    </row>
    <row r="678" spans="1:15" ht="13" x14ac:dyDescent="0.15">
      <c r="A678" s="72">
        <v>2024</v>
      </c>
      <c r="B678" s="72" t="s">
        <v>21</v>
      </c>
      <c r="C678" s="72">
        <v>1111</v>
      </c>
      <c r="D678" s="72" t="s">
        <v>105</v>
      </c>
      <c r="E678" s="72" t="s">
        <v>30</v>
      </c>
      <c r="F678" s="72" t="s">
        <v>108</v>
      </c>
      <c r="G678" s="72" t="s">
        <v>110</v>
      </c>
      <c r="H678" s="72" t="s">
        <v>32</v>
      </c>
      <c r="I678" s="72" t="s">
        <v>59</v>
      </c>
      <c r="J678" s="74">
        <v>45517</v>
      </c>
      <c r="K678" s="72"/>
      <c r="L678" s="72">
        <v>0.6759581881533101</v>
      </c>
      <c r="M678" s="72">
        <v>4149.5296049930184</v>
      </c>
      <c r="N678" s="72">
        <v>4.1495296049930186</v>
      </c>
      <c r="O678" s="72">
        <v>1.8510595119617308</v>
      </c>
    </row>
    <row r="679" spans="1:15" ht="13" x14ac:dyDescent="0.15">
      <c r="A679" s="72">
        <v>2024</v>
      </c>
      <c r="B679" s="72" t="s">
        <v>21</v>
      </c>
      <c r="C679" s="72">
        <v>1112</v>
      </c>
      <c r="D679" s="72" t="s">
        <v>105</v>
      </c>
      <c r="E679" s="72" t="s">
        <v>31</v>
      </c>
      <c r="F679" s="72" t="s">
        <v>106</v>
      </c>
      <c r="G679" s="72" t="s">
        <v>109</v>
      </c>
      <c r="H679" s="72" t="s">
        <v>32</v>
      </c>
      <c r="I679" s="72" t="s">
        <v>59</v>
      </c>
      <c r="J679" s="74">
        <v>45517</v>
      </c>
      <c r="K679" s="72"/>
      <c r="L679" s="72">
        <v>0.58883025505716802</v>
      </c>
      <c r="M679" s="72">
        <v>5712.2991248357703</v>
      </c>
      <c r="N679" s="72">
        <v>5.71229912483577</v>
      </c>
      <c r="O679" s="72">
        <v>2.5481938042988639</v>
      </c>
    </row>
    <row r="680" spans="1:15" ht="13" x14ac:dyDescent="0.15">
      <c r="A680" s="72">
        <v>2024</v>
      </c>
      <c r="B680" s="72" t="s">
        <v>21</v>
      </c>
      <c r="C680" s="72">
        <v>1207</v>
      </c>
      <c r="D680" s="72" t="s">
        <v>111</v>
      </c>
      <c r="E680" s="72" t="s">
        <v>28</v>
      </c>
      <c r="F680" s="72" t="s">
        <v>106</v>
      </c>
      <c r="G680" s="72" t="s">
        <v>110</v>
      </c>
      <c r="H680" s="72" t="s">
        <v>32</v>
      </c>
      <c r="I680" s="72" t="s">
        <v>59</v>
      </c>
      <c r="J680" s="74">
        <v>45517</v>
      </c>
      <c r="K680" s="72"/>
      <c r="L680" s="72">
        <v>0.63602484472049692</v>
      </c>
      <c r="M680" s="72">
        <v>5584.2828965988365</v>
      </c>
      <c r="N680" s="72">
        <v>5.5842828965988369</v>
      </c>
      <c r="O680" s="72">
        <v>2.4910871730608788</v>
      </c>
    </row>
    <row r="681" spans="1:15" ht="13" x14ac:dyDescent="0.15">
      <c r="A681" s="72">
        <v>2024</v>
      </c>
      <c r="B681" s="72" t="s">
        <v>21</v>
      </c>
      <c r="C681" s="72">
        <v>1208</v>
      </c>
      <c r="D681" s="72" t="s">
        <v>111</v>
      </c>
      <c r="E681" s="72" t="s">
        <v>30</v>
      </c>
      <c r="F681" s="72" t="s">
        <v>108</v>
      </c>
      <c r="G681" s="72" t="s">
        <v>110</v>
      </c>
      <c r="H681" s="72" t="s">
        <v>32</v>
      </c>
      <c r="I681" s="72" t="s">
        <v>59</v>
      </c>
      <c r="J681" s="74">
        <v>45517</v>
      </c>
      <c r="K681" s="72"/>
      <c r="L681" s="72">
        <v>0.65653710247349817</v>
      </c>
      <c r="M681" s="72">
        <v>4439.7197558625112</v>
      </c>
      <c r="N681" s="72">
        <v>4.4397197558625114</v>
      </c>
      <c r="O681" s="72">
        <v>1.980510146172952</v>
      </c>
    </row>
    <row r="682" spans="1:15" ht="13" x14ac:dyDescent="0.15">
      <c r="A682" s="72">
        <v>2024</v>
      </c>
      <c r="B682" s="72" t="s">
        <v>21</v>
      </c>
      <c r="C682" s="72">
        <v>1209</v>
      </c>
      <c r="D682" s="72" t="s">
        <v>111</v>
      </c>
      <c r="E682" s="72" t="s">
        <v>31</v>
      </c>
      <c r="F682" s="72" t="s">
        <v>106</v>
      </c>
      <c r="G682" s="72" t="s">
        <v>109</v>
      </c>
      <c r="H682" s="72" t="s">
        <v>32</v>
      </c>
      <c r="I682" s="72" t="s">
        <v>59</v>
      </c>
      <c r="J682" s="74">
        <v>45517</v>
      </c>
      <c r="K682" s="72"/>
      <c r="L682" s="72">
        <v>0.64878765613519462</v>
      </c>
      <c r="M682" s="72">
        <v>4964.180719761911</v>
      </c>
      <c r="N682" s="72">
        <v>4.9641807197619112</v>
      </c>
      <c r="O682" s="72">
        <v>2.2144664130978713</v>
      </c>
    </row>
    <row r="683" spans="1:15" ht="13" x14ac:dyDescent="0.15">
      <c r="A683" s="72">
        <v>2024</v>
      </c>
      <c r="B683" s="72" t="s">
        <v>21</v>
      </c>
      <c r="C683" s="72">
        <v>1210</v>
      </c>
      <c r="D683" s="72" t="s">
        <v>111</v>
      </c>
      <c r="E683" s="72" t="s">
        <v>22</v>
      </c>
      <c r="F683" s="72" t="s">
        <v>106</v>
      </c>
      <c r="G683" s="72" t="s">
        <v>107</v>
      </c>
      <c r="H683" s="72" t="s">
        <v>32</v>
      </c>
      <c r="I683" s="72" t="s">
        <v>59</v>
      </c>
      <c r="J683" s="74">
        <v>45517</v>
      </c>
      <c r="K683" s="72"/>
      <c r="L683" s="72">
        <v>0.66985114419017988</v>
      </c>
      <c r="M683" s="72">
        <v>4865.882051899679</v>
      </c>
      <c r="N683" s="72">
        <v>4.8658820518996793</v>
      </c>
      <c r="O683" s="72">
        <v>2.1706164586498762</v>
      </c>
    </row>
    <row r="684" spans="1:15" ht="13" x14ac:dyDescent="0.15">
      <c r="A684" s="72">
        <v>2024</v>
      </c>
      <c r="B684" s="72" t="s">
        <v>21</v>
      </c>
      <c r="C684" s="72">
        <v>1211</v>
      </c>
      <c r="D684" s="72" t="s">
        <v>111</v>
      </c>
      <c r="E684" s="72" t="s">
        <v>27</v>
      </c>
      <c r="F684" s="72" t="s">
        <v>108</v>
      </c>
      <c r="G684" s="72" t="s">
        <v>109</v>
      </c>
      <c r="H684" s="72" t="s">
        <v>32</v>
      </c>
      <c r="I684" s="72" t="s">
        <v>59</v>
      </c>
      <c r="J684" s="74">
        <v>45517</v>
      </c>
      <c r="K684" s="72"/>
      <c r="L684" s="72">
        <v>0.67236517448008459</v>
      </c>
      <c r="M684" s="72">
        <v>4353.8623437207607</v>
      </c>
      <c r="N684" s="72">
        <v>4.3538623437207606</v>
      </c>
      <c r="O684" s="72">
        <v>1.9422100990480504</v>
      </c>
    </row>
    <row r="685" spans="1:15" ht="13" x14ac:dyDescent="0.15">
      <c r="A685" s="72">
        <v>2024</v>
      </c>
      <c r="B685" s="72" t="s">
        <v>21</v>
      </c>
      <c r="C685" s="72">
        <v>1212</v>
      </c>
      <c r="D685" s="72" t="s">
        <v>111</v>
      </c>
      <c r="E685" s="72" t="s">
        <v>29</v>
      </c>
      <c r="F685" s="72" t="s">
        <v>108</v>
      </c>
      <c r="G685" s="72" t="s">
        <v>107</v>
      </c>
      <c r="H685" s="72" t="s">
        <v>32</v>
      </c>
      <c r="I685" s="72" t="s">
        <v>59</v>
      </c>
      <c r="J685" s="74">
        <v>45517</v>
      </c>
      <c r="K685" s="72"/>
      <c r="L685" s="72">
        <v>0.66699107866991081</v>
      </c>
      <c r="M685" s="72">
        <v>5149.41375110026</v>
      </c>
      <c r="N685" s="72">
        <v>5.1494137511002602</v>
      </c>
      <c r="O685" s="72">
        <v>2.2970968308145641</v>
      </c>
    </row>
    <row r="686" spans="1:15" ht="13" x14ac:dyDescent="0.15">
      <c r="A686" s="72">
        <v>2024</v>
      </c>
      <c r="B686" s="72" t="s">
        <v>21</v>
      </c>
      <c r="C686" s="72">
        <v>1301</v>
      </c>
      <c r="D686" s="72" t="s">
        <v>109</v>
      </c>
      <c r="E686" s="72" t="s">
        <v>22</v>
      </c>
      <c r="F686" s="72" t="s">
        <v>106</v>
      </c>
      <c r="G686" s="72" t="s">
        <v>107</v>
      </c>
      <c r="H686" s="72" t="s">
        <v>32</v>
      </c>
      <c r="I686" s="72" t="s">
        <v>59</v>
      </c>
      <c r="J686" s="74">
        <v>45517</v>
      </c>
      <c r="K686" s="72"/>
      <c r="L686" s="72">
        <v>0.6820148331273177</v>
      </c>
      <c r="M686" s="72">
        <v>4917.0970687509607</v>
      </c>
      <c r="N686" s="72">
        <v>4.9170970687509605</v>
      </c>
      <c r="O686" s="72">
        <v>2.1934629143020472</v>
      </c>
    </row>
    <row r="687" spans="1:15" ht="13" x14ac:dyDescent="0.15">
      <c r="A687" s="72">
        <v>2024</v>
      </c>
      <c r="B687" s="72" t="s">
        <v>21</v>
      </c>
      <c r="C687" s="72">
        <v>1302</v>
      </c>
      <c r="D687" s="72" t="s">
        <v>109</v>
      </c>
      <c r="E687" s="72" t="s">
        <v>27</v>
      </c>
      <c r="F687" s="72" t="s">
        <v>108</v>
      </c>
      <c r="G687" s="72" t="s">
        <v>109</v>
      </c>
      <c r="H687" s="72" t="s">
        <v>32</v>
      </c>
      <c r="I687" s="72" t="s">
        <v>59</v>
      </c>
      <c r="J687" s="74">
        <v>45517</v>
      </c>
      <c r="K687" s="72"/>
      <c r="L687" s="72">
        <v>0.67690208120095541</v>
      </c>
      <c r="M687" s="72">
        <v>4332.6049313790672</v>
      </c>
      <c r="N687" s="72">
        <v>4.3326049313790671</v>
      </c>
      <c r="O687" s="72">
        <v>1.9327274012339568</v>
      </c>
    </row>
    <row r="688" spans="1:15" ht="13" x14ac:dyDescent="0.15">
      <c r="A688" s="72">
        <v>2024</v>
      </c>
      <c r="B688" s="72" t="s">
        <v>21</v>
      </c>
      <c r="C688" s="72">
        <v>1303</v>
      </c>
      <c r="D688" s="72" t="s">
        <v>109</v>
      </c>
      <c r="E688" s="72" t="s">
        <v>30</v>
      </c>
      <c r="F688" s="72" t="s">
        <v>108</v>
      </c>
      <c r="G688" s="72" t="s">
        <v>110</v>
      </c>
      <c r="H688" s="72" t="s">
        <v>32</v>
      </c>
      <c r="I688" s="72" t="s">
        <v>59</v>
      </c>
      <c r="J688" s="74">
        <v>45517</v>
      </c>
      <c r="K688" s="72"/>
      <c r="L688" s="72">
        <v>0.65104602510460252</v>
      </c>
      <c r="M688" s="72">
        <v>5901.8495696152604</v>
      </c>
      <c r="N688" s="72">
        <v>5.9018495696152602</v>
      </c>
      <c r="O688" s="72">
        <v>2.6327501726601019</v>
      </c>
    </row>
    <row r="689" spans="1:15" ht="13" x14ac:dyDescent="0.15">
      <c r="A689" s="72">
        <v>2024</v>
      </c>
      <c r="B689" s="72" t="s">
        <v>21</v>
      </c>
      <c r="C689" s="72">
        <v>1304</v>
      </c>
      <c r="D689" s="72" t="s">
        <v>109</v>
      </c>
      <c r="E689" s="72" t="s">
        <v>31</v>
      </c>
      <c r="F689" s="72" t="s">
        <v>106</v>
      </c>
      <c r="G689" s="72" t="s">
        <v>109</v>
      </c>
      <c r="H689" s="72" t="s">
        <v>32</v>
      </c>
      <c r="I689" s="72" t="s">
        <v>59</v>
      </c>
      <c r="J689" s="74">
        <v>45517</v>
      </c>
      <c r="K689" s="72"/>
      <c r="L689" s="72">
        <v>0.6643385373870172</v>
      </c>
      <c r="M689" s="72">
        <v>4784.9283642597802</v>
      </c>
      <c r="N689" s="72">
        <v>4.7849283642597804</v>
      </c>
      <c r="O689" s="72">
        <v>2.1345039090842812</v>
      </c>
    </row>
    <row r="690" spans="1:15" ht="13" x14ac:dyDescent="0.15">
      <c r="A690" s="72">
        <v>2024</v>
      </c>
      <c r="B690" s="72" t="s">
        <v>21</v>
      </c>
      <c r="C690" s="72">
        <v>1305</v>
      </c>
      <c r="D690" s="72" t="s">
        <v>109</v>
      </c>
      <c r="E690" s="72" t="s">
        <v>28</v>
      </c>
      <c r="F690" s="72" t="s">
        <v>106</v>
      </c>
      <c r="G690" s="72" t="s">
        <v>110</v>
      </c>
      <c r="H690" s="72" t="s">
        <v>32</v>
      </c>
      <c r="I690" s="72" t="s">
        <v>59</v>
      </c>
      <c r="J690" s="74">
        <v>45517</v>
      </c>
      <c r="K690" s="72"/>
      <c r="L690" s="72">
        <v>0.63754325259515576</v>
      </c>
      <c r="M690" s="72">
        <v>4378.7297232222254</v>
      </c>
      <c r="N690" s="72">
        <v>4.3787297232222251</v>
      </c>
      <c r="O690" s="72">
        <v>1.9533031635024791</v>
      </c>
    </row>
    <row r="691" spans="1:15" ht="13" x14ac:dyDescent="0.15">
      <c r="A691" s="72">
        <v>2024</v>
      </c>
      <c r="B691" s="72" t="s">
        <v>21</v>
      </c>
      <c r="C691" s="72">
        <v>1306</v>
      </c>
      <c r="D691" s="72" t="s">
        <v>109</v>
      </c>
      <c r="E691" s="72" t="s">
        <v>29</v>
      </c>
      <c r="F691" s="72" t="s">
        <v>108</v>
      </c>
      <c r="G691" s="72" t="s">
        <v>107</v>
      </c>
      <c r="H691" s="72" t="s">
        <v>32</v>
      </c>
      <c r="I691" s="72" t="s">
        <v>59</v>
      </c>
      <c r="J691" s="74">
        <v>45517</v>
      </c>
      <c r="K691" s="72"/>
      <c r="L691" s="72">
        <v>0.64239828693790146</v>
      </c>
      <c r="M691" s="72">
        <v>4838.4868335988958</v>
      </c>
      <c r="N691" s="72">
        <v>4.8384868335988962</v>
      </c>
      <c r="O691" s="72">
        <v>2.158395753113298</v>
      </c>
    </row>
    <row r="692" spans="1:15" ht="13" x14ac:dyDescent="0.15">
      <c r="A692" s="72">
        <v>2024</v>
      </c>
      <c r="B692" s="72" t="s">
        <v>21</v>
      </c>
      <c r="C692" s="72">
        <v>1407</v>
      </c>
      <c r="D692" s="72" t="s">
        <v>107</v>
      </c>
      <c r="E692" s="72" t="s">
        <v>27</v>
      </c>
      <c r="F692" s="72" t="s">
        <v>108</v>
      </c>
      <c r="G692" s="72" t="s">
        <v>109</v>
      </c>
      <c r="H692" s="72" t="s">
        <v>32</v>
      </c>
      <c r="I692" s="72" t="s">
        <v>59</v>
      </c>
      <c r="J692" s="74">
        <v>45517</v>
      </c>
      <c r="K692" s="72"/>
      <c r="L692" s="72">
        <v>0.66888126875267895</v>
      </c>
      <c r="M692" s="72">
        <v>4440.1605965354347</v>
      </c>
      <c r="N692" s="72">
        <v>4.4401605965354349</v>
      </c>
      <c r="O692" s="72">
        <v>1.9807068003478956</v>
      </c>
    </row>
    <row r="693" spans="1:15" ht="13" x14ac:dyDescent="0.15">
      <c r="A693" s="72">
        <v>2024</v>
      </c>
      <c r="B693" s="72" t="s">
        <v>21</v>
      </c>
      <c r="C693" s="72">
        <v>1408</v>
      </c>
      <c r="D693" s="72" t="s">
        <v>107</v>
      </c>
      <c r="E693" s="72" t="s">
        <v>22</v>
      </c>
      <c r="F693" s="72" t="s">
        <v>106</v>
      </c>
      <c r="G693" s="72" t="s">
        <v>107</v>
      </c>
      <c r="H693" s="72" t="s">
        <v>32</v>
      </c>
      <c r="I693" s="72" t="s">
        <v>59</v>
      </c>
      <c r="J693" s="74">
        <v>45517</v>
      </c>
      <c r="K693" s="72"/>
      <c r="L693" s="72">
        <v>0.6414662084765177</v>
      </c>
      <c r="M693" s="72">
        <v>4547.9045707167124</v>
      </c>
      <c r="N693" s="72">
        <v>4.5479045707167121</v>
      </c>
      <c r="O693" s="72">
        <v>2.0287702020464473</v>
      </c>
    </row>
    <row r="694" spans="1:15" ht="13" x14ac:dyDescent="0.15">
      <c r="A694" s="72">
        <v>2024</v>
      </c>
      <c r="B694" s="72" t="s">
        <v>21</v>
      </c>
      <c r="C694" s="72">
        <v>1409</v>
      </c>
      <c r="D694" s="72" t="s">
        <v>107</v>
      </c>
      <c r="E694" s="72" t="s">
        <v>29</v>
      </c>
      <c r="F694" s="72" t="s">
        <v>108</v>
      </c>
      <c r="G694" s="72" t="s">
        <v>107</v>
      </c>
      <c r="H694" s="72" t="s">
        <v>32</v>
      </c>
      <c r="I694" s="72" t="s">
        <v>59</v>
      </c>
      <c r="J694" s="74">
        <v>45517</v>
      </c>
      <c r="K694" s="72"/>
      <c r="L694" s="72">
        <v>0.65738636363636371</v>
      </c>
      <c r="M694" s="72">
        <v>4718.4726928374639</v>
      </c>
      <c r="N694" s="72">
        <v>4.7184726928374641</v>
      </c>
      <c r="O694" s="72">
        <v>2.1048587650751718</v>
      </c>
    </row>
    <row r="695" spans="1:15" ht="13" x14ac:dyDescent="0.15">
      <c r="A695" s="72">
        <v>2024</v>
      </c>
      <c r="B695" s="72" t="s">
        <v>21</v>
      </c>
      <c r="C695" s="72">
        <v>1410</v>
      </c>
      <c r="D695" s="72" t="s">
        <v>107</v>
      </c>
      <c r="E695" s="72" t="s">
        <v>31</v>
      </c>
      <c r="F695" s="72" t="s">
        <v>106</v>
      </c>
      <c r="G695" s="72" t="s">
        <v>109</v>
      </c>
      <c r="H695" s="72" t="s">
        <v>32</v>
      </c>
      <c r="I695" s="72" t="s">
        <v>59</v>
      </c>
      <c r="J695" s="74">
        <v>45517</v>
      </c>
      <c r="K695" s="72"/>
      <c r="L695" s="72">
        <v>0.64257347100873707</v>
      </c>
      <c r="M695" s="72">
        <v>4058.8835134506303</v>
      </c>
      <c r="N695" s="72">
        <v>4.0588835134506303</v>
      </c>
      <c r="O695" s="72">
        <v>1.8106232876316783</v>
      </c>
    </row>
    <row r="696" spans="1:15" ht="13" x14ac:dyDescent="0.15">
      <c r="A696" s="72">
        <v>2024</v>
      </c>
      <c r="B696" s="72" t="s">
        <v>21</v>
      </c>
      <c r="C696" s="72">
        <v>1411</v>
      </c>
      <c r="D696" s="72" t="s">
        <v>107</v>
      </c>
      <c r="E696" s="72" t="s">
        <v>30</v>
      </c>
      <c r="F696" s="72" t="s">
        <v>108</v>
      </c>
      <c r="G696" s="72" t="s">
        <v>110</v>
      </c>
      <c r="H696" s="72" t="s">
        <v>32</v>
      </c>
      <c r="I696" s="72" t="s">
        <v>59</v>
      </c>
      <c r="J696" s="74">
        <v>45517</v>
      </c>
      <c r="K696" s="72"/>
      <c r="L696" s="72">
        <v>0.64736451373422421</v>
      </c>
      <c r="M696" s="72">
        <v>3834.0738491072557</v>
      </c>
      <c r="N696" s="72">
        <v>3.8340738491072557</v>
      </c>
      <c r="O696" s="72">
        <v>1.7103381692744066</v>
      </c>
    </row>
    <row r="697" spans="1:15" ht="13" x14ac:dyDescent="0.15">
      <c r="A697" s="72">
        <v>2024</v>
      </c>
      <c r="B697" s="72" t="s">
        <v>21</v>
      </c>
      <c r="C697" s="72">
        <v>1412</v>
      </c>
      <c r="D697" s="72" t="s">
        <v>107</v>
      </c>
      <c r="E697" s="72" t="s">
        <v>28</v>
      </c>
      <c r="F697" s="72" t="s">
        <v>106</v>
      </c>
      <c r="G697" s="72" t="s">
        <v>110</v>
      </c>
      <c r="H697" s="72" t="s">
        <v>32</v>
      </c>
      <c r="I697" s="72" t="s">
        <v>59</v>
      </c>
      <c r="J697" s="74">
        <v>45517</v>
      </c>
      <c r="K697" s="72"/>
      <c r="L697" s="72">
        <v>0.64219409282700424</v>
      </c>
      <c r="M697" s="72">
        <v>4408.9952236855179</v>
      </c>
      <c r="N697" s="72">
        <v>4.4089952236855181</v>
      </c>
      <c r="O697" s="72">
        <v>1.9668042703386492</v>
      </c>
    </row>
    <row r="698" spans="1:15" ht="13" x14ac:dyDescent="0.15">
      <c r="A698" s="72">
        <v>2024</v>
      </c>
      <c r="B698" s="72" t="s">
        <v>33</v>
      </c>
      <c r="C698" s="72">
        <v>2107</v>
      </c>
      <c r="D698" s="72" t="s">
        <v>105</v>
      </c>
      <c r="E698" s="72" t="s">
        <v>27</v>
      </c>
      <c r="F698" s="72" t="s">
        <v>108</v>
      </c>
      <c r="G698" s="72" t="s">
        <v>109</v>
      </c>
      <c r="H698" s="72" t="s">
        <v>32</v>
      </c>
      <c r="I698" s="72" t="s">
        <v>59</v>
      </c>
      <c r="J698" s="74">
        <v>45517</v>
      </c>
      <c r="K698" s="72"/>
      <c r="L698" s="72">
        <v>0.78768194394322144</v>
      </c>
      <c r="M698" s="72">
        <v>3616.579299956541</v>
      </c>
      <c r="N698" s="72">
        <v>3.6165792999565411</v>
      </c>
      <c r="O698" s="72">
        <v>1.6133162433383135</v>
      </c>
    </row>
    <row r="699" spans="1:15" ht="13" x14ac:dyDescent="0.15">
      <c r="A699" s="72">
        <v>2024</v>
      </c>
      <c r="B699" s="72" t="s">
        <v>33</v>
      </c>
      <c r="C699" s="72">
        <v>2108</v>
      </c>
      <c r="D699" s="72" t="s">
        <v>105</v>
      </c>
      <c r="E699" s="72" t="s">
        <v>31</v>
      </c>
      <c r="F699" s="72" t="s">
        <v>106</v>
      </c>
      <c r="G699" s="72" t="s">
        <v>109</v>
      </c>
      <c r="H699" s="72" t="s">
        <v>32</v>
      </c>
      <c r="I699" s="72" t="s">
        <v>59</v>
      </c>
      <c r="J699" s="74">
        <v>45517</v>
      </c>
      <c r="K699" s="72"/>
      <c r="L699" s="72">
        <v>0.74794596852806017</v>
      </c>
      <c r="M699" s="72">
        <v>4476.1324942316451</v>
      </c>
      <c r="N699" s="72">
        <v>4.4761324942316447</v>
      </c>
      <c r="O699" s="72">
        <v>1.9967534682193002</v>
      </c>
    </row>
    <row r="700" spans="1:15" ht="13" x14ac:dyDescent="0.15">
      <c r="A700" s="72">
        <v>2024</v>
      </c>
      <c r="B700" s="72" t="s">
        <v>33</v>
      </c>
      <c r="C700" s="72">
        <v>2109</v>
      </c>
      <c r="D700" s="72" t="s">
        <v>105</v>
      </c>
      <c r="E700" s="72" t="s">
        <v>22</v>
      </c>
      <c r="F700" s="72" t="s">
        <v>106</v>
      </c>
      <c r="G700" s="72" t="s">
        <v>107</v>
      </c>
      <c r="H700" s="72" t="s">
        <v>32</v>
      </c>
      <c r="I700" s="72" t="s">
        <v>59</v>
      </c>
      <c r="J700" s="74">
        <v>45517</v>
      </c>
      <c r="K700" s="72"/>
      <c r="L700" s="72">
        <v>0.79505977893074675</v>
      </c>
      <c r="M700" s="72">
        <v>3367.1158495752807</v>
      </c>
      <c r="N700" s="72">
        <v>3.3671158495752809</v>
      </c>
      <c r="O700" s="72">
        <v>1.5020333422211876</v>
      </c>
    </row>
    <row r="701" spans="1:15" ht="13" x14ac:dyDescent="0.15">
      <c r="A701" s="72">
        <v>2024</v>
      </c>
      <c r="B701" s="72" t="s">
        <v>33</v>
      </c>
      <c r="C701" s="72">
        <v>2110</v>
      </c>
      <c r="D701" s="72" t="s">
        <v>105</v>
      </c>
      <c r="E701" s="72" t="s">
        <v>28</v>
      </c>
      <c r="F701" s="72" t="s">
        <v>106</v>
      </c>
      <c r="G701" s="72" t="s">
        <v>110</v>
      </c>
      <c r="H701" s="72" t="s">
        <v>32</v>
      </c>
      <c r="I701" s="72" t="s">
        <v>59</v>
      </c>
      <c r="J701" s="74">
        <v>45517</v>
      </c>
      <c r="K701" s="72"/>
      <c r="L701" s="72">
        <v>0.77624309392265189</v>
      </c>
      <c r="M701" s="72">
        <v>3757.3633852335511</v>
      </c>
      <c r="N701" s="72">
        <v>3.7573633852335511</v>
      </c>
      <c r="O701" s="72">
        <v>1.6761184751554496</v>
      </c>
    </row>
    <row r="702" spans="1:15" ht="13" x14ac:dyDescent="0.15">
      <c r="A702" s="72">
        <v>2024</v>
      </c>
      <c r="B702" s="72" t="s">
        <v>33</v>
      </c>
      <c r="C702" s="72">
        <v>2111</v>
      </c>
      <c r="D702" s="72" t="s">
        <v>105</v>
      </c>
      <c r="E702" s="72" t="s">
        <v>29</v>
      </c>
      <c r="F702" s="72" t="s">
        <v>108</v>
      </c>
      <c r="G702" s="72" t="s">
        <v>107</v>
      </c>
      <c r="H702" s="72" t="s">
        <v>32</v>
      </c>
      <c r="I702" s="72" t="s">
        <v>59</v>
      </c>
      <c r="J702" s="74">
        <v>45517</v>
      </c>
      <c r="K702" s="72"/>
      <c r="L702" s="72">
        <v>0.74682760755184152</v>
      </c>
      <c r="M702" s="72">
        <v>5566.4675796098463</v>
      </c>
      <c r="N702" s="72">
        <v>5.5664675796098466</v>
      </c>
      <c r="O702" s="72">
        <v>2.4831399561205769</v>
      </c>
    </row>
    <row r="703" spans="1:15" ht="13" x14ac:dyDescent="0.15">
      <c r="A703" s="72">
        <v>2024</v>
      </c>
      <c r="B703" s="72" t="s">
        <v>33</v>
      </c>
      <c r="C703" s="72">
        <v>2112</v>
      </c>
      <c r="D703" s="72" t="s">
        <v>105</v>
      </c>
      <c r="E703" s="72" t="s">
        <v>30</v>
      </c>
      <c r="F703" s="72" t="s">
        <v>108</v>
      </c>
      <c r="G703" s="72" t="s">
        <v>110</v>
      </c>
      <c r="H703" s="72" t="s">
        <v>32</v>
      </c>
      <c r="I703" s="72" t="s">
        <v>59</v>
      </c>
      <c r="J703" s="74">
        <v>45517</v>
      </c>
      <c r="K703" s="72"/>
      <c r="L703" s="72">
        <v>0.79011835948252129</v>
      </c>
      <c r="M703" s="72">
        <v>4208.9569966416475</v>
      </c>
      <c r="N703" s="72">
        <v>4.2089569966416471</v>
      </c>
      <c r="O703" s="72">
        <v>1.8775694176748758</v>
      </c>
    </row>
    <row r="704" spans="1:15" ht="13" x14ac:dyDescent="0.15">
      <c r="A704" s="72">
        <v>2024</v>
      </c>
      <c r="B704" s="72" t="s">
        <v>33</v>
      </c>
      <c r="C704" s="72">
        <v>2207</v>
      </c>
      <c r="D704" s="72" t="s">
        <v>111</v>
      </c>
      <c r="E704" s="72" t="s">
        <v>22</v>
      </c>
      <c r="F704" s="72" t="s">
        <v>106</v>
      </c>
      <c r="G704" s="72" t="s">
        <v>107</v>
      </c>
      <c r="H704" s="72" t="s">
        <v>32</v>
      </c>
      <c r="I704" s="72" t="s">
        <v>59</v>
      </c>
      <c r="J704" s="74">
        <v>45517</v>
      </c>
      <c r="K704" s="72"/>
      <c r="L704" s="72">
        <v>0.64028213166144199</v>
      </c>
      <c r="M704" s="72">
        <v>5779.704070485418</v>
      </c>
      <c r="N704" s="72">
        <v>5.7797040704854181</v>
      </c>
      <c r="O704" s="72">
        <v>2.5782624090987696</v>
      </c>
    </row>
    <row r="705" spans="1:15" ht="13" x14ac:dyDescent="0.15">
      <c r="A705" s="72">
        <v>2024</v>
      </c>
      <c r="B705" s="72" t="s">
        <v>33</v>
      </c>
      <c r="C705" s="72">
        <v>2208</v>
      </c>
      <c r="D705" s="72" t="s">
        <v>111</v>
      </c>
      <c r="E705" s="72" t="s">
        <v>28</v>
      </c>
      <c r="F705" s="72" t="s">
        <v>106</v>
      </c>
      <c r="G705" s="72" t="s">
        <v>110</v>
      </c>
      <c r="H705" s="72" t="s">
        <v>32</v>
      </c>
      <c r="I705" s="72" t="s">
        <v>59</v>
      </c>
      <c r="J705" s="74">
        <v>45517</v>
      </c>
      <c r="K705" s="72"/>
      <c r="L705" s="72">
        <v>0.73526370217166492</v>
      </c>
      <c r="M705" s="72">
        <v>4285.586249719996</v>
      </c>
      <c r="N705" s="72">
        <v>4.2855862497199961</v>
      </c>
      <c r="O705" s="72">
        <v>1.9117528845513434</v>
      </c>
    </row>
    <row r="706" spans="1:15" ht="13" x14ac:dyDescent="0.15">
      <c r="A706" s="72">
        <v>2024</v>
      </c>
      <c r="B706" s="72" t="s">
        <v>33</v>
      </c>
      <c r="C706" s="72">
        <v>2209</v>
      </c>
      <c r="D706" s="72" t="s">
        <v>111</v>
      </c>
      <c r="E706" s="72" t="s">
        <v>27</v>
      </c>
      <c r="F706" s="72" t="s">
        <v>108</v>
      </c>
      <c r="G706" s="72" t="s">
        <v>109</v>
      </c>
      <c r="H706" s="72" t="s">
        <v>32</v>
      </c>
      <c r="I706" s="72" t="s">
        <v>59</v>
      </c>
      <c r="J706" s="74">
        <v>45517</v>
      </c>
      <c r="K706" s="72"/>
      <c r="L706" s="72">
        <v>0.75382096069868998</v>
      </c>
      <c r="M706" s="72">
        <v>4074.3993139791901</v>
      </c>
      <c r="N706" s="72">
        <v>4.0743993139791899</v>
      </c>
      <c r="O706" s="72">
        <v>1.8175447155736628</v>
      </c>
    </row>
    <row r="707" spans="1:15" ht="13" x14ac:dyDescent="0.15">
      <c r="A707" s="72">
        <v>2024</v>
      </c>
      <c r="B707" s="72" t="s">
        <v>33</v>
      </c>
      <c r="C707" s="72">
        <v>2210</v>
      </c>
      <c r="D707" s="72" t="s">
        <v>111</v>
      </c>
      <c r="E707" s="72" t="s">
        <v>29</v>
      </c>
      <c r="F707" s="72" t="s">
        <v>108</v>
      </c>
      <c r="G707" s="72" t="s">
        <v>107</v>
      </c>
      <c r="H707" s="72" t="s">
        <v>32</v>
      </c>
      <c r="I707" s="72" t="s">
        <v>59</v>
      </c>
      <c r="J707" s="74">
        <v>45517</v>
      </c>
      <c r="K707" s="72"/>
      <c r="L707" s="72">
        <v>0.6865127582017011</v>
      </c>
      <c r="M707" s="72">
        <v>5415.6159488771882</v>
      </c>
      <c r="N707" s="72">
        <v>5.4156159488771882</v>
      </c>
      <c r="O707" s="72">
        <v>2.4158467030186759</v>
      </c>
    </row>
    <row r="708" spans="1:15" ht="13" x14ac:dyDescent="0.15">
      <c r="A708" s="72">
        <v>2024</v>
      </c>
      <c r="B708" s="72" t="s">
        <v>33</v>
      </c>
      <c r="C708" s="72">
        <v>2211</v>
      </c>
      <c r="D708" s="72" t="s">
        <v>111</v>
      </c>
      <c r="E708" s="72" t="s">
        <v>30</v>
      </c>
      <c r="F708" s="72" t="s">
        <v>108</v>
      </c>
      <c r="G708" s="72" t="s">
        <v>110</v>
      </c>
      <c r="H708" s="72" t="s">
        <v>32</v>
      </c>
      <c r="I708" s="72" t="s">
        <v>59</v>
      </c>
      <c r="J708" s="74">
        <v>45517</v>
      </c>
      <c r="K708" s="72"/>
      <c r="L708" s="72">
        <v>0.71002710027100269</v>
      </c>
      <c r="M708" s="72">
        <v>4974.3656559573456</v>
      </c>
      <c r="N708" s="72">
        <v>4.9743656559573459</v>
      </c>
      <c r="O708" s="72">
        <v>2.2190098011003565</v>
      </c>
    </row>
    <row r="709" spans="1:15" ht="13" x14ac:dyDescent="0.15">
      <c r="A709" s="72">
        <v>2024</v>
      </c>
      <c r="B709" s="72" t="s">
        <v>33</v>
      </c>
      <c r="C709" s="72">
        <v>2212</v>
      </c>
      <c r="D709" s="72" t="s">
        <v>111</v>
      </c>
      <c r="E709" s="72" t="s">
        <v>31</v>
      </c>
      <c r="F709" s="72" t="s">
        <v>106</v>
      </c>
      <c r="G709" s="72" t="s">
        <v>109</v>
      </c>
      <c r="H709" s="72" t="s">
        <v>32</v>
      </c>
      <c r="I709" s="72" t="s">
        <v>59</v>
      </c>
      <c r="J709" s="74">
        <v>45517</v>
      </c>
      <c r="K709" s="72"/>
      <c r="L709" s="72">
        <v>0.64662212323682255</v>
      </c>
      <c r="M709" s="72">
        <v>6232.8139466095417</v>
      </c>
      <c r="N709" s="72">
        <v>6.232813946609542</v>
      </c>
      <c r="O709" s="72">
        <v>2.7803897406291043</v>
      </c>
    </row>
    <row r="710" spans="1:15" ht="13" x14ac:dyDescent="0.15">
      <c r="A710" s="72">
        <v>2024</v>
      </c>
      <c r="B710" s="72" t="s">
        <v>33</v>
      </c>
      <c r="C710" s="72">
        <v>2301</v>
      </c>
      <c r="D710" s="72" t="s">
        <v>109</v>
      </c>
      <c r="E710" s="72" t="s">
        <v>22</v>
      </c>
      <c r="F710" s="72" t="s">
        <v>106</v>
      </c>
      <c r="G710" s="72" t="s">
        <v>107</v>
      </c>
      <c r="H710" s="72" t="s">
        <v>32</v>
      </c>
      <c r="I710" s="72" t="s">
        <v>59</v>
      </c>
      <c r="J710" s="74">
        <v>45517</v>
      </c>
      <c r="K710" s="72"/>
      <c r="L710" s="72">
        <v>0.70632494709616733</v>
      </c>
      <c r="M710" s="72">
        <v>5428.1324578966251</v>
      </c>
      <c r="N710" s="72">
        <v>5.4281324578966252</v>
      </c>
      <c r="O710" s="72">
        <v>2.4214301800106477</v>
      </c>
    </row>
    <row r="711" spans="1:15" ht="13" x14ac:dyDescent="0.15">
      <c r="A711" s="72">
        <v>2024</v>
      </c>
      <c r="B711" s="72" t="s">
        <v>33</v>
      </c>
      <c r="C711" s="72">
        <v>2302</v>
      </c>
      <c r="D711" s="72" t="s">
        <v>109</v>
      </c>
      <c r="E711" s="72" t="s">
        <v>28</v>
      </c>
      <c r="F711" s="72" t="s">
        <v>106</v>
      </c>
      <c r="G711" s="72" t="s">
        <v>110</v>
      </c>
      <c r="H711" s="72" t="s">
        <v>32</v>
      </c>
      <c r="I711" s="72" t="s">
        <v>59</v>
      </c>
      <c r="J711" s="74">
        <v>45517</v>
      </c>
      <c r="K711" s="72"/>
      <c r="L711" s="72">
        <v>0.69143780290791601</v>
      </c>
      <c r="M711" s="72">
        <v>4622.2811057986064</v>
      </c>
      <c r="N711" s="72">
        <v>4.6222811057986064</v>
      </c>
      <c r="O711" s="72">
        <v>2.0619487562045946</v>
      </c>
    </row>
    <row r="712" spans="1:15" ht="13" x14ac:dyDescent="0.15">
      <c r="A712" s="72">
        <v>2024</v>
      </c>
      <c r="B712" s="72" t="s">
        <v>33</v>
      </c>
      <c r="C712" s="72">
        <v>2303</v>
      </c>
      <c r="D712" s="72" t="s">
        <v>109</v>
      </c>
      <c r="E712" s="72" t="s">
        <v>31</v>
      </c>
      <c r="F712" s="72" t="s">
        <v>106</v>
      </c>
      <c r="G712" s="72" t="s">
        <v>109</v>
      </c>
      <c r="H712" s="72" t="s">
        <v>32</v>
      </c>
      <c r="I712" s="72" t="s">
        <v>59</v>
      </c>
      <c r="J712" s="74">
        <v>45517</v>
      </c>
      <c r="K712" s="72"/>
      <c r="L712" s="72">
        <v>0.72525210948754881</v>
      </c>
      <c r="M712" s="72">
        <v>4182.1235819815774</v>
      </c>
      <c r="N712" s="72">
        <v>4.1821235819815774</v>
      </c>
      <c r="O712" s="72">
        <v>1.8655993265625799</v>
      </c>
    </row>
    <row r="713" spans="1:15" ht="13" x14ac:dyDescent="0.15">
      <c r="A713" s="72">
        <v>2024</v>
      </c>
      <c r="B713" s="72" t="s">
        <v>33</v>
      </c>
      <c r="C713" s="72">
        <v>2304</v>
      </c>
      <c r="D713" s="72" t="s">
        <v>109</v>
      </c>
      <c r="E713" s="72" t="s">
        <v>30</v>
      </c>
      <c r="F713" s="72" t="s">
        <v>108</v>
      </c>
      <c r="G713" s="72" t="s">
        <v>110</v>
      </c>
      <c r="H713" s="72" t="s">
        <v>32</v>
      </c>
      <c r="I713" s="72" t="s">
        <v>59</v>
      </c>
      <c r="J713" s="74">
        <v>45517</v>
      </c>
      <c r="K713" s="72"/>
      <c r="L713" s="72">
        <v>0.7193702943189596</v>
      </c>
      <c r="M713" s="72">
        <v>4169.9486076830372</v>
      </c>
      <c r="N713" s="72">
        <v>4.169948607683037</v>
      </c>
      <c r="O713" s="72">
        <v>1.8601682044527184</v>
      </c>
    </row>
    <row r="714" spans="1:15" ht="13" x14ac:dyDescent="0.15">
      <c r="A714" s="72">
        <v>2024</v>
      </c>
      <c r="B714" s="72" t="s">
        <v>33</v>
      </c>
      <c r="C714" s="72">
        <v>2305</v>
      </c>
      <c r="D714" s="72" t="s">
        <v>109</v>
      </c>
      <c r="E714" s="72" t="s">
        <v>29</v>
      </c>
      <c r="F714" s="72" t="s">
        <v>108</v>
      </c>
      <c r="G714" s="72" t="s">
        <v>107</v>
      </c>
      <c r="H714" s="72" t="s">
        <v>32</v>
      </c>
      <c r="I714" s="72" t="s">
        <v>59</v>
      </c>
      <c r="J714" s="74">
        <v>45517</v>
      </c>
      <c r="K714" s="72"/>
      <c r="L714" s="72">
        <v>0.72522589246037628</v>
      </c>
      <c r="M714" s="72">
        <v>3784.1871587050073</v>
      </c>
      <c r="N714" s="72">
        <v>3.7841871587050071</v>
      </c>
      <c r="O714" s="72">
        <v>1.688084265439558</v>
      </c>
    </row>
    <row r="715" spans="1:15" ht="13" x14ac:dyDescent="0.15">
      <c r="A715" s="72">
        <v>2024</v>
      </c>
      <c r="B715" s="72" t="s">
        <v>33</v>
      </c>
      <c r="C715" s="72">
        <v>2306</v>
      </c>
      <c r="D715" s="72" t="s">
        <v>109</v>
      </c>
      <c r="E715" s="72" t="s">
        <v>27</v>
      </c>
      <c r="F715" s="72" t="s">
        <v>108</v>
      </c>
      <c r="G715" s="72" t="s">
        <v>109</v>
      </c>
      <c r="H715" s="72" t="s">
        <v>32</v>
      </c>
      <c r="I715" s="72" t="s">
        <v>59</v>
      </c>
      <c r="J715" s="74">
        <v>45517</v>
      </c>
      <c r="K715" s="72"/>
      <c r="L715" s="72">
        <v>0.65198555956678694</v>
      </c>
      <c r="M715" s="72">
        <v>5339.4058888119062</v>
      </c>
      <c r="N715" s="72">
        <v>5.339405888811906</v>
      </c>
      <c r="O715" s="72">
        <v>2.3818502335342142</v>
      </c>
    </row>
    <row r="716" spans="1:15" ht="13" x14ac:dyDescent="0.15">
      <c r="A716" s="72">
        <v>2024</v>
      </c>
      <c r="B716" s="72" t="s">
        <v>33</v>
      </c>
      <c r="C716" s="72">
        <v>2407</v>
      </c>
      <c r="D716" s="72" t="s">
        <v>107</v>
      </c>
      <c r="E716" s="72" t="s">
        <v>31</v>
      </c>
      <c r="F716" s="72" t="s">
        <v>106</v>
      </c>
      <c r="G716" s="72" t="s">
        <v>109</v>
      </c>
      <c r="H716" s="72" t="s">
        <v>32</v>
      </c>
      <c r="I716" s="72" t="s">
        <v>59</v>
      </c>
      <c r="J716" s="74">
        <v>45517</v>
      </c>
      <c r="K716" s="72"/>
      <c r="L716" s="72">
        <v>0.6602329450915142</v>
      </c>
      <c r="M716" s="72">
        <v>4925.5469391642418</v>
      </c>
      <c r="N716" s="72">
        <v>4.9255469391642421</v>
      </c>
      <c r="O716" s="72">
        <v>2.1972323085448378</v>
      </c>
    </row>
    <row r="717" spans="1:15" ht="13" x14ac:dyDescent="0.15">
      <c r="A717" s="72">
        <v>2024</v>
      </c>
      <c r="B717" s="72" t="s">
        <v>33</v>
      </c>
      <c r="C717" s="72">
        <v>2408</v>
      </c>
      <c r="D717" s="72" t="s">
        <v>107</v>
      </c>
      <c r="E717" s="72" t="s">
        <v>27</v>
      </c>
      <c r="F717" s="72" t="s">
        <v>108</v>
      </c>
      <c r="G717" s="72" t="s">
        <v>109</v>
      </c>
      <c r="H717" s="72" t="s">
        <v>32</v>
      </c>
      <c r="I717" s="72" t="s">
        <v>59</v>
      </c>
      <c r="J717" s="74">
        <v>45517</v>
      </c>
      <c r="K717" s="72"/>
      <c r="L717" s="72">
        <v>0.69957285239677258</v>
      </c>
      <c r="M717" s="72">
        <v>3956.0122039889493</v>
      </c>
      <c r="N717" s="72">
        <v>3.9560122039889491</v>
      </c>
      <c r="O717" s="72">
        <v>1.7647335280652263</v>
      </c>
    </row>
    <row r="718" spans="1:15" ht="13" x14ac:dyDescent="0.15">
      <c r="A718" s="72">
        <v>2024</v>
      </c>
      <c r="B718" s="72" t="s">
        <v>33</v>
      </c>
      <c r="C718" s="72">
        <v>2409</v>
      </c>
      <c r="D718" s="72" t="s">
        <v>107</v>
      </c>
      <c r="E718" s="72" t="s">
        <v>22</v>
      </c>
      <c r="F718" s="72" t="s">
        <v>106</v>
      </c>
      <c r="G718" s="72" t="s">
        <v>107</v>
      </c>
      <c r="H718" s="72" t="s">
        <v>32</v>
      </c>
      <c r="I718" s="72" t="s">
        <v>59</v>
      </c>
      <c r="J718" s="74">
        <v>45517</v>
      </c>
      <c r="K718" s="72"/>
      <c r="L718" s="72">
        <v>0.70390707497360083</v>
      </c>
      <c r="M718" s="72">
        <v>3290.8478842158524</v>
      </c>
      <c r="N718" s="72">
        <v>3.2908478842158524</v>
      </c>
      <c r="O718" s="72">
        <v>1.4680110418219654</v>
      </c>
    </row>
    <row r="719" spans="1:15" ht="13" x14ac:dyDescent="0.15">
      <c r="A719" s="72">
        <v>2024</v>
      </c>
      <c r="B719" s="72" t="s">
        <v>33</v>
      </c>
      <c r="C719" s="72">
        <v>2410</v>
      </c>
      <c r="D719" s="72" t="s">
        <v>107</v>
      </c>
      <c r="E719" s="72" t="s">
        <v>30</v>
      </c>
      <c r="F719" s="72" t="s">
        <v>108</v>
      </c>
      <c r="G719" s="72" t="s">
        <v>110</v>
      </c>
      <c r="H719" s="72" t="s">
        <v>32</v>
      </c>
      <c r="I719" s="72" t="s">
        <v>59</v>
      </c>
      <c r="J719" s="74">
        <v>45517</v>
      </c>
      <c r="K719" s="72"/>
      <c r="L719" s="72">
        <v>0.72857142857142854</v>
      </c>
      <c r="M719" s="72">
        <v>4262.7598204264859</v>
      </c>
      <c r="N719" s="72">
        <v>4.2627598204264858</v>
      </c>
      <c r="O719" s="72">
        <v>1.9015702655342306</v>
      </c>
    </row>
    <row r="720" spans="1:15" ht="13" x14ac:dyDescent="0.15">
      <c r="A720" s="72">
        <v>2024</v>
      </c>
      <c r="B720" s="72" t="s">
        <v>33</v>
      </c>
      <c r="C720" s="72">
        <v>2411</v>
      </c>
      <c r="D720" s="72" t="s">
        <v>107</v>
      </c>
      <c r="E720" s="72" t="s">
        <v>29</v>
      </c>
      <c r="F720" s="72" t="s">
        <v>108</v>
      </c>
      <c r="G720" s="72" t="s">
        <v>107</v>
      </c>
      <c r="H720" s="72" t="s">
        <v>32</v>
      </c>
      <c r="I720" s="72" t="s">
        <v>59</v>
      </c>
      <c r="J720" s="74">
        <v>45517</v>
      </c>
      <c r="K720" s="72"/>
      <c r="L720" s="72">
        <v>0.73650366382533272</v>
      </c>
      <c r="M720" s="72">
        <v>3979.0238677756734</v>
      </c>
      <c r="N720" s="72">
        <v>3.9790238677756733</v>
      </c>
      <c r="O720" s="72">
        <v>1.7749987781521823</v>
      </c>
    </row>
    <row r="721" spans="1:15" ht="13" x14ac:dyDescent="0.15">
      <c r="A721" s="72">
        <v>2024</v>
      </c>
      <c r="B721" s="72" t="s">
        <v>33</v>
      </c>
      <c r="C721" s="72">
        <v>2412</v>
      </c>
      <c r="D721" s="72" t="s">
        <v>107</v>
      </c>
      <c r="E721" s="72" t="s">
        <v>28</v>
      </c>
      <c r="F721" s="72" t="s">
        <v>106</v>
      </c>
      <c r="G721" s="72" t="s">
        <v>110</v>
      </c>
      <c r="H721" s="72" t="s">
        <v>32</v>
      </c>
      <c r="I721" s="72" t="s">
        <v>59</v>
      </c>
      <c r="J721" s="74">
        <v>45517</v>
      </c>
      <c r="K721" s="72"/>
      <c r="L721" s="72">
        <v>0.61384111384111373</v>
      </c>
      <c r="M721" s="72">
        <v>5644.732343454566</v>
      </c>
      <c r="N721" s="72">
        <v>5.6447323434545664</v>
      </c>
      <c r="O721" s="72">
        <v>2.5180530063593043</v>
      </c>
    </row>
    <row r="722" spans="1:15" ht="13" x14ac:dyDescent="0.15">
      <c r="A722" s="72">
        <v>2024</v>
      </c>
      <c r="B722" s="72" t="s">
        <v>21</v>
      </c>
      <c r="C722" s="72">
        <v>1107</v>
      </c>
      <c r="D722" s="72" t="s">
        <v>105</v>
      </c>
      <c r="E722" s="72" t="s">
        <v>29</v>
      </c>
      <c r="F722" s="72" t="s">
        <v>108</v>
      </c>
      <c r="G722" s="72" t="s">
        <v>107</v>
      </c>
      <c r="H722" s="72" t="s">
        <v>32</v>
      </c>
      <c r="I722" s="72" t="s">
        <v>113</v>
      </c>
      <c r="J722" s="74">
        <v>45553</v>
      </c>
      <c r="K722" s="72"/>
      <c r="L722" s="72">
        <v>0.65244775264815347</v>
      </c>
      <c r="M722" s="72">
        <v>3946.7526118454639</v>
      </c>
      <c r="N722" s="72">
        <v>3.9467526118454641</v>
      </c>
      <c r="O722" s="72">
        <v>1.7606029258655314</v>
      </c>
    </row>
    <row r="723" spans="1:15" ht="13" x14ac:dyDescent="0.15">
      <c r="A723" s="72">
        <v>2024</v>
      </c>
      <c r="B723" s="72" t="s">
        <v>21</v>
      </c>
      <c r="C723" s="72">
        <v>1108</v>
      </c>
      <c r="D723" s="72" t="s">
        <v>105</v>
      </c>
      <c r="E723" s="72" t="s">
        <v>28</v>
      </c>
      <c r="F723" s="72" t="s">
        <v>106</v>
      </c>
      <c r="G723" s="72" t="s">
        <v>110</v>
      </c>
      <c r="H723" s="72" t="s">
        <v>32</v>
      </c>
      <c r="I723" s="72" t="s">
        <v>113</v>
      </c>
      <c r="J723" s="74">
        <v>45553</v>
      </c>
      <c r="K723" s="72"/>
      <c r="L723" s="72">
        <v>0.65115127506808623</v>
      </c>
      <c r="M723" s="72">
        <v>4214.3353426426784</v>
      </c>
      <c r="N723" s="72">
        <v>4.214335342642678</v>
      </c>
      <c r="O723" s="72">
        <v>1.8799686386641297</v>
      </c>
    </row>
    <row r="724" spans="1:15" ht="13" x14ac:dyDescent="0.15">
      <c r="A724" s="72">
        <v>2024</v>
      </c>
      <c r="B724" s="72" t="s">
        <v>21</v>
      </c>
      <c r="C724" s="72">
        <v>1109</v>
      </c>
      <c r="D724" s="72" t="s">
        <v>105</v>
      </c>
      <c r="E724" s="72" t="s">
        <v>22</v>
      </c>
      <c r="F724" s="72" t="s">
        <v>106</v>
      </c>
      <c r="G724" s="72" t="s">
        <v>107</v>
      </c>
      <c r="H724" s="72" t="s">
        <v>32</v>
      </c>
      <c r="I724" s="72" t="s">
        <v>113</v>
      </c>
      <c r="J724" s="74">
        <v>45553</v>
      </c>
      <c r="K724" s="72"/>
      <c r="L724" s="72">
        <v>0.67054714784633296</v>
      </c>
      <c r="M724" s="72">
        <v>3701.4183237105235</v>
      </c>
      <c r="N724" s="72">
        <v>3.7014183237105236</v>
      </c>
      <c r="O724" s="72">
        <v>1.6511619986057038</v>
      </c>
    </row>
    <row r="725" spans="1:15" ht="13" x14ac:dyDescent="0.15">
      <c r="A725" s="72">
        <v>2024</v>
      </c>
      <c r="B725" s="72" t="s">
        <v>21</v>
      </c>
      <c r="C725" s="72">
        <v>1110</v>
      </c>
      <c r="D725" s="72" t="s">
        <v>105</v>
      </c>
      <c r="E725" s="72" t="s">
        <v>27</v>
      </c>
      <c r="F725" s="72" t="s">
        <v>108</v>
      </c>
      <c r="G725" s="72" t="s">
        <v>109</v>
      </c>
      <c r="H725" s="72" t="s">
        <v>32</v>
      </c>
      <c r="I725" s="72" t="s">
        <v>113</v>
      </c>
      <c r="J725" s="74">
        <v>45553</v>
      </c>
      <c r="K725" s="72"/>
      <c r="L725" s="72">
        <v>0.63978663319736429</v>
      </c>
      <c r="M725" s="72">
        <v>3002.6234059029789</v>
      </c>
      <c r="N725" s="72">
        <v>3.002623405902979</v>
      </c>
      <c r="O725" s="72">
        <v>1.3394372725158541</v>
      </c>
    </row>
    <row r="726" spans="1:15" ht="13" x14ac:dyDescent="0.15">
      <c r="A726" s="72">
        <v>2024</v>
      </c>
      <c r="B726" s="72" t="s">
        <v>21</v>
      </c>
      <c r="C726" s="72">
        <v>1111</v>
      </c>
      <c r="D726" s="72" t="s">
        <v>105</v>
      </c>
      <c r="E726" s="72" t="s">
        <v>30</v>
      </c>
      <c r="F726" s="72" t="s">
        <v>108</v>
      </c>
      <c r="G726" s="72" t="s">
        <v>110</v>
      </c>
      <c r="H726" s="72" t="s">
        <v>32</v>
      </c>
      <c r="I726" s="72" t="s">
        <v>113</v>
      </c>
      <c r="J726" s="74">
        <v>45553</v>
      </c>
      <c r="K726" s="72"/>
      <c r="L726" s="72">
        <v>0.64053219291993346</v>
      </c>
      <c r="M726" s="72">
        <v>2779.2775963217077</v>
      </c>
      <c r="N726" s="72">
        <v>2.7792775963217076</v>
      </c>
      <c r="O726" s="72">
        <v>1.2398051636655543</v>
      </c>
    </row>
    <row r="727" spans="1:15" ht="13" x14ac:dyDescent="0.15">
      <c r="A727" s="72">
        <v>2024</v>
      </c>
      <c r="B727" s="72" t="s">
        <v>21</v>
      </c>
      <c r="C727" s="72">
        <v>1112</v>
      </c>
      <c r="D727" s="72" t="s">
        <v>105</v>
      </c>
      <c r="E727" s="72" t="s">
        <v>31</v>
      </c>
      <c r="F727" s="72" t="s">
        <v>106</v>
      </c>
      <c r="G727" s="72" t="s">
        <v>109</v>
      </c>
      <c r="H727" s="72" t="s">
        <v>32</v>
      </c>
      <c r="I727" s="72" t="s">
        <v>113</v>
      </c>
      <c r="J727" s="74">
        <v>45553</v>
      </c>
      <c r="K727" s="72"/>
      <c r="L727" s="72">
        <v>0.60411012020162858</v>
      </c>
      <c r="M727" s="72">
        <v>2917.4013884047476</v>
      </c>
      <c r="N727" s="72">
        <v>2.9174013884047478</v>
      </c>
      <c r="O727" s="72">
        <v>1.3014206679520857</v>
      </c>
    </row>
    <row r="728" spans="1:15" ht="13" x14ac:dyDescent="0.15">
      <c r="A728" s="72">
        <v>2024</v>
      </c>
      <c r="B728" s="72" t="s">
        <v>21</v>
      </c>
      <c r="C728" s="72">
        <v>1207</v>
      </c>
      <c r="D728" s="72" t="s">
        <v>111</v>
      </c>
      <c r="E728" s="72" t="s">
        <v>28</v>
      </c>
      <c r="F728" s="72" t="s">
        <v>106</v>
      </c>
      <c r="G728" s="72" t="s">
        <v>110</v>
      </c>
      <c r="H728" s="72" t="s">
        <v>32</v>
      </c>
      <c r="I728" s="72" t="s">
        <v>113</v>
      </c>
      <c r="J728" s="74">
        <v>45553</v>
      </c>
      <c r="K728" s="72"/>
      <c r="L728" s="72">
        <v>0.65881374722838137</v>
      </c>
      <c r="M728" s="72">
        <v>2926.4548163950408</v>
      </c>
      <c r="N728" s="72">
        <v>2.9264548163950406</v>
      </c>
      <c r="O728" s="72">
        <v>1.3054593025908472</v>
      </c>
    </row>
    <row r="729" spans="1:15" ht="13" x14ac:dyDescent="0.15">
      <c r="A729" s="72">
        <v>2024</v>
      </c>
      <c r="B729" s="72" t="s">
        <v>21</v>
      </c>
      <c r="C729" s="72">
        <v>1208</v>
      </c>
      <c r="D729" s="72" t="s">
        <v>111</v>
      </c>
      <c r="E729" s="72" t="s">
        <v>30</v>
      </c>
      <c r="F729" s="72" t="s">
        <v>108</v>
      </c>
      <c r="G729" s="72" t="s">
        <v>110</v>
      </c>
      <c r="H729" s="72" t="s">
        <v>32</v>
      </c>
      <c r="I729" s="72" t="s">
        <v>113</v>
      </c>
      <c r="J729" s="74">
        <v>45553</v>
      </c>
      <c r="K729" s="72"/>
      <c r="L729" s="72">
        <v>0.68623718887262075</v>
      </c>
      <c r="M729" s="72">
        <v>2312.1885845604238</v>
      </c>
      <c r="N729" s="72">
        <v>2.312188584560424</v>
      </c>
      <c r="O729" s="72">
        <v>1.031441893497975</v>
      </c>
    </row>
    <row r="730" spans="1:15" ht="13" x14ac:dyDescent="0.15">
      <c r="A730" s="72">
        <v>2024</v>
      </c>
      <c r="B730" s="72" t="s">
        <v>21</v>
      </c>
      <c r="C730" s="72">
        <v>1209</v>
      </c>
      <c r="D730" s="72" t="s">
        <v>111</v>
      </c>
      <c r="E730" s="72" t="s">
        <v>31</v>
      </c>
      <c r="F730" s="72" t="s">
        <v>106</v>
      </c>
      <c r="G730" s="72" t="s">
        <v>109</v>
      </c>
      <c r="H730" s="72" t="s">
        <v>32</v>
      </c>
      <c r="I730" s="72" t="s">
        <v>113</v>
      </c>
      <c r="J730" s="74">
        <v>45553</v>
      </c>
      <c r="K730" s="72"/>
      <c r="L730" s="72">
        <v>0.65915190552871716</v>
      </c>
      <c r="M730" s="72">
        <v>2676.4934036494237</v>
      </c>
      <c r="N730" s="72">
        <v>2.6764934036494239</v>
      </c>
      <c r="O730" s="72">
        <v>1.193954265940568</v>
      </c>
    </row>
    <row r="731" spans="1:15" ht="13" x14ac:dyDescent="0.15">
      <c r="A731" s="72">
        <v>2024</v>
      </c>
      <c r="B731" s="72" t="s">
        <v>21</v>
      </c>
      <c r="C731" s="72">
        <v>1210</v>
      </c>
      <c r="D731" s="72" t="s">
        <v>111</v>
      </c>
      <c r="E731" s="72" t="s">
        <v>22</v>
      </c>
      <c r="F731" s="72" t="s">
        <v>106</v>
      </c>
      <c r="G731" s="72" t="s">
        <v>107</v>
      </c>
      <c r="H731" s="72" t="s">
        <v>32</v>
      </c>
      <c r="I731" s="72" t="s">
        <v>113</v>
      </c>
      <c r="J731" s="74">
        <v>45553</v>
      </c>
      <c r="K731" s="72"/>
      <c r="L731" s="72">
        <v>0.67870212246889483</v>
      </c>
      <c r="M731" s="72">
        <v>2445.3462189595393</v>
      </c>
      <c r="N731" s="72">
        <v>2.4453462189595392</v>
      </c>
      <c r="O731" s="72">
        <v>1.090842049469442</v>
      </c>
    </row>
    <row r="732" spans="1:15" ht="13" x14ac:dyDescent="0.15">
      <c r="A732" s="72">
        <v>2024</v>
      </c>
      <c r="B732" s="72" t="s">
        <v>21</v>
      </c>
      <c r="C732" s="72">
        <v>1211</v>
      </c>
      <c r="D732" s="72" t="s">
        <v>111</v>
      </c>
      <c r="E732" s="72" t="s">
        <v>27</v>
      </c>
      <c r="F732" s="72" t="s">
        <v>108</v>
      </c>
      <c r="G732" s="72" t="s">
        <v>109</v>
      </c>
      <c r="H732" s="72" t="s">
        <v>32</v>
      </c>
      <c r="I732" s="72" t="s">
        <v>113</v>
      </c>
      <c r="J732" s="74">
        <v>45553</v>
      </c>
      <c r="K732" s="72"/>
      <c r="L732" s="72">
        <v>0.70672431787684509</v>
      </c>
      <c r="M732" s="72">
        <v>2409.2225343071714</v>
      </c>
      <c r="N732" s="72">
        <v>2.4092225343071716</v>
      </c>
      <c r="O732" s="72">
        <v>1.0747276711065519</v>
      </c>
    </row>
    <row r="733" spans="1:15" ht="13" x14ac:dyDescent="0.15">
      <c r="A733" s="72">
        <v>2024</v>
      </c>
      <c r="B733" s="72" t="s">
        <v>21</v>
      </c>
      <c r="C733" s="72">
        <v>1212</v>
      </c>
      <c r="D733" s="72" t="s">
        <v>111</v>
      </c>
      <c r="E733" s="72" t="s">
        <v>29</v>
      </c>
      <c r="F733" s="72" t="s">
        <v>108</v>
      </c>
      <c r="G733" s="72" t="s">
        <v>107</v>
      </c>
      <c r="H733" s="72" t="s">
        <v>32</v>
      </c>
      <c r="I733" s="72" t="s">
        <v>113</v>
      </c>
      <c r="J733" s="74">
        <v>45553</v>
      </c>
      <c r="K733" s="72"/>
      <c r="L733" s="72">
        <v>0.67656212592769938</v>
      </c>
      <c r="M733" s="72">
        <v>2813.2952991732009</v>
      </c>
      <c r="N733" s="72">
        <v>2.813295299173201</v>
      </c>
      <c r="O733" s="72">
        <v>1.2549800867128742</v>
      </c>
    </row>
    <row r="734" spans="1:15" ht="13" x14ac:dyDescent="0.15">
      <c r="A734" s="72">
        <v>2024</v>
      </c>
      <c r="B734" s="72" t="s">
        <v>21</v>
      </c>
      <c r="C734" s="72">
        <v>1301</v>
      </c>
      <c r="D734" s="72" t="s">
        <v>109</v>
      </c>
      <c r="E734" s="72" t="s">
        <v>22</v>
      </c>
      <c r="F734" s="72" t="s">
        <v>106</v>
      </c>
      <c r="G734" s="72" t="s">
        <v>107</v>
      </c>
      <c r="H734" s="72" t="s">
        <v>32</v>
      </c>
      <c r="I734" s="72" t="s">
        <v>113</v>
      </c>
      <c r="J734" s="74">
        <v>45553</v>
      </c>
      <c r="K734" s="72"/>
      <c r="L734" s="72">
        <v>0.63141788507310437</v>
      </c>
      <c r="M734" s="72">
        <v>3072.382613394514</v>
      </c>
      <c r="N734" s="72">
        <v>3.072382613394514</v>
      </c>
      <c r="O734" s="72">
        <v>1.3705560876265455</v>
      </c>
    </row>
    <row r="735" spans="1:15" ht="13" x14ac:dyDescent="0.15">
      <c r="A735" s="72">
        <v>2024</v>
      </c>
      <c r="B735" s="72" t="s">
        <v>21</v>
      </c>
      <c r="C735" s="72">
        <v>1302</v>
      </c>
      <c r="D735" s="72" t="s">
        <v>109</v>
      </c>
      <c r="E735" s="72" t="s">
        <v>27</v>
      </c>
      <c r="F735" s="72" t="s">
        <v>108</v>
      </c>
      <c r="G735" s="72" t="s">
        <v>109</v>
      </c>
      <c r="H735" s="72" t="s">
        <v>32</v>
      </c>
      <c r="I735" s="72" t="s">
        <v>113</v>
      </c>
      <c r="J735" s="74">
        <v>45553</v>
      </c>
      <c r="K735" s="72"/>
      <c r="L735" s="72">
        <v>0.6975572519083969</v>
      </c>
      <c r="M735" s="72">
        <v>2046.0825565236762</v>
      </c>
      <c r="N735" s="72">
        <v>2.0460825565236762</v>
      </c>
      <c r="O735" s="72">
        <v>0.91273492155709024</v>
      </c>
    </row>
    <row r="736" spans="1:15" ht="13" x14ac:dyDescent="0.15">
      <c r="A736" s="72">
        <v>2024</v>
      </c>
      <c r="B736" s="72" t="s">
        <v>21</v>
      </c>
      <c r="C736" s="72">
        <v>1303</v>
      </c>
      <c r="D736" s="72" t="s">
        <v>109</v>
      </c>
      <c r="E736" s="72" t="s">
        <v>30</v>
      </c>
      <c r="F736" s="72" t="s">
        <v>108</v>
      </c>
      <c r="G736" s="72" t="s">
        <v>110</v>
      </c>
      <c r="H736" s="72" t="s">
        <v>32</v>
      </c>
      <c r="I736" s="72" t="s">
        <v>113</v>
      </c>
      <c r="J736" s="74">
        <v>45553</v>
      </c>
      <c r="K736" s="72"/>
      <c r="L736" s="72">
        <v>0.67953321364452424</v>
      </c>
      <c r="M736" s="72">
        <v>2555.1647715938557</v>
      </c>
      <c r="N736" s="72">
        <v>2.5551647715938555</v>
      </c>
      <c r="O736" s="72">
        <v>1.1398308977955314</v>
      </c>
    </row>
    <row r="737" spans="1:15" ht="13" x14ac:dyDescent="0.15">
      <c r="A737" s="72">
        <v>2024</v>
      </c>
      <c r="B737" s="72" t="s">
        <v>21</v>
      </c>
      <c r="C737" s="72">
        <v>1304</v>
      </c>
      <c r="D737" s="72" t="s">
        <v>109</v>
      </c>
      <c r="E737" s="72" t="s">
        <v>31</v>
      </c>
      <c r="F737" s="72" t="s">
        <v>106</v>
      </c>
      <c r="G737" s="72" t="s">
        <v>109</v>
      </c>
      <c r="H737" s="72" t="s">
        <v>32</v>
      </c>
      <c r="I737" s="72" t="s">
        <v>113</v>
      </c>
      <c r="J737" s="74">
        <v>45553</v>
      </c>
      <c r="K737" s="72"/>
      <c r="L737" s="72">
        <v>0.67085010655931798</v>
      </c>
      <c r="M737" s="72">
        <v>2226.7614604752503</v>
      </c>
      <c r="N737" s="72">
        <v>2.2267614604752501</v>
      </c>
      <c r="O737" s="72">
        <v>0.99333379314194392</v>
      </c>
    </row>
    <row r="738" spans="1:15" ht="13" x14ac:dyDescent="0.15">
      <c r="A738" s="72">
        <v>2024</v>
      </c>
      <c r="B738" s="72" t="s">
        <v>21</v>
      </c>
      <c r="C738" s="72">
        <v>1305</v>
      </c>
      <c r="D738" s="72" t="s">
        <v>109</v>
      </c>
      <c r="E738" s="72" t="s">
        <v>28</v>
      </c>
      <c r="F738" s="72" t="s">
        <v>106</v>
      </c>
      <c r="G738" s="72" t="s">
        <v>110</v>
      </c>
      <c r="H738" s="72" t="s">
        <v>32</v>
      </c>
      <c r="I738" s="72" t="s">
        <v>113</v>
      </c>
      <c r="J738" s="74">
        <v>45553</v>
      </c>
      <c r="K738" s="72"/>
      <c r="L738" s="72">
        <v>0.69319511787326538</v>
      </c>
      <c r="M738" s="72">
        <v>1853.2082327294943</v>
      </c>
      <c r="N738" s="72">
        <v>1.8532082327294943</v>
      </c>
      <c r="O738" s="72">
        <v>0.82669580733006742</v>
      </c>
    </row>
    <row r="739" spans="1:15" ht="13" x14ac:dyDescent="0.15">
      <c r="A739" s="72">
        <v>2024</v>
      </c>
      <c r="B739" s="72" t="s">
        <v>21</v>
      </c>
      <c r="C739" s="72">
        <v>1306</v>
      </c>
      <c r="D739" s="72" t="s">
        <v>109</v>
      </c>
      <c r="E739" s="72" t="s">
        <v>29</v>
      </c>
      <c r="F739" s="72" t="s">
        <v>108</v>
      </c>
      <c r="G739" s="72" t="s">
        <v>107</v>
      </c>
      <c r="H739" s="72" t="s">
        <v>32</v>
      </c>
      <c r="I739" s="72" t="s">
        <v>113</v>
      </c>
      <c r="J739" s="74">
        <v>45553</v>
      </c>
      <c r="K739" s="72"/>
      <c r="L739" s="72">
        <v>0.6446469248291572</v>
      </c>
      <c r="M739" s="72">
        <v>2661.6057001296176</v>
      </c>
      <c r="N739" s="72">
        <v>2.6616057001296176</v>
      </c>
      <c r="O739" s="72">
        <v>1.1873130251651209</v>
      </c>
    </row>
    <row r="740" spans="1:15" ht="13" x14ac:dyDescent="0.15">
      <c r="A740" s="72">
        <v>2024</v>
      </c>
      <c r="B740" s="72" t="s">
        <v>21</v>
      </c>
      <c r="C740" s="72">
        <v>1407</v>
      </c>
      <c r="D740" s="72" t="s">
        <v>107</v>
      </c>
      <c r="E740" s="72" t="s">
        <v>27</v>
      </c>
      <c r="F740" s="72" t="s">
        <v>108</v>
      </c>
      <c r="G740" s="72" t="s">
        <v>109</v>
      </c>
      <c r="H740" s="72" t="s">
        <v>32</v>
      </c>
      <c r="I740" s="72" t="s">
        <v>113</v>
      </c>
      <c r="J740" s="74">
        <v>45553</v>
      </c>
      <c r="K740" s="72"/>
      <c r="L740" s="72">
        <v>0.66772908366533867</v>
      </c>
      <c r="M740" s="72">
        <v>1966.8913007901056</v>
      </c>
      <c r="N740" s="72">
        <v>1.9668913007901057</v>
      </c>
      <c r="O740" s="72">
        <v>0.87740857347815748</v>
      </c>
    </row>
    <row r="741" spans="1:15" ht="13" x14ac:dyDescent="0.15">
      <c r="A741" s="72">
        <v>2024</v>
      </c>
      <c r="B741" s="72" t="s">
        <v>21</v>
      </c>
      <c r="C741" s="72">
        <v>1408</v>
      </c>
      <c r="D741" s="72" t="s">
        <v>107</v>
      </c>
      <c r="E741" s="72" t="s">
        <v>22</v>
      </c>
      <c r="F741" s="72" t="s">
        <v>106</v>
      </c>
      <c r="G741" s="72" t="s">
        <v>107</v>
      </c>
      <c r="H741" s="72" t="s">
        <v>32</v>
      </c>
      <c r="I741" s="72" t="s">
        <v>113</v>
      </c>
      <c r="J741" s="74">
        <v>45553</v>
      </c>
      <c r="K741" s="72"/>
      <c r="L741" s="72">
        <v>0.69485294117647056</v>
      </c>
      <c r="M741" s="72">
        <v>1806.3305151185054</v>
      </c>
      <c r="N741" s="72">
        <v>1.8063305151185054</v>
      </c>
      <c r="O741" s="72">
        <v>0.80578417315869899</v>
      </c>
    </row>
    <row r="742" spans="1:15" ht="13" x14ac:dyDescent="0.15">
      <c r="A742" s="72">
        <v>2024</v>
      </c>
      <c r="B742" s="72" t="s">
        <v>21</v>
      </c>
      <c r="C742" s="72">
        <v>1409</v>
      </c>
      <c r="D742" s="72" t="s">
        <v>107</v>
      </c>
      <c r="E742" s="72" t="s">
        <v>29</v>
      </c>
      <c r="F742" s="72" t="s">
        <v>108</v>
      </c>
      <c r="G742" s="72" t="s">
        <v>107</v>
      </c>
      <c r="H742" s="72" t="s">
        <v>32</v>
      </c>
      <c r="I742" s="72" t="s">
        <v>113</v>
      </c>
      <c r="J742" s="74">
        <v>45553</v>
      </c>
      <c r="K742" s="72"/>
      <c r="L742" s="72">
        <v>0.65130984643179768</v>
      </c>
      <c r="M742" s="72">
        <v>1600.7194822864797</v>
      </c>
      <c r="N742" s="72">
        <v>1.6007194822864796</v>
      </c>
      <c r="O742" s="72">
        <v>0.7140633531336934</v>
      </c>
    </row>
    <row r="743" spans="1:15" ht="13" x14ac:dyDescent="0.15">
      <c r="A743" s="72">
        <v>2024</v>
      </c>
      <c r="B743" s="72" t="s">
        <v>21</v>
      </c>
      <c r="C743" s="72">
        <v>1410</v>
      </c>
      <c r="D743" s="72" t="s">
        <v>107</v>
      </c>
      <c r="E743" s="72" t="s">
        <v>31</v>
      </c>
      <c r="F743" s="72" t="s">
        <v>106</v>
      </c>
      <c r="G743" s="72" t="s">
        <v>109</v>
      </c>
      <c r="H743" s="72" t="s">
        <v>32</v>
      </c>
      <c r="I743" s="72" t="s">
        <v>113</v>
      </c>
      <c r="J743" s="74">
        <v>45553</v>
      </c>
      <c r="K743" s="72"/>
      <c r="L743" s="72">
        <v>0.61329960245753523</v>
      </c>
      <c r="M743" s="72">
        <v>1775.2117569705808</v>
      </c>
      <c r="N743" s="72">
        <v>1.7752117569705808</v>
      </c>
      <c r="O743" s="72">
        <v>0.79190243745524946</v>
      </c>
    </row>
    <row r="744" spans="1:15" ht="13" x14ac:dyDescent="0.15">
      <c r="A744" s="72">
        <v>2024</v>
      </c>
      <c r="B744" s="72" t="s">
        <v>21</v>
      </c>
      <c r="C744" s="72">
        <v>1411</v>
      </c>
      <c r="D744" s="72" t="s">
        <v>107</v>
      </c>
      <c r="E744" s="72" t="s">
        <v>30</v>
      </c>
      <c r="F744" s="72" t="s">
        <v>108</v>
      </c>
      <c r="G744" s="72" t="s">
        <v>110</v>
      </c>
      <c r="H744" s="72" t="s">
        <v>32</v>
      </c>
      <c r="I744" s="72" t="s">
        <v>113</v>
      </c>
      <c r="J744" s="74">
        <v>45553</v>
      </c>
      <c r="K744" s="72"/>
      <c r="L744" s="72">
        <v>0.69044222539229672</v>
      </c>
      <c r="M744" s="72">
        <v>1458.4725956666041</v>
      </c>
      <c r="N744" s="72">
        <v>1.458472595666604</v>
      </c>
      <c r="O744" s="72">
        <v>0.6506085817283197</v>
      </c>
    </row>
    <row r="745" spans="1:15" ht="13" x14ac:dyDescent="0.15">
      <c r="A745" s="72">
        <v>2024</v>
      </c>
      <c r="B745" s="72" t="s">
        <v>21</v>
      </c>
      <c r="C745" s="72">
        <v>1412</v>
      </c>
      <c r="D745" s="72" t="s">
        <v>107</v>
      </c>
      <c r="E745" s="72" t="s">
        <v>28</v>
      </c>
      <c r="F745" s="72" t="s">
        <v>106</v>
      </c>
      <c r="G745" s="72" t="s">
        <v>110</v>
      </c>
      <c r="H745" s="72" t="s">
        <v>32</v>
      </c>
      <c r="I745" s="72" t="s">
        <v>113</v>
      </c>
      <c r="J745" s="74">
        <v>45553</v>
      </c>
      <c r="K745" s="72"/>
      <c r="L745" s="72">
        <v>0.66540697674418603</v>
      </c>
      <c r="M745" s="72">
        <v>1778.5312805053118</v>
      </c>
      <c r="N745" s="72">
        <v>1.7785312805053117</v>
      </c>
      <c r="O745" s="72">
        <v>0.79338324038933405</v>
      </c>
    </row>
    <row r="746" spans="1:15" ht="13" x14ac:dyDescent="0.15">
      <c r="A746" s="72">
        <v>2024</v>
      </c>
      <c r="B746" s="72" t="s">
        <v>33</v>
      </c>
      <c r="C746" s="72">
        <v>2107</v>
      </c>
      <c r="D746" s="72" t="s">
        <v>105</v>
      </c>
      <c r="E746" s="72" t="s">
        <v>27</v>
      </c>
      <c r="F746" s="72" t="s">
        <v>108</v>
      </c>
      <c r="G746" s="72" t="s">
        <v>109</v>
      </c>
      <c r="H746" s="72" t="s">
        <v>32</v>
      </c>
      <c r="I746" s="72" t="s">
        <v>113</v>
      </c>
      <c r="J746" s="74">
        <v>45551</v>
      </c>
      <c r="K746" s="72"/>
      <c r="L746" s="72">
        <v>0.69534050179211471</v>
      </c>
      <c r="M746" s="72">
        <v>2981.203975236233</v>
      </c>
      <c r="N746" s="72">
        <v>2.9812039752362329</v>
      </c>
      <c r="O746" s="72">
        <v>1.329882300109156</v>
      </c>
    </row>
    <row r="747" spans="1:15" ht="13" x14ac:dyDescent="0.15">
      <c r="A747" s="72">
        <v>2024</v>
      </c>
      <c r="B747" s="72" t="s">
        <v>33</v>
      </c>
      <c r="C747" s="72">
        <v>2108</v>
      </c>
      <c r="D747" s="72" t="s">
        <v>105</v>
      </c>
      <c r="E747" s="72" t="s">
        <v>31</v>
      </c>
      <c r="F747" s="72" t="s">
        <v>106</v>
      </c>
      <c r="G747" s="72" t="s">
        <v>109</v>
      </c>
      <c r="H747" s="72" t="s">
        <v>32</v>
      </c>
      <c r="I747" s="72" t="s">
        <v>113</v>
      </c>
      <c r="J747" s="74">
        <v>45551</v>
      </c>
      <c r="K747" s="72"/>
      <c r="L747" s="72">
        <v>0.67644683714670262</v>
      </c>
      <c r="M747" s="72">
        <v>3048.8229336886125</v>
      </c>
      <c r="N747" s="72">
        <v>3.0488229336886126</v>
      </c>
      <c r="O747" s="72">
        <v>1.3600463736662196</v>
      </c>
    </row>
    <row r="748" spans="1:15" ht="13" x14ac:dyDescent="0.15">
      <c r="A748" s="72">
        <v>2024</v>
      </c>
      <c r="B748" s="72" t="s">
        <v>33</v>
      </c>
      <c r="C748" s="72">
        <v>2109</v>
      </c>
      <c r="D748" s="72" t="s">
        <v>105</v>
      </c>
      <c r="E748" s="72" t="s">
        <v>22</v>
      </c>
      <c r="F748" s="72" t="s">
        <v>106</v>
      </c>
      <c r="G748" s="72" t="s">
        <v>107</v>
      </c>
      <c r="H748" s="72" t="s">
        <v>32</v>
      </c>
      <c r="I748" s="72" t="s">
        <v>113</v>
      </c>
      <c r="J748" s="74">
        <v>45551</v>
      </c>
      <c r="K748" s="72"/>
      <c r="L748" s="72">
        <v>0.70827414772727271</v>
      </c>
      <c r="M748" s="72">
        <v>3101.3411370650952</v>
      </c>
      <c r="N748" s="72">
        <v>3.101341137065095</v>
      </c>
      <c r="O748" s="72">
        <v>1.3834741664922312</v>
      </c>
    </row>
    <row r="749" spans="1:15" ht="13" x14ac:dyDescent="0.15">
      <c r="A749" s="72">
        <v>2024</v>
      </c>
      <c r="B749" s="72" t="s">
        <v>33</v>
      </c>
      <c r="C749" s="72">
        <v>2110</v>
      </c>
      <c r="D749" s="72" t="s">
        <v>105</v>
      </c>
      <c r="E749" s="72" t="s">
        <v>28</v>
      </c>
      <c r="F749" s="72" t="s">
        <v>106</v>
      </c>
      <c r="G749" s="72" t="s">
        <v>110</v>
      </c>
      <c r="H749" s="72" t="s">
        <v>32</v>
      </c>
      <c r="I749" s="72" t="s">
        <v>113</v>
      </c>
      <c r="J749" s="74">
        <v>45551</v>
      </c>
      <c r="K749" s="72"/>
      <c r="L749" s="72">
        <v>0.70388669301712781</v>
      </c>
      <c r="M749" s="72">
        <v>2933.3489343737469</v>
      </c>
      <c r="N749" s="72">
        <v>2.9333489343737469</v>
      </c>
      <c r="O749" s="72">
        <v>1.3085346927858503</v>
      </c>
    </row>
    <row r="750" spans="1:15" ht="13" x14ac:dyDescent="0.15">
      <c r="A750" s="72">
        <v>2024</v>
      </c>
      <c r="B750" s="72" t="s">
        <v>33</v>
      </c>
      <c r="C750" s="72">
        <v>2111</v>
      </c>
      <c r="D750" s="72" t="s">
        <v>105</v>
      </c>
      <c r="E750" s="72" t="s">
        <v>29</v>
      </c>
      <c r="F750" s="72" t="s">
        <v>108</v>
      </c>
      <c r="G750" s="72" t="s">
        <v>107</v>
      </c>
      <c r="H750" s="72" t="s">
        <v>32</v>
      </c>
      <c r="I750" s="72" t="s">
        <v>113</v>
      </c>
      <c r="J750" s="74">
        <v>45551</v>
      </c>
      <c r="K750" s="72"/>
      <c r="L750" s="72">
        <v>0.67120675565241084</v>
      </c>
      <c r="M750" s="72">
        <v>2820.1563389578459</v>
      </c>
      <c r="N750" s="72">
        <v>2.8201563389578461</v>
      </c>
      <c r="O750" s="72">
        <v>1.2580407210893667</v>
      </c>
    </row>
    <row r="751" spans="1:15" ht="13" x14ac:dyDescent="0.15">
      <c r="A751" s="72">
        <v>2024</v>
      </c>
      <c r="B751" s="72" t="s">
        <v>33</v>
      </c>
      <c r="C751" s="72">
        <v>2112</v>
      </c>
      <c r="D751" s="72" t="s">
        <v>105</v>
      </c>
      <c r="E751" s="72" t="s">
        <v>30</v>
      </c>
      <c r="F751" s="72" t="s">
        <v>108</v>
      </c>
      <c r="G751" s="72" t="s">
        <v>110</v>
      </c>
      <c r="H751" s="72" t="s">
        <v>32</v>
      </c>
      <c r="I751" s="72" t="s">
        <v>113</v>
      </c>
      <c r="J751" s="74">
        <v>45551</v>
      </c>
      <c r="K751" s="72"/>
      <c r="L751" s="72">
        <v>0.69247666117517848</v>
      </c>
      <c r="M751" s="72">
        <v>2414.8123495002496</v>
      </c>
      <c r="N751" s="72">
        <v>2.4148123495002496</v>
      </c>
      <c r="O751" s="72">
        <v>1.0772212261762169</v>
      </c>
    </row>
    <row r="752" spans="1:15" ht="13" x14ac:dyDescent="0.15">
      <c r="A752" s="72">
        <v>2024</v>
      </c>
      <c r="B752" s="72" t="s">
        <v>33</v>
      </c>
      <c r="C752" s="72">
        <v>2207</v>
      </c>
      <c r="D752" s="72" t="s">
        <v>111</v>
      </c>
      <c r="E752" s="72" t="s">
        <v>22</v>
      </c>
      <c r="F752" s="72" t="s">
        <v>106</v>
      </c>
      <c r="G752" s="72" t="s">
        <v>107</v>
      </c>
      <c r="H752" s="72" t="s">
        <v>32</v>
      </c>
      <c r="I752" s="72" t="s">
        <v>113</v>
      </c>
      <c r="J752" s="74">
        <v>45551</v>
      </c>
      <c r="K752" s="72"/>
      <c r="L752" s="72">
        <v>0.67872791519434628</v>
      </c>
      <c r="M752" s="72">
        <v>3493.0713067066422</v>
      </c>
      <c r="N752" s="72">
        <v>3.4930713067066423</v>
      </c>
      <c r="O752" s="72">
        <v>1.5582206861374595</v>
      </c>
    </row>
    <row r="753" spans="1:15" ht="13" x14ac:dyDescent="0.15">
      <c r="A753" s="72">
        <v>2024</v>
      </c>
      <c r="B753" s="72" t="s">
        <v>33</v>
      </c>
      <c r="C753" s="72">
        <v>2208</v>
      </c>
      <c r="D753" s="72" t="s">
        <v>111</v>
      </c>
      <c r="E753" s="72" t="s">
        <v>28</v>
      </c>
      <c r="F753" s="72" t="s">
        <v>106</v>
      </c>
      <c r="G753" s="72" t="s">
        <v>110</v>
      </c>
      <c r="H753" s="72" t="s">
        <v>32</v>
      </c>
      <c r="I753" s="72" t="s">
        <v>113</v>
      </c>
      <c r="J753" s="74">
        <v>45551</v>
      </c>
      <c r="K753" s="72"/>
      <c r="L753" s="72">
        <v>0.68014440433212997</v>
      </c>
      <c r="M753" s="72">
        <v>2975.3401880821853</v>
      </c>
      <c r="N753" s="72">
        <v>2.975340188082185</v>
      </c>
      <c r="O753" s="72">
        <v>1.3272665291613939</v>
      </c>
    </row>
    <row r="754" spans="1:15" ht="13" x14ac:dyDescent="0.15">
      <c r="A754" s="72">
        <v>2024</v>
      </c>
      <c r="B754" s="72" t="s">
        <v>33</v>
      </c>
      <c r="C754" s="72">
        <v>2209</v>
      </c>
      <c r="D754" s="72" t="s">
        <v>111</v>
      </c>
      <c r="E754" s="72" t="s">
        <v>27</v>
      </c>
      <c r="F754" s="72" t="s">
        <v>108</v>
      </c>
      <c r="G754" s="72" t="s">
        <v>109</v>
      </c>
      <c r="H754" s="72" t="s">
        <v>32</v>
      </c>
      <c r="I754" s="72" t="s">
        <v>113</v>
      </c>
      <c r="J754" s="74">
        <v>45551</v>
      </c>
      <c r="K754" s="72"/>
      <c r="L754" s="72">
        <v>0.71599999999999997</v>
      </c>
      <c r="M754" s="72">
        <v>3053.5166823793493</v>
      </c>
      <c r="N754" s="72">
        <v>3.0535166823793491</v>
      </c>
      <c r="O754" s="72">
        <v>1.3621402033259216</v>
      </c>
    </row>
    <row r="755" spans="1:15" ht="13" x14ac:dyDescent="0.15">
      <c r="A755" s="72">
        <v>2024</v>
      </c>
      <c r="B755" s="72" t="s">
        <v>33</v>
      </c>
      <c r="C755" s="72">
        <v>2210</v>
      </c>
      <c r="D755" s="72" t="s">
        <v>111</v>
      </c>
      <c r="E755" s="72" t="s">
        <v>29</v>
      </c>
      <c r="F755" s="72" t="s">
        <v>108</v>
      </c>
      <c r="G755" s="72" t="s">
        <v>107</v>
      </c>
      <c r="H755" s="72" t="s">
        <v>32</v>
      </c>
      <c r="I755" s="72" t="s">
        <v>113</v>
      </c>
      <c r="J755" s="74">
        <v>45551</v>
      </c>
      <c r="K755" s="72"/>
      <c r="L755" s="72">
        <v>0.7238827626233314</v>
      </c>
      <c r="M755" s="72">
        <v>3068.8332939246066</v>
      </c>
      <c r="N755" s="72">
        <v>3.0688332939246066</v>
      </c>
      <c r="O755" s="72">
        <v>1.3689727752535339</v>
      </c>
    </row>
    <row r="756" spans="1:15" ht="13" x14ac:dyDescent="0.15">
      <c r="A756" s="72">
        <v>2024</v>
      </c>
      <c r="B756" s="72" t="s">
        <v>33</v>
      </c>
      <c r="C756" s="72">
        <v>2211</v>
      </c>
      <c r="D756" s="72" t="s">
        <v>111</v>
      </c>
      <c r="E756" s="72" t="s">
        <v>30</v>
      </c>
      <c r="F756" s="72" t="s">
        <v>108</v>
      </c>
      <c r="G756" s="72" t="s">
        <v>110</v>
      </c>
      <c r="H756" s="72" t="s">
        <v>32</v>
      </c>
      <c r="I756" s="72" t="s">
        <v>113</v>
      </c>
      <c r="J756" s="74">
        <v>45551</v>
      </c>
      <c r="K756" s="72"/>
      <c r="L756" s="72">
        <v>0.63017751479289941</v>
      </c>
      <c r="M756" s="72">
        <v>3574.1703690421637</v>
      </c>
      <c r="N756" s="72">
        <v>3.5741703690421636</v>
      </c>
      <c r="O756" s="72">
        <v>1.5943980857556497</v>
      </c>
    </row>
    <row r="757" spans="1:15" ht="13" x14ac:dyDescent="0.15">
      <c r="A757" s="72">
        <v>2024</v>
      </c>
      <c r="B757" s="72" t="s">
        <v>33</v>
      </c>
      <c r="C757" s="72">
        <v>2212</v>
      </c>
      <c r="D757" s="72" t="s">
        <v>111</v>
      </c>
      <c r="E757" s="72" t="s">
        <v>31</v>
      </c>
      <c r="F757" s="72" t="s">
        <v>106</v>
      </c>
      <c r="G757" s="72" t="s">
        <v>109</v>
      </c>
      <c r="H757" s="72" t="s">
        <v>32</v>
      </c>
      <c r="I757" s="72" t="s">
        <v>113</v>
      </c>
      <c r="J757" s="74">
        <v>45551</v>
      </c>
      <c r="K757" s="72"/>
      <c r="L757" s="72">
        <v>0.6894497020679986</v>
      </c>
      <c r="M757" s="72">
        <v>2888.7810448607265</v>
      </c>
      <c r="N757" s="72">
        <v>2.8887810448607265</v>
      </c>
      <c r="O757" s="72">
        <v>1.2886534475208766</v>
      </c>
    </row>
    <row r="758" spans="1:15" ht="13" x14ac:dyDescent="0.15">
      <c r="A758" s="72">
        <v>2024</v>
      </c>
      <c r="B758" s="72" t="s">
        <v>33</v>
      </c>
      <c r="C758" s="72">
        <v>2301</v>
      </c>
      <c r="D758" s="72" t="s">
        <v>109</v>
      </c>
      <c r="E758" s="72" t="s">
        <v>22</v>
      </c>
      <c r="F758" s="72" t="s">
        <v>106</v>
      </c>
      <c r="G758" s="72" t="s">
        <v>107</v>
      </c>
      <c r="H758" s="72" t="s">
        <v>32</v>
      </c>
      <c r="I758" s="72" t="s">
        <v>113</v>
      </c>
      <c r="J758" s="74">
        <v>45551</v>
      </c>
      <c r="K758" s="72"/>
      <c r="L758" s="72">
        <v>0.7159073477527228</v>
      </c>
      <c r="M758" s="72">
        <v>3226.1147088136913</v>
      </c>
      <c r="N758" s="72">
        <v>3.2261147088136912</v>
      </c>
      <c r="O758" s="72">
        <v>1.4391342843399908</v>
      </c>
    </row>
    <row r="759" spans="1:15" ht="13" x14ac:dyDescent="0.15">
      <c r="A759" s="72">
        <v>2024</v>
      </c>
      <c r="B759" s="72" t="s">
        <v>33</v>
      </c>
      <c r="C759" s="72">
        <v>2302</v>
      </c>
      <c r="D759" s="72" t="s">
        <v>109</v>
      </c>
      <c r="E759" s="72" t="s">
        <v>28</v>
      </c>
      <c r="F759" s="72" t="s">
        <v>106</v>
      </c>
      <c r="G759" s="72" t="s">
        <v>110</v>
      </c>
      <c r="H759" s="72" t="s">
        <v>32</v>
      </c>
      <c r="I759" s="72" t="s">
        <v>113</v>
      </c>
      <c r="J759" s="74">
        <v>45551</v>
      </c>
      <c r="K759" s="72"/>
      <c r="L759" s="72">
        <v>0.68551587301587302</v>
      </c>
      <c r="M759" s="72">
        <v>3115.333411273225</v>
      </c>
      <c r="N759" s="72">
        <v>3.1153334112732249</v>
      </c>
      <c r="O759" s="72">
        <v>1.3897159661014618</v>
      </c>
    </row>
    <row r="760" spans="1:15" ht="13" x14ac:dyDescent="0.15">
      <c r="A760" s="72">
        <v>2024</v>
      </c>
      <c r="B760" s="72" t="s">
        <v>33</v>
      </c>
      <c r="C760" s="72">
        <v>2303</v>
      </c>
      <c r="D760" s="72" t="s">
        <v>109</v>
      </c>
      <c r="E760" s="72" t="s">
        <v>31</v>
      </c>
      <c r="F760" s="72" t="s">
        <v>106</v>
      </c>
      <c r="G760" s="72" t="s">
        <v>109</v>
      </c>
      <c r="H760" s="72" t="s">
        <v>32</v>
      </c>
      <c r="I760" s="72" t="s">
        <v>113</v>
      </c>
      <c r="J760" s="74">
        <v>45551</v>
      </c>
      <c r="K760" s="72"/>
      <c r="L760" s="72">
        <v>0.71368568428421419</v>
      </c>
      <c r="M760" s="72">
        <v>2905.4559785228316</v>
      </c>
      <c r="N760" s="72">
        <v>2.9054559785228316</v>
      </c>
      <c r="O760" s="72">
        <v>1.2960919520032714</v>
      </c>
    </row>
    <row r="761" spans="1:15" ht="13" x14ac:dyDescent="0.15">
      <c r="A761" s="72">
        <v>2024</v>
      </c>
      <c r="B761" s="72" t="s">
        <v>33</v>
      </c>
      <c r="C761" s="72">
        <v>2304</v>
      </c>
      <c r="D761" s="72" t="s">
        <v>109</v>
      </c>
      <c r="E761" s="72" t="s">
        <v>30</v>
      </c>
      <c r="F761" s="72" t="s">
        <v>108</v>
      </c>
      <c r="G761" s="72" t="s">
        <v>110</v>
      </c>
      <c r="H761" s="72" t="s">
        <v>32</v>
      </c>
      <c r="I761" s="72" t="s">
        <v>113</v>
      </c>
      <c r="J761" s="74">
        <v>45551</v>
      </c>
      <c r="K761" s="72"/>
      <c r="L761" s="72">
        <v>0.72260814651089356</v>
      </c>
      <c r="M761" s="72">
        <v>2915.4453529080934</v>
      </c>
      <c r="N761" s="72">
        <v>2.9154453529080935</v>
      </c>
      <c r="O761" s="72">
        <v>1.3005481020334186</v>
      </c>
    </row>
    <row r="762" spans="1:15" ht="13" x14ac:dyDescent="0.15">
      <c r="A762" s="72">
        <v>2024</v>
      </c>
      <c r="B762" s="72" t="s">
        <v>33</v>
      </c>
      <c r="C762" s="72">
        <v>2305</v>
      </c>
      <c r="D762" s="72" t="s">
        <v>109</v>
      </c>
      <c r="E762" s="72" t="s">
        <v>29</v>
      </c>
      <c r="F762" s="72" t="s">
        <v>108</v>
      </c>
      <c r="G762" s="72" t="s">
        <v>107</v>
      </c>
      <c r="H762" s="72" t="s">
        <v>32</v>
      </c>
      <c r="I762" s="72" t="s">
        <v>113</v>
      </c>
      <c r="J762" s="74">
        <v>45551</v>
      </c>
      <c r="K762" s="72"/>
      <c r="L762" s="72">
        <v>0.68116697056525144</v>
      </c>
      <c r="M762" s="72">
        <v>3042.8626352085585</v>
      </c>
      <c r="N762" s="72">
        <v>3.0428626352085586</v>
      </c>
      <c r="O762" s="72">
        <v>1.3573875500775507</v>
      </c>
    </row>
    <row r="763" spans="1:15" ht="13" x14ac:dyDescent="0.15">
      <c r="A763" s="72">
        <v>2024</v>
      </c>
      <c r="B763" s="72" t="s">
        <v>33</v>
      </c>
      <c r="C763" s="72">
        <v>2306</v>
      </c>
      <c r="D763" s="72" t="s">
        <v>109</v>
      </c>
      <c r="E763" s="72" t="s">
        <v>27</v>
      </c>
      <c r="F763" s="72" t="s">
        <v>108</v>
      </c>
      <c r="G763" s="72" t="s">
        <v>109</v>
      </c>
      <c r="H763" s="72" t="s">
        <v>32</v>
      </c>
      <c r="I763" s="72" t="s">
        <v>113</v>
      </c>
      <c r="J763" s="74">
        <v>45551</v>
      </c>
      <c r="K763" s="72"/>
      <c r="L763" s="72">
        <v>0.67325032202662083</v>
      </c>
      <c r="M763" s="72">
        <v>3592.1007648162358</v>
      </c>
      <c r="N763" s="72">
        <v>3.592100764816236</v>
      </c>
      <c r="O763" s="72">
        <v>1.6023966380761099</v>
      </c>
    </row>
    <row r="764" spans="1:15" ht="13" x14ac:dyDescent="0.15">
      <c r="A764" s="72">
        <v>2024</v>
      </c>
      <c r="B764" s="72" t="s">
        <v>33</v>
      </c>
      <c r="C764" s="72">
        <v>2407</v>
      </c>
      <c r="D764" s="72" t="s">
        <v>107</v>
      </c>
      <c r="E764" s="72" t="s">
        <v>31</v>
      </c>
      <c r="F764" s="72" t="s">
        <v>106</v>
      </c>
      <c r="G764" s="72" t="s">
        <v>109</v>
      </c>
      <c r="H764" s="72" t="s">
        <v>32</v>
      </c>
      <c r="I764" s="72" t="s">
        <v>113</v>
      </c>
      <c r="J764" s="74">
        <v>45551</v>
      </c>
      <c r="K764" s="72"/>
      <c r="L764" s="72">
        <v>0.70149056852657954</v>
      </c>
      <c r="M764" s="72">
        <v>2848.8993028676009</v>
      </c>
      <c r="N764" s="72">
        <v>2.8488993028676011</v>
      </c>
      <c r="O764" s="72">
        <v>1.2708626411169053</v>
      </c>
    </row>
    <row r="765" spans="1:15" ht="13" x14ac:dyDescent="0.15">
      <c r="A765" s="72">
        <v>2024</v>
      </c>
      <c r="B765" s="72" t="s">
        <v>33</v>
      </c>
      <c r="C765" s="72">
        <v>2408</v>
      </c>
      <c r="D765" s="72" t="s">
        <v>107</v>
      </c>
      <c r="E765" s="72" t="s">
        <v>27</v>
      </c>
      <c r="F765" s="72" t="s">
        <v>108</v>
      </c>
      <c r="G765" s="72" t="s">
        <v>109</v>
      </c>
      <c r="H765" s="72" t="s">
        <v>32</v>
      </c>
      <c r="I765" s="72" t="s">
        <v>113</v>
      </c>
      <c r="J765" s="74">
        <v>45551</v>
      </c>
      <c r="K765" s="72"/>
      <c r="L765" s="72">
        <v>0.69991823385118557</v>
      </c>
      <c r="M765" s="72">
        <v>3190.1729606412082</v>
      </c>
      <c r="N765" s="72">
        <v>3.1901729606412084</v>
      </c>
      <c r="O765" s="72">
        <v>1.423101065839476</v>
      </c>
    </row>
    <row r="766" spans="1:15" ht="13" x14ac:dyDescent="0.15">
      <c r="A766" s="72">
        <v>2024</v>
      </c>
      <c r="B766" s="72" t="s">
        <v>33</v>
      </c>
      <c r="C766" s="72">
        <v>2409</v>
      </c>
      <c r="D766" s="72" t="s">
        <v>107</v>
      </c>
      <c r="E766" s="72" t="s">
        <v>22</v>
      </c>
      <c r="F766" s="72" t="s">
        <v>106</v>
      </c>
      <c r="G766" s="72" t="s">
        <v>107</v>
      </c>
      <c r="H766" s="72" t="s">
        <v>32</v>
      </c>
      <c r="I766" s="72" t="s">
        <v>113</v>
      </c>
      <c r="J766" s="74">
        <v>45551</v>
      </c>
      <c r="K766" s="72"/>
      <c r="L766" s="72">
        <v>0.70248336309040738</v>
      </c>
      <c r="M766" s="72">
        <v>3126.9609600304293</v>
      </c>
      <c r="N766" s="72">
        <v>3.1269609600304293</v>
      </c>
      <c r="O766" s="72">
        <v>1.3949028876990142</v>
      </c>
    </row>
    <row r="767" spans="1:15" ht="13" x14ac:dyDescent="0.15">
      <c r="A767" s="72">
        <v>2024</v>
      </c>
      <c r="B767" s="72" t="s">
        <v>33</v>
      </c>
      <c r="C767" s="72">
        <v>2410</v>
      </c>
      <c r="D767" s="72" t="s">
        <v>107</v>
      </c>
      <c r="E767" s="72" t="s">
        <v>30</v>
      </c>
      <c r="F767" s="72" t="s">
        <v>108</v>
      </c>
      <c r="G767" s="72" t="s">
        <v>110</v>
      </c>
      <c r="H767" s="72" t="s">
        <v>32</v>
      </c>
      <c r="I767" s="72" t="s">
        <v>113</v>
      </c>
      <c r="J767" s="74">
        <v>45551</v>
      </c>
      <c r="K767" s="72"/>
      <c r="L767" s="72">
        <v>0.67849794238683125</v>
      </c>
      <c r="M767" s="72">
        <v>3223.6939150305066</v>
      </c>
      <c r="N767" s="72">
        <v>3.2236939150305064</v>
      </c>
      <c r="O767" s="72">
        <v>1.4380543948620437</v>
      </c>
    </row>
    <row r="768" spans="1:15" ht="13" x14ac:dyDescent="0.15">
      <c r="A768" s="72">
        <v>2024</v>
      </c>
      <c r="B768" s="72" t="s">
        <v>33</v>
      </c>
      <c r="C768" s="72">
        <v>2411</v>
      </c>
      <c r="D768" s="72" t="s">
        <v>107</v>
      </c>
      <c r="E768" s="72" t="s">
        <v>29</v>
      </c>
      <c r="F768" s="72" t="s">
        <v>108</v>
      </c>
      <c r="G768" s="72" t="s">
        <v>107</v>
      </c>
      <c r="H768" s="72" t="s">
        <v>32</v>
      </c>
      <c r="I768" s="72" t="s">
        <v>113</v>
      </c>
      <c r="J768" s="74">
        <v>45551</v>
      </c>
      <c r="K768" s="72"/>
      <c r="L768" s="72">
        <v>0.69351055512118842</v>
      </c>
      <c r="M768" s="72">
        <v>2962.0846112063205</v>
      </c>
      <c r="N768" s="72">
        <v>2.9620846112063206</v>
      </c>
      <c r="O768" s="72">
        <v>1.3213533621284164</v>
      </c>
    </row>
    <row r="769" spans="1:15" ht="13" x14ac:dyDescent="0.15">
      <c r="A769" s="72">
        <v>2024</v>
      </c>
      <c r="B769" s="72" t="s">
        <v>33</v>
      </c>
      <c r="C769" s="72">
        <v>2412</v>
      </c>
      <c r="D769" s="72" t="s">
        <v>107</v>
      </c>
      <c r="E769" s="72" t="s">
        <v>28</v>
      </c>
      <c r="F769" s="72" t="s">
        <v>106</v>
      </c>
      <c r="G769" s="72" t="s">
        <v>110</v>
      </c>
      <c r="H769" s="72" t="s">
        <v>32</v>
      </c>
      <c r="I769" s="72" t="s">
        <v>113</v>
      </c>
      <c r="J769" s="74">
        <v>45551</v>
      </c>
      <c r="K769" s="72"/>
      <c r="L769" s="72">
        <v>0.68530582699963816</v>
      </c>
      <c r="M769" s="72">
        <v>3231.4659006114534</v>
      </c>
      <c r="N769" s="72">
        <v>3.2314659006114534</v>
      </c>
      <c r="O769" s="72">
        <v>1.4415213921378627</v>
      </c>
    </row>
    <row r="770" spans="1:15" ht="13" x14ac:dyDescent="0.15">
      <c r="A770" s="72">
        <v>2024</v>
      </c>
      <c r="B770" s="72" t="s">
        <v>21</v>
      </c>
      <c r="C770" s="72">
        <v>1107</v>
      </c>
      <c r="D770" s="72" t="s">
        <v>105</v>
      </c>
      <c r="E770" s="72" t="s">
        <v>29</v>
      </c>
      <c r="F770" s="72" t="s">
        <v>108</v>
      </c>
      <c r="G770" s="72" t="s">
        <v>107</v>
      </c>
      <c r="H770" s="72" t="s">
        <v>32</v>
      </c>
      <c r="I770" s="72" t="s">
        <v>114</v>
      </c>
      <c r="J770" s="74">
        <v>45587</v>
      </c>
      <c r="K770" s="72"/>
      <c r="L770" s="72">
        <v>0.56074240719910018</v>
      </c>
      <c r="M770" s="72">
        <v>424.5229901817828</v>
      </c>
      <c r="N770" s="72">
        <v>0.4245229901817828</v>
      </c>
      <c r="O770" s="72">
        <v>0.1893750361672013</v>
      </c>
    </row>
    <row r="771" spans="1:15" ht="13" x14ac:dyDescent="0.15">
      <c r="A771" s="72">
        <v>2024</v>
      </c>
      <c r="B771" s="72" t="s">
        <v>21</v>
      </c>
      <c r="C771" s="72">
        <v>1108</v>
      </c>
      <c r="D771" s="72" t="s">
        <v>105</v>
      </c>
      <c r="E771" s="72" t="s">
        <v>28</v>
      </c>
      <c r="F771" s="72" t="s">
        <v>106</v>
      </c>
      <c r="G771" s="72" t="s">
        <v>110</v>
      </c>
      <c r="H771" s="72" t="s">
        <v>32</v>
      </c>
      <c r="I771" s="72" t="s">
        <v>114</v>
      </c>
      <c r="J771" s="74">
        <v>45587</v>
      </c>
      <c r="K771" s="72"/>
      <c r="L771" s="72">
        <v>0.56482525366403602</v>
      </c>
      <c r="M771" s="72">
        <v>525.72137509379149</v>
      </c>
      <c r="N771" s="72">
        <v>0.52572137509379147</v>
      </c>
      <c r="O771" s="72">
        <v>0.23451852249421434</v>
      </c>
    </row>
    <row r="772" spans="1:15" ht="13" x14ac:dyDescent="0.15">
      <c r="A772" s="72">
        <v>2024</v>
      </c>
      <c r="B772" s="72" t="s">
        <v>21</v>
      </c>
      <c r="C772" s="72">
        <v>1109</v>
      </c>
      <c r="D772" s="72" t="s">
        <v>105</v>
      </c>
      <c r="E772" s="72" t="s">
        <v>22</v>
      </c>
      <c r="F772" s="72" t="s">
        <v>106</v>
      </c>
      <c r="G772" s="72" t="s">
        <v>107</v>
      </c>
      <c r="H772" s="72" t="s">
        <v>32</v>
      </c>
      <c r="I772" s="72" t="s">
        <v>114</v>
      </c>
      <c r="J772" s="74">
        <v>45587</v>
      </c>
      <c r="K772" s="72"/>
      <c r="L772" s="72">
        <v>0.66882666049525574</v>
      </c>
      <c r="M772" s="72">
        <v>440.08848260433535</v>
      </c>
      <c r="N772" s="72">
        <v>0.44008848260433536</v>
      </c>
      <c r="O772" s="72">
        <v>0.19631863111648537</v>
      </c>
    </row>
    <row r="773" spans="1:15" ht="13" x14ac:dyDescent="0.15">
      <c r="A773" s="72">
        <v>2024</v>
      </c>
      <c r="B773" s="72" t="s">
        <v>21</v>
      </c>
      <c r="C773" s="72">
        <v>1110</v>
      </c>
      <c r="D773" s="72" t="s">
        <v>105</v>
      </c>
      <c r="E773" s="72" t="s">
        <v>27</v>
      </c>
      <c r="F773" s="72" t="s">
        <v>108</v>
      </c>
      <c r="G773" s="72" t="s">
        <v>109</v>
      </c>
      <c r="H773" s="72" t="s">
        <v>32</v>
      </c>
      <c r="I773" s="72" t="s">
        <v>114</v>
      </c>
      <c r="J773" s="74">
        <v>45587</v>
      </c>
      <c r="K773" s="72"/>
      <c r="L773" s="72">
        <v>0.52668213457076574</v>
      </c>
      <c r="M773" s="72">
        <v>285.90045856867192</v>
      </c>
      <c r="N773" s="72">
        <v>0.28590045856867191</v>
      </c>
      <c r="O773" s="72">
        <v>0.12753704966244028</v>
      </c>
    </row>
    <row r="774" spans="1:15" ht="13" x14ac:dyDescent="0.15">
      <c r="A774" s="72">
        <v>2024</v>
      </c>
      <c r="B774" s="72" t="s">
        <v>21</v>
      </c>
      <c r="C774" s="72">
        <v>1111</v>
      </c>
      <c r="D774" s="72" t="s">
        <v>105</v>
      </c>
      <c r="E774" s="72" t="s">
        <v>30</v>
      </c>
      <c r="F774" s="72" t="s">
        <v>108</v>
      </c>
      <c r="G774" s="72" t="s">
        <v>110</v>
      </c>
      <c r="H774" s="72" t="s">
        <v>32</v>
      </c>
      <c r="I774" s="72" t="s">
        <v>114</v>
      </c>
      <c r="J774" s="74">
        <v>45587</v>
      </c>
      <c r="K774" s="72"/>
      <c r="L774" s="72">
        <v>0.52877925363693867</v>
      </c>
      <c r="M774" s="72">
        <v>113.85349027558597</v>
      </c>
      <c r="N774" s="72">
        <v>0.11385349027558597</v>
      </c>
      <c r="O774" s="72">
        <v>5.0788789623545876E-2</v>
      </c>
    </row>
    <row r="775" spans="1:15" ht="13" x14ac:dyDescent="0.15">
      <c r="A775" s="72">
        <v>2024</v>
      </c>
      <c r="B775" s="72" t="s">
        <v>21</v>
      </c>
      <c r="C775" s="72">
        <v>1112</v>
      </c>
      <c r="D775" s="72" t="s">
        <v>105</v>
      </c>
      <c r="E775" s="72" t="s">
        <v>31</v>
      </c>
      <c r="F775" s="72" t="s">
        <v>106</v>
      </c>
      <c r="G775" s="72" t="s">
        <v>109</v>
      </c>
      <c r="H775" s="72" t="s">
        <v>32</v>
      </c>
      <c r="I775" s="72" t="s">
        <v>114</v>
      </c>
      <c r="J775" s="74">
        <v>45587</v>
      </c>
      <c r="K775" s="72"/>
      <c r="L775" s="72">
        <v>0.48561151079136688</v>
      </c>
      <c r="M775" s="72">
        <v>434.99196198596678</v>
      </c>
      <c r="N775" s="72">
        <v>0.43499196198596679</v>
      </c>
      <c r="O775" s="72">
        <v>0.19404512933035795</v>
      </c>
    </row>
    <row r="776" spans="1:15" ht="13" x14ac:dyDescent="0.15">
      <c r="A776" s="72">
        <v>2024</v>
      </c>
      <c r="B776" s="72" t="s">
        <v>21</v>
      </c>
      <c r="C776" s="72">
        <v>1207</v>
      </c>
      <c r="D776" s="72" t="s">
        <v>111</v>
      </c>
      <c r="E776" s="72" t="s">
        <v>28</v>
      </c>
      <c r="F776" s="72" t="s">
        <v>106</v>
      </c>
      <c r="G776" s="72" t="s">
        <v>110</v>
      </c>
      <c r="H776" s="72" t="s">
        <v>32</v>
      </c>
      <c r="I776" s="72" t="s">
        <v>114</v>
      </c>
      <c r="J776" s="74">
        <v>45587</v>
      </c>
      <c r="K776" s="72"/>
      <c r="L776" s="72">
        <v>0.55491329479768781</v>
      </c>
      <c r="M776" s="72">
        <v>188.19349889388425</v>
      </c>
      <c r="N776" s="72">
        <v>0.18819349889388426</v>
      </c>
      <c r="O776" s="72">
        <v>8.3951049728073934E-2</v>
      </c>
    </row>
    <row r="777" spans="1:15" ht="13" x14ac:dyDescent="0.15">
      <c r="A777" s="72">
        <v>2024</v>
      </c>
      <c r="B777" s="72" t="s">
        <v>21</v>
      </c>
      <c r="C777" s="72">
        <v>1208</v>
      </c>
      <c r="D777" s="72" t="s">
        <v>111</v>
      </c>
      <c r="E777" s="72" t="s">
        <v>30</v>
      </c>
      <c r="F777" s="72" t="s">
        <v>108</v>
      </c>
      <c r="G777" s="72" t="s">
        <v>110</v>
      </c>
      <c r="H777" s="72" t="s">
        <v>32</v>
      </c>
      <c r="I777" s="72" t="s">
        <v>114</v>
      </c>
      <c r="J777" s="74">
        <v>45587</v>
      </c>
      <c r="K777" s="72"/>
      <c r="L777" s="72">
        <v>0.6141826923076924</v>
      </c>
      <c r="M777" s="72">
        <v>419.48473921911403</v>
      </c>
      <c r="N777" s="72">
        <v>0.41948473921911406</v>
      </c>
      <c r="O777" s="72">
        <v>0.18712752783351538</v>
      </c>
    </row>
    <row r="778" spans="1:15" ht="13" x14ac:dyDescent="0.15">
      <c r="A778" s="72">
        <v>2024</v>
      </c>
      <c r="B778" s="72" t="s">
        <v>21</v>
      </c>
      <c r="C778" s="72">
        <v>1209</v>
      </c>
      <c r="D778" s="72" t="s">
        <v>111</v>
      </c>
      <c r="E778" s="72" t="s">
        <v>31</v>
      </c>
      <c r="F778" s="72" t="s">
        <v>106</v>
      </c>
      <c r="G778" s="72" t="s">
        <v>109</v>
      </c>
      <c r="H778" s="72" t="s">
        <v>32</v>
      </c>
      <c r="I778" s="72" t="s">
        <v>114</v>
      </c>
      <c r="J778" s="74">
        <v>45587</v>
      </c>
      <c r="K778" s="72"/>
      <c r="L778" s="72">
        <v>0.6832222895215021</v>
      </c>
      <c r="M778" s="72">
        <v>229.61371029087564</v>
      </c>
      <c r="N778" s="72">
        <v>0.22961371029087566</v>
      </c>
      <c r="O778" s="72">
        <v>0.10242815040994643</v>
      </c>
    </row>
    <row r="779" spans="1:15" ht="13" x14ac:dyDescent="0.15">
      <c r="A779" s="72">
        <v>2024</v>
      </c>
      <c r="B779" s="72" t="s">
        <v>21</v>
      </c>
      <c r="C779" s="72">
        <v>1210</v>
      </c>
      <c r="D779" s="72" t="s">
        <v>111</v>
      </c>
      <c r="E779" s="72" t="s">
        <v>22</v>
      </c>
      <c r="F779" s="72" t="s">
        <v>106</v>
      </c>
      <c r="G779" s="72" t="s">
        <v>107</v>
      </c>
      <c r="H779" s="72" t="s">
        <v>32</v>
      </c>
      <c r="I779" s="72" t="s">
        <v>114</v>
      </c>
      <c r="J779" s="74">
        <v>45587</v>
      </c>
      <c r="K779" s="72"/>
      <c r="L779" s="72">
        <v>0.69721115537848599</v>
      </c>
      <c r="M779" s="72">
        <v>256.05299564927719</v>
      </c>
      <c r="N779" s="72">
        <v>0.25605299564927719</v>
      </c>
      <c r="O779" s="72">
        <v>0.11422242477619042</v>
      </c>
    </row>
    <row r="780" spans="1:15" ht="13" x14ac:dyDescent="0.15">
      <c r="A780" s="72">
        <v>2024</v>
      </c>
      <c r="B780" s="72" t="s">
        <v>21</v>
      </c>
      <c r="C780" s="72">
        <v>1211</v>
      </c>
      <c r="D780" s="72" t="s">
        <v>111</v>
      </c>
      <c r="E780" s="72" t="s">
        <v>27</v>
      </c>
      <c r="F780" s="72" t="s">
        <v>108</v>
      </c>
      <c r="G780" s="72" t="s">
        <v>109</v>
      </c>
      <c r="H780" s="72" t="s">
        <v>32</v>
      </c>
      <c r="I780" s="72" t="s">
        <v>114</v>
      </c>
      <c r="J780" s="74">
        <v>45587</v>
      </c>
      <c r="K780" s="72"/>
      <c r="L780" s="72">
        <v>0.59765807962529272</v>
      </c>
      <c r="M780" s="72">
        <v>388.84562933524683</v>
      </c>
      <c r="N780" s="72">
        <v>0.3888456293352468</v>
      </c>
      <c r="O780" s="72">
        <v>0.17345975794453092</v>
      </c>
    </row>
    <row r="781" spans="1:15" ht="13" x14ac:dyDescent="0.15">
      <c r="A781" s="72">
        <v>2024</v>
      </c>
      <c r="B781" s="72" t="s">
        <v>21</v>
      </c>
      <c r="C781" s="72">
        <v>1212</v>
      </c>
      <c r="D781" s="72" t="s">
        <v>111</v>
      </c>
      <c r="E781" s="72" t="s">
        <v>29</v>
      </c>
      <c r="F781" s="72" t="s">
        <v>108</v>
      </c>
      <c r="G781" s="72" t="s">
        <v>107</v>
      </c>
      <c r="H781" s="72" t="s">
        <v>32</v>
      </c>
      <c r="I781" s="72" t="s">
        <v>114</v>
      </c>
      <c r="J781" s="74">
        <v>45587</v>
      </c>
      <c r="K781" s="72"/>
      <c r="L781" s="72">
        <v>0.55264723378941105</v>
      </c>
      <c r="M781" s="72">
        <v>810.64990575995932</v>
      </c>
      <c r="N781" s="72">
        <v>0.81064990575995932</v>
      </c>
      <c r="O781" s="72">
        <v>0.36162200581055448</v>
      </c>
    </row>
    <row r="782" spans="1:15" ht="13" x14ac:dyDescent="0.15">
      <c r="A782" s="72">
        <v>2024</v>
      </c>
      <c r="B782" s="72" t="s">
        <v>21</v>
      </c>
      <c r="C782" s="72">
        <v>1301</v>
      </c>
      <c r="D782" s="72" t="s">
        <v>109</v>
      </c>
      <c r="E782" s="72" t="s">
        <v>22</v>
      </c>
      <c r="F782" s="72" t="s">
        <v>106</v>
      </c>
      <c r="G782" s="72" t="s">
        <v>107</v>
      </c>
      <c r="H782" s="72" t="s">
        <v>32</v>
      </c>
      <c r="I782" s="72" t="s">
        <v>114</v>
      </c>
      <c r="J782" s="74">
        <v>45587</v>
      </c>
      <c r="K782" s="72"/>
      <c r="L782" s="72">
        <v>0.56468628539700161</v>
      </c>
      <c r="M782" s="72">
        <v>420.71140674435139</v>
      </c>
      <c r="N782" s="72">
        <v>0.42071140674435137</v>
      </c>
      <c r="O782" s="72">
        <v>0.18767473072318097</v>
      </c>
    </row>
    <row r="783" spans="1:15" ht="13" x14ac:dyDescent="0.15">
      <c r="A783" s="72">
        <v>2024</v>
      </c>
      <c r="B783" s="72" t="s">
        <v>21</v>
      </c>
      <c r="C783" s="72">
        <v>1302</v>
      </c>
      <c r="D783" s="72" t="s">
        <v>109</v>
      </c>
      <c r="E783" s="72" t="s">
        <v>27</v>
      </c>
      <c r="F783" s="72" t="s">
        <v>108</v>
      </c>
      <c r="G783" s="72" t="s">
        <v>109</v>
      </c>
      <c r="H783" s="72" t="s">
        <v>32</v>
      </c>
      <c r="I783" s="72" t="s">
        <v>114</v>
      </c>
      <c r="J783" s="74">
        <v>45587</v>
      </c>
      <c r="K783" s="72"/>
      <c r="L783" s="72">
        <v>0.6524618485459257</v>
      </c>
      <c r="M783" s="72">
        <v>335.88021624570234</v>
      </c>
      <c r="N783" s="72">
        <v>0.33588021624570236</v>
      </c>
      <c r="O783" s="72">
        <v>0.14983246978482911</v>
      </c>
    </row>
    <row r="784" spans="1:15" ht="13" x14ac:dyDescent="0.15">
      <c r="A784" s="72">
        <v>2024</v>
      </c>
      <c r="B784" s="72" t="s">
        <v>21</v>
      </c>
      <c r="C784" s="72">
        <v>1303</v>
      </c>
      <c r="D784" s="72" t="s">
        <v>109</v>
      </c>
      <c r="E784" s="72" t="s">
        <v>30</v>
      </c>
      <c r="F784" s="72" t="s">
        <v>108</v>
      </c>
      <c r="G784" s="72" t="s">
        <v>110</v>
      </c>
      <c r="H784" s="72" t="s">
        <v>32</v>
      </c>
      <c r="I784" s="72" t="s">
        <v>114</v>
      </c>
      <c r="J784" s="74">
        <v>45587</v>
      </c>
      <c r="K784" s="72"/>
      <c r="L784" s="72">
        <v>0.68813344594594594</v>
      </c>
      <c r="M784" s="72">
        <v>376.75649844920673</v>
      </c>
      <c r="N784" s="72">
        <v>0.37675649844920672</v>
      </c>
      <c r="O784" s="72">
        <v>0.16806692963670819</v>
      </c>
    </row>
    <row r="785" spans="1:15" ht="13" x14ac:dyDescent="0.15">
      <c r="A785" s="72">
        <v>2024</v>
      </c>
      <c r="B785" s="72" t="s">
        <v>21</v>
      </c>
      <c r="C785" s="72">
        <v>1304</v>
      </c>
      <c r="D785" s="72" t="s">
        <v>109</v>
      </c>
      <c r="E785" s="72" t="s">
        <v>31</v>
      </c>
      <c r="F785" s="72" t="s">
        <v>106</v>
      </c>
      <c r="G785" s="72" t="s">
        <v>109</v>
      </c>
      <c r="H785" s="72" t="s">
        <v>32</v>
      </c>
      <c r="I785" s="72" t="s">
        <v>114</v>
      </c>
      <c r="J785" s="74">
        <v>45587</v>
      </c>
      <c r="K785" s="72"/>
      <c r="L785" s="72">
        <v>0.67466666666666675</v>
      </c>
      <c r="M785" s="72">
        <v>314.42024392068828</v>
      </c>
      <c r="N785" s="72">
        <v>0.31442024392068829</v>
      </c>
      <c r="O785" s="72">
        <v>0.14025941219033591</v>
      </c>
    </row>
    <row r="786" spans="1:15" ht="13" x14ac:dyDescent="0.15">
      <c r="A786" s="72">
        <v>2024</v>
      </c>
      <c r="B786" s="72" t="s">
        <v>21</v>
      </c>
      <c r="C786" s="72">
        <v>1305</v>
      </c>
      <c r="D786" s="72" t="s">
        <v>109</v>
      </c>
      <c r="E786" s="72" t="s">
        <v>28</v>
      </c>
      <c r="F786" s="72" t="s">
        <v>106</v>
      </c>
      <c r="G786" s="72" t="s">
        <v>110</v>
      </c>
      <c r="H786" s="72" t="s">
        <v>32</v>
      </c>
      <c r="I786" s="72" t="s">
        <v>114</v>
      </c>
      <c r="J786" s="74">
        <v>45587</v>
      </c>
      <c r="K786" s="72"/>
      <c r="L786" s="72">
        <v>0.65714285714285714</v>
      </c>
      <c r="M786" s="72">
        <v>289.93670033670031</v>
      </c>
      <c r="N786" s="72">
        <v>0.28993670033670033</v>
      </c>
      <c r="O786" s="72">
        <v>0.12933757271649832</v>
      </c>
    </row>
    <row r="787" spans="1:15" ht="13" x14ac:dyDescent="0.15">
      <c r="A787" s="72">
        <v>2024</v>
      </c>
      <c r="B787" s="72" t="s">
        <v>21</v>
      </c>
      <c r="C787" s="72">
        <v>1306</v>
      </c>
      <c r="D787" s="72" t="s">
        <v>109</v>
      </c>
      <c r="E787" s="72" t="s">
        <v>29</v>
      </c>
      <c r="F787" s="72" t="s">
        <v>108</v>
      </c>
      <c r="G787" s="72" t="s">
        <v>107</v>
      </c>
      <c r="H787" s="72" t="s">
        <v>32</v>
      </c>
      <c r="I787" s="72" t="s">
        <v>114</v>
      </c>
      <c r="J787" s="74">
        <v>45587</v>
      </c>
      <c r="K787" s="72"/>
      <c r="L787" s="72">
        <v>0.56906666666666672</v>
      </c>
      <c r="M787" s="72">
        <v>468.53770774410759</v>
      </c>
      <c r="N787" s="72">
        <v>0.46853770774410758</v>
      </c>
      <c r="O787" s="72">
        <v>0.20900951750986121</v>
      </c>
    </row>
    <row r="788" spans="1:15" ht="13" x14ac:dyDescent="0.15">
      <c r="A788" s="72">
        <v>2024</v>
      </c>
      <c r="B788" s="72" t="s">
        <v>21</v>
      </c>
      <c r="C788" s="72">
        <v>1407</v>
      </c>
      <c r="D788" s="72" t="s">
        <v>107</v>
      </c>
      <c r="E788" s="72" t="s">
        <v>27</v>
      </c>
      <c r="F788" s="72" t="s">
        <v>108</v>
      </c>
      <c r="G788" s="72" t="s">
        <v>109</v>
      </c>
      <c r="H788" s="72" t="s">
        <v>32</v>
      </c>
      <c r="I788" s="72" t="s">
        <v>114</v>
      </c>
      <c r="J788" s="74">
        <v>45587</v>
      </c>
      <c r="K788" s="72"/>
      <c r="L788" s="72">
        <v>0.57627952755905509</v>
      </c>
      <c r="M788" s="72">
        <v>102.37676303719611</v>
      </c>
      <c r="N788" s="72">
        <v>0.10237676303719612</v>
      </c>
      <c r="O788" s="72">
        <v>4.566914784649978E-2</v>
      </c>
    </row>
    <row r="789" spans="1:15" ht="13" x14ac:dyDescent="0.15">
      <c r="A789" s="72">
        <v>2024</v>
      </c>
      <c r="B789" s="72" t="s">
        <v>21</v>
      </c>
      <c r="C789" s="72">
        <v>1408</v>
      </c>
      <c r="D789" s="72" t="s">
        <v>107</v>
      </c>
      <c r="E789" s="72" t="s">
        <v>22</v>
      </c>
      <c r="F789" s="72" t="s">
        <v>106</v>
      </c>
      <c r="G789" s="72" t="s">
        <v>107</v>
      </c>
      <c r="H789" s="72" t="s">
        <v>32</v>
      </c>
      <c r="I789" s="72" t="s">
        <v>114</v>
      </c>
      <c r="J789" s="74">
        <v>45587</v>
      </c>
      <c r="K789" s="72"/>
      <c r="L789" s="72">
        <v>0.55693470048569893</v>
      </c>
      <c r="M789" s="72">
        <v>160.57611371858533</v>
      </c>
      <c r="N789" s="72">
        <v>0.16057611371858532</v>
      </c>
      <c r="O789" s="72">
        <v>7.1631237992610008E-2</v>
      </c>
    </row>
    <row r="790" spans="1:15" ht="13" x14ac:dyDescent="0.15">
      <c r="A790" s="72">
        <v>2024</v>
      </c>
      <c r="B790" s="72" t="s">
        <v>21</v>
      </c>
      <c r="C790" s="72">
        <v>1409</v>
      </c>
      <c r="D790" s="72" t="s">
        <v>107</v>
      </c>
      <c r="E790" s="72" t="s">
        <v>29</v>
      </c>
      <c r="F790" s="72" t="s">
        <v>108</v>
      </c>
      <c r="G790" s="72" t="s">
        <v>107</v>
      </c>
      <c r="H790" s="72" t="s">
        <v>32</v>
      </c>
      <c r="I790" s="72" t="s">
        <v>114</v>
      </c>
      <c r="J790" s="74">
        <v>45587</v>
      </c>
      <c r="K790" s="72"/>
      <c r="L790" s="72">
        <v>0.68076178179470626</v>
      </c>
      <c r="M790" s="72">
        <v>154.26479267968398</v>
      </c>
      <c r="N790" s="72">
        <v>0.15426479267968399</v>
      </c>
      <c r="O790" s="72">
        <v>6.8815827101687557E-2</v>
      </c>
    </row>
    <row r="791" spans="1:15" ht="13" x14ac:dyDescent="0.15">
      <c r="A791" s="72">
        <v>2024</v>
      </c>
      <c r="B791" s="72" t="s">
        <v>21</v>
      </c>
      <c r="C791" s="72">
        <v>1410</v>
      </c>
      <c r="D791" s="72" t="s">
        <v>107</v>
      </c>
      <c r="E791" s="72" t="s">
        <v>31</v>
      </c>
      <c r="F791" s="72" t="s">
        <v>106</v>
      </c>
      <c r="G791" s="72" t="s">
        <v>109</v>
      </c>
      <c r="H791" s="72" t="s">
        <v>32</v>
      </c>
      <c r="I791" s="72" t="s">
        <v>114</v>
      </c>
      <c r="J791" s="74">
        <v>45587</v>
      </c>
      <c r="K791" s="72"/>
      <c r="L791" s="72">
        <v>0.63414634146341464</v>
      </c>
      <c r="M791" s="72">
        <v>220.98833867126547</v>
      </c>
      <c r="N791" s="72">
        <v>0.22098833867126547</v>
      </c>
      <c r="O791" s="72">
        <v>9.8580467009526149E-2</v>
      </c>
    </row>
    <row r="792" spans="1:15" ht="13" x14ac:dyDescent="0.15">
      <c r="A792" s="72">
        <v>2024</v>
      </c>
      <c r="B792" s="72" t="s">
        <v>21</v>
      </c>
      <c r="C792" s="72">
        <v>1411</v>
      </c>
      <c r="D792" s="72" t="s">
        <v>107</v>
      </c>
      <c r="E792" s="72" t="s">
        <v>30</v>
      </c>
      <c r="F792" s="72" t="s">
        <v>108</v>
      </c>
      <c r="G792" s="72" t="s">
        <v>110</v>
      </c>
      <c r="H792" s="72" t="s">
        <v>32</v>
      </c>
      <c r="I792" s="72" t="s">
        <v>114</v>
      </c>
      <c r="J792" s="74">
        <v>45587</v>
      </c>
      <c r="K792" s="72"/>
      <c r="L792" s="72">
        <v>0.63642934586194433</v>
      </c>
      <c r="M792" s="72">
        <v>131.76559475005442</v>
      </c>
      <c r="N792" s="72">
        <v>0.13176559475005442</v>
      </c>
      <c r="O792" s="72">
        <v>5.8779182396457026E-2</v>
      </c>
    </row>
    <row r="793" spans="1:15" ht="13" x14ac:dyDescent="0.15">
      <c r="A793" s="72">
        <v>2024</v>
      </c>
      <c r="B793" s="72" t="s">
        <v>21</v>
      </c>
      <c r="C793" s="72">
        <v>1412</v>
      </c>
      <c r="D793" s="72" t="s">
        <v>107</v>
      </c>
      <c r="E793" s="72" t="s">
        <v>28</v>
      </c>
      <c r="F793" s="72" t="s">
        <v>106</v>
      </c>
      <c r="G793" s="72" t="s">
        <v>110</v>
      </c>
      <c r="H793" s="72" t="s">
        <v>32</v>
      </c>
      <c r="I793" s="72" t="s">
        <v>114</v>
      </c>
      <c r="J793" s="74">
        <v>45587</v>
      </c>
      <c r="K793" s="72"/>
      <c r="L793" s="72">
        <v>0.546875</v>
      </c>
      <c r="M793" s="72">
        <v>109.48130611672278</v>
      </c>
      <c r="N793" s="72">
        <v>0.10948130611672277</v>
      </c>
      <c r="O793" s="72">
        <v>4.8838406364302749E-2</v>
      </c>
    </row>
    <row r="794" spans="1:15" ht="13" x14ac:dyDescent="0.15">
      <c r="A794" s="72">
        <v>2024</v>
      </c>
      <c r="B794" s="72" t="s">
        <v>33</v>
      </c>
      <c r="C794" s="72">
        <v>2107</v>
      </c>
      <c r="D794" s="72" t="s">
        <v>105</v>
      </c>
      <c r="E794" s="72" t="s">
        <v>27</v>
      </c>
      <c r="F794" s="72" t="s">
        <v>108</v>
      </c>
      <c r="G794" s="72" t="s">
        <v>109</v>
      </c>
      <c r="H794" s="72" t="s">
        <v>32</v>
      </c>
      <c r="I794" s="72" t="s">
        <v>114</v>
      </c>
      <c r="J794" s="74">
        <v>45586</v>
      </c>
      <c r="K794" s="72"/>
      <c r="L794" s="72">
        <v>0.58336798336798346</v>
      </c>
      <c r="M794" s="72">
        <v>1811.9536823536814</v>
      </c>
      <c r="N794" s="72">
        <v>1.8119536823536815</v>
      </c>
      <c r="O794" s="72">
        <v>0.80829260620747145</v>
      </c>
    </row>
    <row r="795" spans="1:15" ht="13" x14ac:dyDescent="0.15">
      <c r="A795" s="72">
        <v>2024</v>
      </c>
      <c r="B795" s="72" t="s">
        <v>33</v>
      </c>
      <c r="C795" s="72">
        <v>2108</v>
      </c>
      <c r="D795" s="72" t="s">
        <v>105</v>
      </c>
      <c r="E795" s="72" t="s">
        <v>31</v>
      </c>
      <c r="F795" s="72" t="s">
        <v>106</v>
      </c>
      <c r="G795" s="72" t="s">
        <v>109</v>
      </c>
      <c r="H795" s="72" t="s">
        <v>32</v>
      </c>
      <c r="I795" s="72" t="s">
        <v>114</v>
      </c>
      <c r="J795" s="74">
        <v>45586</v>
      </c>
      <c r="K795" s="72"/>
      <c r="L795" s="72">
        <v>0.69457877322473915</v>
      </c>
      <c r="M795" s="72">
        <v>1180.7043027200825</v>
      </c>
      <c r="N795" s="72">
        <v>1.1807043027200825</v>
      </c>
      <c r="O795" s="72">
        <v>0.52669920169609896</v>
      </c>
    </row>
    <row r="796" spans="1:15" ht="13" x14ac:dyDescent="0.15">
      <c r="A796" s="72">
        <v>2024</v>
      </c>
      <c r="B796" s="72" t="s">
        <v>33</v>
      </c>
      <c r="C796" s="72">
        <v>2109</v>
      </c>
      <c r="D796" s="72" t="s">
        <v>105</v>
      </c>
      <c r="E796" s="72" t="s">
        <v>22</v>
      </c>
      <c r="F796" s="72" t="s">
        <v>106</v>
      </c>
      <c r="G796" s="72" t="s">
        <v>107</v>
      </c>
      <c r="H796" s="72" t="s">
        <v>32</v>
      </c>
      <c r="I796" s="72" t="s">
        <v>114</v>
      </c>
      <c r="J796" s="74">
        <v>45586</v>
      </c>
      <c r="K796" s="72"/>
      <c r="L796" s="72">
        <v>0.717439293598234</v>
      </c>
      <c r="M796" s="72">
        <v>1536.0884786050344</v>
      </c>
      <c r="N796" s="72">
        <v>1.5360884786050344</v>
      </c>
      <c r="O796" s="72">
        <v>0.68523217333244124</v>
      </c>
    </row>
    <row r="797" spans="1:15" ht="13" x14ac:dyDescent="0.15">
      <c r="A797" s="72">
        <v>2024</v>
      </c>
      <c r="B797" s="72" t="s">
        <v>33</v>
      </c>
      <c r="C797" s="72">
        <v>2110</v>
      </c>
      <c r="D797" s="72" t="s">
        <v>105</v>
      </c>
      <c r="E797" s="72" t="s">
        <v>28</v>
      </c>
      <c r="F797" s="72" t="s">
        <v>106</v>
      </c>
      <c r="G797" s="72" t="s">
        <v>110</v>
      </c>
      <c r="H797" s="72" t="s">
        <v>32</v>
      </c>
      <c r="I797" s="72" t="s">
        <v>114</v>
      </c>
      <c r="J797" s="74">
        <v>45586</v>
      </c>
      <c r="K797" s="72"/>
      <c r="L797" s="72">
        <v>0.70804420457465944</v>
      </c>
      <c r="M797" s="72">
        <v>1622.433416087832</v>
      </c>
      <c r="N797" s="72">
        <v>1.622433416087832</v>
      </c>
      <c r="O797" s="72">
        <v>0.72374970014920492</v>
      </c>
    </row>
    <row r="798" spans="1:15" ht="13" x14ac:dyDescent="0.15">
      <c r="A798" s="72">
        <v>2024</v>
      </c>
      <c r="B798" s="72" t="s">
        <v>33</v>
      </c>
      <c r="C798" s="72">
        <v>2111</v>
      </c>
      <c r="D798" s="72" t="s">
        <v>105</v>
      </c>
      <c r="E798" s="72" t="s">
        <v>29</v>
      </c>
      <c r="F798" s="72" t="s">
        <v>108</v>
      </c>
      <c r="G798" s="72" t="s">
        <v>107</v>
      </c>
      <c r="H798" s="72" t="s">
        <v>32</v>
      </c>
      <c r="I798" s="72" t="s">
        <v>114</v>
      </c>
      <c r="J798" s="74">
        <v>45586</v>
      </c>
      <c r="K798" s="72"/>
      <c r="L798" s="72">
        <v>0.71036521004855391</v>
      </c>
      <c r="M798" s="72">
        <v>1364.606023645078</v>
      </c>
      <c r="N798" s="72">
        <v>1.3646060236450781</v>
      </c>
      <c r="O798" s="72">
        <v>0.60873573648180923</v>
      </c>
    </row>
    <row r="799" spans="1:15" ht="13" x14ac:dyDescent="0.15">
      <c r="A799" s="72">
        <v>2024</v>
      </c>
      <c r="B799" s="72" t="s">
        <v>33</v>
      </c>
      <c r="C799" s="72">
        <v>2112</v>
      </c>
      <c r="D799" s="72" t="s">
        <v>105</v>
      </c>
      <c r="E799" s="72" t="s">
        <v>30</v>
      </c>
      <c r="F799" s="72" t="s">
        <v>108</v>
      </c>
      <c r="G799" s="72" t="s">
        <v>110</v>
      </c>
      <c r="H799" s="72" t="s">
        <v>32</v>
      </c>
      <c r="I799" s="72" t="s">
        <v>114</v>
      </c>
      <c r="J799" s="74">
        <v>45586</v>
      </c>
      <c r="K799" s="72"/>
      <c r="L799" s="72">
        <v>0.68241730912708287</v>
      </c>
      <c r="M799" s="72">
        <v>920.78877475743889</v>
      </c>
      <c r="N799" s="72">
        <v>0.92078877475743892</v>
      </c>
      <c r="O799" s="72">
        <v>0.41075374374277118</v>
      </c>
    </row>
    <row r="800" spans="1:15" ht="13" x14ac:dyDescent="0.15">
      <c r="A800" s="72">
        <v>2024</v>
      </c>
      <c r="B800" s="72" t="s">
        <v>33</v>
      </c>
      <c r="C800" s="72">
        <v>2207</v>
      </c>
      <c r="D800" s="72" t="s">
        <v>111</v>
      </c>
      <c r="E800" s="72" t="s">
        <v>22</v>
      </c>
      <c r="F800" s="72" t="s">
        <v>106</v>
      </c>
      <c r="G800" s="72" t="s">
        <v>107</v>
      </c>
      <c r="H800" s="72" t="s">
        <v>32</v>
      </c>
      <c r="I800" s="72" t="s">
        <v>114</v>
      </c>
      <c r="J800" s="74">
        <v>45586</v>
      </c>
      <c r="K800" s="72"/>
      <c r="L800" s="72">
        <v>0.66397366846199879</v>
      </c>
      <c r="M800" s="72">
        <v>4505.969417897305</v>
      </c>
      <c r="N800" s="72">
        <v>4.5059694178973047</v>
      </c>
      <c r="O800" s="72">
        <v>2.0100633916603909</v>
      </c>
    </row>
    <row r="801" spans="1:15" ht="13" x14ac:dyDescent="0.15">
      <c r="A801" s="72">
        <v>2024</v>
      </c>
      <c r="B801" s="72" t="s">
        <v>33</v>
      </c>
      <c r="C801" s="72">
        <v>2208</v>
      </c>
      <c r="D801" s="72" t="s">
        <v>111</v>
      </c>
      <c r="E801" s="72" t="s">
        <v>28</v>
      </c>
      <c r="F801" s="72" t="s">
        <v>106</v>
      </c>
      <c r="G801" s="72" t="s">
        <v>110</v>
      </c>
      <c r="H801" s="72" t="s">
        <v>32</v>
      </c>
      <c r="I801" s="72" t="s">
        <v>114</v>
      </c>
      <c r="J801" s="74">
        <v>45586</v>
      </c>
      <c r="K801" s="72"/>
      <c r="L801" s="72">
        <v>0.67570558937465408</v>
      </c>
      <c r="M801" s="72">
        <v>4113.5872467527151</v>
      </c>
      <c r="N801" s="72">
        <v>4.113587246752715</v>
      </c>
      <c r="O801" s="72">
        <v>1.835026021316672</v>
      </c>
    </row>
    <row r="802" spans="1:15" ht="13" x14ac:dyDescent="0.15">
      <c r="A802" s="72">
        <v>2024</v>
      </c>
      <c r="B802" s="72" t="s">
        <v>33</v>
      </c>
      <c r="C802" s="72">
        <v>2209</v>
      </c>
      <c r="D802" s="72" t="s">
        <v>111</v>
      </c>
      <c r="E802" s="72" t="s">
        <v>27</v>
      </c>
      <c r="F802" s="72" t="s">
        <v>108</v>
      </c>
      <c r="G802" s="72" t="s">
        <v>109</v>
      </c>
      <c r="H802" s="72" t="s">
        <v>32</v>
      </c>
      <c r="I802" s="72" t="s">
        <v>114</v>
      </c>
      <c r="J802" s="74">
        <v>45586</v>
      </c>
      <c r="K802" s="72"/>
      <c r="L802" s="72">
        <v>0.70219216417910446</v>
      </c>
      <c r="M802" s="72">
        <v>3345.8850735275646</v>
      </c>
      <c r="N802" s="72">
        <v>3.3458850735275645</v>
      </c>
      <c r="O802" s="72">
        <v>1.4925625265648377</v>
      </c>
    </row>
    <row r="803" spans="1:15" ht="13" x14ac:dyDescent="0.15">
      <c r="A803" s="72">
        <v>2024</v>
      </c>
      <c r="B803" s="72" t="s">
        <v>33</v>
      </c>
      <c r="C803" s="72">
        <v>2210</v>
      </c>
      <c r="D803" s="72" t="s">
        <v>111</v>
      </c>
      <c r="E803" s="72" t="s">
        <v>29</v>
      </c>
      <c r="F803" s="72" t="s">
        <v>108</v>
      </c>
      <c r="G803" s="72" t="s">
        <v>107</v>
      </c>
      <c r="H803" s="72" t="s">
        <v>32</v>
      </c>
      <c r="I803" s="72" t="s">
        <v>114</v>
      </c>
      <c r="J803" s="74">
        <v>45586</v>
      </c>
      <c r="K803" s="72"/>
      <c r="L803" s="72">
        <v>0.72352833971204666</v>
      </c>
      <c r="M803" s="72">
        <v>4642.5583533121944</v>
      </c>
      <c r="N803" s="72">
        <v>4.6425583533121948</v>
      </c>
      <c r="O803" s="72">
        <v>2.0709942132706836</v>
      </c>
    </row>
    <row r="804" spans="1:15" ht="13" x14ac:dyDescent="0.15">
      <c r="A804" s="72">
        <v>2024</v>
      </c>
      <c r="B804" s="72" t="s">
        <v>33</v>
      </c>
      <c r="C804" s="72">
        <v>2211</v>
      </c>
      <c r="D804" s="72" t="s">
        <v>111</v>
      </c>
      <c r="E804" s="72" t="s">
        <v>30</v>
      </c>
      <c r="F804" s="72" t="s">
        <v>108</v>
      </c>
      <c r="G804" s="72" t="s">
        <v>110</v>
      </c>
      <c r="H804" s="72" t="s">
        <v>32</v>
      </c>
      <c r="I804" s="72" t="s">
        <v>114</v>
      </c>
      <c r="J804" s="74">
        <v>45586</v>
      </c>
      <c r="K804" s="72"/>
      <c r="L804" s="72">
        <v>0.69259962049335855</v>
      </c>
      <c r="M804" s="72">
        <v>4084.9715370018985</v>
      </c>
      <c r="N804" s="72">
        <v>4.0849715370018984</v>
      </c>
      <c r="O804" s="72">
        <v>1.8222608679696399</v>
      </c>
    </row>
    <row r="805" spans="1:15" ht="13" x14ac:dyDescent="0.15">
      <c r="A805" s="72">
        <v>2024</v>
      </c>
      <c r="B805" s="72" t="s">
        <v>33</v>
      </c>
      <c r="C805" s="72">
        <v>2212</v>
      </c>
      <c r="D805" s="72" t="s">
        <v>111</v>
      </c>
      <c r="E805" s="72" t="s">
        <v>31</v>
      </c>
      <c r="F805" s="72" t="s">
        <v>106</v>
      </c>
      <c r="G805" s="72" t="s">
        <v>109</v>
      </c>
      <c r="H805" s="72" t="s">
        <v>32</v>
      </c>
      <c r="I805" s="72" t="s">
        <v>114</v>
      </c>
      <c r="J805" s="74">
        <v>45586</v>
      </c>
      <c r="K805" s="72"/>
      <c r="L805" s="72">
        <v>0.66267523364485981</v>
      </c>
      <c r="M805" s="72">
        <v>4075.1179041190712</v>
      </c>
      <c r="N805" s="72">
        <v>4.0751179041190708</v>
      </c>
      <c r="O805" s="72">
        <v>1.8178652707305722</v>
      </c>
    </row>
    <row r="806" spans="1:15" ht="13" x14ac:dyDescent="0.15">
      <c r="A806" s="72">
        <v>2024</v>
      </c>
      <c r="B806" s="72" t="s">
        <v>33</v>
      </c>
      <c r="C806" s="72">
        <v>2301</v>
      </c>
      <c r="D806" s="72" t="s">
        <v>109</v>
      </c>
      <c r="E806" s="72" t="s">
        <v>22</v>
      </c>
      <c r="F806" s="72" t="s">
        <v>106</v>
      </c>
      <c r="G806" s="72" t="s">
        <v>107</v>
      </c>
      <c r="H806" s="72" t="s">
        <v>32</v>
      </c>
      <c r="I806" s="72" t="s">
        <v>114</v>
      </c>
      <c r="J806" s="74">
        <v>45586</v>
      </c>
      <c r="K806" s="72"/>
      <c r="L806" s="72">
        <v>0.70391727977729179</v>
      </c>
      <c r="M806" s="72">
        <v>3433.8098771234563</v>
      </c>
      <c r="N806" s="72">
        <v>3.4338098771234562</v>
      </c>
      <c r="O806" s="72">
        <v>1.5317848142761255</v>
      </c>
    </row>
    <row r="807" spans="1:15" ht="13" x14ac:dyDescent="0.15">
      <c r="A807" s="72">
        <v>2024</v>
      </c>
      <c r="B807" s="72" t="s">
        <v>33</v>
      </c>
      <c r="C807" s="72">
        <v>2302</v>
      </c>
      <c r="D807" s="72" t="s">
        <v>109</v>
      </c>
      <c r="E807" s="72" t="s">
        <v>28</v>
      </c>
      <c r="F807" s="72" t="s">
        <v>106</v>
      </c>
      <c r="G807" s="72" t="s">
        <v>110</v>
      </c>
      <c r="H807" s="72" t="s">
        <v>32</v>
      </c>
      <c r="I807" s="72" t="s">
        <v>114</v>
      </c>
      <c r="J807" s="74">
        <v>45586</v>
      </c>
      <c r="K807" s="72"/>
      <c r="L807" s="72">
        <v>0.72841029256256606</v>
      </c>
      <c r="M807" s="72">
        <v>3445.0422833670982</v>
      </c>
      <c r="N807" s="72">
        <v>3.4450422833670982</v>
      </c>
      <c r="O807" s="72">
        <v>1.5367954671449455</v>
      </c>
    </row>
    <row r="808" spans="1:15" ht="13" x14ac:dyDescent="0.15">
      <c r="A808" s="72">
        <v>2024</v>
      </c>
      <c r="B808" s="72" t="s">
        <v>33</v>
      </c>
      <c r="C808" s="72">
        <v>2303</v>
      </c>
      <c r="D808" s="72" t="s">
        <v>109</v>
      </c>
      <c r="E808" s="72" t="s">
        <v>31</v>
      </c>
      <c r="F808" s="72" t="s">
        <v>106</v>
      </c>
      <c r="G808" s="72" t="s">
        <v>109</v>
      </c>
      <c r="H808" s="72" t="s">
        <v>32</v>
      </c>
      <c r="I808" s="72" t="s">
        <v>114</v>
      </c>
      <c r="J808" s="74">
        <v>45586</v>
      </c>
      <c r="K808" s="72"/>
      <c r="L808" s="72">
        <v>0.71675977653631295</v>
      </c>
      <c r="M808" s="72">
        <v>3353.3042115757189</v>
      </c>
      <c r="N808" s="72">
        <v>3.3533042115757188</v>
      </c>
      <c r="O808" s="72">
        <v>1.4958721224376008</v>
      </c>
    </row>
    <row r="809" spans="1:15" ht="13" x14ac:dyDescent="0.15">
      <c r="A809" s="72">
        <v>2024</v>
      </c>
      <c r="B809" s="72" t="s">
        <v>33</v>
      </c>
      <c r="C809" s="72">
        <v>2304</v>
      </c>
      <c r="D809" s="72" t="s">
        <v>109</v>
      </c>
      <c r="E809" s="72" t="s">
        <v>30</v>
      </c>
      <c r="F809" s="72" t="s">
        <v>108</v>
      </c>
      <c r="G809" s="72" t="s">
        <v>110</v>
      </c>
      <c r="H809" s="72" t="s">
        <v>32</v>
      </c>
      <c r="I809" s="72" t="s">
        <v>114</v>
      </c>
      <c r="J809" s="74">
        <v>45586</v>
      </c>
      <c r="K809" s="72"/>
      <c r="L809" s="72">
        <v>0.70618353682552193</v>
      </c>
      <c r="M809" s="72">
        <v>4330.3989384015622</v>
      </c>
      <c r="N809" s="72">
        <v>4.3303989384015624</v>
      </c>
      <c r="O809" s="72">
        <v>1.9317433320326147</v>
      </c>
    </row>
    <row r="810" spans="1:15" ht="13" x14ac:dyDescent="0.15">
      <c r="A810" s="72">
        <v>2024</v>
      </c>
      <c r="B810" s="72" t="s">
        <v>33</v>
      </c>
      <c r="C810" s="72">
        <v>2305</v>
      </c>
      <c r="D810" s="72" t="s">
        <v>109</v>
      </c>
      <c r="E810" s="72" t="s">
        <v>29</v>
      </c>
      <c r="F810" s="72" t="s">
        <v>108</v>
      </c>
      <c r="G810" s="72" t="s">
        <v>107</v>
      </c>
      <c r="H810" s="72" t="s">
        <v>32</v>
      </c>
      <c r="I810" s="72" t="s">
        <v>114</v>
      </c>
      <c r="J810" s="74">
        <v>45586</v>
      </c>
      <c r="K810" s="72"/>
      <c r="L810" s="72">
        <v>0.682765737874097</v>
      </c>
      <c r="M810" s="72">
        <v>4713.8650787197739</v>
      </c>
      <c r="N810" s="72">
        <v>4.713865078719774</v>
      </c>
      <c r="O810" s="72">
        <v>2.1028033591010251</v>
      </c>
    </row>
    <row r="811" spans="1:15" ht="13" x14ac:dyDescent="0.15">
      <c r="A811" s="72">
        <v>2024</v>
      </c>
      <c r="B811" s="72" t="s">
        <v>33</v>
      </c>
      <c r="C811" s="72">
        <v>2306</v>
      </c>
      <c r="D811" s="72" t="s">
        <v>109</v>
      </c>
      <c r="E811" s="72" t="s">
        <v>27</v>
      </c>
      <c r="F811" s="72" t="s">
        <v>108</v>
      </c>
      <c r="G811" s="72" t="s">
        <v>109</v>
      </c>
      <c r="H811" s="72" t="s">
        <v>32</v>
      </c>
      <c r="I811" s="72" t="s">
        <v>114</v>
      </c>
      <c r="J811" s="74">
        <v>45586</v>
      </c>
      <c r="K811" s="72"/>
      <c r="L811" s="72">
        <v>0.69122257053291536</v>
      </c>
      <c r="M811" s="72">
        <v>4923.9249970974097</v>
      </c>
      <c r="N811" s="72">
        <v>4.9239249970974095</v>
      </c>
      <c r="O811" s="72">
        <v>2.1965087780301862</v>
      </c>
    </row>
    <row r="812" spans="1:15" ht="13" x14ac:dyDescent="0.15">
      <c r="A812" s="72">
        <v>2024</v>
      </c>
      <c r="B812" s="72" t="s">
        <v>33</v>
      </c>
      <c r="C812" s="72">
        <v>2407</v>
      </c>
      <c r="D812" s="72" t="s">
        <v>107</v>
      </c>
      <c r="E812" s="72" t="s">
        <v>31</v>
      </c>
      <c r="F812" s="72" t="s">
        <v>106</v>
      </c>
      <c r="G812" s="72" t="s">
        <v>109</v>
      </c>
      <c r="H812" s="72" t="s">
        <v>32</v>
      </c>
      <c r="I812" s="72" t="s">
        <v>114</v>
      </c>
      <c r="J812" s="74">
        <v>45586</v>
      </c>
      <c r="K812" s="72"/>
      <c r="L812" s="72">
        <v>0.69921491658488721</v>
      </c>
      <c r="M812" s="72">
        <v>3379.3345905902329</v>
      </c>
      <c r="N812" s="72">
        <v>3.3793345905902328</v>
      </c>
      <c r="O812" s="72">
        <v>1.5074839881818063</v>
      </c>
    </row>
    <row r="813" spans="1:15" ht="13" x14ac:dyDescent="0.15">
      <c r="A813" s="72">
        <v>2024</v>
      </c>
      <c r="B813" s="72" t="s">
        <v>33</v>
      </c>
      <c r="C813" s="72">
        <v>2408</v>
      </c>
      <c r="D813" s="72" t="s">
        <v>107</v>
      </c>
      <c r="E813" s="72" t="s">
        <v>27</v>
      </c>
      <c r="F813" s="72" t="s">
        <v>108</v>
      </c>
      <c r="G813" s="72" t="s">
        <v>109</v>
      </c>
      <c r="H813" s="72" t="s">
        <v>32</v>
      </c>
      <c r="I813" s="72" t="s">
        <v>114</v>
      </c>
      <c r="J813" s="74">
        <v>45586</v>
      </c>
      <c r="K813" s="72"/>
      <c r="L813" s="72">
        <v>0.74027279253409906</v>
      </c>
      <c r="M813" s="72">
        <v>4863.4123648545765</v>
      </c>
      <c r="N813" s="72">
        <v>4.8634123648545762</v>
      </c>
      <c r="O813" s="72">
        <v>2.1695147584256129</v>
      </c>
    </row>
    <row r="814" spans="1:15" ht="13" x14ac:dyDescent="0.15">
      <c r="A814" s="72">
        <v>2024</v>
      </c>
      <c r="B814" s="72" t="s">
        <v>33</v>
      </c>
      <c r="C814" s="72">
        <v>2409</v>
      </c>
      <c r="D814" s="72" t="s">
        <v>107</v>
      </c>
      <c r="E814" s="72" t="s">
        <v>22</v>
      </c>
      <c r="F814" s="72" t="s">
        <v>106</v>
      </c>
      <c r="G814" s="72" t="s">
        <v>107</v>
      </c>
      <c r="H814" s="72" t="s">
        <v>32</v>
      </c>
      <c r="I814" s="72" t="s">
        <v>114</v>
      </c>
      <c r="J814" s="74">
        <v>45586</v>
      </c>
      <c r="K814" s="72"/>
      <c r="L814" s="72">
        <v>0.73572355613238161</v>
      </c>
      <c r="M814" s="72">
        <v>6385.2866759745393</v>
      </c>
      <c r="N814" s="72">
        <v>6.3852866759745392</v>
      </c>
      <c r="O814" s="72">
        <v>2.8484061479988063</v>
      </c>
    </row>
    <row r="815" spans="1:15" ht="13" x14ac:dyDescent="0.15">
      <c r="A815" s="72">
        <v>2024</v>
      </c>
      <c r="B815" s="72" t="s">
        <v>33</v>
      </c>
      <c r="C815" s="72">
        <v>2410</v>
      </c>
      <c r="D815" s="72" t="s">
        <v>107</v>
      </c>
      <c r="E815" s="72" t="s">
        <v>30</v>
      </c>
      <c r="F815" s="72" t="s">
        <v>108</v>
      </c>
      <c r="G815" s="72" t="s">
        <v>110</v>
      </c>
      <c r="H815" s="72" t="s">
        <v>32</v>
      </c>
      <c r="I815" s="72" t="s">
        <v>114</v>
      </c>
      <c r="J815" s="74">
        <v>45586</v>
      </c>
      <c r="K815" s="72"/>
      <c r="L815" s="72">
        <v>0.74104859335038364</v>
      </c>
      <c r="M815" s="72">
        <v>2189.819228086491</v>
      </c>
      <c r="N815" s="72">
        <v>2.189819228086491</v>
      </c>
      <c r="O815" s="72">
        <v>0.97685426963787469</v>
      </c>
    </row>
    <row r="816" spans="1:15" ht="13" x14ac:dyDescent="0.15">
      <c r="A816" s="72">
        <v>2024</v>
      </c>
      <c r="B816" s="72" t="s">
        <v>33</v>
      </c>
      <c r="C816" s="72">
        <v>2411</v>
      </c>
      <c r="D816" s="72" t="s">
        <v>107</v>
      </c>
      <c r="E816" s="72" t="s">
        <v>29</v>
      </c>
      <c r="F816" s="72" t="s">
        <v>108</v>
      </c>
      <c r="G816" s="72" t="s">
        <v>107</v>
      </c>
      <c r="H816" s="72" t="s">
        <v>32</v>
      </c>
      <c r="I816" s="72" t="s">
        <v>114</v>
      </c>
      <c r="J816" s="74">
        <v>45586</v>
      </c>
      <c r="K816" s="72"/>
      <c r="L816" s="72">
        <v>0.73343712160525854</v>
      </c>
      <c r="M816" s="72">
        <v>4057.5339731862832</v>
      </c>
      <c r="N816" s="72">
        <v>4.0575339731862829</v>
      </c>
      <c r="O816" s="72">
        <v>1.8100212725646958</v>
      </c>
    </row>
    <row r="817" spans="1:15" ht="13" x14ac:dyDescent="0.15">
      <c r="A817" s="72">
        <v>2024</v>
      </c>
      <c r="B817" s="72" t="s">
        <v>33</v>
      </c>
      <c r="C817" s="72">
        <v>2412</v>
      </c>
      <c r="D817" s="72" t="s">
        <v>107</v>
      </c>
      <c r="E817" s="72" t="s">
        <v>28</v>
      </c>
      <c r="F817" s="72" t="s">
        <v>106</v>
      </c>
      <c r="G817" s="72" t="s">
        <v>110</v>
      </c>
      <c r="H817" s="72" t="s">
        <v>32</v>
      </c>
      <c r="I817" s="72" t="s">
        <v>114</v>
      </c>
      <c r="J817" s="74">
        <v>45586</v>
      </c>
      <c r="K817" s="72"/>
      <c r="L817" s="72">
        <v>0.68135593220338986</v>
      </c>
      <c r="M817" s="72">
        <v>4272.8806939450997</v>
      </c>
      <c r="N817" s="72">
        <v>4.2728806939450994</v>
      </c>
      <c r="O817" s="72">
        <v>1.9060850758812755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13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sheetData>
    <row r="1" spans="1:15" ht="15.75" customHeight="1" x14ac:dyDescent="0.15">
      <c r="A1" s="75" t="s">
        <v>0</v>
      </c>
      <c r="B1" s="75" t="s">
        <v>115</v>
      </c>
      <c r="C1" s="75" t="s">
        <v>116</v>
      </c>
      <c r="D1" s="75" t="s">
        <v>1</v>
      </c>
      <c r="E1" s="75" t="s">
        <v>117</v>
      </c>
      <c r="F1" s="75" t="s">
        <v>118</v>
      </c>
      <c r="G1" s="75" t="s">
        <v>119</v>
      </c>
      <c r="H1" s="75" t="s">
        <v>120</v>
      </c>
      <c r="I1" s="75" t="s">
        <v>121</v>
      </c>
      <c r="J1" s="75" t="s">
        <v>122</v>
      </c>
      <c r="K1" s="75" t="s">
        <v>123</v>
      </c>
      <c r="L1" s="75" t="s">
        <v>124</v>
      </c>
      <c r="M1" s="75" t="s">
        <v>125</v>
      </c>
      <c r="N1" s="75" t="s">
        <v>126</v>
      </c>
      <c r="O1" s="76"/>
    </row>
    <row r="2" spans="1:15" ht="15.75" customHeight="1" x14ac:dyDescent="0.15">
      <c r="A2" s="41">
        <v>2021</v>
      </c>
      <c r="B2" s="52" t="s">
        <v>127</v>
      </c>
      <c r="C2" s="52" t="s">
        <v>128</v>
      </c>
      <c r="D2" s="52" t="s">
        <v>21</v>
      </c>
      <c r="E2" s="41">
        <v>1106</v>
      </c>
      <c r="F2" s="41">
        <v>1</v>
      </c>
      <c r="G2" s="52" t="s">
        <v>31</v>
      </c>
      <c r="H2" s="41">
        <v>4</v>
      </c>
      <c r="I2" s="41">
        <v>99</v>
      </c>
      <c r="J2" s="52"/>
      <c r="K2" s="52"/>
      <c r="L2" s="41">
        <v>0</v>
      </c>
      <c r="M2" s="41">
        <v>0</v>
      </c>
      <c r="N2" s="52"/>
      <c r="O2" s="52"/>
    </row>
    <row r="3" spans="1:15" ht="15.75" customHeight="1" x14ac:dyDescent="0.15">
      <c r="A3" s="41">
        <v>2021</v>
      </c>
      <c r="B3" s="52" t="s">
        <v>127</v>
      </c>
      <c r="C3" s="52" t="s">
        <v>129</v>
      </c>
      <c r="D3" s="52" t="s">
        <v>21</v>
      </c>
      <c r="E3" s="41">
        <v>1106</v>
      </c>
      <c r="F3" s="41">
        <v>1</v>
      </c>
      <c r="G3" s="52" t="s">
        <v>31</v>
      </c>
      <c r="H3" s="41">
        <v>4</v>
      </c>
      <c r="I3" s="41">
        <v>308</v>
      </c>
      <c r="J3" s="52"/>
      <c r="K3" s="52"/>
      <c r="L3" s="41">
        <v>0</v>
      </c>
      <c r="M3" s="41">
        <v>0</v>
      </c>
      <c r="N3" s="52"/>
      <c r="O3" s="52"/>
    </row>
    <row r="4" spans="1:15" ht="15.75" customHeight="1" x14ac:dyDescent="0.15">
      <c r="A4" s="41">
        <v>2021</v>
      </c>
      <c r="B4" s="52" t="s">
        <v>130</v>
      </c>
      <c r="C4" s="52" t="s">
        <v>131</v>
      </c>
      <c r="D4" s="52" t="s">
        <v>21</v>
      </c>
      <c r="E4" s="41">
        <v>1106</v>
      </c>
      <c r="F4" s="41">
        <v>1</v>
      </c>
      <c r="G4" s="52" t="s">
        <v>31</v>
      </c>
      <c r="H4" s="41">
        <v>4</v>
      </c>
      <c r="I4" s="41">
        <v>0</v>
      </c>
      <c r="J4" s="41">
        <v>104</v>
      </c>
      <c r="K4" s="41">
        <v>374</v>
      </c>
      <c r="L4" s="41">
        <v>264</v>
      </c>
      <c r="M4" s="41">
        <v>534</v>
      </c>
      <c r="N4" s="52"/>
      <c r="O4" s="52"/>
    </row>
    <row r="5" spans="1:15" ht="15.75" customHeight="1" x14ac:dyDescent="0.15">
      <c r="A5" s="41">
        <v>2021</v>
      </c>
      <c r="B5" s="52" t="s">
        <v>130</v>
      </c>
      <c r="C5" s="52" t="s">
        <v>132</v>
      </c>
      <c r="D5" s="52" t="s">
        <v>21</v>
      </c>
      <c r="E5" s="41">
        <v>1106</v>
      </c>
      <c r="F5" s="41">
        <v>1</v>
      </c>
      <c r="G5" s="52" t="s">
        <v>31</v>
      </c>
      <c r="H5" s="41">
        <v>4</v>
      </c>
      <c r="I5" s="41">
        <v>0</v>
      </c>
      <c r="J5" s="41">
        <v>100</v>
      </c>
      <c r="K5" s="41">
        <v>286</v>
      </c>
      <c r="L5" s="41">
        <v>97</v>
      </c>
      <c r="M5" s="41">
        <v>283</v>
      </c>
      <c r="N5" s="52"/>
      <c r="O5" s="52"/>
    </row>
    <row r="6" spans="1:15" ht="15.75" customHeight="1" x14ac:dyDescent="0.15">
      <c r="A6" s="41">
        <v>2021</v>
      </c>
      <c r="B6" s="52" t="s">
        <v>130</v>
      </c>
      <c r="C6" s="52" t="s">
        <v>133</v>
      </c>
      <c r="D6" s="52" t="s">
        <v>21</v>
      </c>
      <c r="E6" s="41">
        <v>1106</v>
      </c>
      <c r="F6" s="41">
        <v>1</v>
      </c>
      <c r="G6" s="52" t="s">
        <v>31</v>
      </c>
      <c r="H6" s="41">
        <v>4</v>
      </c>
      <c r="I6" s="41">
        <v>0</v>
      </c>
      <c r="J6" s="41">
        <v>145</v>
      </c>
      <c r="K6" s="41">
        <v>622</v>
      </c>
      <c r="L6" s="41">
        <v>0</v>
      </c>
      <c r="M6" s="41">
        <v>477</v>
      </c>
      <c r="N6" s="52"/>
      <c r="O6" s="52"/>
    </row>
    <row r="7" spans="1:15" ht="15.75" customHeight="1" x14ac:dyDescent="0.15">
      <c r="A7" s="41">
        <v>2021</v>
      </c>
      <c r="B7" s="52" t="s">
        <v>127</v>
      </c>
      <c r="C7" s="52" t="s">
        <v>134</v>
      </c>
      <c r="D7" s="52" t="s">
        <v>21</v>
      </c>
      <c r="E7" s="41">
        <v>1106</v>
      </c>
      <c r="F7" s="41">
        <v>1</v>
      </c>
      <c r="G7" s="52" t="s">
        <v>31</v>
      </c>
      <c r="H7" s="41">
        <v>4</v>
      </c>
      <c r="I7" s="41">
        <v>237</v>
      </c>
      <c r="J7" s="52"/>
      <c r="K7" s="52"/>
      <c r="L7" s="41">
        <v>46</v>
      </c>
      <c r="M7" s="41">
        <v>0</v>
      </c>
      <c r="N7" s="52"/>
      <c r="O7" s="52"/>
    </row>
    <row r="8" spans="1:15" ht="15.75" customHeight="1" x14ac:dyDescent="0.15">
      <c r="A8" s="41">
        <v>2021</v>
      </c>
      <c r="B8" s="52" t="s">
        <v>127</v>
      </c>
      <c r="C8" s="52" t="s">
        <v>135</v>
      </c>
      <c r="D8" s="52" t="s">
        <v>21</v>
      </c>
      <c r="E8" s="41">
        <v>1106</v>
      </c>
      <c r="F8" s="41">
        <v>1</v>
      </c>
      <c r="G8" s="52" t="s">
        <v>31</v>
      </c>
      <c r="H8" s="41">
        <v>4</v>
      </c>
      <c r="I8" s="41">
        <v>51</v>
      </c>
      <c r="J8" s="52"/>
      <c r="K8" s="52"/>
      <c r="L8" s="41">
        <v>0</v>
      </c>
      <c r="M8" s="41">
        <v>0</v>
      </c>
      <c r="N8" s="52"/>
      <c r="O8" s="52"/>
    </row>
    <row r="9" spans="1:15" ht="15.75" customHeight="1" x14ac:dyDescent="0.15">
      <c r="A9" s="41">
        <v>2021</v>
      </c>
      <c r="B9" s="52" t="s">
        <v>127</v>
      </c>
      <c r="C9" s="52" t="s">
        <v>128</v>
      </c>
      <c r="D9" s="52" t="s">
        <v>21</v>
      </c>
      <c r="E9" s="41">
        <v>1112</v>
      </c>
      <c r="F9" s="41">
        <v>1</v>
      </c>
      <c r="G9" s="52" t="s">
        <v>31</v>
      </c>
      <c r="H9" s="41">
        <v>5</v>
      </c>
      <c r="I9" s="41">
        <v>162</v>
      </c>
      <c r="J9" s="52"/>
      <c r="K9" s="52"/>
      <c r="L9" s="41">
        <v>0</v>
      </c>
      <c r="M9" s="41">
        <v>428</v>
      </c>
      <c r="N9" s="52"/>
      <c r="O9" s="52"/>
    </row>
    <row r="10" spans="1:15" ht="15.75" customHeight="1" x14ac:dyDescent="0.15">
      <c r="A10" s="41">
        <v>2021</v>
      </c>
      <c r="B10" s="52" t="s">
        <v>127</v>
      </c>
      <c r="C10" s="52" t="s">
        <v>129</v>
      </c>
      <c r="D10" s="52" t="s">
        <v>21</v>
      </c>
      <c r="E10" s="41">
        <v>1112</v>
      </c>
      <c r="F10" s="41">
        <v>1</v>
      </c>
      <c r="G10" s="52" t="s">
        <v>31</v>
      </c>
      <c r="H10" s="41">
        <v>5</v>
      </c>
      <c r="I10" s="41">
        <v>130</v>
      </c>
      <c r="J10" s="52"/>
      <c r="K10" s="52"/>
      <c r="L10" s="41">
        <v>0</v>
      </c>
      <c r="M10" s="41">
        <v>0</v>
      </c>
      <c r="N10" s="52"/>
      <c r="O10" s="52"/>
    </row>
    <row r="11" spans="1:15" ht="15.75" customHeight="1" x14ac:dyDescent="0.15">
      <c r="A11" s="41">
        <v>2021</v>
      </c>
      <c r="B11" s="52" t="s">
        <v>130</v>
      </c>
      <c r="C11" s="52" t="s">
        <v>131</v>
      </c>
      <c r="D11" s="52" t="s">
        <v>21</v>
      </c>
      <c r="E11" s="41">
        <v>1112</v>
      </c>
      <c r="F11" s="41">
        <v>1</v>
      </c>
      <c r="G11" s="52" t="s">
        <v>31</v>
      </c>
      <c r="H11" s="41">
        <v>5</v>
      </c>
      <c r="I11" s="41">
        <v>0</v>
      </c>
      <c r="J11" s="41">
        <v>157</v>
      </c>
      <c r="K11" s="41">
        <v>899</v>
      </c>
      <c r="L11" s="41">
        <v>0</v>
      </c>
      <c r="M11" s="41">
        <v>742</v>
      </c>
      <c r="N11" s="52"/>
      <c r="O11" s="52"/>
    </row>
    <row r="12" spans="1:15" ht="15.75" customHeight="1" x14ac:dyDescent="0.15">
      <c r="A12" s="41">
        <v>2021</v>
      </c>
      <c r="B12" s="52" t="s">
        <v>130</v>
      </c>
      <c r="C12" s="52" t="s">
        <v>136</v>
      </c>
      <c r="D12" s="52" t="s">
        <v>21</v>
      </c>
      <c r="E12" s="41">
        <v>1112</v>
      </c>
      <c r="F12" s="41">
        <v>1</v>
      </c>
      <c r="G12" s="52" t="s">
        <v>31</v>
      </c>
      <c r="H12" s="41">
        <v>5</v>
      </c>
      <c r="I12" s="41">
        <v>0</v>
      </c>
      <c r="J12" s="41">
        <v>104</v>
      </c>
      <c r="K12" s="41">
        <v>437</v>
      </c>
      <c r="L12" s="41">
        <v>946</v>
      </c>
      <c r="M12" s="41">
        <v>1279</v>
      </c>
      <c r="N12" s="52"/>
      <c r="O12" s="52"/>
    </row>
    <row r="13" spans="1:15" ht="15.75" customHeight="1" x14ac:dyDescent="0.15">
      <c r="A13" s="41">
        <v>2021</v>
      </c>
      <c r="B13" s="52" t="s">
        <v>130</v>
      </c>
      <c r="C13" s="52" t="s">
        <v>137</v>
      </c>
      <c r="D13" s="52" t="s">
        <v>21</v>
      </c>
      <c r="E13" s="41">
        <v>1112</v>
      </c>
      <c r="F13" s="41">
        <v>1</v>
      </c>
      <c r="G13" s="52" t="s">
        <v>31</v>
      </c>
      <c r="H13" s="41">
        <v>5</v>
      </c>
      <c r="I13" s="41">
        <v>0</v>
      </c>
      <c r="J13" s="41">
        <v>223</v>
      </c>
      <c r="K13" s="41">
        <v>1366</v>
      </c>
      <c r="L13" s="41">
        <v>75</v>
      </c>
      <c r="M13" s="41">
        <v>1218</v>
      </c>
      <c r="N13" s="52"/>
      <c r="O13" s="52"/>
    </row>
    <row r="14" spans="1:15" ht="15.75" customHeight="1" x14ac:dyDescent="0.15">
      <c r="A14" s="41">
        <v>2021</v>
      </c>
      <c r="B14" s="52" t="s">
        <v>130</v>
      </c>
      <c r="C14" s="52" t="s">
        <v>133</v>
      </c>
      <c r="D14" s="52" t="s">
        <v>21</v>
      </c>
      <c r="E14" s="41">
        <v>1112</v>
      </c>
      <c r="F14" s="41">
        <v>1</v>
      </c>
      <c r="G14" s="52" t="s">
        <v>31</v>
      </c>
      <c r="H14" s="41">
        <v>5</v>
      </c>
      <c r="I14" s="41">
        <v>0</v>
      </c>
      <c r="J14" s="41">
        <v>172</v>
      </c>
      <c r="K14" s="41">
        <v>1324</v>
      </c>
      <c r="L14" s="41">
        <v>0</v>
      </c>
      <c r="M14" s="41">
        <v>1152</v>
      </c>
      <c r="N14" s="52"/>
      <c r="O14" s="52"/>
    </row>
    <row r="15" spans="1:15" ht="15.75" customHeight="1" x14ac:dyDescent="0.15">
      <c r="A15" s="41">
        <v>2021</v>
      </c>
      <c r="B15" s="52" t="s">
        <v>127</v>
      </c>
      <c r="C15" s="52" t="s">
        <v>134</v>
      </c>
      <c r="D15" s="52" t="s">
        <v>21</v>
      </c>
      <c r="E15" s="41">
        <v>1112</v>
      </c>
      <c r="F15" s="41">
        <v>1</v>
      </c>
      <c r="G15" s="52" t="s">
        <v>31</v>
      </c>
      <c r="H15" s="41">
        <v>5</v>
      </c>
      <c r="I15" s="41">
        <v>122</v>
      </c>
      <c r="J15" s="52"/>
      <c r="K15" s="52"/>
      <c r="L15" s="41">
        <v>100</v>
      </c>
      <c r="M15" s="41">
        <v>0</v>
      </c>
      <c r="N15" s="52"/>
      <c r="O15" s="52"/>
    </row>
    <row r="16" spans="1:15" ht="15.75" customHeight="1" x14ac:dyDescent="0.15">
      <c r="A16" s="41">
        <v>2021</v>
      </c>
      <c r="B16" s="52" t="s">
        <v>127</v>
      </c>
      <c r="C16" s="52" t="s">
        <v>135</v>
      </c>
      <c r="D16" s="52" t="s">
        <v>21</v>
      </c>
      <c r="E16" s="41">
        <v>1112</v>
      </c>
      <c r="F16" s="41">
        <v>1</v>
      </c>
      <c r="G16" s="52" t="s">
        <v>31</v>
      </c>
      <c r="H16" s="41">
        <v>5</v>
      </c>
      <c r="I16" s="41">
        <v>41</v>
      </c>
      <c r="J16" s="52"/>
      <c r="K16" s="52"/>
      <c r="L16" s="41">
        <v>0</v>
      </c>
      <c r="M16" s="41">
        <v>939</v>
      </c>
      <c r="N16" s="52"/>
      <c r="O16" s="52"/>
    </row>
    <row r="17" spans="1:15" ht="15.75" customHeight="1" x14ac:dyDescent="0.15">
      <c r="A17" s="41">
        <v>2021</v>
      </c>
      <c r="B17" s="52" t="s">
        <v>127</v>
      </c>
      <c r="C17" s="52" t="s">
        <v>138</v>
      </c>
      <c r="D17" s="52" t="s">
        <v>21</v>
      </c>
      <c r="E17" s="41">
        <v>1112</v>
      </c>
      <c r="F17" s="41">
        <v>1</v>
      </c>
      <c r="G17" s="52" t="s">
        <v>31</v>
      </c>
      <c r="H17" s="41">
        <v>5</v>
      </c>
      <c r="I17" s="41">
        <v>308</v>
      </c>
      <c r="J17" s="52"/>
      <c r="K17" s="52"/>
      <c r="L17" s="41">
        <v>44</v>
      </c>
      <c r="M17" s="41">
        <v>0</v>
      </c>
      <c r="N17" s="52"/>
      <c r="O17" s="52"/>
    </row>
    <row r="18" spans="1:15" ht="15.75" customHeight="1" x14ac:dyDescent="0.15">
      <c r="A18" s="41">
        <v>2021</v>
      </c>
      <c r="B18" s="52" t="s">
        <v>127</v>
      </c>
      <c r="C18" s="52" t="s">
        <v>128</v>
      </c>
      <c r="D18" s="52" t="s">
        <v>21</v>
      </c>
      <c r="E18" s="41">
        <v>1206</v>
      </c>
      <c r="F18" s="41">
        <v>2</v>
      </c>
      <c r="G18" s="52" t="s">
        <v>31</v>
      </c>
      <c r="H18" s="41">
        <v>4</v>
      </c>
      <c r="I18" s="41">
        <v>71</v>
      </c>
      <c r="J18" s="52"/>
      <c r="K18" s="52"/>
      <c r="L18" s="41">
        <v>0</v>
      </c>
      <c r="M18" s="41">
        <v>0</v>
      </c>
      <c r="N18" s="52"/>
      <c r="O18" s="52"/>
    </row>
    <row r="19" spans="1:15" ht="15.75" customHeight="1" x14ac:dyDescent="0.15">
      <c r="A19" s="41">
        <v>2021</v>
      </c>
      <c r="B19" s="52" t="s">
        <v>127</v>
      </c>
      <c r="C19" s="52" t="s">
        <v>129</v>
      </c>
      <c r="D19" s="52" t="s">
        <v>21</v>
      </c>
      <c r="E19" s="41">
        <v>1206</v>
      </c>
      <c r="F19" s="41">
        <v>2</v>
      </c>
      <c r="G19" s="52" t="s">
        <v>31</v>
      </c>
      <c r="H19" s="41">
        <v>4</v>
      </c>
      <c r="I19" s="41">
        <v>68</v>
      </c>
      <c r="J19" s="52"/>
      <c r="K19" s="52"/>
      <c r="L19" s="41">
        <v>0</v>
      </c>
      <c r="M19" s="41">
        <v>0</v>
      </c>
      <c r="N19" s="52"/>
      <c r="O19" s="52"/>
    </row>
    <row r="20" spans="1:15" ht="15.75" customHeight="1" x14ac:dyDescent="0.15">
      <c r="A20" s="41">
        <v>2021</v>
      </c>
      <c r="B20" s="52" t="s">
        <v>130</v>
      </c>
      <c r="C20" s="52" t="s">
        <v>131</v>
      </c>
      <c r="D20" s="52" t="s">
        <v>21</v>
      </c>
      <c r="E20" s="41">
        <v>1206</v>
      </c>
      <c r="F20" s="41">
        <v>2</v>
      </c>
      <c r="G20" s="52" t="s">
        <v>31</v>
      </c>
      <c r="H20" s="41">
        <v>4</v>
      </c>
      <c r="I20" s="41">
        <v>0</v>
      </c>
      <c r="J20" s="41">
        <v>100</v>
      </c>
      <c r="K20" s="41">
        <v>261</v>
      </c>
      <c r="L20" s="41">
        <v>0</v>
      </c>
      <c r="M20" s="41">
        <v>161</v>
      </c>
      <c r="N20" s="52"/>
      <c r="O20" s="52"/>
    </row>
    <row r="21" spans="1:15" ht="15.75" customHeight="1" x14ac:dyDescent="0.15">
      <c r="A21" s="41">
        <v>2021</v>
      </c>
      <c r="B21" s="52" t="s">
        <v>130</v>
      </c>
      <c r="C21" s="52" t="s">
        <v>132</v>
      </c>
      <c r="D21" s="52" t="s">
        <v>21</v>
      </c>
      <c r="E21" s="41">
        <v>1206</v>
      </c>
      <c r="F21" s="41">
        <v>2</v>
      </c>
      <c r="G21" s="52" t="s">
        <v>31</v>
      </c>
      <c r="H21" s="41">
        <v>4</v>
      </c>
      <c r="I21" s="41">
        <v>0</v>
      </c>
      <c r="J21" s="41">
        <v>189</v>
      </c>
      <c r="K21" s="41">
        <v>948</v>
      </c>
      <c r="L21" s="41">
        <v>105</v>
      </c>
      <c r="M21" s="41">
        <v>864</v>
      </c>
      <c r="N21" s="52"/>
      <c r="O21" s="52"/>
    </row>
    <row r="22" spans="1:15" ht="15.75" customHeight="1" x14ac:dyDescent="0.15">
      <c r="A22" s="41">
        <v>2021</v>
      </c>
      <c r="B22" s="52" t="s">
        <v>130</v>
      </c>
      <c r="C22" s="52" t="s">
        <v>133</v>
      </c>
      <c r="D22" s="52" t="s">
        <v>21</v>
      </c>
      <c r="E22" s="41">
        <v>1206</v>
      </c>
      <c r="F22" s="41">
        <v>2</v>
      </c>
      <c r="G22" s="52" t="s">
        <v>31</v>
      </c>
      <c r="H22" s="41">
        <v>4</v>
      </c>
      <c r="I22" s="41">
        <v>0</v>
      </c>
      <c r="J22" s="41">
        <v>188</v>
      </c>
      <c r="K22" s="41">
        <v>1117</v>
      </c>
      <c r="L22" s="41">
        <v>0</v>
      </c>
      <c r="M22" s="41">
        <v>929</v>
      </c>
      <c r="N22" s="52"/>
      <c r="O22" s="52"/>
    </row>
    <row r="23" spans="1:15" ht="15.75" customHeight="1" x14ac:dyDescent="0.15">
      <c r="A23" s="41">
        <v>2021</v>
      </c>
      <c r="B23" s="52" t="s">
        <v>127</v>
      </c>
      <c r="C23" s="52" t="s">
        <v>134</v>
      </c>
      <c r="D23" s="52" t="s">
        <v>21</v>
      </c>
      <c r="E23" s="41">
        <v>1206</v>
      </c>
      <c r="F23" s="41">
        <v>2</v>
      </c>
      <c r="G23" s="52" t="s">
        <v>31</v>
      </c>
      <c r="H23" s="41">
        <v>4</v>
      </c>
      <c r="I23" s="41">
        <v>110</v>
      </c>
      <c r="J23" s="52"/>
      <c r="K23" s="52"/>
      <c r="L23" s="41">
        <v>0</v>
      </c>
      <c r="M23" s="41">
        <v>0</v>
      </c>
      <c r="N23" s="52"/>
      <c r="O23" s="52"/>
    </row>
    <row r="24" spans="1:15" ht="15.75" customHeight="1" x14ac:dyDescent="0.15">
      <c r="A24" s="41">
        <v>2021</v>
      </c>
      <c r="B24" s="52" t="s">
        <v>127</v>
      </c>
      <c r="C24" s="52" t="s">
        <v>135</v>
      </c>
      <c r="D24" s="52" t="s">
        <v>21</v>
      </c>
      <c r="E24" s="41">
        <v>1206</v>
      </c>
      <c r="F24" s="41">
        <v>2</v>
      </c>
      <c r="G24" s="52" t="s">
        <v>31</v>
      </c>
      <c r="H24" s="41">
        <v>4</v>
      </c>
      <c r="I24" s="41">
        <v>64</v>
      </c>
      <c r="J24" s="52"/>
      <c r="K24" s="52"/>
      <c r="L24" s="41">
        <v>0</v>
      </c>
      <c r="M24" s="41">
        <v>0</v>
      </c>
      <c r="N24" s="52"/>
      <c r="O24" s="52"/>
    </row>
    <row r="25" spans="1:15" ht="15.75" customHeight="1" x14ac:dyDescent="0.15">
      <c r="A25" s="41">
        <v>2021</v>
      </c>
      <c r="B25" s="52" t="s">
        <v>127</v>
      </c>
      <c r="C25" s="52" t="s">
        <v>128</v>
      </c>
      <c r="D25" s="52" t="s">
        <v>21</v>
      </c>
      <c r="E25" s="41">
        <v>1209</v>
      </c>
      <c r="F25" s="41">
        <v>2</v>
      </c>
      <c r="G25" s="52" t="s">
        <v>31</v>
      </c>
      <c r="H25" s="41">
        <v>5</v>
      </c>
      <c r="I25" s="41">
        <v>216</v>
      </c>
      <c r="J25" s="52"/>
      <c r="K25" s="52"/>
      <c r="L25" s="41">
        <v>0</v>
      </c>
      <c r="M25" s="41">
        <v>0</v>
      </c>
      <c r="N25" s="52"/>
      <c r="O25" s="52"/>
    </row>
    <row r="26" spans="1:15" ht="15.75" customHeight="1" x14ac:dyDescent="0.15">
      <c r="A26" s="41">
        <v>2021</v>
      </c>
      <c r="B26" s="52" t="s">
        <v>127</v>
      </c>
      <c r="C26" s="52" t="s">
        <v>129</v>
      </c>
      <c r="D26" s="52" t="s">
        <v>21</v>
      </c>
      <c r="E26" s="41">
        <v>1209</v>
      </c>
      <c r="F26" s="41">
        <v>2</v>
      </c>
      <c r="G26" s="52" t="s">
        <v>31</v>
      </c>
      <c r="H26" s="41">
        <v>5</v>
      </c>
      <c r="I26" s="41">
        <v>136</v>
      </c>
      <c r="J26" s="52"/>
      <c r="K26" s="52"/>
      <c r="L26" s="41">
        <v>0</v>
      </c>
      <c r="M26" s="41">
        <v>0</v>
      </c>
      <c r="N26" s="52"/>
      <c r="O26" s="52"/>
    </row>
    <row r="27" spans="1:15" ht="15.75" customHeight="1" x14ac:dyDescent="0.15">
      <c r="A27" s="41">
        <v>2021</v>
      </c>
      <c r="B27" s="52" t="s">
        <v>130</v>
      </c>
      <c r="C27" s="52" t="s">
        <v>131</v>
      </c>
      <c r="D27" s="52" t="s">
        <v>21</v>
      </c>
      <c r="E27" s="41">
        <v>1209</v>
      </c>
      <c r="F27" s="41">
        <v>2</v>
      </c>
      <c r="G27" s="52" t="s">
        <v>31</v>
      </c>
      <c r="H27" s="41">
        <v>5</v>
      </c>
      <c r="I27" s="41">
        <v>0</v>
      </c>
      <c r="J27" s="41">
        <v>135</v>
      </c>
      <c r="K27" s="41">
        <v>416</v>
      </c>
      <c r="L27" s="41">
        <v>2029</v>
      </c>
      <c r="M27" s="41">
        <v>2310</v>
      </c>
      <c r="N27" s="52"/>
      <c r="O27" s="52"/>
    </row>
    <row r="28" spans="1:15" ht="15.75" customHeight="1" x14ac:dyDescent="0.15">
      <c r="A28" s="41">
        <v>2021</v>
      </c>
      <c r="B28" s="52" t="s">
        <v>130</v>
      </c>
      <c r="C28" s="52" t="s">
        <v>136</v>
      </c>
      <c r="D28" s="52" t="s">
        <v>21</v>
      </c>
      <c r="E28" s="41">
        <v>1209</v>
      </c>
      <c r="F28" s="41">
        <v>2</v>
      </c>
      <c r="G28" s="52" t="s">
        <v>31</v>
      </c>
      <c r="H28" s="41">
        <v>5</v>
      </c>
      <c r="I28" s="41">
        <v>0</v>
      </c>
      <c r="J28" s="41">
        <v>223</v>
      </c>
      <c r="K28" s="41">
        <v>656</v>
      </c>
      <c r="L28" s="41">
        <v>551</v>
      </c>
      <c r="M28" s="41">
        <v>984</v>
      </c>
      <c r="N28" s="52"/>
      <c r="O28" s="52"/>
    </row>
    <row r="29" spans="1:15" ht="15.75" customHeight="1" x14ac:dyDescent="0.15">
      <c r="A29" s="41">
        <v>2021</v>
      </c>
      <c r="B29" s="52" t="s">
        <v>130</v>
      </c>
      <c r="C29" s="52" t="s">
        <v>137</v>
      </c>
      <c r="D29" s="52" t="s">
        <v>21</v>
      </c>
      <c r="E29" s="41">
        <v>1209</v>
      </c>
      <c r="F29" s="41">
        <v>2</v>
      </c>
      <c r="G29" s="52" t="s">
        <v>31</v>
      </c>
      <c r="H29" s="41">
        <v>5</v>
      </c>
      <c r="I29" s="41">
        <v>0</v>
      </c>
      <c r="J29" s="41">
        <v>379</v>
      </c>
      <c r="K29" s="41">
        <v>1436</v>
      </c>
      <c r="L29" s="41">
        <v>87</v>
      </c>
      <c r="M29" s="41">
        <v>1144</v>
      </c>
      <c r="N29" s="52"/>
      <c r="O29" s="52"/>
    </row>
    <row r="30" spans="1:15" ht="15.75" customHeight="1" x14ac:dyDescent="0.15">
      <c r="A30" s="41">
        <v>2021</v>
      </c>
      <c r="B30" s="52" t="s">
        <v>130</v>
      </c>
      <c r="C30" s="52" t="s">
        <v>133</v>
      </c>
      <c r="D30" s="52" t="s">
        <v>21</v>
      </c>
      <c r="E30" s="41">
        <v>1209</v>
      </c>
      <c r="F30" s="41">
        <v>2</v>
      </c>
      <c r="G30" s="52" t="s">
        <v>31</v>
      </c>
      <c r="H30" s="41">
        <v>5</v>
      </c>
      <c r="I30" s="41">
        <v>0</v>
      </c>
      <c r="J30" s="41">
        <v>174</v>
      </c>
      <c r="K30" s="41">
        <v>317</v>
      </c>
      <c r="L30" s="41">
        <v>0</v>
      </c>
      <c r="M30" s="41">
        <v>143</v>
      </c>
      <c r="N30" s="52"/>
      <c r="O30" s="52"/>
    </row>
    <row r="31" spans="1:15" ht="15.75" customHeight="1" x14ac:dyDescent="0.15">
      <c r="A31" s="41">
        <v>2021</v>
      </c>
      <c r="B31" s="52" t="s">
        <v>127</v>
      </c>
      <c r="C31" s="52" t="s">
        <v>134</v>
      </c>
      <c r="D31" s="52" t="s">
        <v>21</v>
      </c>
      <c r="E31" s="41">
        <v>1209</v>
      </c>
      <c r="F31" s="41">
        <v>2</v>
      </c>
      <c r="G31" s="52" t="s">
        <v>31</v>
      </c>
      <c r="H31" s="41">
        <v>5</v>
      </c>
      <c r="I31" s="41">
        <v>782</v>
      </c>
      <c r="J31" s="52"/>
      <c r="K31" s="52"/>
      <c r="L31" s="41">
        <v>197</v>
      </c>
      <c r="M31" s="41">
        <v>0</v>
      </c>
      <c r="N31" s="52"/>
      <c r="O31" s="52"/>
    </row>
    <row r="32" spans="1:15" ht="15.75" customHeight="1" x14ac:dyDescent="0.15">
      <c r="A32" s="41">
        <v>2021</v>
      </c>
      <c r="B32" s="52" t="s">
        <v>127</v>
      </c>
      <c r="C32" s="52" t="s">
        <v>135</v>
      </c>
      <c r="D32" s="52" t="s">
        <v>21</v>
      </c>
      <c r="E32" s="41">
        <v>1209</v>
      </c>
      <c r="F32" s="41">
        <v>2</v>
      </c>
      <c r="G32" s="52" t="s">
        <v>31</v>
      </c>
      <c r="H32" s="41">
        <v>5</v>
      </c>
      <c r="I32" s="41">
        <v>86</v>
      </c>
      <c r="J32" s="52"/>
      <c r="K32" s="52"/>
      <c r="L32" s="41">
        <v>0</v>
      </c>
      <c r="M32" s="41">
        <v>640</v>
      </c>
      <c r="N32" s="52"/>
      <c r="O32" s="52"/>
    </row>
    <row r="33" spans="1:15" ht="15.75" customHeight="1" x14ac:dyDescent="0.15">
      <c r="A33" s="41">
        <v>2021</v>
      </c>
      <c r="B33" s="52" t="s">
        <v>127</v>
      </c>
      <c r="C33" s="52" t="s">
        <v>138</v>
      </c>
      <c r="D33" s="52" t="s">
        <v>21</v>
      </c>
      <c r="E33" s="41">
        <v>1209</v>
      </c>
      <c r="F33" s="41">
        <v>2</v>
      </c>
      <c r="G33" s="52" t="s">
        <v>31</v>
      </c>
      <c r="H33" s="41">
        <v>5</v>
      </c>
      <c r="I33" s="41">
        <v>158</v>
      </c>
      <c r="J33" s="52"/>
      <c r="K33" s="52"/>
      <c r="L33" s="41">
        <v>0</v>
      </c>
      <c r="M33" s="41">
        <v>0</v>
      </c>
      <c r="N33" s="52"/>
      <c r="O33" s="52"/>
    </row>
    <row r="34" spans="1:15" ht="15.75" customHeight="1" x14ac:dyDescent="0.15">
      <c r="A34" s="41">
        <v>2021</v>
      </c>
      <c r="B34" s="52" t="s">
        <v>127</v>
      </c>
      <c r="C34" s="52" t="s">
        <v>128</v>
      </c>
      <c r="D34" s="52" t="s">
        <v>21</v>
      </c>
      <c r="E34" s="41">
        <v>1304</v>
      </c>
      <c r="F34" s="41">
        <v>3</v>
      </c>
      <c r="G34" s="52" t="s">
        <v>31</v>
      </c>
      <c r="H34" s="41">
        <v>5</v>
      </c>
      <c r="I34" s="41">
        <v>195</v>
      </c>
      <c r="J34" s="52"/>
      <c r="K34" s="52"/>
      <c r="L34" s="41">
        <v>0</v>
      </c>
      <c r="M34" s="41">
        <v>785</v>
      </c>
      <c r="N34" s="52"/>
      <c r="O34" s="52"/>
    </row>
    <row r="35" spans="1:15" ht="15.75" customHeight="1" x14ac:dyDescent="0.15">
      <c r="A35" s="41">
        <v>2021</v>
      </c>
      <c r="B35" s="52" t="s">
        <v>127</v>
      </c>
      <c r="C35" s="52" t="s">
        <v>129</v>
      </c>
      <c r="D35" s="52" t="s">
        <v>21</v>
      </c>
      <c r="E35" s="41">
        <v>1304</v>
      </c>
      <c r="F35" s="41">
        <v>3</v>
      </c>
      <c r="G35" s="52" t="s">
        <v>31</v>
      </c>
      <c r="H35" s="41">
        <v>5</v>
      </c>
      <c r="I35" s="41">
        <v>198</v>
      </c>
      <c r="J35" s="52"/>
      <c r="K35" s="52"/>
      <c r="L35" s="41">
        <v>0</v>
      </c>
      <c r="M35" s="41">
        <v>0</v>
      </c>
      <c r="N35" s="52"/>
      <c r="O35" s="52"/>
    </row>
    <row r="36" spans="1:15" ht="15.75" customHeight="1" x14ac:dyDescent="0.15">
      <c r="A36" s="41">
        <v>2021</v>
      </c>
      <c r="B36" s="52" t="s">
        <v>130</v>
      </c>
      <c r="C36" s="52" t="s">
        <v>131</v>
      </c>
      <c r="D36" s="52" t="s">
        <v>21</v>
      </c>
      <c r="E36" s="41">
        <v>1304</v>
      </c>
      <c r="F36" s="41">
        <v>3</v>
      </c>
      <c r="G36" s="52" t="s">
        <v>31</v>
      </c>
      <c r="H36" s="41">
        <v>5</v>
      </c>
      <c r="I36" s="41">
        <v>0</v>
      </c>
      <c r="J36" s="41">
        <v>258</v>
      </c>
      <c r="K36" s="41">
        <v>975</v>
      </c>
      <c r="L36" s="41">
        <v>0</v>
      </c>
      <c r="M36" s="41">
        <v>717</v>
      </c>
      <c r="N36" s="52"/>
      <c r="O36" s="52"/>
    </row>
    <row r="37" spans="1:15" ht="15.75" customHeight="1" x14ac:dyDescent="0.15">
      <c r="A37" s="41">
        <v>2021</v>
      </c>
      <c r="B37" s="52" t="s">
        <v>130</v>
      </c>
      <c r="C37" s="52" t="s">
        <v>136</v>
      </c>
      <c r="D37" s="52" t="s">
        <v>21</v>
      </c>
      <c r="E37" s="41">
        <v>1304</v>
      </c>
      <c r="F37" s="41">
        <v>3</v>
      </c>
      <c r="G37" s="52" t="s">
        <v>31</v>
      </c>
      <c r="H37" s="41">
        <v>5</v>
      </c>
      <c r="I37" s="41">
        <v>0</v>
      </c>
      <c r="J37" s="41">
        <v>74</v>
      </c>
      <c r="K37" s="41">
        <v>74</v>
      </c>
      <c r="L37" s="41">
        <v>969</v>
      </c>
      <c r="M37" s="41">
        <v>969</v>
      </c>
      <c r="N37" s="52"/>
      <c r="O37" s="52"/>
    </row>
    <row r="38" spans="1:15" ht="15.75" customHeight="1" x14ac:dyDescent="0.15">
      <c r="A38" s="41">
        <v>2021</v>
      </c>
      <c r="B38" s="52" t="s">
        <v>130</v>
      </c>
      <c r="C38" s="52" t="s">
        <v>137</v>
      </c>
      <c r="D38" s="52" t="s">
        <v>21</v>
      </c>
      <c r="E38" s="41">
        <v>1304</v>
      </c>
      <c r="F38" s="41">
        <v>3</v>
      </c>
      <c r="G38" s="52" t="s">
        <v>31</v>
      </c>
      <c r="H38" s="41">
        <v>5</v>
      </c>
      <c r="I38" s="41">
        <v>0</v>
      </c>
      <c r="J38" s="41">
        <v>287</v>
      </c>
      <c r="K38" s="41">
        <v>1184</v>
      </c>
      <c r="L38" s="41">
        <v>62</v>
      </c>
      <c r="M38" s="41">
        <v>959</v>
      </c>
      <c r="N38" s="52"/>
      <c r="O38" s="52"/>
    </row>
    <row r="39" spans="1:15" ht="15.75" customHeight="1" x14ac:dyDescent="0.15">
      <c r="A39" s="41">
        <v>2021</v>
      </c>
      <c r="B39" s="52" t="s">
        <v>130</v>
      </c>
      <c r="C39" s="52" t="s">
        <v>133</v>
      </c>
      <c r="D39" s="52" t="s">
        <v>21</v>
      </c>
      <c r="E39" s="41">
        <v>1304</v>
      </c>
      <c r="F39" s="41">
        <v>3</v>
      </c>
      <c r="G39" s="52" t="s">
        <v>31</v>
      </c>
      <c r="H39" s="41">
        <v>5</v>
      </c>
      <c r="I39" s="41">
        <v>0</v>
      </c>
      <c r="J39" s="41">
        <v>295</v>
      </c>
      <c r="K39" s="41">
        <v>485</v>
      </c>
      <c r="L39" s="41">
        <v>13</v>
      </c>
      <c r="M39" s="41">
        <v>203</v>
      </c>
      <c r="N39" s="52"/>
      <c r="O39" s="52"/>
    </row>
    <row r="40" spans="1:15" ht="15.75" customHeight="1" x14ac:dyDescent="0.15">
      <c r="A40" s="41">
        <v>2021</v>
      </c>
      <c r="B40" s="52" t="s">
        <v>127</v>
      </c>
      <c r="C40" s="52" t="s">
        <v>134</v>
      </c>
      <c r="D40" s="52" t="s">
        <v>21</v>
      </c>
      <c r="E40" s="41">
        <v>1304</v>
      </c>
      <c r="F40" s="41">
        <v>3</v>
      </c>
      <c r="G40" s="52" t="s">
        <v>31</v>
      </c>
      <c r="H40" s="41">
        <v>5</v>
      </c>
      <c r="I40" s="41">
        <v>995</v>
      </c>
      <c r="J40" s="52"/>
      <c r="K40" s="52"/>
      <c r="L40" s="41">
        <v>220</v>
      </c>
      <c r="M40" s="41">
        <v>0</v>
      </c>
      <c r="N40" s="52"/>
      <c r="O40" s="52"/>
    </row>
    <row r="41" spans="1:15" ht="15.75" customHeight="1" x14ac:dyDescent="0.15">
      <c r="A41" s="41">
        <v>2021</v>
      </c>
      <c r="B41" s="52" t="s">
        <v>127</v>
      </c>
      <c r="C41" s="52" t="s">
        <v>135</v>
      </c>
      <c r="D41" s="52" t="s">
        <v>21</v>
      </c>
      <c r="E41" s="41">
        <v>1304</v>
      </c>
      <c r="F41" s="41">
        <v>3</v>
      </c>
      <c r="G41" s="52" t="s">
        <v>31</v>
      </c>
      <c r="H41" s="41">
        <v>5</v>
      </c>
      <c r="I41" s="41">
        <v>117</v>
      </c>
      <c r="J41" s="52"/>
      <c r="K41" s="52"/>
      <c r="L41" s="41">
        <v>0</v>
      </c>
      <c r="M41" s="41">
        <v>0</v>
      </c>
      <c r="N41" s="52"/>
      <c r="O41" s="52"/>
    </row>
    <row r="42" spans="1:15" ht="15.75" customHeight="1" x14ac:dyDescent="0.15">
      <c r="A42" s="41">
        <v>2021</v>
      </c>
      <c r="B42" s="52" t="s">
        <v>127</v>
      </c>
      <c r="C42" s="52" t="s">
        <v>138</v>
      </c>
      <c r="D42" s="52" t="s">
        <v>21</v>
      </c>
      <c r="E42" s="41">
        <v>1304</v>
      </c>
      <c r="F42" s="41">
        <v>3</v>
      </c>
      <c r="G42" s="52" t="s">
        <v>31</v>
      </c>
      <c r="H42" s="41">
        <v>5</v>
      </c>
      <c r="I42" s="41">
        <v>375</v>
      </c>
      <c r="J42" s="52"/>
      <c r="K42" s="52"/>
      <c r="L42" s="41">
        <v>75</v>
      </c>
      <c r="M42" s="41">
        <v>0</v>
      </c>
      <c r="N42" s="52"/>
      <c r="O42" s="52"/>
    </row>
    <row r="43" spans="1:15" ht="15.75" customHeight="1" x14ac:dyDescent="0.15">
      <c r="A43" s="41">
        <v>2021</v>
      </c>
      <c r="B43" s="52" t="s">
        <v>127</v>
      </c>
      <c r="C43" s="52" t="s">
        <v>128</v>
      </c>
      <c r="D43" s="52" t="s">
        <v>21</v>
      </c>
      <c r="E43" s="41">
        <v>1309</v>
      </c>
      <c r="F43" s="41">
        <v>3</v>
      </c>
      <c r="G43" s="52" t="s">
        <v>31</v>
      </c>
      <c r="H43" s="41">
        <v>4</v>
      </c>
      <c r="I43" s="41">
        <v>187</v>
      </c>
      <c r="J43" s="52"/>
      <c r="K43" s="52"/>
      <c r="L43" s="41">
        <v>0</v>
      </c>
      <c r="M43" s="41">
        <v>0</v>
      </c>
      <c r="N43" s="52"/>
      <c r="O43" s="52"/>
    </row>
    <row r="44" spans="1:15" ht="15.75" customHeight="1" x14ac:dyDescent="0.15">
      <c r="A44" s="41">
        <v>2021</v>
      </c>
      <c r="B44" s="52" t="s">
        <v>127</v>
      </c>
      <c r="C44" s="52" t="s">
        <v>129</v>
      </c>
      <c r="D44" s="52" t="s">
        <v>21</v>
      </c>
      <c r="E44" s="41">
        <v>1309</v>
      </c>
      <c r="F44" s="41">
        <v>3</v>
      </c>
      <c r="G44" s="52" t="s">
        <v>31</v>
      </c>
      <c r="H44" s="41">
        <v>4</v>
      </c>
      <c r="I44" s="41">
        <v>162</v>
      </c>
      <c r="J44" s="52"/>
      <c r="K44" s="52"/>
      <c r="L44" s="41">
        <v>0</v>
      </c>
      <c r="M44" s="41">
        <v>0</v>
      </c>
      <c r="N44" s="52"/>
      <c r="O44" s="52"/>
    </row>
    <row r="45" spans="1:15" ht="15.75" customHeight="1" x14ac:dyDescent="0.15">
      <c r="A45" s="41">
        <v>2021</v>
      </c>
      <c r="B45" s="52" t="s">
        <v>130</v>
      </c>
      <c r="C45" s="52" t="s">
        <v>131</v>
      </c>
      <c r="D45" s="52" t="s">
        <v>21</v>
      </c>
      <c r="E45" s="41">
        <v>1309</v>
      </c>
      <c r="F45" s="41">
        <v>3</v>
      </c>
      <c r="G45" s="52" t="s">
        <v>31</v>
      </c>
      <c r="H45" s="41">
        <v>4</v>
      </c>
      <c r="I45" s="41">
        <v>0</v>
      </c>
      <c r="J45" s="41">
        <v>187</v>
      </c>
      <c r="K45" s="41">
        <v>511</v>
      </c>
      <c r="L45" s="41">
        <v>673</v>
      </c>
      <c r="M45" s="41">
        <v>997</v>
      </c>
      <c r="N45" s="52"/>
      <c r="O45" s="52"/>
    </row>
    <row r="46" spans="1:15" ht="15.75" customHeight="1" x14ac:dyDescent="0.15">
      <c r="A46" s="41">
        <v>2021</v>
      </c>
      <c r="B46" s="52" t="s">
        <v>130</v>
      </c>
      <c r="C46" s="52" t="s">
        <v>132</v>
      </c>
      <c r="D46" s="52" t="s">
        <v>21</v>
      </c>
      <c r="E46" s="41">
        <v>1309</v>
      </c>
      <c r="F46" s="41">
        <v>3</v>
      </c>
      <c r="G46" s="52" t="s">
        <v>31</v>
      </c>
      <c r="H46" s="41">
        <v>4</v>
      </c>
      <c r="I46" s="41">
        <v>0</v>
      </c>
      <c r="J46" s="41">
        <v>114</v>
      </c>
      <c r="K46" s="41">
        <v>1133</v>
      </c>
      <c r="L46" s="41">
        <v>128</v>
      </c>
      <c r="M46" s="41">
        <v>1147</v>
      </c>
      <c r="N46" s="52"/>
      <c r="O46" s="52"/>
    </row>
    <row r="47" spans="1:15" ht="15.75" customHeight="1" x14ac:dyDescent="0.15">
      <c r="A47" s="41">
        <v>2021</v>
      </c>
      <c r="B47" s="52" t="s">
        <v>130</v>
      </c>
      <c r="C47" s="52" t="s">
        <v>133</v>
      </c>
      <c r="D47" s="52" t="s">
        <v>21</v>
      </c>
      <c r="E47" s="41">
        <v>1309</v>
      </c>
      <c r="F47" s="41">
        <v>3</v>
      </c>
      <c r="G47" s="52" t="s">
        <v>31</v>
      </c>
      <c r="H47" s="41">
        <v>4</v>
      </c>
      <c r="I47" s="41">
        <v>0</v>
      </c>
      <c r="J47" s="41">
        <v>217</v>
      </c>
      <c r="K47" s="41">
        <v>990</v>
      </c>
      <c r="L47" s="41">
        <v>0</v>
      </c>
      <c r="M47" s="41">
        <v>773</v>
      </c>
      <c r="N47" s="52"/>
      <c r="O47" s="52"/>
    </row>
    <row r="48" spans="1:15" ht="15.75" customHeight="1" x14ac:dyDescent="0.15">
      <c r="A48" s="41">
        <v>2021</v>
      </c>
      <c r="B48" s="52" t="s">
        <v>127</v>
      </c>
      <c r="C48" s="52" t="s">
        <v>134</v>
      </c>
      <c r="D48" s="52" t="s">
        <v>21</v>
      </c>
      <c r="E48" s="41">
        <v>1309</v>
      </c>
      <c r="F48" s="41">
        <v>3</v>
      </c>
      <c r="G48" s="52" t="s">
        <v>31</v>
      </c>
      <c r="H48" s="41">
        <v>4</v>
      </c>
      <c r="I48" s="41">
        <v>765</v>
      </c>
      <c r="J48" s="52"/>
      <c r="K48" s="52"/>
      <c r="L48" s="41">
        <v>306</v>
      </c>
      <c r="M48" s="41">
        <v>0</v>
      </c>
      <c r="N48" s="52"/>
      <c r="O48" s="52"/>
    </row>
    <row r="49" spans="1:15" ht="15.75" customHeight="1" x14ac:dyDescent="0.15">
      <c r="A49" s="41">
        <v>2021</v>
      </c>
      <c r="B49" s="52" t="s">
        <v>127</v>
      </c>
      <c r="C49" s="52" t="s">
        <v>135</v>
      </c>
      <c r="D49" s="52" t="s">
        <v>21</v>
      </c>
      <c r="E49" s="41">
        <v>1309</v>
      </c>
      <c r="F49" s="41">
        <v>3</v>
      </c>
      <c r="G49" s="52" t="s">
        <v>31</v>
      </c>
      <c r="H49" s="41">
        <v>4</v>
      </c>
      <c r="I49" s="41">
        <v>78</v>
      </c>
      <c r="J49" s="52"/>
      <c r="K49" s="52"/>
      <c r="L49" s="41">
        <v>0</v>
      </c>
      <c r="M49" s="41">
        <v>0</v>
      </c>
      <c r="N49" s="52"/>
      <c r="O49" s="52"/>
    </row>
    <row r="50" spans="1:15" ht="15.75" customHeight="1" x14ac:dyDescent="0.15">
      <c r="A50" s="41">
        <v>2021</v>
      </c>
      <c r="B50" s="52" t="s">
        <v>127</v>
      </c>
      <c r="C50" s="52" t="s">
        <v>128</v>
      </c>
      <c r="D50" s="52" t="s">
        <v>21</v>
      </c>
      <c r="E50" s="41">
        <v>1405</v>
      </c>
      <c r="F50" s="41">
        <v>4</v>
      </c>
      <c r="G50" s="52" t="s">
        <v>31</v>
      </c>
      <c r="H50" s="41">
        <v>4</v>
      </c>
      <c r="I50" s="41">
        <v>224</v>
      </c>
      <c r="J50" s="52"/>
      <c r="K50" s="52"/>
      <c r="L50" s="41">
        <v>0</v>
      </c>
      <c r="M50" s="41">
        <v>0</v>
      </c>
      <c r="N50" s="52"/>
      <c r="O50" s="52"/>
    </row>
    <row r="51" spans="1:15" ht="15.75" customHeight="1" x14ac:dyDescent="0.15">
      <c r="A51" s="41">
        <v>2021</v>
      </c>
      <c r="B51" s="52" t="s">
        <v>127</v>
      </c>
      <c r="C51" s="52" t="s">
        <v>129</v>
      </c>
      <c r="D51" s="52" t="s">
        <v>21</v>
      </c>
      <c r="E51" s="41">
        <v>1405</v>
      </c>
      <c r="F51" s="41">
        <v>4</v>
      </c>
      <c r="G51" s="52" t="s">
        <v>31</v>
      </c>
      <c r="H51" s="41">
        <v>4</v>
      </c>
      <c r="I51" s="41">
        <v>283</v>
      </c>
      <c r="J51" s="52"/>
      <c r="K51" s="52"/>
      <c r="L51" s="41">
        <v>19</v>
      </c>
      <c r="M51" s="41">
        <v>0</v>
      </c>
      <c r="N51" s="52"/>
      <c r="O51" s="52"/>
    </row>
    <row r="52" spans="1:15" ht="15.75" customHeight="1" x14ac:dyDescent="0.15">
      <c r="A52" s="41">
        <v>2021</v>
      </c>
      <c r="B52" s="52" t="s">
        <v>130</v>
      </c>
      <c r="C52" s="52" t="s">
        <v>131</v>
      </c>
      <c r="D52" s="52" t="s">
        <v>21</v>
      </c>
      <c r="E52" s="41">
        <v>1405</v>
      </c>
      <c r="F52" s="41">
        <v>4</v>
      </c>
      <c r="G52" s="52" t="s">
        <v>31</v>
      </c>
      <c r="H52" s="41">
        <v>4</v>
      </c>
      <c r="I52" s="41">
        <v>0</v>
      </c>
      <c r="J52" s="41">
        <v>184</v>
      </c>
      <c r="K52" s="41">
        <v>411</v>
      </c>
      <c r="L52" s="41">
        <v>1078</v>
      </c>
      <c r="M52" s="41">
        <v>1305</v>
      </c>
      <c r="N52" s="52"/>
      <c r="O52" s="52"/>
    </row>
    <row r="53" spans="1:15" ht="15.75" customHeight="1" x14ac:dyDescent="0.15">
      <c r="A53" s="41">
        <v>2021</v>
      </c>
      <c r="B53" s="52" t="s">
        <v>130</v>
      </c>
      <c r="C53" s="52" t="s">
        <v>132</v>
      </c>
      <c r="D53" s="52" t="s">
        <v>21</v>
      </c>
      <c r="E53" s="41">
        <v>1405</v>
      </c>
      <c r="F53" s="41">
        <v>4</v>
      </c>
      <c r="G53" s="52" t="s">
        <v>31</v>
      </c>
      <c r="H53" s="41">
        <v>4</v>
      </c>
      <c r="I53" s="41">
        <v>0</v>
      </c>
      <c r="J53" s="41">
        <v>230</v>
      </c>
      <c r="K53" s="41">
        <v>741</v>
      </c>
      <c r="L53" s="41">
        <v>47</v>
      </c>
      <c r="M53" s="41">
        <v>558</v>
      </c>
      <c r="N53" s="52"/>
      <c r="O53" s="52"/>
    </row>
    <row r="54" spans="1:15" ht="15.75" customHeight="1" x14ac:dyDescent="0.15">
      <c r="A54" s="41">
        <v>2021</v>
      </c>
      <c r="B54" s="52" t="s">
        <v>130</v>
      </c>
      <c r="C54" s="52" t="s">
        <v>133</v>
      </c>
      <c r="D54" s="52" t="s">
        <v>21</v>
      </c>
      <c r="E54" s="41">
        <v>1405</v>
      </c>
      <c r="F54" s="41">
        <v>4</v>
      </c>
      <c r="G54" s="52" t="s">
        <v>31</v>
      </c>
      <c r="H54" s="41">
        <v>4</v>
      </c>
      <c r="I54" s="41">
        <v>0</v>
      </c>
      <c r="J54" s="41">
        <v>192</v>
      </c>
      <c r="K54" s="41">
        <v>530</v>
      </c>
      <c r="L54" s="41">
        <v>0</v>
      </c>
      <c r="M54" s="41">
        <v>338</v>
      </c>
      <c r="N54" s="52"/>
      <c r="O54" s="52"/>
    </row>
    <row r="55" spans="1:15" ht="15.75" customHeight="1" x14ac:dyDescent="0.15">
      <c r="A55" s="41">
        <v>2021</v>
      </c>
      <c r="B55" s="52" t="s">
        <v>127</v>
      </c>
      <c r="C55" s="52" t="s">
        <v>134</v>
      </c>
      <c r="D55" s="52" t="s">
        <v>21</v>
      </c>
      <c r="E55" s="41">
        <v>1405</v>
      </c>
      <c r="F55" s="41">
        <v>4</v>
      </c>
      <c r="G55" s="52" t="s">
        <v>31</v>
      </c>
      <c r="H55" s="41">
        <v>4</v>
      </c>
      <c r="I55" s="41">
        <v>338</v>
      </c>
      <c r="J55" s="52"/>
      <c r="K55" s="52"/>
      <c r="L55" s="41">
        <v>45</v>
      </c>
      <c r="M55" s="41">
        <v>0</v>
      </c>
      <c r="N55" s="52"/>
      <c r="O55" s="52"/>
    </row>
    <row r="56" spans="1:15" ht="15.75" customHeight="1" x14ac:dyDescent="0.15">
      <c r="A56" s="41">
        <v>2021</v>
      </c>
      <c r="B56" s="52" t="s">
        <v>127</v>
      </c>
      <c r="C56" s="52" t="s">
        <v>135</v>
      </c>
      <c r="D56" s="52" t="s">
        <v>21</v>
      </c>
      <c r="E56" s="41">
        <v>1405</v>
      </c>
      <c r="F56" s="41">
        <v>4</v>
      </c>
      <c r="G56" s="52" t="s">
        <v>31</v>
      </c>
      <c r="H56" s="41">
        <v>4</v>
      </c>
      <c r="I56" s="41">
        <v>39</v>
      </c>
      <c r="J56" s="52"/>
      <c r="K56" s="52"/>
      <c r="L56" s="41">
        <v>0</v>
      </c>
      <c r="M56" s="41">
        <v>0</v>
      </c>
      <c r="N56" s="52"/>
      <c r="O56" s="52"/>
    </row>
    <row r="57" spans="1:15" ht="15.75" customHeight="1" x14ac:dyDescent="0.15">
      <c r="A57" s="41">
        <v>2021</v>
      </c>
      <c r="B57" s="52" t="s">
        <v>127</v>
      </c>
      <c r="C57" s="52" t="s">
        <v>128</v>
      </c>
      <c r="D57" s="52" t="s">
        <v>21</v>
      </c>
      <c r="E57" s="41">
        <v>1410</v>
      </c>
      <c r="F57" s="41">
        <v>4</v>
      </c>
      <c r="G57" s="52" t="s">
        <v>31</v>
      </c>
      <c r="H57" s="41">
        <v>5</v>
      </c>
      <c r="I57" s="41">
        <v>436</v>
      </c>
      <c r="J57" s="52"/>
      <c r="K57" s="52"/>
      <c r="L57" s="41">
        <v>0</v>
      </c>
      <c r="M57" s="41">
        <v>0</v>
      </c>
      <c r="N57" s="52"/>
      <c r="O57" s="52"/>
    </row>
    <row r="58" spans="1:15" ht="15.75" customHeight="1" x14ac:dyDescent="0.15">
      <c r="A58" s="41">
        <v>2021</v>
      </c>
      <c r="B58" s="52" t="s">
        <v>127</v>
      </c>
      <c r="C58" s="52" t="s">
        <v>129</v>
      </c>
      <c r="D58" s="52" t="s">
        <v>21</v>
      </c>
      <c r="E58" s="41">
        <v>1410</v>
      </c>
      <c r="F58" s="41">
        <v>4</v>
      </c>
      <c r="G58" s="52" t="s">
        <v>31</v>
      </c>
      <c r="H58" s="41">
        <v>5</v>
      </c>
      <c r="I58" s="41">
        <v>276</v>
      </c>
      <c r="J58" s="52"/>
      <c r="K58" s="52"/>
      <c r="L58" s="41">
        <v>20</v>
      </c>
      <c r="M58" s="41">
        <v>0</v>
      </c>
      <c r="N58" s="52"/>
      <c r="O58" s="52"/>
    </row>
    <row r="59" spans="1:15" ht="15.75" customHeight="1" x14ac:dyDescent="0.15">
      <c r="A59" s="41">
        <v>2021</v>
      </c>
      <c r="B59" s="52" t="s">
        <v>130</v>
      </c>
      <c r="C59" s="52" t="s">
        <v>131</v>
      </c>
      <c r="D59" s="52" t="s">
        <v>21</v>
      </c>
      <c r="E59" s="41">
        <v>1410</v>
      </c>
      <c r="F59" s="41">
        <v>4</v>
      </c>
      <c r="G59" s="52" t="s">
        <v>31</v>
      </c>
      <c r="H59" s="41">
        <v>5</v>
      </c>
      <c r="I59" s="41">
        <v>0</v>
      </c>
      <c r="J59" s="41">
        <v>342</v>
      </c>
      <c r="K59" s="41">
        <v>626</v>
      </c>
      <c r="L59" s="41">
        <v>0</v>
      </c>
      <c r="M59" s="41">
        <v>284</v>
      </c>
      <c r="N59" s="52"/>
      <c r="O59" s="52"/>
    </row>
    <row r="60" spans="1:15" ht="15.75" customHeight="1" x14ac:dyDescent="0.15">
      <c r="A60" s="41">
        <v>2021</v>
      </c>
      <c r="B60" s="52" t="s">
        <v>130</v>
      </c>
      <c r="C60" s="52" t="s">
        <v>136</v>
      </c>
      <c r="D60" s="52" t="s">
        <v>21</v>
      </c>
      <c r="E60" s="41">
        <v>1410</v>
      </c>
      <c r="F60" s="41">
        <v>4</v>
      </c>
      <c r="G60" s="52" t="s">
        <v>31</v>
      </c>
      <c r="H60" s="41">
        <v>5</v>
      </c>
      <c r="I60" s="41">
        <v>0</v>
      </c>
      <c r="J60" s="41">
        <v>163</v>
      </c>
      <c r="K60" s="41">
        <v>823</v>
      </c>
      <c r="L60" s="41">
        <v>1683</v>
      </c>
      <c r="M60" s="41">
        <v>2343</v>
      </c>
      <c r="N60" s="52"/>
      <c r="O60" s="52"/>
    </row>
    <row r="61" spans="1:15" ht="15.75" customHeight="1" x14ac:dyDescent="0.15">
      <c r="A61" s="41">
        <v>2021</v>
      </c>
      <c r="B61" s="52" t="s">
        <v>130</v>
      </c>
      <c r="C61" s="52" t="s">
        <v>137</v>
      </c>
      <c r="D61" s="52" t="s">
        <v>21</v>
      </c>
      <c r="E61" s="41">
        <v>1410</v>
      </c>
      <c r="F61" s="41">
        <v>4</v>
      </c>
      <c r="G61" s="52" t="s">
        <v>31</v>
      </c>
      <c r="H61" s="41">
        <v>5</v>
      </c>
      <c r="I61" s="41">
        <v>0</v>
      </c>
      <c r="J61" s="41">
        <v>423</v>
      </c>
      <c r="K61" s="41">
        <v>789</v>
      </c>
      <c r="L61" s="41">
        <v>84</v>
      </c>
      <c r="M61" s="41">
        <v>450</v>
      </c>
      <c r="N61" s="52"/>
      <c r="O61" s="52"/>
    </row>
    <row r="62" spans="1:15" ht="15.75" customHeight="1" x14ac:dyDescent="0.15">
      <c r="A62" s="41">
        <v>2021</v>
      </c>
      <c r="B62" s="52" t="s">
        <v>130</v>
      </c>
      <c r="C62" s="52" t="s">
        <v>133</v>
      </c>
      <c r="D62" s="52" t="s">
        <v>21</v>
      </c>
      <c r="E62" s="41">
        <v>1410</v>
      </c>
      <c r="F62" s="41">
        <v>4</v>
      </c>
      <c r="G62" s="52" t="s">
        <v>31</v>
      </c>
      <c r="H62" s="41">
        <v>5</v>
      </c>
      <c r="I62" s="41">
        <v>0</v>
      </c>
      <c r="J62" s="41">
        <v>248</v>
      </c>
      <c r="K62" s="41">
        <v>890</v>
      </c>
      <c r="L62" s="41">
        <v>0</v>
      </c>
      <c r="M62" s="41">
        <v>642</v>
      </c>
      <c r="N62" s="52"/>
      <c r="O62" s="52"/>
    </row>
    <row r="63" spans="1:15" ht="15.75" customHeight="1" x14ac:dyDescent="0.15">
      <c r="A63" s="41">
        <v>2021</v>
      </c>
      <c r="B63" s="52" t="s">
        <v>127</v>
      </c>
      <c r="C63" s="52" t="s">
        <v>134</v>
      </c>
      <c r="D63" s="52" t="s">
        <v>21</v>
      </c>
      <c r="E63" s="41">
        <v>1410</v>
      </c>
      <c r="F63" s="41">
        <v>4</v>
      </c>
      <c r="G63" s="52" t="s">
        <v>31</v>
      </c>
      <c r="H63" s="41">
        <v>5</v>
      </c>
      <c r="I63" s="41">
        <v>405</v>
      </c>
      <c r="J63" s="52"/>
      <c r="K63" s="52"/>
      <c r="L63" s="41">
        <v>0</v>
      </c>
      <c r="M63" s="41">
        <v>0</v>
      </c>
      <c r="N63" s="52"/>
      <c r="O63" s="52"/>
    </row>
    <row r="64" spans="1:15" ht="15.75" customHeight="1" x14ac:dyDescent="0.15">
      <c r="A64" s="41">
        <v>2021</v>
      </c>
      <c r="B64" s="52" t="s">
        <v>127</v>
      </c>
      <c r="C64" s="52" t="s">
        <v>134</v>
      </c>
      <c r="D64" s="52" t="s">
        <v>21</v>
      </c>
      <c r="E64" s="41">
        <v>1410</v>
      </c>
      <c r="F64" s="41">
        <v>4</v>
      </c>
      <c r="G64" s="52" t="s">
        <v>31</v>
      </c>
      <c r="H64" s="41">
        <v>5</v>
      </c>
      <c r="I64" s="41">
        <v>116</v>
      </c>
      <c r="J64" s="52"/>
      <c r="K64" s="52"/>
      <c r="L64" s="41">
        <v>0</v>
      </c>
      <c r="M64" s="41">
        <v>0</v>
      </c>
      <c r="N64" s="52"/>
      <c r="O64" s="52"/>
    </row>
    <row r="65" spans="1:15" ht="15.75" customHeight="1" x14ac:dyDescent="0.15">
      <c r="A65" s="41">
        <v>2021</v>
      </c>
      <c r="B65" s="52" t="s">
        <v>127</v>
      </c>
      <c r="C65" s="52" t="s">
        <v>138</v>
      </c>
      <c r="D65" s="52" t="s">
        <v>21</v>
      </c>
      <c r="E65" s="41">
        <v>1410</v>
      </c>
      <c r="F65" s="41">
        <v>4</v>
      </c>
      <c r="G65" s="52" t="s">
        <v>31</v>
      </c>
      <c r="H65" s="41">
        <v>5</v>
      </c>
      <c r="I65" s="41">
        <v>108</v>
      </c>
      <c r="J65" s="52"/>
      <c r="K65" s="52"/>
      <c r="L65" s="41">
        <v>0</v>
      </c>
      <c r="M65" s="41">
        <v>0</v>
      </c>
      <c r="N65" s="52"/>
      <c r="O65" s="52"/>
    </row>
    <row r="66" spans="1:15" ht="15.75" customHeight="1" x14ac:dyDescent="0.15">
      <c r="A66" s="41">
        <v>2021</v>
      </c>
      <c r="B66" s="52" t="s">
        <v>127</v>
      </c>
      <c r="C66" s="52" t="s">
        <v>128</v>
      </c>
      <c r="D66" s="52" t="s">
        <v>21</v>
      </c>
      <c r="E66" s="41">
        <v>1103</v>
      </c>
      <c r="F66" s="41">
        <v>1</v>
      </c>
      <c r="G66" s="52" t="s">
        <v>28</v>
      </c>
      <c r="H66" s="41">
        <v>4</v>
      </c>
      <c r="I66" s="41">
        <v>195</v>
      </c>
      <c r="J66" s="52"/>
      <c r="K66" s="52"/>
      <c r="L66" s="41">
        <v>0</v>
      </c>
      <c r="M66" s="41">
        <v>0</v>
      </c>
      <c r="N66" s="52"/>
      <c r="O66" s="52"/>
    </row>
    <row r="67" spans="1:15" ht="15.75" customHeight="1" x14ac:dyDescent="0.15">
      <c r="A67" s="41">
        <v>2021</v>
      </c>
      <c r="B67" s="52" t="s">
        <v>127</v>
      </c>
      <c r="C67" s="52" t="s">
        <v>129</v>
      </c>
      <c r="D67" s="52" t="s">
        <v>21</v>
      </c>
      <c r="E67" s="41">
        <v>1103</v>
      </c>
      <c r="F67" s="41">
        <v>1</v>
      </c>
      <c r="G67" s="52" t="s">
        <v>28</v>
      </c>
      <c r="H67" s="41">
        <v>4</v>
      </c>
      <c r="I67" s="41">
        <v>62</v>
      </c>
      <c r="J67" s="52"/>
      <c r="K67" s="52"/>
      <c r="L67" s="41">
        <v>10</v>
      </c>
      <c r="M67" s="41">
        <v>0</v>
      </c>
      <c r="N67" s="52"/>
      <c r="O67" s="52"/>
    </row>
    <row r="68" spans="1:15" ht="15.75" customHeight="1" x14ac:dyDescent="0.15">
      <c r="A68" s="41">
        <v>2021</v>
      </c>
      <c r="B68" s="52" t="s">
        <v>130</v>
      </c>
      <c r="C68" s="52" t="s">
        <v>131</v>
      </c>
      <c r="D68" s="52" t="s">
        <v>21</v>
      </c>
      <c r="E68" s="41">
        <v>1103</v>
      </c>
      <c r="F68" s="41">
        <v>1</v>
      </c>
      <c r="G68" s="52" t="s">
        <v>28</v>
      </c>
      <c r="H68" s="41">
        <v>4</v>
      </c>
      <c r="I68" s="41">
        <v>0</v>
      </c>
      <c r="J68" s="41">
        <v>113</v>
      </c>
      <c r="K68" s="41">
        <v>646</v>
      </c>
      <c r="L68" s="41">
        <v>0</v>
      </c>
      <c r="M68" s="41">
        <v>533</v>
      </c>
      <c r="N68" s="52"/>
      <c r="O68" s="52"/>
    </row>
    <row r="69" spans="1:15" ht="15.75" customHeight="1" x14ac:dyDescent="0.15">
      <c r="A69" s="41">
        <v>2021</v>
      </c>
      <c r="B69" s="52" t="s">
        <v>130</v>
      </c>
      <c r="C69" s="52" t="s">
        <v>132</v>
      </c>
      <c r="D69" s="52" t="s">
        <v>21</v>
      </c>
      <c r="E69" s="41">
        <v>1103</v>
      </c>
      <c r="F69" s="41">
        <v>1</v>
      </c>
      <c r="G69" s="52" t="s">
        <v>28</v>
      </c>
      <c r="H69" s="41">
        <v>4</v>
      </c>
      <c r="I69" s="41">
        <v>0</v>
      </c>
      <c r="J69" s="41">
        <v>101</v>
      </c>
      <c r="K69" s="41">
        <v>434</v>
      </c>
      <c r="L69" s="41">
        <v>110</v>
      </c>
      <c r="M69" s="41">
        <v>443</v>
      </c>
      <c r="N69" s="52"/>
      <c r="O69" s="52"/>
    </row>
    <row r="70" spans="1:15" ht="15.75" customHeight="1" x14ac:dyDescent="0.15">
      <c r="A70" s="41">
        <v>2021</v>
      </c>
      <c r="B70" s="52" t="s">
        <v>130</v>
      </c>
      <c r="C70" s="52" t="s">
        <v>133</v>
      </c>
      <c r="D70" s="52" t="s">
        <v>21</v>
      </c>
      <c r="E70" s="41">
        <v>1103</v>
      </c>
      <c r="F70" s="41">
        <v>1</v>
      </c>
      <c r="G70" s="52" t="s">
        <v>28</v>
      </c>
      <c r="H70" s="41">
        <v>4</v>
      </c>
      <c r="I70" s="41">
        <v>0</v>
      </c>
      <c r="J70" s="41">
        <v>142</v>
      </c>
      <c r="K70" s="41">
        <v>908</v>
      </c>
      <c r="L70" s="41">
        <v>0</v>
      </c>
      <c r="M70" s="41">
        <v>766</v>
      </c>
      <c r="N70" s="52"/>
      <c r="O70" s="52"/>
    </row>
    <row r="71" spans="1:15" ht="15.75" customHeight="1" x14ac:dyDescent="0.15">
      <c r="A71" s="41">
        <v>2021</v>
      </c>
      <c r="B71" s="52" t="s">
        <v>127</v>
      </c>
      <c r="C71" s="52" t="s">
        <v>134</v>
      </c>
      <c r="D71" s="52" t="s">
        <v>21</v>
      </c>
      <c r="E71" s="41">
        <v>1103</v>
      </c>
      <c r="F71" s="41">
        <v>1</v>
      </c>
      <c r="G71" s="52" t="s">
        <v>28</v>
      </c>
      <c r="H71" s="41">
        <v>4</v>
      </c>
      <c r="I71" s="41">
        <v>532</v>
      </c>
      <c r="J71" s="52"/>
      <c r="K71" s="52"/>
      <c r="L71" s="41">
        <v>74</v>
      </c>
      <c r="M71" s="41">
        <v>0</v>
      </c>
      <c r="N71" s="52"/>
      <c r="O71" s="52"/>
    </row>
    <row r="72" spans="1:15" ht="15.75" customHeight="1" x14ac:dyDescent="0.15">
      <c r="A72" s="41">
        <v>2021</v>
      </c>
      <c r="B72" s="52" t="s">
        <v>127</v>
      </c>
      <c r="C72" s="52" t="s">
        <v>135</v>
      </c>
      <c r="D72" s="52" t="s">
        <v>21</v>
      </c>
      <c r="E72" s="41">
        <v>1103</v>
      </c>
      <c r="F72" s="41">
        <v>1</v>
      </c>
      <c r="G72" s="52" t="s">
        <v>28</v>
      </c>
      <c r="H72" s="41">
        <v>4</v>
      </c>
      <c r="I72" s="41">
        <v>18</v>
      </c>
      <c r="J72" s="52"/>
      <c r="K72" s="52"/>
      <c r="L72" s="41">
        <v>0</v>
      </c>
      <c r="M72" s="41">
        <v>0</v>
      </c>
      <c r="N72" s="52"/>
      <c r="O72" s="52"/>
    </row>
    <row r="73" spans="1:15" ht="15.75" customHeight="1" x14ac:dyDescent="0.15">
      <c r="A73" s="41">
        <v>2021</v>
      </c>
      <c r="B73" s="52" t="s">
        <v>127</v>
      </c>
      <c r="C73" s="52" t="s">
        <v>128</v>
      </c>
      <c r="D73" s="52" t="s">
        <v>21</v>
      </c>
      <c r="E73" s="41">
        <v>1108</v>
      </c>
      <c r="F73" s="41">
        <v>1</v>
      </c>
      <c r="G73" s="52" t="s">
        <v>28</v>
      </c>
      <c r="H73" s="41">
        <v>5</v>
      </c>
      <c r="I73" s="41">
        <v>153</v>
      </c>
      <c r="J73" s="52"/>
      <c r="K73" s="52"/>
      <c r="L73" s="41">
        <v>0</v>
      </c>
      <c r="M73" s="41">
        <v>963</v>
      </c>
      <c r="N73" s="52"/>
      <c r="O73" s="52"/>
    </row>
    <row r="74" spans="1:15" ht="15.75" customHeight="1" x14ac:dyDescent="0.15">
      <c r="A74" s="41">
        <v>2021</v>
      </c>
      <c r="B74" s="52" t="s">
        <v>127</v>
      </c>
      <c r="C74" s="52" t="s">
        <v>129</v>
      </c>
      <c r="D74" s="52" t="s">
        <v>21</v>
      </c>
      <c r="E74" s="41">
        <v>1108</v>
      </c>
      <c r="F74" s="41">
        <v>1</v>
      </c>
      <c r="G74" s="52" t="s">
        <v>28</v>
      </c>
      <c r="H74" s="41">
        <v>5</v>
      </c>
      <c r="I74" s="41">
        <v>122</v>
      </c>
      <c r="J74" s="52"/>
      <c r="K74" s="52"/>
      <c r="L74" s="41">
        <v>0</v>
      </c>
      <c r="M74" s="41">
        <v>0</v>
      </c>
      <c r="N74" s="52"/>
      <c r="O74" s="52"/>
    </row>
    <row r="75" spans="1:15" ht="15.75" customHeight="1" x14ac:dyDescent="0.15">
      <c r="A75" s="41">
        <v>2021</v>
      </c>
      <c r="B75" s="52" t="s">
        <v>130</v>
      </c>
      <c r="C75" s="52" t="s">
        <v>131</v>
      </c>
      <c r="D75" s="52" t="s">
        <v>21</v>
      </c>
      <c r="E75" s="41">
        <v>1108</v>
      </c>
      <c r="F75" s="41">
        <v>1</v>
      </c>
      <c r="G75" s="52" t="s">
        <v>28</v>
      </c>
      <c r="H75" s="41">
        <v>5</v>
      </c>
      <c r="I75" s="41">
        <v>0</v>
      </c>
      <c r="J75" s="41">
        <v>111</v>
      </c>
      <c r="K75" s="41">
        <v>560</v>
      </c>
      <c r="L75" s="41">
        <v>233</v>
      </c>
      <c r="M75" s="41">
        <v>682</v>
      </c>
      <c r="N75" s="52"/>
      <c r="O75" s="52"/>
    </row>
    <row r="76" spans="1:15" ht="15.75" customHeight="1" x14ac:dyDescent="0.15">
      <c r="A76" s="41">
        <v>2021</v>
      </c>
      <c r="B76" s="52" t="s">
        <v>130</v>
      </c>
      <c r="C76" s="52" t="s">
        <v>136</v>
      </c>
      <c r="D76" s="52" t="s">
        <v>21</v>
      </c>
      <c r="E76" s="41">
        <v>1108</v>
      </c>
      <c r="F76" s="41">
        <v>1</v>
      </c>
      <c r="G76" s="52" t="s">
        <v>28</v>
      </c>
      <c r="H76" s="41">
        <v>5</v>
      </c>
      <c r="I76" s="41">
        <v>0</v>
      </c>
      <c r="J76" s="41">
        <v>169</v>
      </c>
      <c r="K76" s="41">
        <v>848</v>
      </c>
      <c r="L76" s="41">
        <v>164</v>
      </c>
      <c r="M76" s="41">
        <v>843</v>
      </c>
      <c r="N76" s="52"/>
      <c r="O76" s="52"/>
    </row>
    <row r="77" spans="1:15" ht="15.75" customHeight="1" x14ac:dyDescent="0.15">
      <c r="A77" s="41">
        <v>2021</v>
      </c>
      <c r="B77" s="52" t="s">
        <v>130</v>
      </c>
      <c r="C77" s="52" t="s">
        <v>137</v>
      </c>
      <c r="D77" s="52" t="s">
        <v>21</v>
      </c>
      <c r="E77" s="41">
        <v>1108</v>
      </c>
      <c r="F77" s="41">
        <v>1</v>
      </c>
      <c r="G77" s="52" t="s">
        <v>28</v>
      </c>
      <c r="H77" s="41">
        <v>5</v>
      </c>
      <c r="I77" s="41">
        <v>0</v>
      </c>
      <c r="J77" s="41">
        <v>193</v>
      </c>
      <c r="K77" s="41">
        <v>342</v>
      </c>
      <c r="L77" s="41">
        <v>27</v>
      </c>
      <c r="M77" s="41">
        <v>176</v>
      </c>
      <c r="N77" s="52"/>
      <c r="O77" s="52"/>
    </row>
    <row r="78" spans="1:15" ht="15.75" customHeight="1" x14ac:dyDescent="0.15">
      <c r="A78" s="41">
        <v>2021</v>
      </c>
      <c r="B78" s="52" t="s">
        <v>130</v>
      </c>
      <c r="C78" s="52" t="s">
        <v>133</v>
      </c>
      <c r="D78" s="52" t="s">
        <v>21</v>
      </c>
      <c r="E78" s="41">
        <v>1108</v>
      </c>
      <c r="F78" s="41">
        <v>1</v>
      </c>
      <c r="G78" s="52" t="s">
        <v>28</v>
      </c>
      <c r="H78" s="41">
        <v>5</v>
      </c>
      <c r="I78" s="41">
        <v>0</v>
      </c>
      <c r="J78" s="41">
        <v>165</v>
      </c>
      <c r="K78" s="41">
        <v>592</v>
      </c>
      <c r="L78" s="41">
        <v>0</v>
      </c>
      <c r="M78" s="41">
        <v>427</v>
      </c>
      <c r="N78" s="52"/>
      <c r="O78" s="52"/>
    </row>
    <row r="79" spans="1:15" ht="15.75" customHeight="1" x14ac:dyDescent="0.15">
      <c r="A79" s="41">
        <v>2021</v>
      </c>
      <c r="B79" s="52" t="s">
        <v>127</v>
      </c>
      <c r="C79" s="52" t="s">
        <v>134</v>
      </c>
      <c r="D79" s="52" t="s">
        <v>21</v>
      </c>
      <c r="E79" s="41">
        <v>1108</v>
      </c>
      <c r="F79" s="41">
        <v>1</v>
      </c>
      <c r="G79" s="52" t="s">
        <v>28</v>
      </c>
      <c r="H79" s="41">
        <v>5</v>
      </c>
      <c r="I79" s="41">
        <v>420</v>
      </c>
      <c r="J79" s="52"/>
      <c r="K79" s="52"/>
      <c r="L79" s="41">
        <v>0</v>
      </c>
      <c r="M79" s="41">
        <v>0</v>
      </c>
      <c r="N79" s="52"/>
      <c r="O79" s="52"/>
    </row>
    <row r="80" spans="1:15" ht="15.75" customHeight="1" x14ac:dyDescent="0.15">
      <c r="A80" s="41">
        <v>2021</v>
      </c>
      <c r="B80" s="52" t="s">
        <v>127</v>
      </c>
      <c r="C80" s="52" t="s">
        <v>135</v>
      </c>
      <c r="D80" s="52" t="s">
        <v>21</v>
      </c>
      <c r="E80" s="41">
        <v>1108</v>
      </c>
      <c r="F80" s="41">
        <v>1</v>
      </c>
      <c r="G80" s="52" t="s">
        <v>28</v>
      </c>
      <c r="H80" s="41">
        <v>5</v>
      </c>
      <c r="I80" s="41">
        <v>55</v>
      </c>
      <c r="J80" s="52"/>
      <c r="K80" s="52"/>
      <c r="L80" s="41">
        <v>0</v>
      </c>
      <c r="M80" s="41">
        <v>0</v>
      </c>
      <c r="N80" s="52"/>
      <c r="O80" s="52"/>
    </row>
    <row r="81" spans="1:15" ht="15.75" customHeight="1" x14ac:dyDescent="0.15">
      <c r="A81" s="41">
        <v>2021</v>
      </c>
      <c r="B81" s="52" t="s">
        <v>127</v>
      </c>
      <c r="C81" s="52" t="s">
        <v>138</v>
      </c>
      <c r="D81" s="52" t="s">
        <v>21</v>
      </c>
      <c r="E81" s="41">
        <v>1108</v>
      </c>
      <c r="F81" s="41">
        <v>1</v>
      </c>
      <c r="G81" s="52" t="s">
        <v>28</v>
      </c>
      <c r="H81" s="41">
        <v>5</v>
      </c>
      <c r="I81" s="41">
        <v>233</v>
      </c>
      <c r="J81" s="52"/>
      <c r="K81" s="52"/>
      <c r="L81" s="41">
        <v>42</v>
      </c>
      <c r="M81" s="41">
        <v>0</v>
      </c>
      <c r="N81" s="52"/>
      <c r="O81" s="52"/>
    </row>
    <row r="82" spans="1:15" ht="15.75" customHeight="1" x14ac:dyDescent="0.15">
      <c r="A82" s="41">
        <v>2021</v>
      </c>
      <c r="B82" s="52" t="s">
        <v>127</v>
      </c>
      <c r="C82" s="52" t="s">
        <v>128</v>
      </c>
      <c r="D82" s="52" t="s">
        <v>21</v>
      </c>
      <c r="E82" s="41">
        <v>1205</v>
      </c>
      <c r="F82" s="41">
        <v>2</v>
      </c>
      <c r="G82" s="52" t="s">
        <v>28</v>
      </c>
      <c r="H82" s="41">
        <v>4</v>
      </c>
      <c r="I82" s="41">
        <v>209</v>
      </c>
      <c r="J82" s="52"/>
      <c r="K82" s="52"/>
      <c r="L82" s="41">
        <v>0</v>
      </c>
      <c r="M82" s="41">
        <v>0</v>
      </c>
      <c r="N82" s="52"/>
      <c r="O82" s="52"/>
    </row>
    <row r="83" spans="1:15" ht="15.75" customHeight="1" x14ac:dyDescent="0.15">
      <c r="A83" s="41">
        <v>2021</v>
      </c>
      <c r="B83" s="52" t="s">
        <v>127</v>
      </c>
      <c r="C83" s="52" t="s">
        <v>129</v>
      </c>
      <c r="D83" s="52" t="s">
        <v>21</v>
      </c>
      <c r="E83" s="41">
        <v>1205</v>
      </c>
      <c r="F83" s="41">
        <v>2</v>
      </c>
      <c r="G83" s="52" t="s">
        <v>28</v>
      </c>
      <c r="H83" s="41">
        <v>4</v>
      </c>
      <c r="I83" s="41">
        <v>304</v>
      </c>
      <c r="J83" s="52"/>
      <c r="K83" s="52"/>
      <c r="L83" s="41">
        <v>0</v>
      </c>
      <c r="M83" s="41">
        <v>0</v>
      </c>
      <c r="N83" s="52"/>
      <c r="O83" s="52"/>
    </row>
    <row r="84" spans="1:15" ht="15.75" customHeight="1" x14ac:dyDescent="0.15">
      <c r="A84" s="41">
        <v>2021</v>
      </c>
      <c r="B84" s="52" t="s">
        <v>130</v>
      </c>
      <c r="C84" s="52" t="s">
        <v>131</v>
      </c>
      <c r="D84" s="52" t="s">
        <v>21</v>
      </c>
      <c r="E84" s="41">
        <v>1205</v>
      </c>
      <c r="F84" s="41">
        <v>2</v>
      </c>
      <c r="G84" s="52" t="s">
        <v>28</v>
      </c>
      <c r="H84" s="41">
        <v>4</v>
      </c>
      <c r="I84" s="41">
        <v>0</v>
      </c>
      <c r="J84" s="41">
        <v>451</v>
      </c>
      <c r="K84" s="41">
        <v>883</v>
      </c>
      <c r="L84" s="41">
        <v>0</v>
      </c>
      <c r="M84" s="41">
        <v>432</v>
      </c>
      <c r="N84" s="52"/>
      <c r="O84" s="52"/>
    </row>
    <row r="85" spans="1:15" ht="15.75" customHeight="1" x14ac:dyDescent="0.15">
      <c r="A85" s="41">
        <v>2021</v>
      </c>
      <c r="B85" s="52" t="s">
        <v>130</v>
      </c>
      <c r="C85" s="52" t="s">
        <v>132</v>
      </c>
      <c r="D85" s="52" t="s">
        <v>21</v>
      </c>
      <c r="E85" s="41">
        <v>1205</v>
      </c>
      <c r="F85" s="41">
        <v>2</v>
      </c>
      <c r="G85" s="52" t="s">
        <v>28</v>
      </c>
      <c r="H85" s="41">
        <v>4</v>
      </c>
      <c r="I85" s="41">
        <v>0</v>
      </c>
      <c r="J85" s="41">
        <v>257</v>
      </c>
      <c r="K85" s="41">
        <v>537</v>
      </c>
      <c r="L85" s="41">
        <v>35</v>
      </c>
      <c r="M85" s="41">
        <v>315</v>
      </c>
      <c r="N85" s="52"/>
      <c r="O85" s="52"/>
    </row>
    <row r="86" spans="1:15" ht="15.75" customHeight="1" x14ac:dyDescent="0.15">
      <c r="A86" s="41">
        <v>2021</v>
      </c>
      <c r="B86" s="52" t="s">
        <v>130</v>
      </c>
      <c r="C86" s="52" t="s">
        <v>133</v>
      </c>
      <c r="D86" s="52" t="s">
        <v>21</v>
      </c>
      <c r="E86" s="41">
        <v>1205</v>
      </c>
      <c r="F86" s="41">
        <v>2</v>
      </c>
      <c r="G86" s="52" t="s">
        <v>28</v>
      </c>
      <c r="H86" s="41">
        <v>4</v>
      </c>
      <c r="I86" s="41">
        <v>0</v>
      </c>
      <c r="J86" s="41">
        <v>158</v>
      </c>
      <c r="K86" s="41">
        <v>918</v>
      </c>
      <c r="L86" s="41">
        <v>0</v>
      </c>
      <c r="M86" s="41">
        <v>760</v>
      </c>
      <c r="N86" s="52"/>
      <c r="O86" s="52"/>
    </row>
    <row r="87" spans="1:15" ht="15.75" customHeight="1" x14ac:dyDescent="0.15">
      <c r="A87" s="41">
        <v>2021</v>
      </c>
      <c r="B87" s="52" t="s">
        <v>127</v>
      </c>
      <c r="C87" s="52" t="s">
        <v>134</v>
      </c>
      <c r="D87" s="52" t="s">
        <v>21</v>
      </c>
      <c r="E87" s="41">
        <v>1205</v>
      </c>
      <c r="F87" s="41">
        <v>2</v>
      </c>
      <c r="G87" s="52" t="s">
        <v>28</v>
      </c>
      <c r="H87" s="41">
        <v>4</v>
      </c>
      <c r="I87" s="41">
        <v>910</v>
      </c>
      <c r="J87" s="52"/>
      <c r="K87" s="52"/>
      <c r="L87" s="41">
        <v>0</v>
      </c>
      <c r="M87" s="41">
        <v>0</v>
      </c>
      <c r="N87" s="52"/>
      <c r="O87" s="52"/>
    </row>
    <row r="88" spans="1:15" ht="15.75" customHeight="1" x14ac:dyDescent="0.15">
      <c r="A88" s="41">
        <v>2021</v>
      </c>
      <c r="B88" s="52" t="s">
        <v>127</v>
      </c>
      <c r="C88" s="52" t="s">
        <v>135</v>
      </c>
      <c r="D88" s="52" t="s">
        <v>21</v>
      </c>
      <c r="E88" s="41">
        <v>1205</v>
      </c>
      <c r="F88" s="41">
        <v>2</v>
      </c>
      <c r="G88" s="52" t="s">
        <v>28</v>
      </c>
      <c r="H88" s="41">
        <v>4</v>
      </c>
      <c r="I88" s="41">
        <v>64</v>
      </c>
      <c r="J88" s="52"/>
      <c r="K88" s="52"/>
      <c r="L88" s="41">
        <v>0</v>
      </c>
      <c r="M88" s="41">
        <v>0</v>
      </c>
      <c r="N88" s="52"/>
      <c r="O88" s="52"/>
    </row>
    <row r="89" spans="1:15" ht="15.75" customHeight="1" x14ac:dyDescent="0.15">
      <c r="A89" s="41">
        <v>2021</v>
      </c>
      <c r="B89" s="52" t="s">
        <v>127</v>
      </c>
      <c r="C89" s="52" t="s">
        <v>128</v>
      </c>
      <c r="D89" s="52" t="s">
        <v>21</v>
      </c>
      <c r="E89" s="41">
        <v>1207</v>
      </c>
      <c r="F89" s="41">
        <v>2</v>
      </c>
      <c r="G89" s="52" t="s">
        <v>28</v>
      </c>
      <c r="H89" s="41">
        <v>5</v>
      </c>
      <c r="I89" s="41">
        <v>74</v>
      </c>
      <c r="J89" s="52"/>
      <c r="K89" s="52"/>
      <c r="L89" s="41">
        <v>0</v>
      </c>
      <c r="M89" s="41">
        <v>0</v>
      </c>
      <c r="N89" s="52"/>
      <c r="O89" s="52"/>
    </row>
    <row r="90" spans="1:15" ht="15.75" customHeight="1" x14ac:dyDescent="0.15">
      <c r="A90" s="41">
        <v>2021</v>
      </c>
      <c r="B90" s="52" t="s">
        <v>127</v>
      </c>
      <c r="C90" s="52" t="s">
        <v>129</v>
      </c>
      <c r="D90" s="52" t="s">
        <v>21</v>
      </c>
      <c r="E90" s="41">
        <v>1207</v>
      </c>
      <c r="F90" s="41">
        <v>2</v>
      </c>
      <c r="G90" s="52" t="s">
        <v>28</v>
      </c>
      <c r="H90" s="41">
        <v>5</v>
      </c>
      <c r="I90" s="41">
        <v>99</v>
      </c>
      <c r="J90" s="52"/>
      <c r="K90" s="52"/>
      <c r="L90" s="41">
        <v>0</v>
      </c>
      <c r="M90" s="41">
        <v>0</v>
      </c>
      <c r="N90" s="52"/>
      <c r="O90" s="52"/>
    </row>
    <row r="91" spans="1:15" ht="15.75" customHeight="1" x14ac:dyDescent="0.15">
      <c r="A91" s="41">
        <v>2021</v>
      </c>
      <c r="B91" s="52" t="s">
        <v>130</v>
      </c>
      <c r="C91" s="52" t="s">
        <v>131</v>
      </c>
      <c r="D91" s="52" t="s">
        <v>21</v>
      </c>
      <c r="E91" s="41">
        <v>1207</v>
      </c>
      <c r="F91" s="41">
        <v>2</v>
      </c>
      <c r="G91" s="52" t="s">
        <v>28</v>
      </c>
      <c r="H91" s="41">
        <v>5</v>
      </c>
      <c r="I91" s="41">
        <v>0</v>
      </c>
      <c r="J91" s="41">
        <v>235</v>
      </c>
      <c r="K91" s="41">
        <v>753</v>
      </c>
      <c r="L91" s="41">
        <v>0</v>
      </c>
      <c r="M91" s="41">
        <v>518</v>
      </c>
      <c r="N91" s="52"/>
      <c r="O91" s="52"/>
    </row>
    <row r="92" spans="1:15" ht="15.75" customHeight="1" x14ac:dyDescent="0.15">
      <c r="A92" s="41">
        <v>2021</v>
      </c>
      <c r="B92" s="52" t="s">
        <v>130</v>
      </c>
      <c r="C92" s="52" t="s">
        <v>136</v>
      </c>
      <c r="D92" s="52" t="s">
        <v>21</v>
      </c>
      <c r="E92" s="41">
        <v>1207</v>
      </c>
      <c r="F92" s="41">
        <v>2</v>
      </c>
      <c r="G92" s="52" t="s">
        <v>28</v>
      </c>
      <c r="H92" s="41">
        <v>5</v>
      </c>
      <c r="I92" s="41">
        <v>0</v>
      </c>
      <c r="J92" s="41">
        <v>71</v>
      </c>
      <c r="K92" s="41">
        <v>152</v>
      </c>
      <c r="L92" s="41">
        <v>195</v>
      </c>
      <c r="M92" s="41">
        <v>276</v>
      </c>
      <c r="N92" s="52"/>
      <c r="O92" s="52"/>
    </row>
    <row r="93" spans="1:15" ht="15.75" customHeight="1" x14ac:dyDescent="0.15">
      <c r="A93" s="41">
        <v>2021</v>
      </c>
      <c r="B93" s="52" t="s">
        <v>130</v>
      </c>
      <c r="C93" s="52" t="s">
        <v>137</v>
      </c>
      <c r="D93" s="52" t="s">
        <v>21</v>
      </c>
      <c r="E93" s="41">
        <v>1207</v>
      </c>
      <c r="F93" s="41">
        <v>2</v>
      </c>
      <c r="G93" s="52" t="s">
        <v>28</v>
      </c>
      <c r="H93" s="41">
        <v>5</v>
      </c>
      <c r="I93" s="41">
        <v>0</v>
      </c>
      <c r="J93" s="41">
        <v>307</v>
      </c>
      <c r="K93" s="41">
        <v>1496</v>
      </c>
      <c r="L93" s="41">
        <v>74</v>
      </c>
      <c r="M93" s="41">
        <v>1263</v>
      </c>
      <c r="N93" s="52"/>
      <c r="O93" s="52"/>
    </row>
    <row r="94" spans="1:15" ht="15.75" customHeight="1" x14ac:dyDescent="0.15">
      <c r="A94" s="41">
        <v>2021</v>
      </c>
      <c r="B94" s="52" t="s">
        <v>130</v>
      </c>
      <c r="C94" s="52" t="s">
        <v>133</v>
      </c>
      <c r="D94" s="52" t="s">
        <v>21</v>
      </c>
      <c r="E94" s="41">
        <v>1207</v>
      </c>
      <c r="F94" s="41">
        <v>2</v>
      </c>
      <c r="G94" s="52" t="s">
        <v>28</v>
      </c>
      <c r="H94" s="41">
        <v>5</v>
      </c>
      <c r="I94" s="41">
        <v>0</v>
      </c>
      <c r="J94" s="41">
        <v>196</v>
      </c>
      <c r="K94" s="41">
        <v>370</v>
      </c>
      <c r="L94" s="41">
        <v>0</v>
      </c>
      <c r="M94" s="41">
        <v>174</v>
      </c>
      <c r="N94" s="52"/>
      <c r="O94" s="52"/>
    </row>
    <row r="95" spans="1:15" ht="15.75" customHeight="1" x14ac:dyDescent="0.15">
      <c r="A95" s="41">
        <v>2021</v>
      </c>
      <c r="B95" s="52" t="s">
        <v>127</v>
      </c>
      <c r="C95" s="52" t="s">
        <v>134</v>
      </c>
      <c r="D95" s="52" t="s">
        <v>21</v>
      </c>
      <c r="E95" s="41">
        <v>1207</v>
      </c>
      <c r="F95" s="41">
        <v>2</v>
      </c>
      <c r="G95" s="52" t="s">
        <v>28</v>
      </c>
      <c r="H95" s="41">
        <v>5</v>
      </c>
      <c r="I95" s="41">
        <v>135</v>
      </c>
      <c r="J95" s="52"/>
      <c r="K95" s="52"/>
      <c r="L95" s="41">
        <v>0</v>
      </c>
      <c r="M95" s="41">
        <v>0</v>
      </c>
      <c r="N95" s="52"/>
      <c r="O95" s="52"/>
    </row>
    <row r="96" spans="1:15" ht="15.75" customHeight="1" x14ac:dyDescent="0.15">
      <c r="A96" s="41">
        <v>2021</v>
      </c>
      <c r="B96" s="52" t="s">
        <v>127</v>
      </c>
      <c r="C96" s="52" t="s">
        <v>135</v>
      </c>
      <c r="D96" s="52" t="s">
        <v>21</v>
      </c>
      <c r="E96" s="41">
        <v>1207</v>
      </c>
      <c r="F96" s="41">
        <v>2</v>
      </c>
      <c r="G96" s="52" t="s">
        <v>28</v>
      </c>
      <c r="H96" s="41">
        <v>5</v>
      </c>
      <c r="I96" s="41">
        <v>120</v>
      </c>
      <c r="J96" s="52"/>
      <c r="K96" s="52"/>
      <c r="L96" s="41">
        <v>0</v>
      </c>
      <c r="M96" s="41">
        <v>0</v>
      </c>
      <c r="N96" s="52"/>
      <c r="O96" s="52"/>
    </row>
    <row r="97" spans="1:15" ht="15.75" customHeight="1" x14ac:dyDescent="0.15">
      <c r="A97" s="41">
        <v>2021</v>
      </c>
      <c r="B97" s="52" t="s">
        <v>127</v>
      </c>
      <c r="C97" s="52" t="s">
        <v>138</v>
      </c>
      <c r="D97" s="52" t="s">
        <v>21</v>
      </c>
      <c r="E97" s="41">
        <v>1207</v>
      </c>
      <c r="F97" s="41">
        <v>2</v>
      </c>
      <c r="G97" s="52" t="s">
        <v>28</v>
      </c>
      <c r="H97" s="41">
        <v>5</v>
      </c>
      <c r="I97" s="41">
        <v>288</v>
      </c>
      <c r="J97" s="52"/>
      <c r="K97" s="52"/>
      <c r="L97" s="41">
        <v>32</v>
      </c>
      <c r="M97" s="41">
        <v>0</v>
      </c>
      <c r="N97" s="52"/>
      <c r="O97" s="52"/>
    </row>
    <row r="98" spans="1:15" ht="15.75" customHeight="1" x14ac:dyDescent="0.15">
      <c r="A98" s="41">
        <v>2021</v>
      </c>
      <c r="B98" s="52" t="s">
        <v>127</v>
      </c>
      <c r="C98" s="52" t="s">
        <v>128</v>
      </c>
      <c r="D98" s="52" t="s">
        <v>21</v>
      </c>
      <c r="E98" s="41">
        <v>1305</v>
      </c>
      <c r="F98" s="41">
        <v>3</v>
      </c>
      <c r="G98" s="52" t="s">
        <v>28</v>
      </c>
      <c r="H98" s="41">
        <v>5</v>
      </c>
      <c r="I98" s="41">
        <v>210</v>
      </c>
      <c r="J98" s="52"/>
      <c r="K98" s="52"/>
      <c r="L98" s="41">
        <v>0</v>
      </c>
      <c r="M98" s="41">
        <v>0</v>
      </c>
      <c r="N98" s="52"/>
      <c r="O98" s="52"/>
    </row>
    <row r="99" spans="1:15" ht="15.75" customHeight="1" x14ac:dyDescent="0.15">
      <c r="A99" s="41">
        <v>2021</v>
      </c>
      <c r="B99" s="52" t="s">
        <v>127</v>
      </c>
      <c r="C99" s="52" t="s">
        <v>129</v>
      </c>
      <c r="D99" s="52" t="s">
        <v>21</v>
      </c>
      <c r="E99" s="41">
        <v>1305</v>
      </c>
      <c r="F99" s="41">
        <v>3</v>
      </c>
      <c r="G99" s="52" t="s">
        <v>28</v>
      </c>
      <c r="H99" s="41">
        <v>5</v>
      </c>
      <c r="I99" s="41">
        <v>602</v>
      </c>
      <c r="J99" s="52"/>
      <c r="K99" s="52"/>
      <c r="L99" s="41">
        <v>0</v>
      </c>
      <c r="M99" s="41">
        <v>0</v>
      </c>
      <c r="N99" s="52"/>
      <c r="O99" s="52"/>
    </row>
    <row r="100" spans="1:15" ht="15.75" customHeight="1" x14ac:dyDescent="0.15">
      <c r="A100" s="41">
        <v>2021</v>
      </c>
      <c r="B100" s="52" t="s">
        <v>130</v>
      </c>
      <c r="C100" s="52" t="s">
        <v>131</v>
      </c>
      <c r="D100" s="52" t="s">
        <v>21</v>
      </c>
      <c r="E100" s="41">
        <v>1305</v>
      </c>
      <c r="F100" s="41">
        <v>3</v>
      </c>
      <c r="G100" s="52" t="s">
        <v>28</v>
      </c>
      <c r="H100" s="41">
        <v>5</v>
      </c>
      <c r="I100" s="41">
        <v>0</v>
      </c>
      <c r="J100" s="41">
        <v>141</v>
      </c>
      <c r="K100" s="41">
        <v>549</v>
      </c>
      <c r="L100" s="41">
        <v>0</v>
      </c>
      <c r="M100" s="41">
        <v>408</v>
      </c>
      <c r="N100" s="52"/>
      <c r="O100" s="52"/>
    </row>
    <row r="101" spans="1:15" ht="15.75" customHeight="1" x14ac:dyDescent="0.15">
      <c r="A101" s="41">
        <v>2021</v>
      </c>
      <c r="B101" s="52" t="s">
        <v>130</v>
      </c>
      <c r="C101" s="52" t="s">
        <v>136</v>
      </c>
      <c r="D101" s="52" t="s">
        <v>21</v>
      </c>
      <c r="E101" s="41">
        <v>1305</v>
      </c>
      <c r="F101" s="41">
        <v>3</v>
      </c>
      <c r="G101" s="52" t="s">
        <v>28</v>
      </c>
      <c r="H101" s="41">
        <v>5</v>
      </c>
      <c r="I101" s="41">
        <v>0</v>
      </c>
      <c r="J101" s="41">
        <v>344</v>
      </c>
      <c r="K101" s="41">
        <v>491</v>
      </c>
      <c r="L101" s="41">
        <v>103</v>
      </c>
      <c r="M101" s="41">
        <v>250</v>
      </c>
      <c r="N101" s="52"/>
      <c r="O101" s="52"/>
    </row>
    <row r="102" spans="1:15" ht="15.75" customHeight="1" x14ac:dyDescent="0.15">
      <c r="A102" s="41">
        <v>2021</v>
      </c>
      <c r="B102" s="52" t="s">
        <v>130</v>
      </c>
      <c r="C102" s="52" t="s">
        <v>137</v>
      </c>
      <c r="D102" s="52" t="s">
        <v>21</v>
      </c>
      <c r="E102" s="41">
        <v>1305</v>
      </c>
      <c r="F102" s="41">
        <v>3</v>
      </c>
      <c r="G102" s="52" t="s">
        <v>28</v>
      </c>
      <c r="H102" s="41">
        <v>5</v>
      </c>
      <c r="I102" s="41">
        <v>0</v>
      </c>
      <c r="J102" s="41">
        <v>202</v>
      </c>
      <c r="K102" s="41">
        <v>1105</v>
      </c>
      <c r="L102" s="41">
        <v>102</v>
      </c>
      <c r="M102" s="41">
        <v>1005</v>
      </c>
      <c r="N102" s="52"/>
      <c r="O102" s="52"/>
    </row>
    <row r="103" spans="1:15" ht="15.75" customHeight="1" x14ac:dyDescent="0.15">
      <c r="A103" s="41">
        <v>2021</v>
      </c>
      <c r="B103" s="52" t="s">
        <v>130</v>
      </c>
      <c r="C103" s="52" t="s">
        <v>133</v>
      </c>
      <c r="D103" s="52" t="s">
        <v>21</v>
      </c>
      <c r="E103" s="41">
        <v>1305</v>
      </c>
      <c r="F103" s="41">
        <v>3</v>
      </c>
      <c r="G103" s="52" t="s">
        <v>28</v>
      </c>
      <c r="H103" s="41">
        <v>5</v>
      </c>
      <c r="I103" s="41">
        <v>0</v>
      </c>
      <c r="J103" s="41">
        <v>119</v>
      </c>
      <c r="K103" s="41">
        <v>808</v>
      </c>
      <c r="L103" s="41">
        <v>0</v>
      </c>
      <c r="M103" s="41">
        <v>689</v>
      </c>
      <c r="N103" s="52"/>
      <c r="O103" s="52"/>
    </row>
    <row r="104" spans="1:15" ht="15.75" customHeight="1" x14ac:dyDescent="0.15">
      <c r="A104" s="41">
        <v>2021</v>
      </c>
      <c r="B104" s="52" t="s">
        <v>127</v>
      </c>
      <c r="C104" s="52" t="s">
        <v>134</v>
      </c>
      <c r="D104" s="52" t="s">
        <v>21</v>
      </c>
      <c r="E104" s="41">
        <v>1305</v>
      </c>
      <c r="F104" s="41">
        <v>3</v>
      </c>
      <c r="G104" s="52" t="s">
        <v>28</v>
      </c>
      <c r="H104" s="41">
        <v>5</v>
      </c>
      <c r="I104" s="41">
        <v>936</v>
      </c>
      <c r="J104" s="52"/>
      <c r="K104" s="52"/>
      <c r="L104" s="41">
        <v>0</v>
      </c>
      <c r="M104" s="41">
        <v>0</v>
      </c>
      <c r="N104" s="52"/>
      <c r="O104" s="52"/>
    </row>
    <row r="105" spans="1:15" ht="15.75" customHeight="1" x14ac:dyDescent="0.15">
      <c r="A105" s="41">
        <v>2021</v>
      </c>
      <c r="B105" s="52" t="s">
        <v>127</v>
      </c>
      <c r="C105" s="52" t="s">
        <v>135</v>
      </c>
      <c r="D105" s="52" t="s">
        <v>21</v>
      </c>
      <c r="E105" s="41">
        <v>1305</v>
      </c>
      <c r="F105" s="41">
        <v>3</v>
      </c>
      <c r="G105" s="52" t="s">
        <v>28</v>
      </c>
      <c r="H105" s="41">
        <v>5</v>
      </c>
      <c r="I105" s="41">
        <v>133</v>
      </c>
      <c r="J105" s="52"/>
      <c r="K105" s="52"/>
      <c r="L105" s="41">
        <v>0</v>
      </c>
      <c r="M105" s="41">
        <v>0</v>
      </c>
      <c r="N105" s="52"/>
      <c r="O105" s="52"/>
    </row>
    <row r="106" spans="1:15" ht="15.75" customHeight="1" x14ac:dyDescent="0.15">
      <c r="A106" s="41">
        <v>2021</v>
      </c>
      <c r="B106" s="52" t="s">
        <v>127</v>
      </c>
      <c r="C106" s="52" t="s">
        <v>138</v>
      </c>
      <c r="D106" s="52" t="s">
        <v>21</v>
      </c>
      <c r="E106" s="41">
        <v>1305</v>
      </c>
      <c r="F106" s="41">
        <v>3</v>
      </c>
      <c r="G106" s="52" t="s">
        <v>28</v>
      </c>
      <c r="H106" s="41">
        <v>5</v>
      </c>
      <c r="I106" s="41">
        <v>302</v>
      </c>
      <c r="J106" s="52"/>
      <c r="K106" s="52"/>
      <c r="L106" s="41">
        <v>40</v>
      </c>
      <c r="M106" s="41">
        <v>0</v>
      </c>
      <c r="N106" s="52"/>
      <c r="O106" s="52"/>
    </row>
    <row r="107" spans="1:15" ht="15.75" customHeight="1" x14ac:dyDescent="0.15">
      <c r="A107" s="41">
        <v>2021</v>
      </c>
      <c r="B107" s="52" t="s">
        <v>127</v>
      </c>
      <c r="C107" s="52" t="s">
        <v>128</v>
      </c>
      <c r="D107" s="52" t="s">
        <v>21</v>
      </c>
      <c r="E107" s="41">
        <v>1312</v>
      </c>
      <c r="F107" s="41">
        <v>3</v>
      </c>
      <c r="G107" s="52" t="s">
        <v>28</v>
      </c>
      <c r="H107" s="41">
        <v>4</v>
      </c>
      <c r="I107" s="41">
        <v>106</v>
      </c>
      <c r="J107" s="52"/>
      <c r="K107" s="52"/>
      <c r="L107" s="41">
        <v>0</v>
      </c>
      <c r="M107" s="41">
        <v>0</v>
      </c>
      <c r="N107" s="52"/>
      <c r="O107" s="52"/>
    </row>
    <row r="108" spans="1:15" ht="15.75" customHeight="1" x14ac:dyDescent="0.15">
      <c r="A108" s="41">
        <v>2021</v>
      </c>
      <c r="B108" s="52" t="s">
        <v>127</v>
      </c>
      <c r="C108" s="52" t="s">
        <v>129</v>
      </c>
      <c r="D108" s="52" t="s">
        <v>21</v>
      </c>
      <c r="E108" s="41">
        <v>1312</v>
      </c>
      <c r="F108" s="41">
        <v>3</v>
      </c>
      <c r="G108" s="52" t="s">
        <v>28</v>
      </c>
      <c r="H108" s="41">
        <v>4</v>
      </c>
      <c r="I108" s="41">
        <v>87</v>
      </c>
      <c r="J108" s="52"/>
      <c r="K108" s="52"/>
      <c r="L108" s="41">
        <v>0</v>
      </c>
      <c r="M108" s="41">
        <v>0</v>
      </c>
      <c r="N108" s="52"/>
      <c r="O108" s="52"/>
    </row>
    <row r="109" spans="1:15" ht="15.75" customHeight="1" x14ac:dyDescent="0.15">
      <c r="A109" s="41">
        <v>2021</v>
      </c>
      <c r="B109" s="52" t="s">
        <v>130</v>
      </c>
      <c r="C109" s="52" t="s">
        <v>131</v>
      </c>
      <c r="D109" s="52" t="s">
        <v>21</v>
      </c>
      <c r="E109" s="41">
        <v>1312</v>
      </c>
      <c r="F109" s="41">
        <v>3</v>
      </c>
      <c r="G109" s="52" t="s">
        <v>28</v>
      </c>
      <c r="H109" s="41">
        <v>4</v>
      </c>
      <c r="I109" s="41">
        <v>0</v>
      </c>
      <c r="J109" s="41">
        <v>908</v>
      </c>
      <c r="K109" s="41">
        <v>1031</v>
      </c>
      <c r="L109" s="41">
        <v>0</v>
      </c>
      <c r="M109" s="41">
        <v>123</v>
      </c>
      <c r="N109" s="52"/>
      <c r="O109" s="52"/>
    </row>
    <row r="110" spans="1:15" ht="15.75" customHeight="1" x14ac:dyDescent="0.15">
      <c r="A110" s="41">
        <v>2021</v>
      </c>
      <c r="B110" s="52" t="s">
        <v>130</v>
      </c>
      <c r="C110" s="52" t="s">
        <v>132</v>
      </c>
      <c r="D110" s="52" t="s">
        <v>21</v>
      </c>
      <c r="E110" s="41">
        <v>1312</v>
      </c>
      <c r="F110" s="41">
        <v>3</v>
      </c>
      <c r="G110" s="52" t="s">
        <v>28</v>
      </c>
      <c r="H110" s="41">
        <v>4</v>
      </c>
      <c r="I110" s="41">
        <v>0</v>
      </c>
      <c r="J110" s="41">
        <v>134</v>
      </c>
      <c r="K110" s="41">
        <v>683</v>
      </c>
      <c r="L110" s="41">
        <v>53</v>
      </c>
      <c r="M110" s="41">
        <v>602</v>
      </c>
      <c r="N110" s="52"/>
      <c r="O110" s="52"/>
    </row>
    <row r="111" spans="1:15" ht="15.75" customHeight="1" x14ac:dyDescent="0.15">
      <c r="A111" s="41">
        <v>2021</v>
      </c>
      <c r="B111" s="52" t="s">
        <v>130</v>
      </c>
      <c r="C111" s="52" t="s">
        <v>133</v>
      </c>
      <c r="D111" s="52" t="s">
        <v>21</v>
      </c>
      <c r="E111" s="41">
        <v>1312</v>
      </c>
      <c r="F111" s="41">
        <v>3</v>
      </c>
      <c r="G111" s="52" t="s">
        <v>28</v>
      </c>
      <c r="H111" s="41">
        <v>4</v>
      </c>
      <c r="I111" s="41">
        <v>0</v>
      </c>
      <c r="J111" s="41">
        <v>226</v>
      </c>
      <c r="K111" s="41">
        <v>1629</v>
      </c>
      <c r="L111" s="41">
        <v>0</v>
      </c>
      <c r="M111" s="41">
        <v>1403</v>
      </c>
      <c r="N111" s="52"/>
      <c r="O111" s="52"/>
    </row>
    <row r="112" spans="1:15" ht="15.75" customHeight="1" x14ac:dyDescent="0.15">
      <c r="A112" s="41">
        <v>2021</v>
      </c>
      <c r="B112" s="52" t="s">
        <v>127</v>
      </c>
      <c r="C112" s="52" t="s">
        <v>134</v>
      </c>
      <c r="D112" s="52" t="s">
        <v>21</v>
      </c>
      <c r="E112" s="41">
        <v>1312</v>
      </c>
      <c r="F112" s="41">
        <v>3</v>
      </c>
      <c r="G112" s="52" t="s">
        <v>28</v>
      </c>
      <c r="H112" s="41">
        <v>4</v>
      </c>
      <c r="I112" s="41">
        <v>178</v>
      </c>
      <c r="J112" s="52"/>
      <c r="K112" s="52"/>
      <c r="L112" s="41">
        <v>0</v>
      </c>
      <c r="M112" s="41">
        <v>0</v>
      </c>
      <c r="N112" s="52"/>
      <c r="O112" s="52"/>
    </row>
    <row r="113" spans="1:15" ht="15.75" customHeight="1" x14ac:dyDescent="0.15">
      <c r="A113" s="41">
        <v>2021</v>
      </c>
      <c r="B113" s="52" t="s">
        <v>127</v>
      </c>
      <c r="C113" s="52" t="s">
        <v>135</v>
      </c>
      <c r="D113" s="52" t="s">
        <v>21</v>
      </c>
      <c r="E113" s="41">
        <v>1312</v>
      </c>
      <c r="F113" s="41">
        <v>3</v>
      </c>
      <c r="G113" s="52" t="s">
        <v>28</v>
      </c>
      <c r="H113" s="41">
        <v>4</v>
      </c>
      <c r="I113" s="41">
        <v>30</v>
      </c>
      <c r="J113" s="52"/>
      <c r="K113" s="52"/>
      <c r="L113" s="41">
        <v>0</v>
      </c>
      <c r="M113" s="41">
        <v>0</v>
      </c>
      <c r="N113" s="52"/>
      <c r="O113" s="52"/>
    </row>
    <row r="114" spans="1:15" ht="15.75" customHeight="1" x14ac:dyDescent="0.15">
      <c r="A114" s="41">
        <v>2021</v>
      </c>
      <c r="B114" s="52" t="s">
        <v>127</v>
      </c>
      <c r="C114" s="52" t="s">
        <v>128</v>
      </c>
      <c r="D114" s="52" t="s">
        <v>21</v>
      </c>
      <c r="E114" s="41">
        <v>1402</v>
      </c>
      <c r="F114" s="41">
        <v>4</v>
      </c>
      <c r="G114" s="52" t="s">
        <v>28</v>
      </c>
      <c r="H114" s="41">
        <v>4</v>
      </c>
      <c r="I114" s="41">
        <v>190</v>
      </c>
      <c r="J114" s="52"/>
      <c r="K114" s="52"/>
      <c r="L114" s="41">
        <v>0</v>
      </c>
      <c r="M114" s="41">
        <v>0</v>
      </c>
      <c r="N114" s="52"/>
      <c r="O114" s="52"/>
    </row>
    <row r="115" spans="1:15" ht="15.75" customHeight="1" x14ac:dyDescent="0.15">
      <c r="A115" s="41">
        <v>2021</v>
      </c>
      <c r="B115" s="52" t="s">
        <v>127</v>
      </c>
      <c r="C115" s="52" t="s">
        <v>129</v>
      </c>
      <c r="D115" s="52" t="s">
        <v>21</v>
      </c>
      <c r="E115" s="41">
        <v>1402</v>
      </c>
      <c r="F115" s="41">
        <v>4</v>
      </c>
      <c r="G115" s="52" t="s">
        <v>28</v>
      </c>
      <c r="H115" s="41">
        <v>4</v>
      </c>
      <c r="I115" s="41">
        <v>184</v>
      </c>
      <c r="J115" s="52"/>
      <c r="K115" s="52"/>
      <c r="L115" s="41">
        <v>10</v>
      </c>
      <c r="M115" s="41">
        <v>0</v>
      </c>
      <c r="N115" s="52"/>
      <c r="O115" s="52"/>
    </row>
    <row r="116" spans="1:15" ht="15.75" customHeight="1" x14ac:dyDescent="0.15">
      <c r="A116" s="41">
        <v>2021</v>
      </c>
      <c r="B116" s="52" t="s">
        <v>130</v>
      </c>
      <c r="C116" s="52" t="s">
        <v>131</v>
      </c>
      <c r="D116" s="52" t="s">
        <v>21</v>
      </c>
      <c r="E116" s="41">
        <v>1402</v>
      </c>
      <c r="F116" s="41">
        <v>4</v>
      </c>
      <c r="G116" s="52" t="s">
        <v>28</v>
      </c>
      <c r="H116" s="41">
        <v>4</v>
      </c>
      <c r="I116" s="41">
        <v>0</v>
      </c>
      <c r="J116" s="41">
        <v>164</v>
      </c>
      <c r="K116" s="41">
        <v>475</v>
      </c>
      <c r="L116" s="41">
        <v>0</v>
      </c>
      <c r="M116" s="41">
        <v>311</v>
      </c>
      <c r="N116" s="52"/>
      <c r="O116" s="52"/>
    </row>
    <row r="117" spans="1:15" ht="15.75" customHeight="1" x14ac:dyDescent="0.15">
      <c r="A117" s="41">
        <v>2021</v>
      </c>
      <c r="B117" s="52" t="s">
        <v>130</v>
      </c>
      <c r="C117" s="52" t="s">
        <v>132</v>
      </c>
      <c r="D117" s="52" t="s">
        <v>21</v>
      </c>
      <c r="E117" s="41">
        <v>1402</v>
      </c>
      <c r="F117" s="41">
        <v>4</v>
      </c>
      <c r="G117" s="52" t="s">
        <v>28</v>
      </c>
      <c r="H117" s="41">
        <v>4</v>
      </c>
      <c r="I117" s="41">
        <v>0</v>
      </c>
      <c r="J117" s="41">
        <v>138</v>
      </c>
      <c r="K117" s="41">
        <v>855</v>
      </c>
      <c r="L117" s="41">
        <v>86</v>
      </c>
      <c r="M117" s="41">
        <v>803</v>
      </c>
      <c r="N117" s="52"/>
      <c r="O117" s="52"/>
    </row>
    <row r="118" spans="1:15" ht="15.75" customHeight="1" x14ac:dyDescent="0.15">
      <c r="A118" s="41">
        <v>2021</v>
      </c>
      <c r="B118" s="52" t="s">
        <v>130</v>
      </c>
      <c r="C118" s="52" t="s">
        <v>133</v>
      </c>
      <c r="D118" s="52" t="s">
        <v>21</v>
      </c>
      <c r="E118" s="41">
        <v>1402</v>
      </c>
      <c r="F118" s="41">
        <v>4</v>
      </c>
      <c r="G118" s="52" t="s">
        <v>28</v>
      </c>
      <c r="H118" s="41">
        <v>4</v>
      </c>
      <c r="I118" s="41">
        <v>0</v>
      </c>
      <c r="J118" s="41">
        <v>299</v>
      </c>
      <c r="K118" s="41">
        <v>429</v>
      </c>
      <c r="L118" s="41">
        <v>20</v>
      </c>
      <c r="M118" s="41">
        <v>150</v>
      </c>
      <c r="N118" s="52"/>
      <c r="O118" s="52"/>
    </row>
    <row r="119" spans="1:15" ht="15.75" customHeight="1" x14ac:dyDescent="0.15">
      <c r="A119" s="41">
        <v>2021</v>
      </c>
      <c r="B119" s="52" t="s">
        <v>127</v>
      </c>
      <c r="C119" s="52" t="s">
        <v>134</v>
      </c>
      <c r="D119" s="52" t="s">
        <v>21</v>
      </c>
      <c r="E119" s="41">
        <v>1402</v>
      </c>
      <c r="F119" s="41">
        <v>4</v>
      </c>
      <c r="G119" s="52" t="s">
        <v>28</v>
      </c>
      <c r="H119" s="41">
        <v>4</v>
      </c>
      <c r="I119" s="41">
        <v>432</v>
      </c>
      <c r="J119" s="52"/>
      <c r="K119" s="52"/>
      <c r="L119" s="41">
        <v>0</v>
      </c>
      <c r="M119" s="41">
        <v>0</v>
      </c>
      <c r="N119" s="52"/>
      <c r="O119" s="52"/>
    </row>
    <row r="120" spans="1:15" ht="15.75" customHeight="1" x14ac:dyDescent="0.15">
      <c r="A120" s="41">
        <v>2021</v>
      </c>
      <c r="B120" s="52" t="s">
        <v>127</v>
      </c>
      <c r="C120" s="52" t="s">
        <v>135</v>
      </c>
      <c r="D120" s="52" t="s">
        <v>21</v>
      </c>
      <c r="E120" s="41">
        <v>1402</v>
      </c>
      <c r="F120" s="41">
        <v>4</v>
      </c>
      <c r="G120" s="52" t="s">
        <v>28</v>
      </c>
      <c r="H120" s="41">
        <v>4</v>
      </c>
      <c r="I120" s="41">
        <v>37</v>
      </c>
      <c r="J120" s="52"/>
      <c r="K120" s="52"/>
      <c r="L120" s="41">
        <v>0</v>
      </c>
      <c r="M120" s="41">
        <v>0</v>
      </c>
      <c r="N120" s="52"/>
      <c r="O120" s="52"/>
    </row>
    <row r="121" spans="1:15" ht="15.75" customHeight="1" x14ac:dyDescent="0.15">
      <c r="A121" s="41">
        <v>2021</v>
      </c>
      <c r="B121" s="52" t="s">
        <v>127</v>
      </c>
      <c r="C121" s="52" t="s">
        <v>128</v>
      </c>
      <c r="D121" s="52" t="s">
        <v>21</v>
      </c>
      <c r="E121" s="41">
        <v>1412</v>
      </c>
      <c r="F121" s="41">
        <v>4</v>
      </c>
      <c r="G121" s="52" t="s">
        <v>28</v>
      </c>
      <c r="H121" s="41">
        <v>5</v>
      </c>
      <c r="I121" s="41">
        <v>544</v>
      </c>
      <c r="J121" s="52"/>
      <c r="K121" s="52"/>
      <c r="L121" s="41">
        <v>0</v>
      </c>
      <c r="M121" s="41">
        <v>0</v>
      </c>
      <c r="N121" s="52"/>
      <c r="O121" s="52"/>
    </row>
    <row r="122" spans="1:15" ht="15.75" customHeight="1" x14ac:dyDescent="0.15">
      <c r="A122" s="41">
        <v>2021</v>
      </c>
      <c r="B122" s="52" t="s">
        <v>127</v>
      </c>
      <c r="C122" s="52" t="s">
        <v>129</v>
      </c>
      <c r="D122" s="52" t="s">
        <v>21</v>
      </c>
      <c r="E122" s="41">
        <v>1412</v>
      </c>
      <c r="F122" s="41">
        <v>4</v>
      </c>
      <c r="G122" s="52" t="s">
        <v>28</v>
      </c>
      <c r="H122" s="41">
        <v>5</v>
      </c>
      <c r="I122" s="41">
        <v>62</v>
      </c>
      <c r="J122" s="52"/>
      <c r="K122" s="52"/>
      <c r="L122" s="41">
        <v>0</v>
      </c>
      <c r="M122" s="41">
        <v>0</v>
      </c>
      <c r="N122" s="52"/>
      <c r="O122" s="52"/>
    </row>
    <row r="123" spans="1:15" ht="15.75" customHeight="1" x14ac:dyDescent="0.15">
      <c r="A123" s="41">
        <v>2021</v>
      </c>
      <c r="B123" s="52" t="s">
        <v>130</v>
      </c>
      <c r="C123" s="52" t="s">
        <v>131</v>
      </c>
      <c r="D123" s="52" t="s">
        <v>21</v>
      </c>
      <c r="E123" s="41">
        <v>1412</v>
      </c>
      <c r="F123" s="41">
        <v>4</v>
      </c>
      <c r="G123" s="52" t="s">
        <v>28</v>
      </c>
      <c r="H123" s="41">
        <v>5</v>
      </c>
      <c r="I123" s="41">
        <v>0</v>
      </c>
      <c r="J123" s="41">
        <v>191</v>
      </c>
      <c r="K123" s="41">
        <v>369</v>
      </c>
      <c r="L123" s="41">
        <v>539</v>
      </c>
      <c r="M123" s="41">
        <v>717</v>
      </c>
      <c r="N123" s="52"/>
      <c r="O123" s="52"/>
    </row>
    <row r="124" spans="1:15" ht="15.75" customHeight="1" x14ac:dyDescent="0.15">
      <c r="A124" s="41">
        <v>2021</v>
      </c>
      <c r="B124" s="52" t="s">
        <v>130</v>
      </c>
      <c r="C124" s="52" t="s">
        <v>136</v>
      </c>
      <c r="D124" s="52" t="s">
        <v>21</v>
      </c>
      <c r="E124" s="41">
        <v>1412</v>
      </c>
      <c r="F124" s="41">
        <v>4</v>
      </c>
      <c r="G124" s="52" t="s">
        <v>28</v>
      </c>
      <c r="H124" s="41">
        <v>5</v>
      </c>
      <c r="I124" s="41">
        <v>0</v>
      </c>
      <c r="J124" s="41">
        <v>229</v>
      </c>
      <c r="K124" s="41">
        <v>792</v>
      </c>
      <c r="L124" s="41">
        <v>0</v>
      </c>
      <c r="M124" s="41">
        <v>563</v>
      </c>
      <c r="N124" s="52"/>
      <c r="O124" s="52"/>
    </row>
    <row r="125" spans="1:15" ht="15.75" customHeight="1" x14ac:dyDescent="0.15">
      <c r="A125" s="41">
        <v>2021</v>
      </c>
      <c r="B125" s="52" t="s">
        <v>130</v>
      </c>
      <c r="C125" s="52" t="s">
        <v>137</v>
      </c>
      <c r="D125" s="52" t="s">
        <v>21</v>
      </c>
      <c r="E125" s="41">
        <v>1412</v>
      </c>
      <c r="F125" s="41">
        <v>4</v>
      </c>
      <c r="G125" s="52" t="s">
        <v>28</v>
      </c>
      <c r="H125" s="41">
        <v>5</v>
      </c>
      <c r="I125" s="41">
        <v>0</v>
      </c>
      <c r="J125" s="41">
        <v>216</v>
      </c>
      <c r="K125" s="41">
        <v>1091</v>
      </c>
      <c r="L125" s="41">
        <v>92</v>
      </c>
      <c r="M125" s="41">
        <v>967</v>
      </c>
      <c r="N125" s="52"/>
      <c r="O125" s="52"/>
    </row>
    <row r="126" spans="1:15" ht="15.75" customHeight="1" x14ac:dyDescent="0.15">
      <c r="A126" s="41">
        <v>2021</v>
      </c>
      <c r="B126" s="52" t="s">
        <v>130</v>
      </c>
      <c r="C126" s="52" t="s">
        <v>133</v>
      </c>
      <c r="D126" s="52" t="s">
        <v>21</v>
      </c>
      <c r="E126" s="41">
        <v>1412</v>
      </c>
      <c r="F126" s="41">
        <v>4</v>
      </c>
      <c r="G126" s="52" t="s">
        <v>28</v>
      </c>
      <c r="H126" s="41">
        <v>5</v>
      </c>
      <c r="I126" s="41">
        <v>0</v>
      </c>
      <c r="J126" s="41">
        <v>202</v>
      </c>
      <c r="K126" s="41">
        <v>921</v>
      </c>
      <c r="L126" s="41">
        <v>0</v>
      </c>
      <c r="M126" s="41">
        <v>719</v>
      </c>
      <c r="N126" s="52"/>
      <c r="O126" s="52"/>
    </row>
    <row r="127" spans="1:15" ht="15.75" customHeight="1" x14ac:dyDescent="0.15">
      <c r="A127" s="41">
        <v>2021</v>
      </c>
      <c r="B127" s="52" t="s">
        <v>127</v>
      </c>
      <c r="C127" s="52" t="s">
        <v>134</v>
      </c>
      <c r="D127" s="52" t="s">
        <v>21</v>
      </c>
      <c r="E127" s="41">
        <v>1412</v>
      </c>
      <c r="F127" s="41">
        <v>4</v>
      </c>
      <c r="G127" s="52" t="s">
        <v>28</v>
      </c>
      <c r="H127" s="41">
        <v>5</v>
      </c>
      <c r="I127" s="41">
        <v>136</v>
      </c>
      <c r="J127" s="52"/>
      <c r="K127" s="52"/>
      <c r="L127" s="41">
        <v>212</v>
      </c>
      <c r="M127" s="41">
        <v>0</v>
      </c>
      <c r="N127" s="52"/>
      <c r="O127" s="52"/>
    </row>
    <row r="128" spans="1:15" ht="15.75" customHeight="1" x14ac:dyDescent="0.15">
      <c r="A128" s="41">
        <v>2021</v>
      </c>
      <c r="B128" s="52" t="s">
        <v>127</v>
      </c>
      <c r="C128" s="52" t="s">
        <v>135</v>
      </c>
      <c r="D128" s="52" t="s">
        <v>21</v>
      </c>
      <c r="E128" s="41">
        <v>1412</v>
      </c>
      <c r="F128" s="41">
        <v>4</v>
      </c>
      <c r="G128" s="52" t="s">
        <v>28</v>
      </c>
      <c r="H128" s="41">
        <v>5</v>
      </c>
      <c r="I128" s="41">
        <v>37</v>
      </c>
      <c r="J128" s="52"/>
      <c r="K128" s="52"/>
      <c r="L128" s="41">
        <v>0</v>
      </c>
      <c r="M128" s="41">
        <v>0</v>
      </c>
      <c r="N128" s="52"/>
      <c r="O128" s="52"/>
    </row>
    <row r="129" spans="1:15" ht="15.75" customHeight="1" x14ac:dyDescent="0.15">
      <c r="A129" s="41">
        <v>2021</v>
      </c>
      <c r="B129" s="52" t="s">
        <v>127</v>
      </c>
      <c r="C129" s="52" t="s">
        <v>138</v>
      </c>
      <c r="D129" s="52" t="s">
        <v>21</v>
      </c>
      <c r="E129" s="41">
        <v>1412</v>
      </c>
      <c r="F129" s="41">
        <v>4</v>
      </c>
      <c r="G129" s="52" t="s">
        <v>28</v>
      </c>
      <c r="H129" s="41">
        <v>5</v>
      </c>
      <c r="I129" s="41">
        <v>277</v>
      </c>
      <c r="J129" s="52"/>
      <c r="K129" s="52"/>
      <c r="L129" s="41">
        <v>73</v>
      </c>
      <c r="M129" s="41">
        <v>0</v>
      </c>
      <c r="N129" s="52"/>
      <c r="O129" s="52"/>
    </row>
    <row r="130" spans="1:15" ht="15.75" customHeight="1" x14ac:dyDescent="0.15">
      <c r="A130" s="41">
        <v>2021</v>
      </c>
      <c r="B130" s="52" t="s">
        <v>130</v>
      </c>
      <c r="C130" s="52" t="s">
        <v>131</v>
      </c>
      <c r="D130" s="52" t="s">
        <v>21</v>
      </c>
      <c r="E130" s="41">
        <v>1102</v>
      </c>
      <c r="F130" s="41">
        <v>1</v>
      </c>
      <c r="G130" s="52" t="s">
        <v>27</v>
      </c>
      <c r="H130" s="41">
        <v>4</v>
      </c>
      <c r="I130" s="41">
        <v>0</v>
      </c>
      <c r="J130" s="41">
        <v>229</v>
      </c>
      <c r="K130" s="41">
        <v>485</v>
      </c>
      <c r="L130" s="41">
        <v>0</v>
      </c>
      <c r="M130" s="41">
        <v>256</v>
      </c>
      <c r="N130" s="52"/>
      <c r="O130" s="52"/>
    </row>
    <row r="131" spans="1:15" ht="15.75" customHeight="1" x14ac:dyDescent="0.15">
      <c r="A131" s="41">
        <v>2021</v>
      </c>
      <c r="B131" s="52" t="s">
        <v>130</v>
      </c>
      <c r="C131" s="52" t="s">
        <v>131</v>
      </c>
      <c r="D131" s="52" t="s">
        <v>21</v>
      </c>
      <c r="E131" s="41">
        <v>1203</v>
      </c>
      <c r="F131" s="41">
        <v>2</v>
      </c>
      <c r="G131" s="52" t="s">
        <v>27</v>
      </c>
      <c r="H131" s="41">
        <v>4</v>
      </c>
      <c r="I131" s="41">
        <v>0</v>
      </c>
      <c r="J131" s="41">
        <v>135</v>
      </c>
      <c r="K131" s="41">
        <v>474</v>
      </c>
      <c r="L131" s="41">
        <v>10</v>
      </c>
      <c r="M131" s="41">
        <v>349</v>
      </c>
      <c r="N131" s="52"/>
      <c r="O131" s="52"/>
    </row>
    <row r="132" spans="1:15" ht="15.75" customHeight="1" x14ac:dyDescent="0.15">
      <c r="A132" s="41">
        <v>2021</v>
      </c>
      <c r="B132" s="52" t="s">
        <v>130</v>
      </c>
      <c r="C132" s="52" t="s">
        <v>131</v>
      </c>
      <c r="D132" s="52" t="s">
        <v>21</v>
      </c>
      <c r="E132" s="41">
        <v>1307</v>
      </c>
      <c r="F132" s="41">
        <v>3</v>
      </c>
      <c r="G132" s="52" t="s">
        <v>27</v>
      </c>
      <c r="H132" s="41">
        <v>4</v>
      </c>
      <c r="I132" s="41">
        <v>0</v>
      </c>
      <c r="J132" s="41">
        <v>125</v>
      </c>
      <c r="K132" s="41">
        <v>366</v>
      </c>
      <c r="L132" s="41">
        <v>0</v>
      </c>
      <c r="M132" s="41">
        <v>241</v>
      </c>
      <c r="N132" s="52"/>
      <c r="O132" s="52"/>
    </row>
    <row r="133" spans="1:15" ht="15.75" customHeight="1" x14ac:dyDescent="0.15">
      <c r="A133" s="41">
        <v>2021</v>
      </c>
      <c r="B133" s="52" t="s">
        <v>130</v>
      </c>
      <c r="C133" s="52" t="s">
        <v>131</v>
      </c>
      <c r="D133" s="52" t="s">
        <v>21</v>
      </c>
      <c r="E133" s="41">
        <v>1404</v>
      </c>
      <c r="F133" s="41">
        <v>4</v>
      </c>
      <c r="G133" s="52" t="s">
        <v>27</v>
      </c>
      <c r="H133" s="41">
        <v>4</v>
      </c>
      <c r="I133" s="41">
        <v>0</v>
      </c>
      <c r="J133" s="41">
        <v>104</v>
      </c>
      <c r="K133" s="41">
        <v>296</v>
      </c>
      <c r="L133" s="41">
        <v>0</v>
      </c>
      <c r="M133" s="41">
        <v>192</v>
      </c>
      <c r="N133" s="52"/>
      <c r="O133" s="52"/>
    </row>
    <row r="134" spans="1:15" ht="15.75" customHeight="1" x14ac:dyDescent="0.15">
      <c r="A134" s="41">
        <v>2021</v>
      </c>
      <c r="B134" s="52" t="s">
        <v>130</v>
      </c>
      <c r="C134" s="52" t="s">
        <v>131</v>
      </c>
      <c r="D134" s="52" t="s">
        <v>21</v>
      </c>
      <c r="E134" s="41">
        <v>1105</v>
      </c>
      <c r="F134" s="41">
        <v>1</v>
      </c>
      <c r="G134" s="52" t="s">
        <v>30</v>
      </c>
      <c r="H134" s="41">
        <v>4</v>
      </c>
      <c r="I134" s="41">
        <v>0</v>
      </c>
      <c r="J134" s="41">
        <v>241</v>
      </c>
      <c r="K134" s="41">
        <v>840</v>
      </c>
      <c r="L134" s="41">
        <v>0</v>
      </c>
      <c r="M134" s="41">
        <v>599</v>
      </c>
      <c r="N134" s="52"/>
      <c r="O134" s="52"/>
    </row>
    <row r="135" spans="1:15" ht="15.75" customHeight="1" x14ac:dyDescent="0.15">
      <c r="A135" s="41">
        <v>2021</v>
      </c>
      <c r="B135" s="52" t="s">
        <v>130</v>
      </c>
      <c r="C135" s="52" t="s">
        <v>131</v>
      </c>
      <c r="D135" s="52" t="s">
        <v>21</v>
      </c>
      <c r="E135" s="41">
        <v>1201</v>
      </c>
      <c r="F135" s="41">
        <v>2</v>
      </c>
      <c r="G135" s="52" t="s">
        <v>30</v>
      </c>
      <c r="H135" s="41">
        <v>4</v>
      </c>
      <c r="I135" s="41">
        <v>0</v>
      </c>
      <c r="J135" s="41">
        <v>159</v>
      </c>
      <c r="K135" s="41">
        <v>851</v>
      </c>
      <c r="L135" s="41">
        <v>10</v>
      </c>
      <c r="M135" s="41">
        <v>702</v>
      </c>
      <c r="N135" s="52"/>
      <c r="O135" s="52"/>
    </row>
    <row r="136" spans="1:15" ht="15.75" customHeight="1" x14ac:dyDescent="0.15">
      <c r="A136" s="41">
        <v>2021</v>
      </c>
      <c r="B136" s="52" t="s">
        <v>130</v>
      </c>
      <c r="C136" s="52" t="s">
        <v>131</v>
      </c>
      <c r="D136" s="52" t="s">
        <v>21</v>
      </c>
      <c r="E136" s="41">
        <v>1311</v>
      </c>
      <c r="F136" s="41">
        <v>3</v>
      </c>
      <c r="G136" s="52" t="s">
        <v>30</v>
      </c>
      <c r="H136" s="41">
        <v>4</v>
      </c>
      <c r="I136" s="41">
        <v>0</v>
      </c>
      <c r="J136" s="41">
        <v>185</v>
      </c>
      <c r="K136" s="41">
        <v>506</v>
      </c>
      <c r="L136" s="41">
        <v>10</v>
      </c>
      <c r="M136" s="41">
        <v>331</v>
      </c>
      <c r="N136" s="52"/>
      <c r="O136" s="52"/>
    </row>
    <row r="137" spans="1:15" ht="15.75" customHeight="1" x14ac:dyDescent="0.15">
      <c r="A137" s="41">
        <v>2021</v>
      </c>
      <c r="B137" s="52" t="s">
        <v>130</v>
      </c>
      <c r="C137" s="52" t="s">
        <v>131</v>
      </c>
      <c r="D137" s="52" t="s">
        <v>21</v>
      </c>
      <c r="E137" s="41">
        <v>1406</v>
      </c>
      <c r="F137" s="41">
        <v>4</v>
      </c>
      <c r="G137" s="52" t="s">
        <v>30</v>
      </c>
      <c r="H137" s="41">
        <v>4</v>
      </c>
      <c r="I137" s="41">
        <v>0</v>
      </c>
      <c r="J137" s="41">
        <v>184</v>
      </c>
      <c r="K137" s="41">
        <v>424</v>
      </c>
      <c r="L137" s="41">
        <v>11</v>
      </c>
      <c r="M137" s="41">
        <v>251</v>
      </c>
      <c r="N137" s="52"/>
      <c r="O137" s="52"/>
    </row>
    <row r="138" spans="1:15" ht="15.75" customHeight="1" x14ac:dyDescent="0.15">
      <c r="A138" s="41">
        <v>2021</v>
      </c>
      <c r="B138" s="52" t="s">
        <v>127</v>
      </c>
      <c r="C138" s="52" t="s">
        <v>128</v>
      </c>
      <c r="D138" s="52" t="s">
        <v>139</v>
      </c>
      <c r="E138" s="41">
        <v>2101</v>
      </c>
      <c r="F138" s="41">
        <v>1</v>
      </c>
      <c r="G138" s="52" t="s">
        <v>31</v>
      </c>
      <c r="H138" s="41">
        <v>4</v>
      </c>
      <c r="I138" s="41">
        <v>315</v>
      </c>
      <c r="J138" s="52"/>
      <c r="K138" s="52"/>
      <c r="L138" s="41">
        <v>0</v>
      </c>
      <c r="M138" s="41">
        <v>0</v>
      </c>
      <c r="N138" s="52"/>
      <c r="O138" s="52"/>
    </row>
    <row r="139" spans="1:15" ht="15.75" customHeight="1" x14ac:dyDescent="0.15">
      <c r="A139" s="41">
        <v>2021</v>
      </c>
      <c r="B139" s="52" t="s">
        <v>127</v>
      </c>
      <c r="C139" s="52" t="s">
        <v>129</v>
      </c>
      <c r="D139" s="52" t="s">
        <v>139</v>
      </c>
      <c r="E139" s="41">
        <v>2101</v>
      </c>
      <c r="F139" s="41">
        <v>1</v>
      </c>
      <c r="G139" s="52" t="s">
        <v>31</v>
      </c>
      <c r="H139" s="41">
        <v>4</v>
      </c>
      <c r="I139" s="41">
        <v>133</v>
      </c>
      <c r="J139" s="52"/>
      <c r="K139" s="52"/>
      <c r="L139" s="41">
        <v>0</v>
      </c>
      <c r="M139" s="41">
        <v>0</v>
      </c>
      <c r="N139" s="52"/>
      <c r="O139" s="52"/>
    </row>
    <row r="140" spans="1:15" ht="15.75" customHeight="1" x14ac:dyDescent="0.15">
      <c r="A140" s="41">
        <v>2021</v>
      </c>
      <c r="B140" s="52" t="s">
        <v>130</v>
      </c>
      <c r="C140" s="52" t="s">
        <v>131</v>
      </c>
      <c r="D140" s="52" t="s">
        <v>139</v>
      </c>
      <c r="E140" s="41">
        <v>2101</v>
      </c>
      <c r="F140" s="41">
        <v>1</v>
      </c>
      <c r="G140" s="52" t="s">
        <v>31</v>
      </c>
      <c r="H140" s="41">
        <v>4</v>
      </c>
      <c r="I140" s="41">
        <v>0</v>
      </c>
      <c r="J140" s="41">
        <v>154</v>
      </c>
      <c r="K140" s="41">
        <v>572</v>
      </c>
      <c r="L140" s="41">
        <v>0</v>
      </c>
      <c r="M140" s="41">
        <v>418</v>
      </c>
      <c r="N140" s="52"/>
      <c r="O140" s="52"/>
    </row>
    <row r="141" spans="1:15" ht="15.75" customHeight="1" x14ac:dyDescent="0.15">
      <c r="A141" s="41">
        <v>2021</v>
      </c>
      <c r="B141" s="52" t="s">
        <v>130</v>
      </c>
      <c r="C141" s="52" t="s">
        <v>132</v>
      </c>
      <c r="D141" s="52" t="s">
        <v>139</v>
      </c>
      <c r="E141" s="41">
        <v>2101</v>
      </c>
      <c r="F141" s="41">
        <v>1</v>
      </c>
      <c r="G141" s="52" t="s">
        <v>31</v>
      </c>
      <c r="H141" s="41">
        <v>4</v>
      </c>
      <c r="I141" s="41">
        <v>0</v>
      </c>
      <c r="J141" s="41">
        <v>102</v>
      </c>
      <c r="K141" s="41">
        <v>289</v>
      </c>
      <c r="L141" s="41">
        <v>60</v>
      </c>
      <c r="M141" s="41">
        <v>247</v>
      </c>
      <c r="N141" s="52"/>
      <c r="O141" s="52"/>
    </row>
    <row r="142" spans="1:15" ht="15.75" customHeight="1" x14ac:dyDescent="0.15">
      <c r="A142" s="41">
        <v>2021</v>
      </c>
      <c r="B142" s="52" t="s">
        <v>130</v>
      </c>
      <c r="C142" s="52" t="s">
        <v>133</v>
      </c>
      <c r="D142" s="52" t="s">
        <v>139</v>
      </c>
      <c r="E142" s="41">
        <v>2101</v>
      </c>
      <c r="F142" s="41">
        <v>1</v>
      </c>
      <c r="G142" s="52" t="s">
        <v>31</v>
      </c>
      <c r="H142" s="41">
        <v>4</v>
      </c>
      <c r="I142" s="41">
        <v>0</v>
      </c>
      <c r="J142" s="41">
        <v>381</v>
      </c>
      <c r="K142" s="41">
        <v>460</v>
      </c>
      <c r="L142" s="41">
        <v>48</v>
      </c>
      <c r="M142" s="41">
        <v>127</v>
      </c>
      <c r="N142" s="52"/>
      <c r="O142" s="52"/>
    </row>
    <row r="143" spans="1:15" ht="15.75" customHeight="1" x14ac:dyDescent="0.15">
      <c r="A143" s="41">
        <v>2021</v>
      </c>
      <c r="B143" s="52" t="s">
        <v>127</v>
      </c>
      <c r="C143" s="52" t="s">
        <v>134</v>
      </c>
      <c r="D143" s="52" t="s">
        <v>139</v>
      </c>
      <c r="E143" s="41">
        <v>2101</v>
      </c>
      <c r="F143" s="41">
        <v>1</v>
      </c>
      <c r="G143" s="52" t="s">
        <v>31</v>
      </c>
      <c r="H143" s="41">
        <v>4</v>
      </c>
      <c r="I143" s="41">
        <v>37</v>
      </c>
      <c r="J143" s="52"/>
      <c r="K143" s="52"/>
      <c r="L143" s="41">
        <v>0</v>
      </c>
      <c r="M143" s="41">
        <v>0</v>
      </c>
      <c r="N143" s="52"/>
      <c r="O143" s="52"/>
    </row>
    <row r="144" spans="1:15" ht="15.75" customHeight="1" x14ac:dyDescent="0.15">
      <c r="A144" s="41">
        <v>2021</v>
      </c>
      <c r="B144" s="52" t="s">
        <v>127</v>
      </c>
      <c r="C144" s="52" t="s">
        <v>135</v>
      </c>
      <c r="D144" s="52" t="s">
        <v>139</v>
      </c>
      <c r="E144" s="41">
        <v>2101</v>
      </c>
      <c r="F144" s="41">
        <v>1</v>
      </c>
      <c r="G144" s="52" t="s">
        <v>31</v>
      </c>
      <c r="H144" s="41">
        <v>4</v>
      </c>
      <c r="I144" s="41">
        <v>187</v>
      </c>
      <c r="J144" s="52"/>
      <c r="K144" s="52"/>
      <c r="L144" s="41">
        <v>0</v>
      </c>
      <c r="M144" s="41">
        <v>0</v>
      </c>
      <c r="N144" s="52"/>
      <c r="O144" s="52"/>
    </row>
    <row r="145" spans="1:15" ht="15.75" customHeight="1" x14ac:dyDescent="0.15">
      <c r="A145" s="41">
        <v>2021</v>
      </c>
      <c r="B145" s="52" t="s">
        <v>127</v>
      </c>
      <c r="C145" s="52" t="s">
        <v>128</v>
      </c>
      <c r="D145" s="52" t="s">
        <v>139</v>
      </c>
      <c r="E145" s="41">
        <v>2108</v>
      </c>
      <c r="F145" s="41">
        <v>1</v>
      </c>
      <c r="G145" s="52" t="s">
        <v>31</v>
      </c>
      <c r="H145" s="41">
        <v>5</v>
      </c>
      <c r="I145" s="41">
        <v>69</v>
      </c>
      <c r="J145" s="52"/>
      <c r="K145" s="52"/>
      <c r="L145" s="41">
        <v>0</v>
      </c>
      <c r="M145" s="41">
        <v>0</v>
      </c>
      <c r="N145" s="52"/>
      <c r="O145" s="52"/>
    </row>
    <row r="146" spans="1:15" ht="15.75" customHeight="1" x14ac:dyDescent="0.15">
      <c r="A146" s="41">
        <v>2021</v>
      </c>
      <c r="B146" s="52" t="s">
        <v>127</v>
      </c>
      <c r="C146" s="52" t="s">
        <v>129</v>
      </c>
      <c r="D146" s="52" t="s">
        <v>139</v>
      </c>
      <c r="E146" s="41">
        <v>2108</v>
      </c>
      <c r="F146" s="41">
        <v>1</v>
      </c>
      <c r="G146" s="52" t="s">
        <v>31</v>
      </c>
      <c r="H146" s="41">
        <v>5</v>
      </c>
      <c r="I146" s="41">
        <v>131</v>
      </c>
      <c r="J146" s="52"/>
      <c r="K146" s="52"/>
      <c r="L146" s="41">
        <v>10</v>
      </c>
      <c r="M146" s="41">
        <v>0</v>
      </c>
      <c r="N146" s="52"/>
      <c r="O146" s="52"/>
    </row>
    <row r="147" spans="1:15" ht="15.75" customHeight="1" x14ac:dyDescent="0.15">
      <c r="A147" s="41">
        <v>2021</v>
      </c>
      <c r="B147" s="52" t="s">
        <v>130</v>
      </c>
      <c r="C147" s="52" t="s">
        <v>131</v>
      </c>
      <c r="D147" s="52" t="s">
        <v>139</v>
      </c>
      <c r="E147" s="41">
        <v>2108</v>
      </c>
      <c r="F147" s="41">
        <v>1</v>
      </c>
      <c r="G147" s="52" t="s">
        <v>31</v>
      </c>
      <c r="H147" s="41">
        <v>5</v>
      </c>
      <c r="I147" s="41">
        <v>0</v>
      </c>
      <c r="J147" s="41">
        <v>114</v>
      </c>
      <c r="K147" s="41">
        <v>465</v>
      </c>
      <c r="L147" s="41">
        <v>990</v>
      </c>
      <c r="M147" s="41">
        <v>1341</v>
      </c>
      <c r="N147" s="52"/>
      <c r="O147" s="52"/>
    </row>
    <row r="148" spans="1:15" ht="15.75" customHeight="1" x14ac:dyDescent="0.15">
      <c r="A148" s="41">
        <v>2021</v>
      </c>
      <c r="B148" s="52" t="s">
        <v>130</v>
      </c>
      <c r="C148" s="52" t="s">
        <v>136</v>
      </c>
      <c r="D148" s="52" t="s">
        <v>139</v>
      </c>
      <c r="E148" s="41">
        <v>2108</v>
      </c>
      <c r="F148" s="41">
        <v>1</v>
      </c>
      <c r="G148" s="52" t="s">
        <v>31</v>
      </c>
      <c r="H148" s="41">
        <v>5</v>
      </c>
      <c r="I148" s="41">
        <v>0</v>
      </c>
      <c r="J148" s="41">
        <v>152</v>
      </c>
      <c r="K148" s="41">
        <v>299</v>
      </c>
      <c r="L148" s="41">
        <v>0</v>
      </c>
      <c r="M148" s="41">
        <v>147</v>
      </c>
      <c r="N148" s="52"/>
      <c r="O148" s="52"/>
    </row>
    <row r="149" spans="1:15" ht="15.75" customHeight="1" x14ac:dyDescent="0.15">
      <c r="A149" s="41">
        <v>2021</v>
      </c>
      <c r="B149" s="52" t="s">
        <v>130</v>
      </c>
      <c r="C149" s="52" t="s">
        <v>137</v>
      </c>
      <c r="D149" s="52" t="s">
        <v>139</v>
      </c>
      <c r="E149" s="41">
        <v>2108</v>
      </c>
      <c r="F149" s="41">
        <v>1</v>
      </c>
      <c r="G149" s="52" t="s">
        <v>31</v>
      </c>
      <c r="H149" s="41">
        <v>5</v>
      </c>
      <c r="I149" s="41">
        <v>0</v>
      </c>
      <c r="J149" s="41">
        <v>253</v>
      </c>
      <c r="K149" s="41">
        <v>1223</v>
      </c>
      <c r="L149" s="41">
        <v>114</v>
      </c>
      <c r="M149" s="41">
        <v>1084</v>
      </c>
      <c r="N149" s="52"/>
      <c r="O149" s="52"/>
    </row>
    <row r="150" spans="1:15" ht="15.75" customHeight="1" x14ac:dyDescent="0.15">
      <c r="A150" s="41">
        <v>2021</v>
      </c>
      <c r="B150" s="52" t="s">
        <v>130</v>
      </c>
      <c r="C150" s="52" t="s">
        <v>133</v>
      </c>
      <c r="D150" s="52" t="s">
        <v>139</v>
      </c>
      <c r="E150" s="41">
        <v>2108</v>
      </c>
      <c r="F150" s="41">
        <v>1</v>
      </c>
      <c r="G150" s="52" t="s">
        <v>31</v>
      </c>
      <c r="H150" s="41">
        <v>5</v>
      </c>
      <c r="I150" s="41">
        <v>0</v>
      </c>
      <c r="J150" s="41">
        <v>221</v>
      </c>
      <c r="K150" s="41">
        <v>649</v>
      </c>
      <c r="L150" s="41">
        <v>75</v>
      </c>
      <c r="M150" s="41">
        <v>503</v>
      </c>
      <c r="N150" s="52"/>
      <c r="O150" s="52"/>
    </row>
    <row r="151" spans="1:15" ht="15.75" customHeight="1" x14ac:dyDescent="0.15">
      <c r="A151" s="41">
        <v>2021</v>
      </c>
      <c r="B151" s="52" t="s">
        <v>127</v>
      </c>
      <c r="C151" s="52" t="s">
        <v>134</v>
      </c>
      <c r="D151" s="52" t="s">
        <v>139</v>
      </c>
      <c r="E151" s="41">
        <v>2108</v>
      </c>
      <c r="F151" s="41">
        <v>1</v>
      </c>
      <c r="G151" s="52" t="s">
        <v>31</v>
      </c>
      <c r="H151" s="41">
        <v>5</v>
      </c>
      <c r="I151" s="41">
        <v>50</v>
      </c>
      <c r="J151" s="52"/>
      <c r="K151" s="52"/>
      <c r="L151" s="41">
        <v>0</v>
      </c>
      <c r="M151" s="41">
        <v>0</v>
      </c>
      <c r="N151" s="52"/>
      <c r="O151" s="52"/>
    </row>
    <row r="152" spans="1:15" ht="15.75" customHeight="1" x14ac:dyDescent="0.15">
      <c r="A152" s="41">
        <v>2021</v>
      </c>
      <c r="B152" s="52" t="s">
        <v>127</v>
      </c>
      <c r="C152" s="52" t="s">
        <v>135</v>
      </c>
      <c r="D152" s="52" t="s">
        <v>139</v>
      </c>
      <c r="E152" s="41">
        <v>2108</v>
      </c>
      <c r="F152" s="41">
        <v>1</v>
      </c>
      <c r="G152" s="52" t="s">
        <v>31</v>
      </c>
      <c r="H152" s="41">
        <v>5</v>
      </c>
      <c r="I152" s="41">
        <v>451</v>
      </c>
      <c r="J152" s="52"/>
      <c r="K152" s="52"/>
      <c r="L152" s="41">
        <v>0</v>
      </c>
      <c r="M152" s="41">
        <v>0</v>
      </c>
      <c r="N152" s="52"/>
      <c r="O152" s="52"/>
    </row>
    <row r="153" spans="1:15" ht="15.75" customHeight="1" x14ac:dyDescent="0.15">
      <c r="A153" s="41">
        <v>2021</v>
      </c>
      <c r="B153" s="52" t="s">
        <v>127</v>
      </c>
      <c r="C153" s="52" t="s">
        <v>138</v>
      </c>
      <c r="D153" s="52" t="s">
        <v>139</v>
      </c>
      <c r="E153" s="41">
        <v>2108</v>
      </c>
      <c r="F153" s="41">
        <v>1</v>
      </c>
      <c r="G153" s="52" t="s">
        <v>31</v>
      </c>
      <c r="H153" s="41">
        <v>5</v>
      </c>
      <c r="I153" s="41">
        <v>186</v>
      </c>
      <c r="J153" s="52"/>
      <c r="K153" s="52"/>
      <c r="L153" s="41">
        <v>34</v>
      </c>
      <c r="M153" s="41">
        <v>0</v>
      </c>
      <c r="N153" s="52"/>
      <c r="O153" s="52"/>
    </row>
    <row r="154" spans="1:15" ht="15.75" customHeight="1" x14ac:dyDescent="0.15">
      <c r="A154" s="41">
        <v>2021</v>
      </c>
      <c r="B154" s="52" t="s">
        <v>127</v>
      </c>
      <c r="C154" s="52" t="s">
        <v>128</v>
      </c>
      <c r="D154" s="52" t="s">
        <v>139</v>
      </c>
      <c r="E154" s="41">
        <v>2205</v>
      </c>
      <c r="F154" s="41">
        <v>2</v>
      </c>
      <c r="G154" s="52" t="s">
        <v>31</v>
      </c>
      <c r="H154" s="41">
        <v>4</v>
      </c>
      <c r="I154" s="41">
        <v>250</v>
      </c>
      <c r="J154" s="52"/>
      <c r="K154" s="52"/>
      <c r="L154" s="41">
        <v>0</v>
      </c>
      <c r="M154" s="41">
        <v>0</v>
      </c>
      <c r="N154" s="52"/>
      <c r="O154" s="52"/>
    </row>
    <row r="155" spans="1:15" ht="15.75" customHeight="1" x14ac:dyDescent="0.15">
      <c r="A155" s="41">
        <v>2021</v>
      </c>
      <c r="B155" s="52" t="s">
        <v>127</v>
      </c>
      <c r="C155" s="52" t="s">
        <v>129</v>
      </c>
      <c r="D155" s="52" t="s">
        <v>139</v>
      </c>
      <c r="E155" s="41">
        <v>2205</v>
      </c>
      <c r="F155" s="41">
        <v>2</v>
      </c>
      <c r="G155" s="52" t="s">
        <v>31</v>
      </c>
      <c r="H155" s="41">
        <v>4</v>
      </c>
      <c r="I155" s="41">
        <v>635</v>
      </c>
      <c r="J155" s="52"/>
      <c r="K155" s="52"/>
      <c r="L155" s="41">
        <v>0</v>
      </c>
      <c r="M155" s="41">
        <v>0</v>
      </c>
      <c r="N155" s="52"/>
      <c r="O155" s="52"/>
    </row>
    <row r="156" spans="1:15" ht="15.75" customHeight="1" x14ac:dyDescent="0.15">
      <c r="A156" s="41">
        <v>2021</v>
      </c>
      <c r="B156" s="52" t="s">
        <v>130</v>
      </c>
      <c r="C156" s="52" t="s">
        <v>131</v>
      </c>
      <c r="D156" s="52" t="s">
        <v>139</v>
      </c>
      <c r="E156" s="41">
        <v>2205</v>
      </c>
      <c r="F156" s="41">
        <v>2</v>
      </c>
      <c r="G156" s="52" t="s">
        <v>31</v>
      </c>
      <c r="H156" s="41">
        <v>4</v>
      </c>
      <c r="I156" s="41">
        <v>0</v>
      </c>
      <c r="J156" s="41">
        <v>216</v>
      </c>
      <c r="K156" s="41">
        <v>551</v>
      </c>
      <c r="L156" s="41">
        <v>517</v>
      </c>
      <c r="M156" s="41">
        <v>852</v>
      </c>
      <c r="N156" s="52"/>
      <c r="O156" s="52"/>
    </row>
    <row r="157" spans="1:15" ht="15.75" customHeight="1" x14ac:dyDescent="0.15">
      <c r="A157" s="41">
        <v>2021</v>
      </c>
      <c r="B157" s="52" t="s">
        <v>130</v>
      </c>
      <c r="C157" s="52" t="s">
        <v>132</v>
      </c>
      <c r="D157" s="52" t="s">
        <v>139</v>
      </c>
      <c r="E157" s="41">
        <v>2205</v>
      </c>
      <c r="F157" s="41">
        <v>2</v>
      </c>
      <c r="G157" s="52" t="s">
        <v>31</v>
      </c>
      <c r="H157" s="41">
        <v>4</v>
      </c>
      <c r="I157" s="41">
        <v>0</v>
      </c>
      <c r="J157" s="41">
        <v>151</v>
      </c>
      <c r="K157" s="41">
        <v>569</v>
      </c>
      <c r="L157" s="41">
        <v>20</v>
      </c>
      <c r="M157" s="41">
        <v>438</v>
      </c>
      <c r="N157" s="52"/>
      <c r="O157" s="52"/>
    </row>
    <row r="158" spans="1:15" ht="15.75" customHeight="1" x14ac:dyDescent="0.15">
      <c r="A158" s="41">
        <v>2021</v>
      </c>
      <c r="B158" s="52" t="s">
        <v>130</v>
      </c>
      <c r="C158" s="52" t="s">
        <v>133</v>
      </c>
      <c r="D158" s="52" t="s">
        <v>139</v>
      </c>
      <c r="E158" s="41">
        <v>2205</v>
      </c>
      <c r="F158" s="41">
        <v>2</v>
      </c>
      <c r="G158" s="52" t="s">
        <v>31</v>
      </c>
      <c r="H158" s="41">
        <v>4</v>
      </c>
      <c r="I158" s="41">
        <v>0</v>
      </c>
      <c r="J158" s="41">
        <v>109</v>
      </c>
      <c r="K158" s="41">
        <v>1487</v>
      </c>
      <c r="L158" s="41">
        <v>31</v>
      </c>
      <c r="M158" s="41">
        <v>1409</v>
      </c>
      <c r="N158" s="52"/>
      <c r="O158" s="52"/>
    </row>
    <row r="159" spans="1:15" ht="15.75" customHeight="1" x14ac:dyDescent="0.15">
      <c r="A159" s="41">
        <v>2021</v>
      </c>
      <c r="B159" s="52" t="s">
        <v>127</v>
      </c>
      <c r="C159" s="52" t="s">
        <v>134</v>
      </c>
      <c r="D159" s="52" t="s">
        <v>139</v>
      </c>
      <c r="E159" s="41">
        <v>2205</v>
      </c>
      <c r="F159" s="41">
        <v>2</v>
      </c>
      <c r="G159" s="52" t="s">
        <v>31</v>
      </c>
      <c r="H159" s="41">
        <v>4</v>
      </c>
      <c r="I159" s="41">
        <v>138</v>
      </c>
      <c r="J159" s="52"/>
      <c r="K159" s="52"/>
      <c r="L159" s="41">
        <v>0</v>
      </c>
      <c r="M159" s="41">
        <v>0</v>
      </c>
      <c r="N159" s="52"/>
      <c r="O159" s="52"/>
    </row>
    <row r="160" spans="1:15" ht="15.75" customHeight="1" x14ac:dyDescent="0.15">
      <c r="A160" s="41">
        <v>2021</v>
      </c>
      <c r="B160" s="52" t="s">
        <v>127</v>
      </c>
      <c r="C160" s="52" t="s">
        <v>135</v>
      </c>
      <c r="D160" s="52" t="s">
        <v>139</v>
      </c>
      <c r="E160" s="41">
        <v>2205</v>
      </c>
      <c r="F160" s="41">
        <v>2</v>
      </c>
      <c r="G160" s="52" t="s">
        <v>31</v>
      </c>
      <c r="H160" s="41">
        <v>4</v>
      </c>
      <c r="I160" s="41">
        <v>168</v>
      </c>
      <c r="J160" s="52"/>
      <c r="K160" s="52"/>
      <c r="L160" s="41">
        <v>0</v>
      </c>
      <c r="M160" s="41">
        <v>0</v>
      </c>
      <c r="N160" s="52"/>
      <c r="O160" s="52"/>
    </row>
    <row r="161" spans="1:15" ht="15.75" customHeight="1" x14ac:dyDescent="0.15">
      <c r="A161" s="41">
        <v>2021</v>
      </c>
      <c r="B161" s="52" t="s">
        <v>127</v>
      </c>
      <c r="C161" s="52" t="s">
        <v>128</v>
      </c>
      <c r="D161" s="52" t="s">
        <v>139</v>
      </c>
      <c r="E161" s="41">
        <v>2212</v>
      </c>
      <c r="F161" s="41">
        <v>2</v>
      </c>
      <c r="G161" s="52" t="s">
        <v>31</v>
      </c>
      <c r="H161" s="41">
        <v>5</v>
      </c>
      <c r="I161" s="41">
        <v>147</v>
      </c>
      <c r="J161" s="52"/>
      <c r="K161" s="52"/>
      <c r="L161" s="41">
        <v>0</v>
      </c>
      <c r="M161" s="41">
        <v>0</v>
      </c>
      <c r="N161" s="52"/>
      <c r="O161" s="52"/>
    </row>
    <row r="162" spans="1:15" ht="15.75" customHeight="1" x14ac:dyDescent="0.15">
      <c r="A162" s="41">
        <v>2021</v>
      </c>
      <c r="B162" s="52" t="s">
        <v>127</v>
      </c>
      <c r="C162" s="52" t="s">
        <v>129</v>
      </c>
      <c r="D162" s="52" t="s">
        <v>139</v>
      </c>
      <c r="E162" s="41">
        <v>2212</v>
      </c>
      <c r="F162" s="41">
        <v>2</v>
      </c>
      <c r="G162" s="52" t="s">
        <v>31</v>
      </c>
      <c r="H162" s="41">
        <v>5</v>
      </c>
      <c r="I162" s="41">
        <v>224</v>
      </c>
      <c r="J162" s="52"/>
      <c r="K162" s="52"/>
      <c r="L162" s="41">
        <v>0</v>
      </c>
      <c r="M162" s="41">
        <v>0</v>
      </c>
      <c r="N162" s="52"/>
      <c r="O162" s="52"/>
    </row>
    <row r="163" spans="1:15" ht="15.75" customHeight="1" x14ac:dyDescent="0.15">
      <c r="A163" s="41">
        <v>2021</v>
      </c>
      <c r="B163" s="52" t="s">
        <v>130</v>
      </c>
      <c r="C163" s="52" t="s">
        <v>131</v>
      </c>
      <c r="D163" s="52" t="s">
        <v>139</v>
      </c>
      <c r="E163" s="41">
        <v>2212</v>
      </c>
      <c r="F163" s="41">
        <v>2</v>
      </c>
      <c r="G163" s="52" t="s">
        <v>31</v>
      </c>
      <c r="H163" s="41">
        <v>5</v>
      </c>
      <c r="I163" s="41">
        <v>0</v>
      </c>
      <c r="J163" s="41">
        <v>184</v>
      </c>
      <c r="K163" s="41">
        <v>735</v>
      </c>
      <c r="L163" s="41">
        <v>550</v>
      </c>
      <c r="M163" s="41">
        <v>1101</v>
      </c>
      <c r="N163" s="52"/>
      <c r="O163" s="52"/>
    </row>
    <row r="164" spans="1:15" ht="15.75" customHeight="1" x14ac:dyDescent="0.15">
      <c r="A164" s="41">
        <v>2021</v>
      </c>
      <c r="B164" s="52" t="s">
        <v>130</v>
      </c>
      <c r="C164" s="52" t="s">
        <v>136</v>
      </c>
      <c r="D164" s="52" t="s">
        <v>139</v>
      </c>
      <c r="E164" s="41">
        <v>2212</v>
      </c>
      <c r="F164" s="41">
        <v>2</v>
      </c>
      <c r="G164" s="52" t="s">
        <v>31</v>
      </c>
      <c r="H164" s="41">
        <v>5</v>
      </c>
      <c r="I164" s="41">
        <v>0</v>
      </c>
      <c r="J164" s="41">
        <v>227</v>
      </c>
      <c r="K164" s="41">
        <v>1048</v>
      </c>
      <c r="L164" s="41">
        <v>0</v>
      </c>
      <c r="M164" s="41">
        <v>821</v>
      </c>
      <c r="N164" s="52"/>
      <c r="O164" s="52"/>
    </row>
    <row r="165" spans="1:15" ht="15.75" customHeight="1" x14ac:dyDescent="0.15">
      <c r="A165" s="41">
        <v>2021</v>
      </c>
      <c r="B165" s="52" t="s">
        <v>130</v>
      </c>
      <c r="C165" s="52" t="s">
        <v>137</v>
      </c>
      <c r="D165" s="52" t="s">
        <v>139</v>
      </c>
      <c r="E165" s="41">
        <v>2212</v>
      </c>
      <c r="F165" s="41">
        <v>2</v>
      </c>
      <c r="G165" s="52" t="s">
        <v>31</v>
      </c>
      <c r="H165" s="41">
        <v>5</v>
      </c>
      <c r="I165" s="41">
        <v>0</v>
      </c>
      <c r="J165" s="41">
        <v>207</v>
      </c>
      <c r="K165" s="41">
        <v>801</v>
      </c>
      <c r="L165" s="41">
        <v>67</v>
      </c>
      <c r="M165" s="41">
        <v>661</v>
      </c>
      <c r="N165" s="52"/>
      <c r="O165" s="52"/>
    </row>
    <row r="166" spans="1:15" ht="15.75" customHeight="1" x14ac:dyDescent="0.15">
      <c r="A166" s="41">
        <v>2021</v>
      </c>
      <c r="B166" s="52" t="s">
        <v>130</v>
      </c>
      <c r="C166" s="52" t="s">
        <v>133</v>
      </c>
      <c r="D166" s="52" t="s">
        <v>139</v>
      </c>
      <c r="E166" s="41">
        <v>2212</v>
      </c>
      <c r="F166" s="41">
        <v>2</v>
      </c>
      <c r="G166" s="52" t="s">
        <v>31</v>
      </c>
      <c r="H166" s="41">
        <v>5</v>
      </c>
      <c r="I166" s="41">
        <v>0</v>
      </c>
      <c r="J166" s="41">
        <v>270</v>
      </c>
      <c r="K166" s="41">
        <v>1340</v>
      </c>
      <c r="L166" s="41">
        <v>62</v>
      </c>
      <c r="M166" s="41">
        <v>1132</v>
      </c>
      <c r="N166" s="52"/>
      <c r="O166" s="52"/>
    </row>
    <row r="167" spans="1:15" ht="15.75" customHeight="1" x14ac:dyDescent="0.15">
      <c r="A167" s="41">
        <v>2021</v>
      </c>
      <c r="B167" s="52" t="s">
        <v>127</v>
      </c>
      <c r="C167" s="52" t="s">
        <v>134</v>
      </c>
      <c r="D167" s="52" t="s">
        <v>139</v>
      </c>
      <c r="E167" s="41">
        <v>2212</v>
      </c>
      <c r="F167" s="41">
        <v>2</v>
      </c>
      <c r="G167" s="52" t="s">
        <v>31</v>
      </c>
      <c r="H167" s="41">
        <v>5</v>
      </c>
      <c r="I167" s="41">
        <v>48</v>
      </c>
      <c r="J167" s="52"/>
      <c r="K167" s="52"/>
      <c r="L167" s="41">
        <v>0</v>
      </c>
      <c r="M167" s="41">
        <v>0</v>
      </c>
      <c r="N167" s="52"/>
      <c r="O167" s="52"/>
    </row>
    <row r="168" spans="1:15" ht="15.75" customHeight="1" x14ac:dyDescent="0.15">
      <c r="A168" s="41">
        <v>2021</v>
      </c>
      <c r="B168" s="52" t="s">
        <v>127</v>
      </c>
      <c r="C168" s="52" t="s">
        <v>135</v>
      </c>
      <c r="D168" s="52" t="s">
        <v>139</v>
      </c>
      <c r="E168" s="41">
        <v>2212</v>
      </c>
      <c r="F168" s="41">
        <v>2</v>
      </c>
      <c r="G168" s="52" t="s">
        <v>31</v>
      </c>
      <c r="H168" s="41">
        <v>5</v>
      </c>
      <c r="I168" s="41">
        <v>312</v>
      </c>
      <c r="J168" s="52"/>
      <c r="K168" s="52"/>
      <c r="L168" s="41">
        <v>0</v>
      </c>
      <c r="M168" s="41">
        <v>0</v>
      </c>
      <c r="N168" s="52"/>
      <c r="O168" s="52"/>
    </row>
    <row r="169" spans="1:15" ht="15.75" customHeight="1" x14ac:dyDescent="0.15">
      <c r="A169" s="41">
        <v>2021</v>
      </c>
      <c r="B169" s="52" t="s">
        <v>127</v>
      </c>
      <c r="C169" s="52" t="s">
        <v>138</v>
      </c>
      <c r="D169" s="52" t="s">
        <v>139</v>
      </c>
      <c r="E169" s="41">
        <v>2212</v>
      </c>
      <c r="F169" s="41">
        <v>2</v>
      </c>
      <c r="G169" s="52" t="s">
        <v>31</v>
      </c>
      <c r="H169" s="41">
        <v>5</v>
      </c>
      <c r="I169" s="41">
        <v>510</v>
      </c>
      <c r="J169" s="52"/>
      <c r="K169" s="52"/>
      <c r="L169" s="41">
        <v>119</v>
      </c>
      <c r="M169" s="41">
        <v>0</v>
      </c>
      <c r="N169" s="52"/>
      <c r="O169" s="52"/>
    </row>
    <row r="170" spans="1:15" ht="15.75" customHeight="1" x14ac:dyDescent="0.15">
      <c r="A170" s="41">
        <v>2021</v>
      </c>
      <c r="B170" s="52" t="s">
        <v>127</v>
      </c>
      <c r="C170" s="52" t="s">
        <v>128</v>
      </c>
      <c r="D170" s="52" t="s">
        <v>139</v>
      </c>
      <c r="E170" s="41">
        <v>2303</v>
      </c>
      <c r="F170" s="41">
        <v>3</v>
      </c>
      <c r="G170" s="52" t="s">
        <v>31</v>
      </c>
      <c r="H170" s="41">
        <v>5</v>
      </c>
      <c r="I170" s="41">
        <v>156</v>
      </c>
      <c r="J170" s="52"/>
      <c r="K170" s="52"/>
      <c r="L170" s="41">
        <v>0</v>
      </c>
      <c r="M170" s="41">
        <v>0</v>
      </c>
      <c r="N170" s="52"/>
      <c r="O170" s="52"/>
    </row>
    <row r="171" spans="1:15" ht="15.75" customHeight="1" x14ac:dyDescent="0.15">
      <c r="A171" s="41">
        <v>2021</v>
      </c>
      <c r="B171" s="52" t="s">
        <v>127</v>
      </c>
      <c r="C171" s="52" t="s">
        <v>129</v>
      </c>
      <c r="D171" s="52" t="s">
        <v>139</v>
      </c>
      <c r="E171" s="41">
        <v>2303</v>
      </c>
      <c r="F171" s="41">
        <v>3</v>
      </c>
      <c r="G171" s="52" t="s">
        <v>31</v>
      </c>
      <c r="H171" s="41">
        <v>5</v>
      </c>
      <c r="I171" s="41">
        <v>229</v>
      </c>
      <c r="J171" s="52"/>
      <c r="K171" s="52"/>
      <c r="L171" s="41">
        <v>10</v>
      </c>
      <c r="M171" s="41">
        <v>0</v>
      </c>
      <c r="N171" s="52"/>
      <c r="O171" s="52"/>
    </row>
    <row r="172" spans="1:15" ht="15.75" customHeight="1" x14ac:dyDescent="0.15">
      <c r="A172" s="41">
        <v>2021</v>
      </c>
      <c r="B172" s="52" t="s">
        <v>130</v>
      </c>
      <c r="C172" s="52" t="s">
        <v>131</v>
      </c>
      <c r="D172" s="52" t="s">
        <v>139</v>
      </c>
      <c r="E172" s="41">
        <v>2303</v>
      </c>
      <c r="F172" s="41">
        <v>3</v>
      </c>
      <c r="G172" s="52" t="s">
        <v>31</v>
      </c>
      <c r="H172" s="41">
        <v>5</v>
      </c>
      <c r="I172" s="41">
        <v>0</v>
      </c>
      <c r="J172" s="41">
        <v>71</v>
      </c>
      <c r="K172" s="41">
        <v>279</v>
      </c>
      <c r="L172" s="41">
        <v>0</v>
      </c>
      <c r="M172" s="41">
        <v>208</v>
      </c>
      <c r="N172" s="52"/>
      <c r="O172" s="52"/>
    </row>
    <row r="173" spans="1:15" ht="15.75" customHeight="1" x14ac:dyDescent="0.15">
      <c r="A173" s="41">
        <v>2021</v>
      </c>
      <c r="B173" s="52" t="s">
        <v>130</v>
      </c>
      <c r="C173" s="52" t="s">
        <v>136</v>
      </c>
      <c r="D173" s="52" t="s">
        <v>139</v>
      </c>
      <c r="E173" s="41">
        <v>2303</v>
      </c>
      <c r="F173" s="41">
        <v>3</v>
      </c>
      <c r="G173" s="52" t="s">
        <v>31</v>
      </c>
      <c r="H173" s="41">
        <v>5</v>
      </c>
      <c r="I173" s="41">
        <v>0</v>
      </c>
      <c r="J173" s="41">
        <v>167</v>
      </c>
      <c r="K173" s="41">
        <v>1409</v>
      </c>
      <c r="L173" s="41">
        <v>67</v>
      </c>
      <c r="M173" s="41">
        <v>1309</v>
      </c>
      <c r="N173" s="52"/>
      <c r="O173" s="52"/>
    </row>
    <row r="174" spans="1:15" ht="15.75" customHeight="1" x14ac:dyDescent="0.15">
      <c r="A174" s="41">
        <v>2021</v>
      </c>
      <c r="B174" s="52" t="s">
        <v>130</v>
      </c>
      <c r="C174" s="52" t="s">
        <v>137</v>
      </c>
      <c r="D174" s="52" t="s">
        <v>139</v>
      </c>
      <c r="E174" s="41">
        <v>2303</v>
      </c>
      <c r="F174" s="41">
        <v>3</v>
      </c>
      <c r="G174" s="52" t="s">
        <v>31</v>
      </c>
      <c r="H174" s="41">
        <v>5</v>
      </c>
      <c r="I174" s="41">
        <v>0</v>
      </c>
      <c r="J174" s="41">
        <v>252</v>
      </c>
      <c r="K174" s="41">
        <v>462</v>
      </c>
      <c r="L174" s="41">
        <v>71</v>
      </c>
      <c r="M174" s="41">
        <v>281</v>
      </c>
      <c r="N174" s="52"/>
      <c r="O174" s="52"/>
    </row>
    <row r="175" spans="1:15" ht="15.75" customHeight="1" x14ac:dyDescent="0.15">
      <c r="A175" s="41">
        <v>2021</v>
      </c>
      <c r="B175" s="52" t="s">
        <v>130</v>
      </c>
      <c r="C175" s="52" t="s">
        <v>133</v>
      </c>
      <c r="D175" s="52" t="s">
        <v>139</v>
      </c>
      <c r="E175" s="41">
        <v>2303</v>
      </c>
      <c r="F175" s="41">
        <v>3</v>
      </c>
      <c r="G175" s="52" t="s">
        <v>31</v>
      </c>
      <c r="H175" s="41">
        <v>5</v>
      </c>
      <c r="I175" s="41">
        <v>0</v>
      </c>
      <c r="J175" s="41">
        <v>144</v>
      </c>
      <c r="K175" s="41">
        <v>1390</v>
      </c>
      <c r="L175" s="41">
        <v>46</v>
      </c>
      <c r="M175" s="41">
        <v>1292</v>
      </c>
      <c r="N175" s="52"/>
      <c r="O175" s="52"/>
    </row>
    <row r="176" spans="1:15" ht="15.75" customHeight="1" x14ac:dyDescent="0.15">
      <c r="A176" s="41">
        <v>2021</v>
      </c>
      <c r="B176" s="52" t="s">
        <v>127</v>
      </c>
      <c r="C176" s="52" t="s">
        <v>134</v>
      </c>
      <c r="D176" s="52" t="s">
        <v>139</v>
      </c>
      <c r="E176" s="41">
        <v>2303</v>
      </c>
      <c r="F176" s="41">
        <v>3</v>
      </c>
      <c r="G176" s="52" t="s">
        <v>31</v>
      </c>
      <c r="H176" s="41">
        <v>5</v>
      </c>
      <c r="I176" s="41">
        <v>78</v>
      </c>
      <c r="J176" s="52"/>
      <c r="K176" s="52"/>
      <c r="L176" s="41">
        <v>0</v>
      </c>
      <c r="M176" s="41">
        <v>0</v>
      </c>
      <c r="N176" s="52"/>
      <c r="O176" s="52"/>
    </row>
    <row r="177" spans="1:15" ht="15.75" customHeight="1" x14ac:dyDescent="0.15">
      <c r="A177" s="41">
        <v>2021</v>
      </c>
      <c r="B177" s="52" t="s">
        <v>127</v>
      </c>
      <c r="C177" s="52" t="s">
        <v>135</v>
      </c>
      <c r="D177" s="52" t="s">
        <v>139</v>
      </c>
      <c r="E177" s="41">
        <v>2303</v>
      </c>
      <c r="F177" s="41">
        <v>3</v>
      </c>
      <c r="G177" s="52" t="s">
        <v>31</v>
      </c>
      <c r="H177" s="41">
        <v>5</v>
      </c>
      <c r="I177" s="41">
        <v>173</v>
      </c>
      <c r="J177" s="52"/>
      <c r="K177" s="52"/>
      <c r="L177" s="41">
        <v>0</v>
      </c>
      <c r="M177" s="41">
        <v>1216</v>
      </c>
      <c r="N177" s="52"/>
      <c r="O177" s="52"/>
    </row>
    <row r="178" spans="1:15" ht="15.75" customHeight="1" x14ac:dyDescent="0.15">
      <c r="A178" s="41">
        <v>2021</v>
      </c>
      <c r="B178" s="52" t="s">
        <v>127</v>
      </c>
      <c r="C178" s="52" t="s">
        <v>138</v>
      </c>
      <c r="D178" s="52" t="s">
        <v>139</v>
      </c>
      <c r="E178" s="41">
        <v>2303</v>
      </c>
      <c r="F178" s="41">
        <v>3</v>
      </c>
      <c r="G178" s="52" t="s">
        <v>31</v>
      </c>
      <c r="H178" s="41">
        <v>5</v>
      </c>
      <c r="I178" s="41">
        <v>331</v>
      </c>
      <c r="J178" s="52"/>
      <c r="K178" s="52"/>
      <c r="L178" s="41">
        <v>70</v>
      </c>
      <c r="M178" s="41">
        <v>0</v>
      </c>
      <c r="N178" s="52"/>
      <c r="O178" s="52"/>
    </row>
    <row r="179" spans="1:15" ht="15.75" customHeight="1" x14ac:dyDescent="0.15">
      <c r="A179" s="41">
        <v>2021</v>
      </c>
      <c r="B179" s="52" t="s">
        <v>127</v>
      </c>
      <c r="C179" s="52" t="s">
        <v>128</v>
      </c>
      <c r="D179" s="52" t="s">
        <v>139</v>
      </c>
      <c r="E179" s="41">
        <v>2309</v>
      </c>
      <c r="F179" s="41">
        <v>3</v>
      </c>
      <c r="G179" s="52" t="s">
        <v>31</v>
      </c>
      <c r="H179" s="41">
        <v>4</v>
      </c>
      <c r="I179" s="41">
        <v>87</v>
      </c>
      <c r="J179" s="52"/>
      <c r="K179" s="52"/>
      <c r="L179" s="41">
        <v>0</v>
      </c>
      <c r="M179" s="41">
        <v>0</v>
      </c>
      <c r="N179" s="52"/>
      <c r="O179" s="52"/>
    </row>
    <row r="180" spans="1:15" ht="15.75" customHeight="1" x14ac:dyDescent="0.15">
      <c r="A180" s="41">
        <v>2021</v>
      </c>
      <c r="B180" s="52" t="s">
        <v>127</v>
      </c>
      <c r="C180" s="52" t="s">
        <v>129</v>
      </c>
      <c r="D180" s="52" t="s">
        <v>139</v>
      </c>
      <c r="E180" s="41">
        <v>2309</v>
      </c>
      <c r="F180" s="41">
        <v>3</v>
      </c>
      <c r="G180" s="52" t="s">
        <v>31</v>
      </c>
      <c r="H180" s="41">
        <v>4</v>
      </c>
      <c r="I180" s="41">
        <v>116</v>
      </c>
      <c r="J180" s="52"/>
      <c r="K180" s="52"/>
      <c r="L180" s="41">
        <v>24</v>
      </c>
      <c r="M180" s="41">
        <v>0</v>
      </c>
      <c r="N180" s="52"/>
      <c r="O180" s="52"/>
    </row>
    <row r="181" spans="1:15" ht="15.75" customHeight="1" x14ac:dyDescent="0.15">
      <c r="A181" s="41">
        <v>2021</v>
      </c>
      <c r="B181" s="52" t="s">
        <v>130</v>
      </c>
      <c r="C181" s="52" t="s">
        <v>131</v>
      </c>
      <c r="D181" s="52" t="s">
        <v>139</v>
      </c>
      <c r="E181" s="41">
        <v>2309</v>
      </c>
      <c r="F181" s="41">
        <v>3</v>
      </c>
      <c r="G181" s="52" t="s">
        <v>31</v>
      </c>
      <c r="H181" s="41">
        <v>4</v>
      </c>
      <c r="I181" s="41">
        <v>0</v>
      </c>
      <c r="J181" s="41">
        <v>275</v>
      </c>
      <c r="K181" s="41">
        <v>1355</v>
      </c>
      <c r="L181" s="41">
        <v>0</v>
      </c>
      <c r="M181" s="41">
        <v>1080</v>
      </c>
      <c r="N181" s="52"/>
      <c r="O181" s="52"/>
    </row>
    <row r="182" spans="1:15" ht="15.75" customHeight="1" x14ac:dyDescent="0.15">
      <c r="A182" s="41">
        <v>2021</v>
      </c>
      <c r="B182" s="52" t="s">
        <v>130</v>
      </c>
      <c r="C182" s="52" t="s">
        <v>132</v>
      </c>
      <c r="D182" s="52" t="s">
        <v>139</v>
      </c>
      <c r="E182" s="41">
        <v>2309</v>
      </c>
      <c r="F182" s="41">
        <v>3</v>
      </c>
      <c r="G182" s="52" t="s">
        <v>31</v>
      </c>
      <c r="H182" s="41">
        <v>4</v>
      </c>
      <c r="I182" s="41">
        <v>0</v>
      </c>
      <c r="J182" s="41">
        <v>68</v>
      </c>
      <c r="K182" s="41">
        <v>424</v>
      </c>
      <c r="L182" s="41">
        <v>112</v>
      </c>
      <c r="M182" s="41">
        <v>468</v>
      </c>
      <c r="N182" s="52"/>
      <c r="O182" s="52"/>
    </row>
    <row r="183" spans="1:15" ht="15.75" customHeight="1" x14ac:dyDescent="0.15">
      <c r="A183" s="41">
        <v>2021</v>
      </c>
      <c r="B183" s="52" t="s">
        <v>130</v>
      </c>
      <c r="C183" s="52" t="s">
        <v>133</v>
      </c>
      <c r="D183" s="52" t="s">
        <v>139</v>
      </c>
      <c r="E183" s="41">
        <v>2309</v>
      </c>
      <c r="F183" s="41">
        <v>3</v>
      </c>
      <c r="G183" s="52" t="s">
        <v>31</v>
      </c>
      <c r="H183" s="41">
        <v>4</v>
      </c>
      <c r="I183" s="41">
        <v>0</v>
      </c>
      <c r="J183" s="41">
        <v>127</v>
      </c>
      <c r="K183" s="41">
        <v>775</v>
      </c>
      <c r="L183" s="41">
        <v>0</v>
      </c>
      <c r="M183" s="41">
        <v>648</v>
      </c>
      <c r="N183" s="52"/>
      <c r="O183" s="52"/>
    </row>
    <row r="184" spans="1:15" ht="15.75" customHeight="1" x14ac:dyDescent="0.15">
      <c r="A184" s="41">
        <v>2021</v>
      </c>
      <c r="B184" s="52" t="s">
        <v>127</v>
      </c>
      <c r="C184" s="52" t="s">
        <v>134</v>
      </c>
      <c r="D184" s="52" t="s">
        <v>139</v>
      </c>
      <c r="E184" s="41">
        <v>2309</v>
      </c>
      <c r="F184" s="41">
        <v>3</v>
      </c>
      <c r="G184" s="52" t="s">
        <v>31</v>
      </c>
      <c r="H184" s="41">
        <v>4</v>
      </c>
      <c r="I184" s="41">
        <v>253</v>
      </c>
      <c r="J184" s="52"/>
      <c r="K184" s="52"/>
      <c r="L184" s="41">
        <v>60</v>
      </c>
      <c r="M184" s="41">
        <v>0</v>
      </c>
      <c r="N184" s="52"/>
      <c r="O184" s="52"/>
    </row>
    <row r="185" spans="1:15" ht="15.75" customHeight="1" x14ac:dyDescent="0.15">
      <c r="A185" s="41">
        <v>2021</v>
      </c>
      <c r="B185" s="52" t="s">
        <v>127</v>
      </c>
      <c r="C185" s="52" t="s">
        <v>135</v>
      </c>
      <c r="D185" s="52" t="s">
        <v>139</v>
      </c>
      <c r="E185" s="41">
        <v>2309</v>
      </c>
      <c r="F185" s="41">
        <v>3</v>
      </c>
      <c r="G185" s="52" t="s">
        <v>31</v>
      </c>
      <c r="H185" s="41">
        <v>4</v>
      </c>
      <c r="I185" s="41">
        <v>188</v>
      </c>
      <c r="J185" s="52"/>
      <c r="K185" s="52"/>
      <c r="L185" s="41">
        <v>0</v>
      </c>
      <c r="M185" s="41">
        <v>0</v>
      </c>
      <c r="N185" s="52"/>
      <c r="O185" s="52"/>
    </row>
    <row r="186" spans="1:15" ht="15.75" customHeight="1" x14ac:dyDescent="0.15">
      <c r="A186" s="41">
        <v>2021</v>
      </c>
      <c r="B186" s="52" t="s">
        <v>127</v>
      </c>
      <c r="C186" s="52" t="s">
        <v>128</v>
      </c>
      <c r="D186" s="52" t="s">
        <v>139</v>
      </c>
      <c r="E186" s="41">
        <v>2406</v>
      </c>
      <c r="F186" s="41">
        <v>4</v>
      </c>
      <c r="G186" s="52" t="s">
        <v>31</v>
      </c>
      <c r="H186" s="41">
        <v>4</v>
      </c>
      <c r="I186" s="41">
        <v>67</v>
      </c>
      <c r="J186" s="52"/>
      <c r="K186" s="52"/>
      <c r="L186" s="41">
        <v>0</v>
      </c>
      <c r="M186" s="41">
        <v>0</v>
      </c>
      <c r="N186" s="52"/>
      <c r="O186" s="52"/>
    </row>
    <row r="187" spans="1:15" ht="15.75" customHeight="1" x14ac:dyDescent="0.15">
      <c r="A187" s="41">
        <v>2021</v>
      </c>
      <c r="B187" s="52" t="s">
        <v>127</v>
      </c>
      <c r="C187" s="52" t="s">
        <v>129</v>
      </c>
      <c r="D187" s="52" t="s">
        <v>139</v>
      </c>
      <c r="E187" s="41">
        <v>2406</v>
      </c>
      <c r="F187" s="41">
        <v>4</v>
      </c>
      <c r="G187" s="52" t="s">
        <v>31</v>
      </c>
      <c r="H187" s="41">
        <v>4</v>
      </c>
      <c r="I187" s="41">
        <v>334</v>
      </c>
      <c r="J187" s="52"/>
      <c r="K187" s="52"/>
      <c r="L187" s="41">
        <v>30</v>
      </c>
      <c r="M187" s="41">
        <v>0</v>
      </c>
      <c r="N187" s="52"/>
      <c r="O187" s="52"/>
    </row>
    <row r="188" spans="1:15" ht="15.75" customHeight="1" x14ac:dyDescent="0.15">
      <c r="A188" s="41">
        <v>2021</v>
      </c>
      <c r="B188" s="52" t="s">
        <v>130</v>
      </c>
      <c r="C188" s="52" t="s">
        <v>132</v>
      </c>
      <c r="D188" s="52" t="s">
        <v>139</v>
      </c>
      <c r="E188" s="41">
        <v>2406</v>
      </c>
      <c r="F188" s="41">
        <v>4</v>
      </c>
      <c r="G188" s="52" t="s">
        <v>31</v>
      </c>
      <c r="H188" s="41">
        <v>4</v>
      </c>
      <c r="I188" s="41">
        <v>0</v>
      </c>
      <c r="J188" s="41">
        <v>126</v>
      </c>
      <c r="K188" s="41">
        <v>1038</v>
      </c>
      <c r="L188" s="41">
        <v>159</v>
      </c>
      <c r="M188" s="41">
        <v>1071</v>
      </c>
      <c r="N188" s="52"/>
      <c r="O188" s="52"/>
    </row>
    <row r="189" spans="1:15" ht="15.75" customHeight="1" x14ac:dyDescent="0.15">
      <c r="A189" s="41">
        <v>2021</v>
      </c>
      <c r="B189" s="52" t="s">
        <v>130</v>
      </c>
      <c r="C189" s="52" t="s">
        <v>133</v>
      </c>
      <c r="D189" s="52" t="s">
        <v>139</v>
      </c>
      <c r="E189" s="41">
        <v>2406</v>
      </c>
      <c r="F189" s="41">
        <v>4</v>
      </c>
      <c r="G189" s="52" t="s">
        <v>31</v>
      </c>
      <c r="H189" s="41">
        <v>4</v>
      </c>
      <c r="I189" s="41">
        <v>0</v>
      </c>
      <c r="J189" s="41">
        <v>273</v>
      </c>
      <c r="K189" s="41">
        <v>1260</v>
      </c>
      <c r="L189" s="41">
        <v>27</v>
      </c>
      <c r="M189" s="41">
        <v>1014</v>
      </c>
      <c r="N189" s="52"/>
      <c r="O189" s="52"/>
    </row>
    <row r="190" spans="1:15" ht="15.75" customHeight="1" x14ac:dyDescent="0.15">
      <c r="A190" s="41">
        <v>2021</v>
      </c>
      <c r="B190" s="52" t="s">
        <v>127</v>
      </c>
      <c r="C190" s="52" t="s">
        <v>134</v>
      </c>
      <c r="D190" s="52" t="s">
        <v>139</v>
      </c>
      <c r="E190" s="41">
        <v>2406</v>
      </c>
      <c r="F190" s="41">
        <v>4</v>
      </c>
      <c r="G190" s="52" t="s">
        <v>31</v>
      </c>
      <c r="H190" s="41">
        <v>4</v>
      </c>
      <c r="I190" s="41">
        <v>59</v>
      </c>
      <c r="J190" s="52"/>
      <c r="K190" s="52"/>
      <c r="L190" s="41">
        <v>0</v>
      </c>
      <c r="M190" s="41">
        <v>0</v>
      </c>
      <c r="N190" s="52"/>
      <c r="O190" s="52"/>
    </row>
    <row r="191" spans="1:15" ht="15.75" customHeight="1" x14ac:dyDescent="0.15">
      <c r="A191" s="41">
        <v>2021</v>
      </c>
      <c r="B191" s="52" t="s">
        <v>127</v>
      </c>
      <c r="C191" s="52" t="s">
        <v>135</v>
      </c>
      <c r="D191" s="52" t="s">
        <v>139</v>
      </c>
      <c r="E191" s="41">
        <v>2406</v>
      </c>
      <c r="F191" s="41">
        <v>4</v>
      </c>
      <c r="G191" s="52" t="s">
        <v>31</v>
      </c>
      <c r="H191" s="41">
        <v>4</v>
      </c>
      <c r="I191" s="41">
        <v>202</v>
      </c>
      <c r="J191" s="52"/>
      <c r="K191" s="52"/>
      <c r="L191" s="41">
        <v>0</v>
      </c>
      <c r="M191" s="41">
        <v>0</v>
      </c>
      <c r="N191" s="52"/>
      <c r="O191" s="52"/>
    </row>
    <row r="192" spans="1:15" ht="15.75" customHeight="1" x14ac:dyDescent="0.15">
      <c r="A192" s="41">
        <v>2021</v>
      </c>
      <c r="B192" s="52" t="s">
        <v>127</v>
      </c>
      <c r="C192" s="52" t="s">
        <v>128</v>
      </c>
      <c r="D192" s="52" t="s">
        <v>139</v>
      </c>
      <c r="E192" s="41">
        <v>2407</v>
      </c>
      <c r="F192" s="41">
        <v>4</v>
      </c>
      <c r="G192" s="52" t="s">
        <v>31</v>
      </c>
      <c r="H192" s="41">
        <v>5</v>
      </c>
      <c r="I192" s="41">
        <v>87</v>
      </c>
      <c r="J192" s="52"/>
      <c r="K192" s="52"/>
      <c r="L192" s="41">
        <v>0</v>
      </c>
      <c r="M192" s="41">
        <v>458</v>
      </c>
      <c r="N192" s="52"/>
      <c r="O192" s="52"/>
    </row>
    <row r="193" spans="1:15" ht="15.75" customHeight="1" x14ac:dyDescent="0.15">
      <c r="A193" s="41">
        <v>2021</v>
      </c>
      <c r="B193" s="52" t="s">
        <v>127</v>
      </c>
      <c r="C193" s="52" t="s">
        <v>129</v>
      </c>
      <c r="D193" s="52" t="s">
        <v>139</v>
      </c>
      <c r="E193" s="41">
        <v>2407</v>
      </c>
      <c r="F193" s="41">
        <v>4</v>
      </c>
      <c r="G193" s="52" t="s">
        <v>31</v>
      </c>
      <c r="H193" s="41">
        <v>5</v>
      </c>
      <c r="I193" s="41">
        <v>108</v>
      </c>
      <c r="J193" s="52"/>
      <c r="K193" s="52"/>
      <c r="L193" s="41">
        <v>0</v>
      </c>
      <c r="M193" s="41">
        <v>0</v>
      </c>
      <c r="N193" s="52"/>
      <c r="O193" s="52"/>
    </row>
    <row r="194" spans="1:15" ht="15.75" customHeight="1" x14ac:dyDescent="0.15">
      <c r="A194" s="41">
        <v>2021</v>
      </c>
      <c r="B194" s="52" t="s">
        <v>130</v>
      </c>
      <c r="C194" s="52" t="s">
        <v>131</v>
      </c>
      <c r="D194" s="52" t="s">
        <v>139</v>
      </c>
      <c r="E194" s="41">
        <v>2407</v>
      </c>
      <c r="F194" s="41">
        <v>4</v>
      </c>
      <c r="G194" s="52" t="s">
        <v>31</v>
      </c>
      <c r="H194" s="41">
        <v>5</v>
      </c>
      <c r="I194" s="41">
        <v>0</v>
      </c>
      <c r="J194" s="41">
        <v>107</v>
      </c>
      <c r="K194" s="41">
        <v>288</v>
      </c>
      <c r="L194" s="41">
        <v>0</v>
      </c>
      <c r="M194" s="41">
        <v>181</v>
      </c>
      <c r="N194" s="52"/>
      <c r="O194" s="52"/>
    </row>
    <row r="195" spans="1:15" ht="15.75" customHeight="1" x14ac:dyDescent="0.15">
      <c r="A195" s="41">
        <v>2021</v>
      </c>
      <c r="B195" s="52" t="s">
        <v>130</v>
      </c>
      <c r="C195" s="52" t="s">
        <v>136</v>
      </c>
      <c r="D195" s="52" t="s">
        <v>139</v>
      </c>
      <c r="E195" s="41">
        <v>2407</v>
      </c>
      <c r="F195" s="41">
        <v>4</v>
      </c>
      <c r="G195" s="52" t="s">
        <v>31</v>
      </c>
      <c r="H195" s="41">
        <v>5</v>
      </c>
      <c r="I195" s="41">
        <v>0</v>
      </c>
      <c r="J195" s="41">
        <v>47</v>
      </c>
      <c r="K195" s="41">
        <v>158</v>
      </c>
      <c r="L195" s="41">
        <v>47</v>
      </c>
      <c r="M195" s="41">
        <v>158</v>
      </c>
      <c r="N195" s="52"/>
      <c r="O195" s="52"/>
    </row>
    <row r="196" spans="1:15" ht="15.75" customHeight="1" x14ac:dyDescent="0.15">
      <c r="A196" s="41">
        <v>2021</v>
      </c>
      <c r="B196" s="52" t="s">
        <v>130</v>
      </c>
      <c r="C196" s="52" t="s">
        <v>137</v>
      </c>
      <c r="D196" s="52" t="s">
        <v>139</v>
      </c>
      <c r="E196" s="41">
        <v>2407</v>
      </c>
      <c r="F196" s="41">
        <v>4</v>
      </c>
      <c r="G196" s="52" t="s">
        <v>31</v>
      </c>
      <c r="H196" s="41">
        <v>5</v>
      </c>
      <c r="I196" s="41">
        <v>0</v>
      </c>
      <c r="J196" s="41">
        <v>203</v>
      </c>
      <c r="K196" s="41">
        <v>387</v>
      </c>
      <c r="L196" s="41">
        <v>42</v>
      </c>
      <c r="M196" s="41">
        <v>226</v>
      </c>
      <c r="N196" s="52"/>
      <c r="O196" s="52"/>
    </row>
    <row r="197" spans="1:15" ht="15.75" customHeight="1" x14ac:dyDescent="0.15">
      <c r="A197" s="41">
        <v>2021</v>
      </c>
      <c r="B197" s="52" t="s">
        <v>130</v>
      </c>
      <c r="C197" s="52" t="s">
        <v>133</v>
      </c>
      <c r="D197" s="52" t="s">
        <v>139</v>
      </c>
      <c r="E197" s="41">
        <v>2407</v>
      </c>
      <c r="F197" s="41">
        <v>4</v>
      </c>
      <c r="G197" s="52" t="s">
        <v>31</v>
      </c>
      <c r="H197" s="41">
        <v>5</v>
      </c>
      <c r="I197" s="41">
        <v>0</v>
      </c>
      <c r="J197" s="41">
        <v>179</v>
      </c>
      <c r="K197" s="41">
        <v>1172</v>
      </c>
      <c r="L197" s="41">
        <v>0</v>
      </c>
      <c r="M197" s="41">
        <v>993</v>
      </c>
      <c r="N197" s="52"/>
      <c r="O197" s="52"/>
    </row>
    <row r="198" spans="1:15" ht="15.75" customHeight="1" x14ac:dyDescent="0.15">
      <c r="A198" s="41">
        <v>2021</v>
      </c>
      <c r="B198" s="52" t="s">
        <v>127</v>
      </c>
      <c r="C198" s="52" t="s">
        <v>134</v>
      </c>
      <c r="D198" s="52" t="s">
        <v>139</v>
      </c>
      <c r="E198" s="41">
        <v>2407</v>
      </c>
      <c r="F198" s="41">
        <v>4</v>
      </c>
      <c r="G198" s="52" t="s">
        <v>31</v>
      </c>
      <c r="H198" s="41">
        <v>5</v>
      </c>
      <c r="I198" s="41">
        <v>179</v>
      </c>
      <c r="J198" s="52"/>
      <c r="K198" s="52"/>
      <c r="L198" s="41">
        <v>0</v>
      </c>
      <c r="M198" s="41">
        <v>0</v>
      </c>
      <c r="N198" s="52"/>
      <c r="O198" s="52"/>
    </row>
    <row r="199" spans="1:15" ht="15.75" customHeight="1" x14ac:dyDescent="0.15">
      <c r="A199" s="41">
        <v>2021</v>
      </c>
      <c r="B199" s="52" t="s">
        <v>127</v>
      </c>
      <c r="C199" s="52" t="s">
        <v>135</v>
      </c>
      <c r="D199" s="52" t="s">
        <v>139</v>
      </c>
      <c r="E199" s="41">
        <v>2407</v>
      </c>
      <c r="F199" s="41">
        <v>4</v>
      </c>
      <c r="G199" s="52" t="s">
        <v>31</v>
      </c>
      <c r="H199" s="41">
        <v>5</v>
      </c>
      <c r="I199" s="41">
        <v>119</v>
      </c>
      <c r="J199" s="52"/>
      <c r="K199" s="52"/>
      <c r="L199" s="41">
        <v>88</v>
      </c>
      <c r="M199" s="41">
        <v>0</v>
      </c>
      <c r="N199" s="52"/>
      <c r="O199" s="52"/>
    </row>
    <row r="200" spans="1:15" ht="15.75" customHeight="1" x14ac:dyDescent="0.15">
      <c r="A200" s="41">
        <v>2021</v>
      </c>
      <c r="B200" s="52" t="s">
        <v>127</v>
      </c>
      <c r="C200" s="52" t="s">
        <v>138</v>
      </c>
      <c r="D200" s="52" t="s">
        <v>139</v>
      </c>
      <c r="E200" s="41">
        <v>2407</v>
      </c>
      <c r="F200" s="41">
        <v>4</v>
      </c>
      <c r="G200" s="52" t="s">
        <v>31</v>
      </c>
      <c r="H200" s="41">
        <v>5</v>
      </c>
      <c r="I200" s="41">
        <v>331</v>
      </c>
      <c r="J200" s="52"/>
      <c r="K200" s="52"/>
      <c r="L200" s="41">
        <v>46</v>
      </c>
      <c r="M200" s="41">
        <v>0</v>
      </c>
      <c r="N200" s="52"/>
      <c r="O200" s="52"/>
    </row>
    <row r="201" spans="1:15" ht="15.75" customHeight="1" x14ac:dyDescent="0.15">
      <c r="A201" s="41">
        <v>2021</v>
      </c>
      <c r="B201" s="52" t="s">
        <v>127</v>
      </c>
      <c r="C201" s="52" t="s">
        <v>128</v>
      </c>
      <c r="D201" s="52" t="s">
        <v>139</v>
      </c>
      <c r="E201" s="41">
        <v>2104</v>
      </c>
      <c r="F201" s="41">
        <v>1</v>
      </c>
      <c r="G201" s="52" t="s">
        <v>28</v>
      </c>
      <c r="H201" s="41">
        <v>4</v>
      </c>
      <c r="I201" s="41">
        <v>40</v>
      </c>
      <c r="J201" s="52"/>
      <c r="K201" s="52"/>
      <c r="L201" s="41">
        <v>0</v>
      </c>
      <c r="M201" s="41">
        <v>0</v>
      </c>
      <c r="N201" s="52"/>
      <c r="O201" s="52"/>
    </row>
    <row r="202" spans="1:15" ht="15.75" customHeight="1" x14ac:dyDescent="0.15">
      <c r="A202" s="41">
        <v>2021</v>
      </c>
      <c r="B202" s="52" t="s">
        <v>127</v>
      </c>
      <c r="C202" s="52" t="s">
        <v>129</v>
      </c>
      <c r="D202" s="52" t="s">
        <v>139</v>
      </c>
      <c r="E202" s="41">
        <v>2104</v>
      </c>
      <c r="F202" s="41">
        <v>1</v>
      </c>
      <c r="G202" s="52" t="s">
        <v>28</v>
      </c>
      <c r="H202" s="41">
        <v>4</v>
      </c>
      <c r="I202" s="41">
        <v>83</v>
      </c>
      <c r="J202" s="52"/>
      <c r="K202" s="52"/>
      <c r="L202" s="41">
        <v>35</v>
      </c>
      <c r="M202" s="41">
        <v>0</v>
      </c>
      <c r="N202" s="52"/>
      <c r="O202" s="52"/>
    </row>
    <row r="203" spans="1:15" ht="15.75" customHeight="1" x14ac:dyDescent="0.15">
      <c r="A203" s="41">
        <v>2021</v>
      </c>
      <c r="B203" s="52" t="s">
        <v>130</v>
      </c>
      <c r="C203" s="52" t="s">
        <v>131</v>
      </c>
      <c r="D203" s="52" t="s">
        <v>139</v>
      </c>
      <c r="E203" s="41">
        <v>2104</v>
      </c>
      <c r="F203" s="41">
        <v>1</v>
      </c>
      <c r="G203" s="52" t="s">
        <v>28</v>
      </c>
      <c r="H203" s="41">
        <v>4</v>
      </c>
      <c r="I203" s="41">
        <v>0</v>
      </c>
      <c r="J203" s="41">
        <v>72</v>
      </c>
      <c r="K203" s="41">
        <v>435</v>
      </c>
      <c r="L203" s="41">
        <v>1577</v>
      </c>
      <c r="M203" s="41">
        <v>1940</v>
      </c>
      <c r="N203" s="52"/>
      <c r="O203" s="52"/>
    </row>
    <row r="204" spans="1:15" ht="15.75" customHeight="1" x14ac:dyDescent="0.15">
      <c r="A204" s="41">
        <v>2021</v>
      </c>
      <c r="B204" s="52" t="s">
        <v>130</v>
      </c>
      <c r="C204" s="52" t="s">
        <v>132</v>
      </c>
      <c r="D204" s="52" t="s">
        <v>139</v>
      </c>
      <c r="E204" s="41">
        <v>2104</v>
      </c>
      <c r="F204" s="41">
        <v>1</v>
      </c>
      <c r="G204" s="52" t="s">
        <v>28</v>
      </c>
      <c r="H204" s="41">
        <v>4</v>
      </c>
      <c r="I204" s="41">
        <v>0</v>
      </c>
      <c r="J204" s="41">
        <v>116</v>
      </c>
      <c r="K204" s="41">
        <v>485</v>
      </c>
      <c r="L204" s="41">
        <v>85</v>
      </c>
      <c r="M204" s="41">
        <v>454</v>
      </c>
      <c r="N204" s="52"/>
      <c r="O204" s="52"/>
    </row>
    <row r="205" spans="1:15" ht="15.75" customHeight="1" x14ac:dyDescent="0.15">
      <c r="A205" s="41">
        <v>2021</v>
      </c>
      <c r="B205" s="52" t="s">
        <v>130</v>
      </c>
      <c r="C205" s="52" t="s">
        <v>133</v>
      </c>
      <c r="D205" s="52" t="s">
        <v>139</v>
      </c>
      <c r="E205" s="41">
        <v>2104</v>
      </c>
      <c r="F205" s="41">
        <v>1</v>
      </c>
      <c r="G205" s="52" t="s">
        <v>28</v>
      </c>
      <c r="H205" s="41">
        <v>4</v>
      </c>
      <c r="I205" s="41">
        <v>0</v>
      </c>
      <c r="J205" s="41">
        <v>183</v>
      </c>
      <c r="K205" s="41">
        <v>1129</v>
      </c>
      <c r="L205" s="41">
        <v>40</v>
      </c>
      <c r="M205" s="41">
        <v>986</v>
      </c>
      <c r="N205" s="52"/>
      <c r="O205" s="52"/>
    </row>
    <row r="206" spans="1:15" ht="15.75" customHeight="1" x14ac:dyDescent="0.15">
      <c r="A206" s="41">
        <v>2021</v>
      </c>
      <c r="B206" s="52" t="s">
        <v>127</v>
      </c>
      <c r="C206" s="52" t="s">
        <v>134</v>
      </c>
      <c r="D206" s="52" t="s">
        <v>139</v>
      </c>
      <c r="E206" s="41">
        <v>2104</v>
      </c>
      <c r="F206" s="41">
        <v>1</v>
      </c>
      <c r="G206" s="52" t="s">
        <v>28</v>
      </c>
      <c r="H206" s="41">
        <v>4</v>
      </c>
      <c r="I206" s="41">
        <v>83</v>
      </c>
      <c r="J206" s="52"/>
      <c r="K206" s="52"/>
      <c r="L206" s="41">
        <v>0</v>
      </c>
      <c r="M206" s="41">
        <v>0</v>
      </c>
      <c r="N206" s="52"/>
      <c r="O206" s="52"/>
    </row>
    <row r="207" spans="1:15" ht="15.75" customHeight="1" x14ac:dyDescent="0.15">
      <c r="A207" s="41">
        <v>2021</v>
      </c>
      <c r="B207" s="52" t="s">
        <v>127</v>
      </c>
      <c r="C207" s="52" t="s">
        <v>135</v>
      </c>
      <c r="D207" s="52" t="s">
        <v>139</v>
      </c>
      <c r="E207" s="41">
        <v>2104</v>
      </c>
      <c r="F207" s="41">
        <v>1</v>
      </c>
      <c r="G207" s="52" t="s">
        <v>28</v>
      </c>
      <c r="H207" s="41">
        <v>4</v>
      </c>
      <c r="I207" s="41">
        <v>156</v>
      </c>
      <c r="J207" s="52"/>
      <c r="K207" s="52"/>
      <c r="L207" s="41">
        <v>0</v>
      </c>
      <c r="M207" s="41">
        <v>0</v>
      </c>
      <c r="N207" s="52"/>
      <c r="O207" s="52"/>
    </row>
    <row r="208" spans="1:15" ht="15.75" customHeight="1" x14ac:dyDescent="0.15">
      <c r="A208" s="41">
        <v>2021</v>
      </c>
      <c r="B208" s="52" t="s">
        <v>127</v>
      </c>
      <c r="C208" s="52" t="s">
        <v>128</v>
      </c>
      <c r="D208" s="52" t="s">
        <v>139</v>
      </c>
      <c r="E208" s="41">
        <v>2110</v>
      </c>
      <c r="F208" s="41">
        <v>1</v>
      </c>
      <c r="G208" s="52" t="s">
        <v>28</v>
      </c>
      <c r="H208" s="41">
        <v>5</v>
      </c>
      <c r="I208" s="41">
        <v>186</v>
      </c>
      <c r="J208" s="52"/>
      <c r="K208" s="52"/>
      <c r="L208" s="41">
        <v>0</v>
      </c>
      <c r="M208" s="41">
        <v>0</v>
      </c>
      <c r="N208" s="52"/>
      <c r="O208" s="52"/>
    </row>
    <row r="209" spans="1:15" ht="15.75" customHeight="1" x14ac:dyDescent="0.15">
      <c r="A209" s="41">
        <v>2021</v>
      </c>
      <c r="B209" s="52" t="s">
        <v>127</v>
      </c>
      <c r="C209" s="52" t="s">
        <v>129</v>
      </c>
      <c r="D209" s="52" t="s">
        <v>139</v>
      </c>
      <c r="E209" s="41">
        <v>2110</v>
      </c>
      <c r="F209" s="41">
        <v>1</v>
      </c>
      <c r="G209" s="52" t="s">
        <v>28</v>
      </c>
      <c r="H209" s="41">
        <v>5</v>
      </c>
      <c r="I209" s="41">
        <v>98</v>
      </c>
      <c r="J209" s="52"/>
      <c r="K209" s="52"/>
      <c r="L209" s="41">
        <v>0</v>
      </c>
      <c r="M209" s="41">
        <v>0</v>
      </c>
      <c r="N209" s="52"/>
      <c r="O209" s="52"/>
    </row>
    <row r="210" spans="1:15" ht="15.75" customHeight="1" x14ac:dyDescent="0.15">
      <c r="A210" s="41">
        <v>2021</v>
      </c>
      <c r="B210" s="52" t="s">
        <v>130</v>
      </c>
      <c r="C210" s="52" t="s">
        <v>131</v>
      </c>
      <c r="D210" s="52" t="s">
        <v>139</v>
      </c>
      <c r="E210" s="41">
        <v>2110</v>
      </c>
      <c r="F210" s="41">
        <v>1</v>
      </c>
      <c r="G210" s="52" t="s">
        <v>28</v>
      </c>
      <c r="H210" s="41">
        <v>5</v>
      </c>
      <c r="I210" s="41">
        <v>0</v>
      </c>
      <c r="J210" s="41">
        <v>67</v>
      </c>
      <c r="K210" s="41">
        <v>659</v>
      </c>
      <c r="L210" s="41">
        <v>0</v>
      </c>
      <c r="M210" s="41">
        <v>592</v>
      </c>
      <c r="N210" s="52"/>
      <c r="O210" s="52"/>
    </row>
    <row r="211" spans="1:15" ht="15.75" customHeight="1" x14ac:dyDescent="0.15">
      <c r="A211" s="41">
        <v>2021</v>
      </c>
      <c r="B211" s="52" t="s">
        <v>130</v>
      </c>
      <c r="C211" s="52" t="s">
        <v>136</v>
      </c>
      <c r="D211" s="52" t="s">
        <v>139</v>
      </c>
      <c r="E211" s="41">
        <v>2110</v>
      </c>
      <c r="F211" s="41">
        <v>1</v>
      </c>
      <c r="G211" s="52" t="s">
        <v>28</v>
      </c>
      <c r="H211" s="41">
        <v>5</v>
      </c>
      <c r="I211" s="41">
        <v>0</v>
      </c>
      <c r="J211" s="41">
        <v>97</v>
      </c>
      <c r="K211" s="41">
        <v>158</v>
      </c>
      <c r="L211" s="41">
        <v>0</v>
      </c>
      <c r="M211" s="41">
        <v>61</v>
      </c>
      <c r="N211" s="52"/>
      <c r="O211" s="52"/>
    </row>
    <row r="212" spans="1:15" ht="15.75" customHeight="1" x14ac:dyDescent="0.15">
      <c r="A212" s="41">
        <v>2021</v>
      </c>
      <c r="B212" s="52" t="s">
        <v>130</v>
      </c>
      <c r="C212" s="52" t="s">
        <v>137</v>
      </c>
      <c r="D212" s="52" t="s">
        <v>139</v>
      </c>
      <c r="E212" s="41">
        <v>2110</v>
      </c>
      <c r="F212" s="41">
        <v>1</v>
      </c>
      <c r="G212" s="52" t="s">
        <v>28</v>
      </c>
      <c r="H212" s="41">
        <v>5</v>
      </c>
      <c r="I212" s="41">
        <v>0</v>
      </c>
      <c r="J212" s="41">
        <v>214</v>
      </c>
      <c r="K212" s="41">
        <v>440</v>
      </c>
      <c r="L212" s="41">
        <v>64</v>
      </c>
      <c r="M212" s="41">
        <v>290</v>
      </c>
      <c r="N212" s="52"/>
      <c r="O212" s="52"/>
    </row>
    <row r="213" spans="1:15" ht="15.75" customHeight="1" x14ac:dyDescent="0.15">
      <c r="A213" s="41">
        <v>2021</v>
      </c>
      <c r="B213" s="52" t="s">
        <v>130</v>
      </c>
      <c r="C213" s="52" t="s">
        <v>133</v>
      </c>
      <c r="D213" s="52" t="s">
        <v>139</v>
      </c>
      <c r="E213" s="41">
        <v>2110</v>
      </c>
      <c r="F213" s="41">
        <v>1</v>
      </c>
      <c r="G213" s="52" t="s">
        <v>28</v>
      </c>
      <c r="H213" s="41">
        <v>5</v>
      </c>
      <c r="I213" s="41">
        <v>0</v>
      </c>
      <c r="J213" s="41">
        <v>170</v>
      </c>
      <c r="K213" s="41">
        <v>619</v>
      </c>
      <c r="L213" s="41">
        <v>20</v>
      </c>
      <c r="M213" s="41">
        <v>469</v>
      </c>
      <c r="N213" s="52"/>
      <c r="O213" s="52"/>
    </row>
    <row r="214" spans="1:15" ht="15.75" customHeight="1" x14ac:dyDescent="0.15">
      <c r="A214" s="41">
        <v>2021</v>
      </c>
      <c r="B214" s="52" t="s">
        <v>127</v>
      </c>
      <c r="C214" s="52" t="s">
        <v>134</v>
      </c>
      <c r="D214" s="52" t="s">
        <v>139</v>
      </c>
      <c r="E214" s="41">
        <v>2110</v>
      </c>
      <c r="F214" s="41">
        <v>1</v>
      </c>
      <c r="G214" s="52" t="s">
        <v>28</v>
      </c>
      <c r="H214" s="41">
        <v>5</v>
      </c>
      <c r="I214" s="41">
        <v>155</v>
      </c>
      <c r="J214" s="52"/>
      <c r="K214" s="52"/>
      <c r="L214" s="41">
        <v>0</v>
      </c>
      <c r="M214" s="41">
        <v>0</v>
      </c>
      <c r="N214" s="52"/>
      <c r="O214" s="52"/>
    </row>
    <row r="215" spans="1:15" ht="15.75" customHeight="1" x14ac:dyDescent="0.15">
      <c r="A215" s="41">
        <v>2021</v>
      </c>
      <c r="B215" s="52" t="s">
        <v>127</v>
      </c>
      <c r="C215" s="52" t="s">
        <v>135</v>
      </c>
      <c r="D215" s="52" t="s">
        <v>139</v>
      </c>
      <c r="E215" s="41">
        <v>2110</v>
      </c>
      <c r="F215" s="41">
        <v>1</v>
      </c>
      <c r="G215" s="52" t="s">
        <v>28</v>
      </c>
      <c r="H215" s="41">
        <v>5</v>
      </c>
      <c r="I215" s="41">
        <v>185</v>
      </c>
      <c r="J215" s="52"/>
      <c r="K215" s="52"/>
      <c r="L215" s="41">
        <v>0</v>
      </c>
      <c r="M215" s="41">
        <v>0</v>
      </c>
      <c r="N215" s="52"/>
      <c r="O215" s="52"/>
    </row>
    <row r="216" spans="1:15" ht="15.75" customHeight="1" x14ac:dyDescent="0.15">
      <c r="A216" s="41">
        <v>2021</v>
      </c>
      <c r="B216" s="52" t="s">
        <v>127</v>
      </c>
      <c r="C216" s="52" t="s">
        <v>138</v>
      </c>
      <c r="D216" s="52" t="s">
        <v>139</v>
      </c>
      <c r="E216" s="41">
        <v>2110</v>
      </c>
      <c r="F216" s="41">
        <v>1</v>
      </c>
      <c r="G216" s="52" t="s">
        <v>28</v>
      </c>
      <c r="H216" s="41">
        <v>5</v>
      </c>
      <c r="I216" s="41">
        <v>170</v>
      </c>
      <c r="J216" s="52"/>
      <c r="K216" s="52"/>
      <c r="L216" s="41">
        <v>25</v>
      </c>
      <c r="M216" s="41">
        <v>0</v>
      </c>
      <c r="N216" s="52"/>
      <c r="O216" s="52"/>
    </row>
    <row r="217" spans="1:15" ht="15.75" customHeight="1" x14ac:dyDescent="0.15">
      <c r="A217" s="41">
        <v>2021</v>
      </c>
      <c r="B217" s="52" t="s">
        <v>127</v>
      </c>
      <c r="C217" s="52" t="s">
        <v>128</v>
      </c>
      <c r="D217" s="52" t="s">
        <v>139</v>
      </c>
      <c r="E217" s="41">
        <v>2204</v>
      </c>
      <c r="F217" s="41">
        <v>2</v>
      </c>
      <c r="G217" s="52" t="s">
        <v>28</v>
      </c>
      <c r="H217" s="41">
        <v>4</v>
      </c>
      <c r="I217" s="41">
        <v>63</v>
      </c>
      <c r="J217" s="52"/>
      <c r="K217" s="52"/>
      <c r="L217" s="41">
        <v>0</v>
      </c>
      <c r="M217" s="41">
        <v>0</v>
      </c>
      <c r="N217" s="52"/>
      <c r="O217" s="52"/>
    </row>
    <row r="218" spans="1:15" ht="15.75" customHeight="1" x14ac:dyDescent="0.15">
      <c r="A218" s="41">
        <v>2021</v>
      </c>
      <c r="B218" s="52" t="s">
        <v>127</v>
      </c>
      <c r="C218" s="52" t="s">
        <v>129</v>
      </c>
      <c r="D218" s="52" t="s">
        <v>139</v>
      </c>
      <c r="E218" s="41">
        <v>2204</v>
      </c>
      <c r="F218" s="41">
        <v>2</v>
      </c>
      <c r="G218" s="52" t="s">
        <v>28</v>
      </c>
      <c r="H218" s="41">
        <v>4</v>
      </c>
      <c r="I218" s="41">
        <v>56</v>
      </c>
      <c r="J218" s="52"/>
      <c r="K218" s="52"/>
      <c r="L218" s="41">
        <v>0</v>
      </c>
      <c r="M218" s="41">
        <v>0</v>
      </c>
      <c r="N218" s="52"/>
      <c r="O218" s="52"/>
    </row>
    <row r="219" spans="1:15" ht="15.75" customHeight="1" x14ac:dyDescent="0.15">
      <c r="A219" s="41">
        <v>2021</v>
      </c>
      <c r="B219" s="52" t="s">
        <v>130</v>
      </c>
      <c r="C219" s="52" t="s">
        <v>131</v>
      </c>
      <c r="D219" s="52" t="s">
        <v>139</v>
      </c>
      <c r="E219" s="41">
        <v>2204</v>
      </c>
      <c r="F219" s="41">
        <v>2</v>
      </c>
      <c r="G219" s="52" t="s">
        <v>28</v>
      </c>
      <c r="H219" s="41">
        <v>4</v>
      </c>
      <c r="I219" s="41">
        <v>0</v>
      </c>
      <c r="J219" s="41">
        <v>126</v>
      </c>
      <c r="K219" s="41">
        <v>126</v>
      </c>
      <c r="L219" s="41">
        <v>0</v>
      </c>
      <c r="M219" s="41">
        <v>0</v>
      </c>
      <c r="N219" s="52"/>
      <c r="O219" s="52"/>
    </row>
    <row r="220" spans="1:15" ht="15.75" customHeight="1" x14ac:dyDescent="0.15">
      <c r="A220" s="41">
        <v>2021</v>
      </c>
      <c r="B220" s="52" t="s">
        <v>130</v>
      </c>
      <c r="C220" s="52" t="s">
        <v>132</v>
      </c>
      <c r="D220" s="52" t="s">
        <v>139</v>
      </c>
      <c r="E220" s="41">
        <v>2204</v>
      </c>
      <c r="F220" s="41">
        <v>2</v>
      </c>
      <c r="G220" s="52" t="s">
        <v>28</v>
      </c>
      <c r="H220" s="41">
        <v>4</v>
      </c>
      <c r="I220" s="41">
        <v>0</v>
      </c>
      <c r="J220" s="41">
        <v>163</v>
      </c>
      <c r="K220" s="41">
        <v>584</v>
      </c>
      <c r="L220" s="41">
        <v>167</v>
      </c>
      <c r="M220" s="41">
        <v>588</v>
      </c>
      <c r="N220" s="52"/>
      <c r="O220" s="52"/>
    </row>
    <row r="221" spans="1:15" ht="15.75" customHeight="1" x14ac:dyDescent="0.15">
      <c r="A221" s="41">
        <v>2021</v>
      </c>
      <c r="B221" s="52" t="s">
        <v>130</v>
      </c>
      <c r="C221" s="52" t="s">
        <v>133</v>
      </c>
      <c r="D221" s="52" t="s">
        <v>139</v>
      </c>
      <c r="E221" s="41">
        <v>2204</v>
      </c>
      <c r="F221" s="41">
        <v>2</v>
      </c>
      <c r="G221" s="52" t="s">
        <v>28</v>
      </c>
      <c r="H221" s="41">
        <v>4</v>
      </c>
      <c r="I221" s="41">
        <v>0</v>
      </c>
      <c r="J221" s="41">
        <v>95</v>
      </c>
      <c r="K221" s="41">
        <v>224</v>
      </c>
      <c r="L221" s="41">
        <v>20</v>
      </c>
      <c r="M221" s="41">
        <v>149</v>
      </c>
      <c r="N221" s="52"/>
      <c r="O221" s="52"/>
    </row>
    <row r="222" spans="1:15" ht="15.75" customHeight="1" x14ac:dyDescent="0.15">
      <c r="A222" s="41">
        <v>2021</v>
      </c>
      <c r="B222" s="52" t="s">
        <v>127</v>
      </c>
      <c r="C222" s="52" t="s">
        <v>134</v>
      </c>
      <c r="D222" s="52" t="s">
        <v>139</v>
      </c>
      <c r="E222" s="41">
        <v>2204</v>
      </c>
      <c r="F222" s="41">
        <v>2</v>
      </c>
      <c r="G222" s="52" t="s">
        <v>28</v>
      </c>
      <c r="H222" s="41">
        <v>4</v>
      </c>
      <c r="I222" s="41">
        <v>73</v>
      </c>
      <c r="J222" s="52"/>
      <c r="K222" s="52"/>
      <c r="L222" s="41">
        <v>0</v>
      </c>
      <c r="M222" s="41">
        <v>0</v>
      </c>
      <c r="N222" s="52"/>
      <c r="O222" s="52"/>
    </row>
    <row r="223" spans="1:15" ht="15.75" customHeight="1" x14ac:dyDescent="0.15">
      <c r="A223" s="41">
        <v>2021</v>
      </c>
      <c r="B223" s="52" t="s">
        <v>127</v>
      </c>
      <c r="C223" s="52" t="s">
        <v>135</v>
      </c>
      <c r="D223" s="52" t="s">
        <v>139</v>
      </c>
      <c r="E223" s="41">
        <v>2204</v>
      </c>
      <c r="F223" s="41">
        <v>2</v>
      </c>
      <c r="G223" s="52" t="s">
        <v>28</v>
      </c>
      <c r="H223" s="41">
        <v>4</v>
      </c>
      <c r="I223" s="41">
        <v>111</v>
      </c>
      <c r="J223" s="52"/>
      <c r="K223" s="52"/>
      <c r="L223" s="41">
        <v>0</v>
      </c>
      <c r="M223" s="41">
        <v>0</v>
      </c>
      <c r="N223" s="52"/>
      <c r="O223" s="52"/>
    </row>
    <row r="224" spans="1:15" ht="15.75" customHeight="1" x14ac:dyDescent="0.15">
      <c r="A224" s="41">
        <v>2021</v>
      </c>
      <c r="B224" s="52" t="s">
        <v>127</v>
      </c>
      <c r="C224" s="52" t="s">
        <v>128</v>
      </c>
      <c r="D224" s="52" t="s">
        <v>139</v>
      </c>
      <c r="E224" s="41">
        <v>2208</v>
      </c>
      <c r="F224" s="41">
        <v>2</v>
      </c>
      <c r="G224" s="52" t="s">
        <v>28</v>
      </c>
      <c r="H224" s="41">
        <v>5</v>
      </c>
      <c r="I224" s="41">
        <v>105</v>
      </c>
      <c r="J224" s="52"/>
      <c r="K224" s="52"/>
      <c r="L224" s="41">
        <v>0</v>
      </c>
      <c r="M224" s="41">
        <v>0</v>
      </c>
      <c r="N224" s="52"/>
      <c r="O224" s="52"/>
    </row>
    <row r="225" spans="1:15" ht="15.75" customHeight="1" x14ac:dyDescent="0.15">
      <c r="A225" s="41">
        <v>2021</v>
      </c>
      <c r="B225" s="52" t="s">
        <v>127</v>
      </c>
      <c r="C225" s="52" t="s">
        <v>129</v>
      </c>
      <c r="D225" s="52" t="s">
        <v>139</v>
      </c>
      <c r="E225" s="41">
        <v>2208</v>
      </c>
      <c r="F225" s="41">
        <v>2</v>
      </c>
      <c r="G225" s="52" t="s">
        <v>28</v>
      </c>
      <c r="H225" s="41">
        <v>5</v>
      </c>
      <c r="I225" s="41">
        <v>108</v>
      </c>
      <c r="J225" s="52"/>
      <c r="K225" s="52"/>
      <c r="L225" s="41">
        <v>0</v>
      </c>
      <c r="M225" s="41">
        <v>0</v>
      </c>
      <c r="N225" s="52"/>
      <c r="O225" s="52"/>
    </row>
    <row r="226" spans="1:15" ht="15.75" customHeight="1" x14ac:dyDescent="0.15">
      <c r="A226" s="41">
        <v>2021</v>
      </c>
      <c r="B226" s="52" t="s">
        <v>130</v>
      </c>
      <c r="C226" s="52" t="s">
        <v>131</v>
      </c>
      <c r="D226" s="52" t="s">
        <v>139</v>
      </c>
      <c r="E226" s="41">
        <v>2208</v>
      </c>
      <c r="F226" s="41">
        <v>2</v>
      </c>
      <c r="G226" s="52" t="s">
        <v>28</v>
      </c>
      <c r="H226" s="41">
        <v>5</v>
      </c>
      <c r="I226" s="41">
        <v>0</v>
      </c>
      <c r="J226" s="41">
        <v>93</v>
      </c>
      <c r="K226" s="41">
        <v>419</v>
      </c>
      <c r="L226" s="41">
        <v>1039</v>
      </c>
      <c r="M226" s="41">
        <v>1365</v>
      </c>
      <c r="N226" s="52"/>
      <c r="O226" s="52"/>
    </row>
    <row r="227" spans="1:15" ht="15.75" customHeight="1" x14ac:dyDescent="0.15">
      <c r="A227" s="41">
        <v>2021</v>
      </c>
      <c r="B227" s="52" t="s">
        <v>130</v>
      </c>
      <c r="C227" s="52" t="s">
        <v>136</v>
      </c>
      <c r="D227" s="52" t="s">
        <v>139</v>
      </c>
      <c r="E227" s="41">
        <v>2208</v>
      </c>
      <c r="F227" s="41">
        <v>2</v>
      </c>
      <c r="G227" s="52" t="s">
        <v>28</v>
      </c>
      <c r="H227" s="41">
        <v>5</v>
      </c>
      <c r="I227" s="41">
        <v>0</v>
      </c>
      <c r="J227" s="41">
        <v>228</v>
      </c>
      <c r="K227" s="41">
        <v>1303</v>
      </c>
      <c r="L227" s="41">
        <v>0</v>
      </c>
      <c r="M227" s="41">
        <v>1075</v>
      </c>
      <c r="N227" s="52"/>
      <c r="O227" s="52"/>
    </row>
    <row r="228" spans="1:15" ht="15.75" customHeight="1" x14ac:dyDescent="0.15">
      <c r="A228" s="41">
        <v>2021</v>
      </c>
      <c r="B228" s="52" t="s">
        <v>130</v>
      </c>
      <c r="C228" s="52" t="s">
        <v>137</v>
      </c>
      <c r="D228" s="52" t="s">
        <v>139</v>
      </c>
      <c r="E228" s="41">
        <v>2208</v>
      </c>
      <c r="F228" s="41">
        <v>2</v>
      </c>
      <c r="G228" s="52" t="s">
        <v>28</v>
      </c>
      <c r="H228" s="41">
        <v>5</v>
      </c>
      <c r="I228" s="41">
        <v>0</v>
      </c>
      <c r="J228" s="41">
        <v>133</v>
      </c>
      <c r="K228" s="41">
        <v>1202</v>
      </c>
      <c r="L228" s="41">
        <v>51</v>
      </c>
      <c r="M228" s="41">
        <v>1120</v>
      </c>
      <c r="N228" s="52"/>
      <c r="O228" s="52"/>
    </row>
    <row r="229" spans="1:15" ht="15.75" customHeight="1" x14ac:dyDescent="0.15">
      <c r="A229" s="41">
        <v>2021</v>
      </c>
      <c r="B229" s="52" t="s">
        <v>130</v>
      </c>
      <c r="C229" s="52" t="s">
        <v>133</v>
      </c>
      <c r="D229" s="52" t="s">
        <v>139</v>
      </c>
      <c r="E229" s="41">
        <v>2208</v>
      </c>
      <c r="F229" s="41">
        <v>2</v>
      </c>
      <c r="G229" s="52" t="s">
        <v>28</v>
      </c>
      <c r="H229" s="41">
        <v>5</v>
      </c>
      <c r="I229" s="41">
        <v>0</v>
      </c>
      <c r="J229" s="41">
        <v>190</v>
      </c>
      <c r="K229" s="41">
        <v>981</v>
      </c>
      <c r="L229" s="41">
        <v>65</v>
      </c>
      <c r="M229" s="41">
        <v>856</v>
      </c>
      <c r="N229" s="52"/>
      <c r="O229" s="52"/>
    </row>
    <row r="230" spans="1:15" ht="15.75" customHeight="1" x14ac:dyDescent="0.15">
      <c r="A230" s="41">
        <v>2021</v>
      </c>
      <c r="B230" s="52" t="s">
        <v>127</v>
      </c>
      <c r="C230" s="52" t="s">
        <v>134</v>
      </c>
      <c r="D230" s="52" t="s">
        <v>139</v>
      </c>
      <c r="E230" s="41">
        <v>2208</v>
      </c>
      <c r="F230" s="41">
        <v>2</v>
      </c>
      <c r="G230" s="52" t="s">
        <v>28</v>
      </c>
      <c r="H230" s="41">
        <v>5</v>
      </c>
      <c r="I230" s="41">
        <v>92</v>
      </c>
      <c r="J230" s="52"/>
      <c r="K230" s="52"/>
      <c r="L230" s="41">
        <v>0</v>
      </c>
      <c r="M230" s="41">
        <v>0</v>
      </c>
      <c r="N230" s="52"/>
      <c r="O230" s="52"/>
    </row>
    <row r="231" spans="1:15" ht="15.75" customHeight="1" x14ac:dyDescent="0.15">
      <c r="A231" s="41">
        <v>2021</v>
      </c>
      <c r="B231" s="52" t="s">
        <v>127</v>
      </c>
      <c r="C231" s="52" t="s">
        <v>135</v>
      </c>
      <c r="D231" s="52" t="s">
        <v>139</v>
      </c>
      <c r="E231" s="41">
        <v>2208</v>
      </c>
      <c r="F231" s="41">
        <v>2</v>
      </c>
      <c r="G231" s="52" t="s">
        <v>28</v>
      </c>
      <c r="H231" s="41">
        <v>5</v>
      </c>
      <c r="I231" s="41">
        <v>230</v>
      </c>
      <c r="J231" s="52"/>
      <c r="K231" s="52"/>
      <c r="L231" s="41">
        <v>0</v>
      </c>
      <c r="M231" s="41">
        <v>0</v>
      </c>
      <c r="N231" s="52"/>
      <c r="O231" s="52"/>
    </row>
    <row r="232" spans="1:15" ht="15.75" customHeight="1" x14ac:dyDescent="0.15">
      <c r="A232" s="41">
        <v>2021</v>
      </c>
      <c r="B232" s="52" t="s">
        <v>127</v>
      </c>
      <c r="C232" s="52" t="s">
        <v>138</v>
      </c>
      <c r="D232" s="52" t="s">
        <v>139</v>
      </c>
      <c r="E232" s="41">
        <v>2208</v>
      </c>
      <c r="F232" s="41">
        <v>2</v>
      </c>
      <c r="G232" s="52" t="s">
        <v>28</v>
      </c>
      <c r="H232" s="41">
        <v>5</v>
      </c>
      <c r="I232" s="41">
        <v>168</v>
      </c>
      <c r="J232" s="52"/>
      <c r="K232" s="52"/>
      <c r="L232" s="41">
        <v>20</v>
      </c>
      <c r="M232" s="41">
        <v>0</v>
      </c>
      <c r="N232" s="52"/>
      <c r="O232" s="52"/>
    </row>
    <row r="233" spans="1:15" ht="15.75" customHeight="1" x14ac:dyDescent="0.15">
      <c r="A233" s="41">
        <v>2021</v>
      </c>
      <c r="B233" s="52" t="s">
        <v>127</v>
      </c>
      <c r="C233" s="52" t="s">
        <v>128</v>
      </c>
      <c r="D233" s="52" t="s">
        <v>139</v>
      </c>
      <c r="E233" s="41">
        <v>2302</v>
      </c>
      <c r="F233" s="41">
        <v>3</v>
      </c>
      <c r="G233" s="52" t="s">
        <v>28</v>
      </c>
      <c r="H233" s="41">
        <v>5</v>
      </c>
      <c r="I233" s="41">
        <v>162</v>
      </c>
      <c r="J233" s="52"/>
      <c r="K233" s="52"/>
      <c r="L233" s="41">
        <v>0</v>
      </c>
      <c r="M233" s="41">
        <v>0</v>
      </c>
      <c r="N233" s="52"/>
      <c r="O233" s="52"/>
    </row>
    <row r="234" spans="1:15" ht="15.75" customHeight="1" x14ac:dyDescent="0.15">
      <c r="A234" s="41">
        <v>2021</v>
      </c>
      <c r="B234" s="52" t="s">
        <v>127</v>
      </c>
      <c r="C234" s="52" t="s">
        <v>129</v>
      </c>
      <c r="D234" s="52" t="s">
        <v>139</v>
      </c>
      <c r="E234" s="41">
        <v>2302</v>
      </c>
      <c r="F234" s="41">
        <v>3</v>
      </c>
      <c r="G234" s="52" t="s">
        <v>28</v>
      </c>
      <c r="H234" s="41">
        <v>5</v>
      </c>
      <c r="I234" s="41">
        <v>97</v>
      </c>
      <c r="J234" s="52"/>
      <c r="K234" s="52"/>
      <c r="L234" s="41">
        <v>0</v>
      </c>
      <c r="M234" s="41">
        <v>0</v>
      </c>
      <c r="N234" s="52"/>
      <c r="O234" s="52"/>
    </row>
    <row r="235" spans="1:15" ht="15.75" customHeight="1" x14ac:dyDescent="0.15">
      <c r="A235" s="41">
        <v>2021</v>
      </c>
      <c r="B235" s="52" t="s">
        <v>130</v>
      </c>
      <c r="C235" s="52" t="s">
        <v>131</v>
      </c>
      <c r="D235" s="52" t="s">
        <v>139</v>
      </c>
      <c r="E235" s="41">
        <v>2302</v>
      </c>
      <c r="F235" s="41">
        <v>3</v>
      </c>
      <c r="G235" s="52" t="s">
        <v>28</v>
      </c>
      <c r="H235" s="41">
        <v>5</v>
      </c>
      <c r="I235" s="41">
        <v>0</v>
      </c>
      <c r="J235" s="41">
        <v>129</v>
      </c>
      <c r="K235" s="41">
        <v>365</v>
      </c>
      <c r="L235" s="41">
        <v>0</v>
      </c>
      <c r="M235" s="41">
        <v>236</v>
      </c>
      <c r="N235" s="52"/>
      <c r="O235" s="52"/>
    </row>
    <row r="236" spans="1:15" ht="15.75" customHeight="1" x14ac:dyDescent="0.15">
      <c r="A236" s="41">
        <v>2021</v>
      </c>
      <c r="B236" s="52" t="s">
        <v>130</v>
      </c>
      <c r="C236" s="52" t="s">
        <v>136</v>
      </c>
      <c r="D236" s="52" t="s">
        <v>139</v>
      </c>
      <c r="E236" s="41">
        <v>2302</v>
      </c>
      <c r="F236" s="41">
        <v>3</v>
      </c>
      <c r="G236" s="52" t="s">
        <v>28</v>
      </c>
      <c r="H236" s="41">
        <v>5</v>
      </c>
      <c r="I236" s="41">
        <v>0</v>
      </c>
      <c r="J236" s="41">
        <v>92</v>
      </c>
      <c r="K236" s="41">
        <v>92</v>
      </c>
      <c r="L236" s="41">
        <v>53</v>
      </c>
      <c r="M236" s="41">
        <v>53</v>
      </c>
      <c r="N236" s="52"/>
      <c r="O236" s="52"/>
    </row>
    <row r="237" spans="1:15" ht="15.75" customHeight="1" x14ac:dyDescent="0.15">
      <c r="A237" s="41">
        <v>2021</v>
      </c>
      <c r="B237" s="52" t="s">
        <v>130</v>
      </c>
      <c r="C237" s="52" t="s">
        <v>137</v>
      </c>
      <c r="D237" s="52" t="s">
        <v>139</v>
      </c>
      <c r="E237" s="41">
        <v>2302</v>
      </c>
      <c r="F237" s="41">
        <v>3</v>
      </c>
      <c r="G237" s="52" t="s">
        <v>28</v>
      </c>
      <c r="H237" s="41">
        <v>5</v>
      </c>
      <c r="I237" s="41">
        <v>0</v>
      </c>
      <c r="J237" s="41">
        <v>207</v>
      </c>
      <c r="K237" s="41">
        <v>1324</v>
      </c>
      <c r="L237" s="41">
        <v>43</v>
      </c>
      <c r="M237" s="41">
        <v>1160</v>
      </c>
      <c r="N237" s="52"/>
      <c r="O237" s="52"/>
    </row>
    <row r="238" spans="1:15" ht="15.75" customHeight="1" x14ac:dyDescent="0.15">
      <c r="A238" s="41">
        <v>2021</v>
      </c>
      <c r="B238" s="52" t="s">
        <v>130</v>
      </c>
      <c r="C238" s="52" t="s">
        <v>133</v>
      </c>
      <c r="D238" s="52" t="s">
        <v>139</v>
      </c>
      <c r="E238" s="41">
        <v>2302</v>
      </c>
      <c r="F238" s="41">
        <v>3</v>
      </c>
      <c r="G238" s="52" t="s">
        <v>28</v>
      </c>
      <c r="H238" s="41">
        <v>5</v>
      </c>
      <c r="I238" s="41">
        <v>0</v>
      </c>
      <c r="J238" s="41">
        <v>151</v>
      </c>
      <c r="K238" s="41">
        <v>394</v>
      </c>
      <c r="L238" s="41">
        <v>15</v>
      </c>
      <c r="M238" s="41">
        <v>258</v>
      </c>
      <c r="N238" s="52"/>
      <c r="O238" s="52"/>
    </row>
    <row r="239" spans="1:15" ht="15.75" customHeight="1" x14ac:dyDescent="0.15">
      <c r="A239" s="41">
        <v>2021</v>
      </c>
      <c r="B239" s="52" t="s">
        <v>127</v>
      </c>
      <c r="C239" s="52" t="s">
        <v>134</v>
      </c>
      <c r="D239" s="52" t="s">
        <v>139</v>
      </c>
      <c r="E239" s="41">
        <v>2302</v>
      </c>
      <c r="F239" s="41">
        <v>3</v>
      </c>
      <c r="G239" s="52" t="s">
        <v>28</v>
      </c>
      <c r="H239" s="41">
        <v>5</v>
      </c>
      <c r="I239" s="41">
        <v>80</v>
      </c>
      <c r="J239" s="52"/>
      <c r="K239" s="52"/>
      <c r="L239" s="41">
        <v>0</v>
      </c>
      <c r="M239" s="41">
        <v>0</v>
      </c>
      <c r="N239" s="52"/>
      <c r="O239" s="52"/>
    </row>
    <row r="240" spans="1:15" ht="15.75" customHeight="1" x14ac:dyDescent="0.15">
      <c r="A240" s="41">
        <v>2021</v>
      </c>
      <c r="B240" s="52" t="s">
        <v>127</v>
      </c>
      <c r="C240" s="52" t="s">
        <v>135</v>
      </c>
      <c r="D240" s="52" t="s">
        <v>139</v>
      </c>
      <c r="E240" s="41">
        <v>2302</v>
      </c>
      <c r="F240" s="41">
        <v>3</v>
      </c>
      <c r="G240" s="52" t="s">
        <v>28</v>
      </c>
      <c r="H240" s="41">
        <v>5</v>
      </c>
      <c r="I240" s="41">
        <v>117</v>
      </c>
      <c r="J240" s="52"/>
      <c r="K240" s="52"/>
      <c r="L240" s="41">
        <v>0</v>
      </c>
      <c r="M240" s="41">
        <v>770</v>
      </c>
      <c r="N240" s="52"/>
      <c r="O240" s="52"/>
    </row>
    <row r="241" spans="1:15" ht="15.75" customHeight="1" x14ac:dyDescent="0.15">
      <c r="A241" s="41">
        <v>2021</v>
      </c>
      <c r="B241" s="52" t="s">
        <v>127</v>
      </c>
      <c r="C241" s="52" t="s">
        <v>138</v>
      </c>
      <c r="D241" s="52" t="s">
        <v>139</v>
      </c>
      <c r="E241" s="41">
        <v>2302</v>
      </c>
      <c r="F241" s="41">
        <v>3</v>
      </c>
      <c r="G241" s="52" t="s">
        <v>28</v>
      </c>
      <c r="H241" s="41">
        <v>5</v>
      </c>
      <c r="I241" s="41">
        <v>141</v>
      </c>
      <c r="J241" s="52"/>
      <c r="K241" s="52"/>
      <c r="L241" s="41">
        <v>21</v>
      </c>
      <c r="M241" s="41">
        <v>0</v>
      </c>
      <c r="N241" s="52"/>
      <c r="O241" s="52"/>
    </row>
    <row r="242" spans="1:15" ht="15.75" customHeight="1" x14ac:dyDescent="0.15">
      <c r="A242" s="41">
        <v>2021</v>
      </c>
      <c r="B242" s="52" t="s">
        <v>127</v>
      </c>
      <c r="C242" s="52" t="s">
        <v>128</v>
      </c>
      <c r="D242" s="52" t="s">
        <v>139</v>
      </c>
      <c r="E242" s="41">
        <v>2312</v>
      </c>
      <c r="F242" s="41">
        <v>3</v>
      </c>
      <c r="G242" s="52" t="s">
        <v>28</v>
      </c>
      <c r="H242" s="41">
        <v>4</v>
      </c>
      <c r="I242" s="41">
        <v>102</v>
      </c>
      <c r="J242" s="52"/>
      <c r="K242" s="52"/>
      <c r="L242" s="41">
        <v>0</v>
      </c>
      <c r="M242" s="41">
        <v>0</v>
      </c>
      <c r="N242" s="52"/>
      <c r="O242" s="52"/>
    </row>
    <row r="243" spans="1:15" ht="15.75" customHeight="1" x14ac:dyDescent="0.15">
      <c r="A243" s="41">
        <v>2021</v>
      </c>
      <c r="B243" s="52" t="s">
        <v>127</v>
      </c>
      <c r="C243" s="52" t="s">
        <v>129</v>
      </c>
      <c r="D243" s="52" t="s">
        <v>139</v>
      </c>
      <c r="E243" s="41">
        <v>2312</v>
      </c>
      <c r="F243" s="41">
        <v>3</v>
      </c>
      <c r="G243" s="52" t="s">
        <v>28</v>
      </c>
      <c r="H243" s="41">
        <v>4</v>
      </c>
      <c r="I243" s="41">
        <v>153</v>
      </c>
      <c r="J243" s="52"/>
      <c r="K243" s="52"/>
      <c r="L243" s="41">
        <v>24</v>
      </c>
      <c r="M243" s="41">
        <v>0</v>
      </c>
      <c r="N243" s="52"/>
      <c r="O243" s="52"/>
    </row>
    <row r="244" spans="1:15" ht="15.75" customHeight="1" x14ac:dyDescent="0.15">
      <c r="A244" s="41">
        <v>2021</v>
      </c>
      <c r="B244" s="52" t="s">
        <v>130</v>
      </c>
      <c r="C244" s="52" t="s">
        <v>131</v>
      </c>
      <c r="D244" s="52" t="s">
        <v>139</v>
      </c>
      <c r="E244" s="41">
        <v>2312</v>
      </c>
      <c r="F244" s="41">
        <v>3</v>
      </c>
      <c r="G244" s="52" t="s">
        <v>28</v>
      </c>
      <c r="H244" s="41">
        <v>4</v>
      </c>
      <c r="I244" s="41">
        <v>0</v>
      </c>
      <c r="J244" s="41">
        <v>119</v>
      </c>
      <c r="K244" s="41">
        <v>177</v>
      </c>
      <c r="L244" s="41">
        <v>1172</v>
      </c>
      <c r="M244" s="41">
        <v>1230</v>
      </c>
      <c r="N244" s="52"/>
      <c r="O244" s="52"/>
    </row>
    <row r="245" spans="1:15" ht="15.75" customHeight="1" x14ac:dyDescent="0.15">
      <c r="A245" s="41">
        <v>2021</v>
      </c>
      <c r="B245" s="52" t="s">
        <v>130</v>
      </c>
      <c r="C245" s="52" t="s">
        <v>132</v>
      </c>
      <c r="D245" s="52" t="s">
        <v>139</v>
      </c>
      <c r="E245" s="41">
        <v>2312</v>
      </c>
      <c r="F245" s="41">
        <v>3</v>
      </c>
      <c r="G245" s="52" t="s">
        <v>28</v>
      </c>
      <c r="H245" s="41">
        <v>4</v>
      </c>
      <c r="I245" s="41">
        <v>0</v>
      </c>
      <c r="J245" s="41">
        <v>125</v>
      </c>
      <c r="K245" s="41">
        <v>963</v>
      </c>
      <c r="L245" s="41">
        <v>20</v>
      </c>
      <c r="M245" s="41">
        <v>858</v>
      </c>
      <c r="N245" s="52"/>
      <c r="O245" s="52"/>
    </row>
    <row r="246" spans="1:15" ht="15.75" customHeight="1" x14ac:dyDescent="0.15">
      <c r="A246" s="41">
        <v>2021</v>
      </c>
      <c r="B246" s="52" t="s">
        <v>130</v>
      </c>
      <c r="C246" s="52" t="s">
        <v>133</v>
      </c>
      <c r="D246" s="52" t="s">
        <v>139</v>
      </c>
      <c r="E246" s="41">
        <v>2312</v>
      </c>
      <c r="F246" s="41">
        <v>3</v>
      </c>
      <c r="G246" s="52" t="s">
        <v>28</v>
      </c>
      <c r="H246" s="41">
        <v>4</v>
      </c>
      <c r="I246" s="41">
        <v>0</v>
      </c>
      <c r="J246" s="41">
        <v>160</v>
      </c>
      <c r="K246" s="41">
        <v>176</v>
      </c>
      <c r="L246" s="41">
        <v>0</v>
      </c>
      <c r="M246" s="41">
        <v>16</v>
      </c>
      <c r="N246" s="52"/>
      <c r="O246" s="52"/>
    </row>
    <row r="247" spans="1:15" ht="15.75" customHeight="1" x14ac:dyDescent="0.15">
      <c r="A247" s="41">
        <v>2021</v>
      </c>
      <c r="B247" s="52" t="s">
        <v>127</v>
      </c>
      <c r="C247" s="52" t="s">
        <v>134</v>
      </c>
      <c r="D247" s="52" t="s">
        <v>139</v>
      </c>
      <c r="E247" s="41">
        <v>2312</v>
      </c>
      <c r="F247" s="41">
        <v>3</v>
      </c>
      <c r="G247" s="52" t="s">
        <v>28</v>
      </c>
      <c r="H247" s="41">
        <v>4</v>
      </c>
      <c r="I247" s="41">
        <v>65</v>
      </c>
      <c r="J247" s="52"/>
      <c r="K247" s="52"/>
      <c r="L247" s="41">
        <v>0</v>
      </c>
      <c r="M247" s="41">
        <v>0</v>
      </c>
      <c r="N247" s="52"/>
      <c r="O247" s="52"/>
    </row>
    <row r="248" spans="1:15" ht="15.75" customHeight="1" x14ac:dyDescent="0.15">
      <c r="A248" s="41">
        <v>2021</v>
      </c>
      <c r="B248" s="52" t="s">
        <v>127</v>
      </c>
      <c r="C248" s="52" t="s">
        <v>135</v>
      </c>
      <c r="D248" s="52" t="s">
        <v>139</v>
      </c>
      <c r="E248" s="41">
        <v>2312</v>
      </c>
      <c r="F248" s="41">
        <v>3</v>
      </c>
      <c r="G248" s="52" t="s">
        <v>28</v>
      </c>
      <c r="H248" s="41">
        <v>4</v>
      </c>
      <c r="I248" s="41">
        <v>130</v>
      </c>
      <c r="J248" s="52"/>
      <c r="K248" s="52"/>
      <c r="L248" s="41">
        <v>0</v>
      </c>
      <c r="M248" s="41">
        <v>0</v>
      </c>
      <c r="N248" s="52"/>
      <c r="O248" s="52"/>
    </row>
    <row r="249" spans="1:15" ht="15.75" customHeight="1" x14ac:dyDescent="0.15">
      <c r="A249" s="41">
        <v>2021</v>
      </c>
      <c r="B249" s="52" t="s">
        <v>127</v>
      </c>
      <c r="C249" s="52" t="s">
        <v>128</v>
      </c>
      <c r="D249" s="52" t="s">
        <v>139</v>
      </c>
      <c r="E249" s="41">
        <v>2404</v>
      </c>
      <c r="F249" s="41">
        <v>4</v>
      </c>
      <c r="G249" s="52" t="s">
        <v>28</v>
      </c>
      <c r="H249" s="41">
        <v>4</v>
      </c>
      <c r="I249" s="41">
        <v>74</v>
      </c>
      <c r="J249" s="52"/>
      <c r="K249" s="52"/>
      <c r="L249" s="41">
        <v>0</v>
      </c>
      <c r="M249" s="41">
        <v>0</v>
      </c>
      <c r="N249" s="52"/>
      <c r="O249" s="52"/>
    </row>
    <row r="250" spans="1:15" ht="15.75" customHeight="1" x14ac:dyDescent="0.15">
      <c r="A250" s="41">
        <v>2021</v>
      </c>
      <c r="B250" s="52" t="s">
        <v>127</v>
      </c>
      <c r="C250" s="52" t="s">
        <v>129</v>
      </c>
      <c r="D250" s="52" t="s">
        <v>139</v>
      </c>
      <c r="E250" s="41">
        <v>2404</v>
      </c>
      <c r="F250" s="41">
        <v>4</v>
      </c>
      <c r="G250" s="52" t="s">
        <v>28</v>
      </c>
      <c r="H250" s="41">
        <v>4</v>
      </c>
      <c r="I250" s="41">
        <v>169</v>
      </c>
      <c r="J250" s="52"/>
      <c r="K250" s="52"/>
      <c r="L250" s="41">
        <v>0</v>
      </c>
      <c r="M250" s="41">
        <v>0</v>
      </c>
      <c r="N250" s="52"/>
      <c r="O250" s="52"/>
    </row>
    <row r="251" spans="1:15" ht="15.75" customHeight="1" x14ac:dyDescent="0.15">
      <c r="A251" s="41">
        <v>2021</v>
      </c>
      <c r="B251" s="52" t="s">
        <v>130</v>
      </c>
      <c r="C251" s="52" t="s">
        <v>131</v>
      </c>
      <c r="D251" s="52" t="s">
        <v>139</v>
      </c>
      <c r="E251" s="41">
        <v>2404</v>
      </c>
      <c r="F251" s="41">
        <v>4</v>
      </c>
      <c r="G251" s="52" t="s">
        <v>28</v>
      </c>
      <c r="H251" s="41">
        <v>4</v>
      </c>
      <c r="I251" s="41">
        <v>0</v>
      </c>
      <c r="J251" s="41">
        <v>73</v>
      </c>
      <c r="K251" s="41">
        <v>1314</v>
      </c>
      <c r="L251" s="41">
        <v>1235</v>
      </c>
      <c r="M251" s="41">
        <v>2476</v>
      </c>
      <c r="N251" s="52"/>
      <c r="O251" s="52"/>
    </row>
    <row r="252" spans="1:15" ht="15.75" customHeight="1" x14ac:dyDescent="0.15">
      <c r="A252" s="41">
        <v>2021</v>
      </c>
      <c r="B252" s="52" t="s">
        <v>130</v>
      </c>
      <c r="C252" s="52" t="s">
        <v>132</v>
      </c>
      <c r="D252" s="52" t="s">
        <v>139</v>
      </c>
      <c r="E252" s="41">
        <v>2404</v>
      </c>
      <c r="F252" s="41">
        <v>4</v>
      </c>
      <c r="G252" s="52" t="s">
        <v>28</v>
      </c>
      <c r="H252" s="41">
        <v>4</v>
      </c>
      <c r="I252" s="41">
        <v>0</v>
      </c>
      <c r="J252" s="41">
        <v>84</v>
      </c>
      <c r="K252" s="41">
        <v>84</v>
      </c>
      <c r="L252" s="41">
        <v>44</v>
      </c>
      <c r="M252" s="41">
        <v>44</v>
      </c>
      <c r="N252" s="52"/>
      <c r="O252" s="52"/>
    </row>
    <row r="253" spans="1:15" ht="15.75" customHeight="1" x14ac:dyDescent="0.15">
      <c r="A253" s="41">
        <v>2021</v>
      </c>
      <c r="B253" s="52" t="s">
        <v>130</v>
      </c>
      <c r="C253" s="52" t="s">
        <v>133</v>
      </c>
      <c r="D253" s="52" t="s">
        <v>139</v>
      </c>
      <c r="E253" s="41">
        <v>2404</v>
      </c>
      <c r="F253" s="41">
        <v>4</v>
      </c>
      <c r="G253" s="52" t="s">
        <v>28</v>
      </c>
      <c r="H253" s="41">
        <v>4</v>
      </c>
      <c r="I253" s="41">
        <v>0</v>
      </c>
      <c r="J253" s="41">
        <v>116</v>
      </c>
      <c r="K253" s="41">
        <v>193</v>
      </c>
      <c r="L253" s="41">
        <v>25</v>
      </c>
      <c r="M253" s="41">
        <v>102</v>
      </c>
      <c r="N253" s="52"/>
      <c r="O253" s="52"/>
    </row>
    <row r="254" spans="1:15" ht="15.75" customHeight="1" x14ac:dyDescent="0.15">
      <c r="A254" s="41">
        <v>2021</v>
      </c>
      <c r="B254" s="52" t="s">
        <v>127</v>
      </c>
      <c r="C254" s="52" t="s">
        <v>134</v>
      </c>
      <c r="D254" s="52" t="s">
        <v>139</v>
      </c>
      <c r="E254" s="41">
        <v>2404</v>
      </c>
      <c r="F254" s="41">
        <v>4</v>
      </c>
      <c r="G254" s="52" t="s">
        <v>28</v>
      </c>
      <c r="H254" s="41">
        <v>4</v>
      </c>
      <c r="I254" s="41">
        <v>84</v>
      </c>
      <c r="J254" s="52"/>
      <c r="K254" s="52"/>
      <c r="L254" s="41">
        <v>0</v>
      </c>
      <c r="M254" s="41">
        <v>0</v>
      </c>
      <c r="N254" s="52"/>
      <c r="O254" s="52"/>
    </row>
    <row r="255" spans="1:15" ht="15.75" customHeight="1" x14ac:dyDescent="0.15">
      <c r="A255" s="41">
        <v>2021</v>
      </c>
      <c r="B255" s="52" t="s">
        <v>127</v>
      </c>
      <c r="C255" s="52" t="s">
        <v>135</v>
      </c>
      <c r="D255" s="52" t="s">
        <v>139</v>
      </c>
      <c r="E255" s="41">
        <v>2404</v>
      </c>
      <c r="F255" s="41">
        <v>4</v>
      </c>
      <c r="G255" s="52" t="s">
        <v>28</v>
      </c>
      <c r="H255" s="41">
        <v>4</v>
      </c>
      <c r="I255" s="41">
        <v>194</v>
      </c>
      <c r="J255" s="52"/>
      <c r="K255" s="52"/>
      <c r="L255" s="41">
        <v>0</v>
      </c>
      <c r="M255" s="41">
        <v>0</v>
      </c>
      <c r="N255" s="52"/>
      <c r="O255" s="52"/>
    </row>
    <row r="256" spans="1:15" ht="15.75" customHeight="1" x14ac:dyDescent="0.15">
      <c r="A256" s="41">
        <v>2021</v>
      </c>
      <c r="B256" s="52" t="s">
        <v>127</v>
      </c>
      <c r="C256" s="52" t="s">
        <v>128</v>
      </c>
      <c r="D256" s="52" t="s">
        <v>139</v>
      </c>
      <c r="E256" s="41">
        <v>2412</v>
      </c>
      <c r="F256" s="41">
        <v>4</v>
      </c>
      <c r="G256" s="52" t="s">
        <v>28</v>
      </c>
      <c r="H256" s="41">
        <v>5</v>
      </c>
      <c r="I256" s="41">
        <v>164</v>
      </c>
      <c r="J256" s="52"/>
      <c r="K256" s="52"/>
      <c r="L256" s="41">
        <v>0</v>
      </c>
      <c r="M256" s="41">
        <v>0</v>
      </c>
      <c r="N256" s="52"/>
      <c r="O256" s="52"/>
    </row>
    <row r="257" spans="1:15" ht="15.75" customHeight="1" x14ac:dyDescent="0.15">
      <c r="A257" s="41">
        <v>2021</v>
      </c>
      <c r="B257" s="52" t="s">
        <v>127</v>
      </c>
      <c r="C257" s="52" t="s">
        <v>129</v>
      </c>
      <c r="D257" s="52" t="s">
        <v>139</v>
      </c>
      <c r="E257" s="41">
        <v>2412</v>
      </c>
      <c r="F257" s="41">
        <v>4</v>
      </c>
      <c r="G257" s="52" t="s">
        <v>28</v>
      </c>
      <c r="H257" s="41">
        <v>5</v>
      </c>
      <c r="I257" s="41">
        <v>183</v>
      </c>
      <c r="J257" s="52"/>
      <c r="K257" s="52"/>
      <c r="L257" s="41">
        <v>10</v>
      </c>
      <c r="M257" s="41">
        <v>0</v>
      </c>
      <c r="N257" s="52"/>
      <c r="O257" s="52"/>
    </row>
    <row r="258" spans="1:15" ht="15.75" customHeight="1" x14ac:dyDescent="0.15">
      <c r="A258" s="41">
        <v>2021</v>
      </c>
      <c r="B258" s="52" t="s">
        <v>130</v>
      </c>
      <c r="C258" s="52" t="s">
        <v>131</v>
      </c>
      <c r="D258" s="52" t="s">
        <v>139</v>
      </c>
      <c r="E258" s="41">
        <v>2412</v>
      </c>
      <c r="F258" s="41">
        <v>4</v>
      </c>
      <c r="G258" s="52" t="s">
        <v>28</v>
      </c>
      <c r="H258" s="41">
        <v>5</v>
      </c>
      <c r="I258" s="41">
        <v>0</v>
      </c>
      <c r="J258" s="41">
        <v>142</v>
      </c>
      <c r="K258" s="41">
        <v>571</v>
      </c>
      <c r="L258" s="41">
        <v>524</v>
      </c>
      <c r="M258" s="41">
        <v>953</v>
      </c>
      <c r="N258" s="52"/>
      <c r="O258" s="52"/>
    </row>
    <row r="259" spans="1:15" ht="15.75" customHeight="1" x14ac:dyDescent="0.15">
      <c r="A259" s="41">
        <v>2021</v>
      </c>
      <c r="B259" s="52" t="s">
        <v>130</v>
      </c>
      <c r="C259" s="52" t="s">
        <v>136</v>
      </c>
      <c r="D259" s="52" t="s">
        <v>139</v>
      </c>
      <c r="E259" s="41">
        <v>2412</v>
      </c>
      <c r="F259" s="41">
        <v>4</v>
      </c>
      <c r="G259" s="52" t="s">
        <v>28</v>
      </c>
      <c r="H259" s="41">
        <v>5</v>
      </c>
      <c r="I259" s="41">
        <v>0</v>
      </c>
      <c r="J259" s="41">
        <v>41</v>
      </c>
      <c r="K259" s="41">
        <v>75</v>
      </c>
      <c r="L259" s="41">
        <v>1276</v>
      </c>
      <c r="M259" s="41">
        <v>1310</v>
      </c>
      <c r="N259" s="52"/>
      <c r="O259" s="52"/>
    </row>
    <row r="260" spans="1:15" ht="15.75" customHeight="1" x14ac:dyDescent="0.15">
      <c r="A260" s="41">
        <v>2021</v>
      </c>
      <c r="B260" s="52" t="s">
        <v>130</v>
      </c>
      <c r="C260" s="52" t="s">
        <v>137</v>
      </c>
      <c r="D260" s="52" t="s">
        <v>139</v>
      </c>
      <c r="E260" s="41">
        <v>2412</v>
      </c>
      <c r="F260" s="41">
        <v>4</v>
      </c>
      <c r="G260" s="52" t="s">
        <v>28</v>
      </c>
      <c r="H260" s="41">
        <v>5</v>
      </c>
      <c r="I260" s="41">
        <v>0</v>
      </c>
      <c r="J260" s="41">
        <v>314</v>
      </c>
      <c r="K260" s="41">
        <v>644</v>
      </c>
      <c r="L260" s="41">
        <v>76</v>
      </c>
      <c r="M260" s="41">
        <v>406</v>
      </c>
      <c r="N260" s="52"/>
      <c r="O260" s="52"/>
    </row>
    <row r="261" spans="1:15" ht="15.75" customHeight="1" x14ac:dyDescent="0.15">
      <c r="A261" s="41">
        <v>2021</v>
      </c>
      <c r="B261" s="52" t="s">
        <v>130</v>
      </c>
      <c r="C261" s="52" t="s">
        <v>133</v>
      </c>
      <c r="D261" s="52" t="s">
        <v>139</v>
      </c>
      <c r="E261" s="41">
        <v>2412</v>
      </c>
      <c r="F261" s="41">
        <v>4</v>
      </c>
      <c r="G261" s="52" t="s">
        <v>28</v>
      </c>
      <c r="H261" s="41">
        <v>5</v>
      </c>
      <c r="I261" s="41">
        <v>0</v>
      </c>
      <c r="J261" s="41">
        <v>188</v>
      </c>
      <c r="K261" s="41">
        <v>1491</v>
      </c>
      <c r="L261" s="41">
        <v>10</v>
      </c>
      <c r="M261" s="41">
        <v>1313</v>
      </c>
      <c r="N261" s="52"/>
      <c r="O261" s="52"/>
    </row>
    <row r="262" spans="1:15" ht="15.75" customHeight="1" x14ac:dyDescent="0.15">
      <c r="A262" s="41">
        <v>2021</v>
      </c>
      <c r="B262" s="52" t="s">
        <v>127</v>
      </c>
      <c r="C262" s="52" t="s">
        <v>134</v>
      </c>
      <c r="D262" s="52" t="s">
        <v>139</v>
      </c>
      <c r="E262" s="41">
        <v>2412</v>
      </c>
      <c r="F262" s="41">
        <v>4</v>
      </c>
      <c r="G262" s="52" t="s">
        <v>28</v>
      </c>
      <c r="H262" s="41">
        <v>5</v>
      </c>
      <c r="I262" s="41">
        <v>83</v>
      </c>
      <c r="J262" s="52"/>
      <c r="K262" s="52"/>
      <c r="L262" s="41">
        <v>0</v>
      </c>
      <c r="M262" s="41">
        <v>0</v>
      </c>
      <c r="N262" s="52"/>
      <c r="O262" s="52"/>
    </row>
    <row r="263" spans="1:15" ht="15.75" customHeight="1" x14ac:dyDescent="0.15">
      <c r="A263" s="41">
        <v>2021</v>
      </c>
      <c r="B263" s="52" t="s">
        <v>127</v>
      </c>
      <c r="C263" s="52" t="s">
        <v>135</v>
      </c>
      <c r="D263" s="52" t="s">
        <v>139</v>
      </c>
      <c r="E263" s="41">
        <v>2412</v>
      </c>
      <c r="F263" s="41">
        <v>4</v>
      </c>
      <c r="G263" s="52" t="s">
        <v>28</v>
      </c>
      <c r="H263" s="41">
        <v>5</v>
      </c>
      <c r="I263" s="41">
        <v>108</v>
      </c>
      <c r="J263" s="52"/>
      <c r="K263" s="52"/>
      <c r="L263" s="41">
        <v>852</v>
      </c>
      <c r="M263" s="41">
        <v>852</v>
      </c>
      <c r="N263" s="52"/>
      <c r="O263" s="52"/>
    </row>
    <row r="264" spans="1:15" ht="15.75" customHeight="1" x14ac:dyDescent="0.15">
      <c r="A264" s="41">
        <v>2021</v>
      </c>
      <c r="B264" s="52" t="s">
        <v>127</v>
      </c>
      <c r="C264" s="52" t="s">
        <v>138</v>
      </c>
      <c r="D264" s="52" t="s">
        <v>139</v>
      </c>
      <c r="E264" s="41">
        <v>2412</v>
      </c>
      <c r="F264" s="41">
        <v>4</v>
      </c>
      <c r="G264" s="52" t="s">
        <v>28</v>
      </c>
      <c r="H264" s="41">
        <v>5</v>
      </c>
      <c r="I264" s="41">
        <v>402</v>
      </c>
      <c r="J264" s="52"/>
      <c r="K264" s="52"/>
      <c r="L264" s="41">
        <v>56</v>
      </c>
      <c r="M264" s="41">
        <v>0</v>
      </c>
      <c r="N264" s="52"/>
      <c r="O264" s="52"/>
    </row>
    <row r="265" spans="1:15" ht="15.75" customHeight="1" x14ac:dyDescent="0.15">
      <c r="A265" s="41">
        <v>2021</v>
      </c>
      <c r="B265" s="52" t="s">
        <v>130</v>
      </c>
      <c r="C265" s="52" t="s">
        <v>131</v>
      </c>
      <c r="D265" s="52" t="s">
        <v>139</v>
      </c>
      <c r="E265" s="41">
        <v>2103</v>
      </c>
      <c r="F265" s="41">
        <v>1</v>
      </c>
      <c r="G265" s="52" t="s">
        <v>27</v>
      </c>
      <c r="H265" s="41">
        <v>4</v>
      </c>
      <c r="I265" s="41">
        <v>0</v>
      </c>
      <c r="J265" s="41">
        <v>213</v>
      </c>
      <c r="K265" s="41">
        <v>967</v>
      </c>
      <c r="L265" s="41">
        <v>20</v>
      </c>
      <c r="M265" s="41">
        <v>774</v>
      </c>
      <c r="N265" s="52"/>
      <c r="O265" s="52"/>
    </row>
    <row r="266" spans="1:15" ht="15.75" customHeight="1" x14ac:dyDescent="0.15">
      <c r="A266" s="41">
        <v>2021</v>
      </c>
      <c r="B266" s="52" t="s">
        <v>130</v>
      </c>
      <c r="C266" s="52" t="s">
        <v>131</v>
      </c>
      <c r="D266" s="52" t="s">
        <v>139</v>
      </c>
      <c r="E266" s="41">
        <v>2202</v>
      </c>
      <c r="F266" s="41">
        <v>2</v>
      </c>
      <c r="G266" s="52" t="s">
        <v>27</v>
      </c>
      <c r="H266" s="41">
        <v>4</v>
      </c>
      <c r="I266" s="41">
        <v>0</v>
      </c>
      <c r="J266" s="41">
        <v>170</v>
      </c>
      <c r="K266" s="41">
        <v>850</v>
      </c>
      <c r="L266" s="41">
        <v>20</v>
      </c>
      <c r="M266" s="41">
        <v>700</v>
      </c>
      <c r="N266" s="52"/>
      <c r="O266" s="52"/>
    </row>
    <row r="267" spans="1:15" ht="15.75" customHeight="1" x14ac:dyDescent="0.15">
      <c r="A267" s="41">
        <v>2021</v>
      </c>
      <c r="B267" s="52" t="s">
        <v>130</v>
      </c>
      <c r="C267" s="52" t="s">
        <v>131</v>
      </c>
      <c r="D267" s="52" t="s">
        <v>139</v>
      </c>
      <c r="E267" s="41">
        <v>2310</v>
      </c>
      <c r="F267" s="41">
        <v>3</v>
      </c>
      <c r="G267" s="52" t="s">
        <v>27</v>
      </c>
      <c r="H267" s="41">
        <v>4</v>
      </c>
      <c r="I267" s="41">
        <v>0</v>
      </c>
      <c r="J267" s="41">
        <v>202</v>
      </c>
      <c r="K267" s="41">
        <v>1428</v>
      </c>
      <c r="L267" s="41">
        <v>20</v>
      </c>
      <c r="M267" s="41">
        <v>1246</v>
      </c>
      <c r="N267" s="52"/>
      <c r="O267" s="52"/>
    </row>
    <row r="268" spans="1:15" ht="15.75" customHeight="1" x14ac:dyDescent="0.15">
      <c r="A268" s="41">
        <v>2021</v>
      </c>
      <c r="B268" s="52" t="s">
        <v>130</v>
      </c>
      <c r="C268" s="52" t="s">
        <v>131</v>
      </c>
      <c r="D268" s="52" t="s">
        <v>139</v>
      </c>
      <c r="E268" s="41">
        <v>2402</v>
      </c>
      <c r="F268" s="41">
        <v>4</v>
      </c>
      <c r="G268" s="52" t="s">
        <v>27</v>
      </c>
      <c r="H268" s="41">
        <v>4</v>
      </c>
      <c r="I268" s="41">
        <v>0</v>
      </c>
      <c r="J268" s="41">
        <v>158</v>
      </c>
      <c r="K268" s="41">
        <v>158</v>
      </c>
      <c r="L268" s="41">
        <v>0</v>
      </c>
      <c r="M268" s="41">
        <v>0</v>
      </c>
      <c r="N268" s="52"/>
      <c r="O268" s="52"/>
    </row>
    <row r="269" spans="1:15" ht="15.75" customHeight="1" x14ac:dyDescent="0.15">
      <c r="A269" s="41">
        <v>2021</v>
      </c>
      <c r="B269" s="52" t="s">
        <v>130</v>
      </c>
      <c r="C269" s="52" t="s">
        <v>131</v>
      </c>
      <c r="D269" s="52" t="s">
        <v>139</v>
      </c>
      <c r="E269" s="41">
        <v>2102</v>
      </c>
      <c r="F269" s="41">
        <v>1</v>
      </c>
      <c r="G269" s="52" t="s">
        <v>30</v>
      </c>
      <c r="H269" s="41">
        <v>4</v>
      </c>
      <c r="I269" s="41">
        <v>0</v>
      </c>
      <c r="J269" s="41">
        <v>173</v>
      </c>
      <c r="K269" s="41">
        <v>396</v>
      </c>
      <c r="L269" s="41">
        <v>0</v>
      </c>
      <c r="M269" s="41">
        <v>223</v>
      </c>
      <c r="N269" s="52"/>
      <c r="O269" s="52"/>
    </row>
    <row r="270" spans="1:15" ht="15.75" customHeight="1" x14ac:dyDescent="0.15">
      <c r="A270" s="41">
        <v>2021</v>
      </c>
      <c r="B270" s="52" t="s">
        <v>130</v>
      </c>
      <c r="C270" s="52" t="s">
        <v>131</v>
      </c>
      <c r="D270" s="52" t="s">
        <v>139</v>
      </c>
      <c r="E270" s="41">
        <v>2206</v>
      </c>
      <c r="F270" s="41">
        <v>2</v>
      </c>
      <c r="G270" s="52" t="s">
        <v>30</v>
      </c>
      <c r="H270" s="41">
        <v>4</v>
      </c>
      <c r="I270" s="41">
        <v>0</v>
      </c>
      <c r="J270" s="41">
        <v>146</v>
      </c>
      <c r="K270" s="41">
        <v>690</v>
      </c>
      <c r="L270" s="41">
        <v>10</v>
      </c>
      <c r="M270" s="41">
        <v>554</v>
      </c>
      <c r="N270" s="52"/>
      <c r="O270" s="52"/>
    </row>
    <row r="271" spans="1:15" ht="15.75" customHeight="1" x14ac:dyDescent="0.15">
      <c r="A271" s="41">
        <v>2021</v>
      </c>
      <c r="B271" s="52" t="s">
        <v>130</v>
      </c>
      <c r="C271" s="52" t="s">
        <v>131</v>
      </c>
      <c r="D271" s="52" t="s">
        <v>139</v>
      </c>
      <c r="E271" s="41">
        <v>2311</v>
      </c>
      <c r="F271" s="41">
        <v>3</v>
      </c>
      <c r="G271" s="52" t="s">
        <v>30</v>
      </c>
      <c r="H271" s="41">
        <v>4</v>
      </c>
      <c r="I271" s="41">
        <v>0</v>
      </c>
      <c r="J271" s="41">
        <v>192</v>
      </c>
      <c r="K271" s="41">
        <v>221</v>
      </c>
      <c r="L271" s="41">
        <v>20</v>
      </c>
      <c r="M271" s="41">
        <v>49</v>
      </c>
      <c r="N271" s="52"/>
      <c r="O271" s="52"/>
    </row>
    <row r="272" spans="1:15" ht="15.75" customHeight="1" x14ac:dyDescent="0.15">
      <c r="A272" s="41">
        <v>2021</v>
      </c>
      <c r="B272" s="52" t="s">
        <v>130</v>
      </c>
      <c r="C272" s="52" t="s">
        <v>131</v>
      </c>
      <c r="D272" s="52" t="s">
        <v>139</v>
      </c>
      <c r="E272" s="41">
        <v>2401</v>
      </c>
      <c r="F272" s="41">
        <v>4</v>
      </c>
      <c r="G272" s="52" t="s">
        <v>30</v>
      </c>
      <c r="H272" s="41">
        <v>4</v>
      </c>
      <c r="I272" s="41">
        <v>0</v>
      </c>
      <c r="J272" s="41">
        <v>189</v>
      </c>
      <c r="K272" s="41">
        <v>579</v>
      </c>
      <c r="L272" s="41">
        <v>10</v>
      </c>
      <c r="M272" s="41">
        <v>400</v>
      </c>
      <c r="N272" s="52"/>
      <c r="O272" s="52"/>
    </row>
    <row r="273" spans="1:15" ht="15.75" customHeight="1" x14ac:dyDescent="0.15">
      <c r="A273" s="41">
        <v>2022</v>
      </c>
      <c r="B273" s="52" t="s">
        <v>127</v>
      </c>
      <c r="C273" s="52" t="s">
        <v>128</v>
      </c>
      <c r="D273" s="52" t="s">
        <v>21</v>
      </c>
      <c r="E273" s="41">
        <v>1106</v>
      </c>
      <c r="F273" s="41">
        <v>1</v>
      </c>
      <c r="G273" s="52" t="s">
        <v>31</v>
      </c>
      <c r="H273" s="41">
        <v>4</v>
      </c>
      <c r="I273" s="41">
        <v>184</v>
      </c>
      <c r="J273" s="52"/>
      <c r="K273" s="52"/>
      <c r="L273" s="41">
        <v>0</v>
      </c>
      <c r="M273" s="41">
        <v>0</v>
      </c>
      <c r="N273" s="52"/>
      <c r="O273" s="52"/>
    </row>
    <row r="274" spans="1:15" ht="15.75" customHeight="1" x14ac:dyDescent="0.15">
      <c r="A274" s="41">
        <v>2022</v>
      </c>
      <c r="B274" s="52" t="s">
        <v>127</v>
      </c>
      <c r="C274" s="52" t="s">
        <v>129</v>
      </c>
      <c r="D274" s="52" t="s">
        <v>21</v>
      </c>
      <c r="E274" s="41">
        <v>1106</v>
      </c>
      <c r="F274" s="41">
        <v>1</v>
      </c>
      <c r="G274" s="52" t="s">
        <v>31</v>
      </c>
      <c r="H274" s="41">
        <v>4</v>
      </c>
      <c r="I274" s="41">
        <v>167</v>
      </c>
      <c r="J274" s="52"/>
      <c r="K274" s="52"/>
      <c r="L274" s="41">
        <v>0</v>
      </c>
      <c r="M274" s="41">
        <v>0</v>
      </c>
      <c r="N274" s="52"/>
      <c r="O274" s="52"/>
    </row>
    <row r="275" spans="1:15" ht="15.75" customHeight="1" x14ac:dyDescent="0.15">
      <c r="A275" s="41">
        <v>2022</v>
      </c>
      <c r="B275" s="52" t="s">
        <v>127</v>
      </c>
      <c r="C275" s="52" t="s">
        <v>140</v>
      </c>
      <c r="D275" s="52" t="s">
        <v>21</v>
      </c>
      <c r="E275" s="41">
        <v>1106</v>
      </c>
      <c r="F275" s="41">
        <v>1</v>
      </c>
      <c r="G275" s="52" t="s">
        <v>31</v>
      </c>
      <c r="H275" s="41">
        <v>4</v>
      </c>
      <c r="I275" s="41">
        <v>787</v>
      </c>
      <c r="J275" s="52"/>
      <c r="K275" s="52"/>
      <c r="L275" s="41">
        <v>0</v>
      </c>
      <c r="M275" s="41">
        <v>0</v>
      </c>
      <c r="N275" s="52"/>
      <c r="O275" s="52"/>
    </row>
    <row r="276" spans="1:15" ht="15.75" customHeight="1" x14ac:dyDescent="0.15">
      <c r="A276" s="41">
        <v>2022</v>
      </c>
      <c r="B276" s="52" t="s">
        <v>130</v>
      </c>
      <c r="C276" s="52" t="s">
        <v>141</v>
      </c>
      <c r="D276" s="52" t="s">
        <v>21</v>
      </c>
      <c r="E276" s="41">
        <v>1106</v>
      </c>
      <c r="F276" s="41">
        <v>1</v>
      </c>
      <c r="G276" s="52" t="s">
        <v>31</v>
      </c>
      <c r="H276" s="41">
        <v>4</v>
      </c>
      <c r="I276" s="41">
        <v>0</v>
      </c>
      <c r="J276" s="41">
        <v>202</v>
      </c>
      <c r="K276" s="41">
        <v>723</v>
      </c>
      <c r="L276" s="41">
        <v>6</v>
      </c>
      <c r="M276" s="41">
        <v>515</v>
      </c>
      <c r="N276" s="52"/>
      <c r="O276" s="52"/>
    </row>
    <row r="277" spans="1:15" ht="15.75" customHeight="1" x14ac:dyDescent="0.15">
      <c r="A277" s="41">
        <v>2022</v>
      </c>
      <c r="B277" s="52" t="s">
        <v>130</v>
      </c>
      <c r="C277" s="52" t="s">
        <v>131</v>
      </c>
      <c r="D277" s="52" t="s">
        <v>21</v>
      </c>
      <c r="E277" s="41">
        <v>1106</v>
      </c>
      <c r="F277" s="41">
        <v>1</v>
      </c>
      <c r="G277" s="52" t="s">
        <v>31</v>
      </c>
      <c r="H277" s="41">
        <v>4</v>
      </c>
      <c r="I277" s="41">
        <v>0</v>
      </c>
      <c r="J277" s="41">
        <v>198</v>
      </c>
      <c r="K277" s="41">
        <v>857</v>
      </c>
      <c r="L277" s="41">
        <v>97</v>
      </c>
      <c r="M277" s="41">
        <v>562</v>
      </c>
      <c r="N277" s="52"/>
      <c r="O277" s="52"/>
    </row>
    <row r="278" spans="1:15" ht="15.75" customHeight="1" x14ac:dyDescent="0.15">
      <c r="A278" s="41">
        <v>2022</v>
      </c>
      <c r="B278" s="52" t="s">
        <v>130</v>
      </c>
      <c r="C278" s="52" t="s">
        <v>136</v>
      </c>
      <c r="D278" s="52" t="s">
        <v>21</v>
      </c>
      <c r="E278" s="41">
        <v>1106</v>
      </c>
      <c r="F278" s="41">
        <v>1</v>
      </c>
      <c r="G278" s="52" t="s">
        <v>31</v>
      </c>
      <c r="H278" s="41">
        <v>4</v>
      </c>
      <c r="I278" s="41">
        <v>0</v>
      </c>
      <c r="J278" s="41">
        <v>493</v>
      </c>
      <c r="K278" s="41">
        <v>1246</v>
      </c>
      <c r="L278" s="41">
        <v>0</v>
      </c>
      <c r="M278" s="41">
        <v>753</v>
      </c>
      <c r="N278" s="52"/>
      <c r="O278" s="52"/>
    </row>
    <row r="279" spans="1:15" ht="15.75" customHeight="1" x14ac:dyDescent="0.15">
      <c r="A279" s="41">
        <v>2022</v>
      </c>
      <c r="B279" s="52" t="s">
        <v>130</v>
      </c>
      <c r="C279" s="52" t="s">
        <v>132</v>
      </c>
      <c r="D279" s="52" t="s">
        <v>21</v>
      </c>
      <c r="E279" s="41">
        <v>1106</v>
      </c>
      <c r="F279" s="41">
        <v>1</v>
      </c>
      <c r="G279" s="52" t="s">
        <v>31</v>
      </c>
      <c r="H279" s="41">
        <v>4</v>
      </c>
      <c r="I279" s="41">
        <v>0</v>
      </c>
      <c r="J279" s="41">
        <v>552</v>
      </c>
      <c r="K279" s="41">
        <v>966</v>
      </c>
      <c r="L279" s="41">
        <v>78</v>
      </c>
      <c r="M279" s="41">
        <v>336</v>
      </c>
      <c r="N279" s="52"/>
      <c r="O279" s="52"/>
    </row>
    <row r="280" spans="1:15" ht="15.75" customHeight="1" x14ac:dyDescent="0.15">
      <c r="A280" s="41">
        <v>2022</v>
      </c>
      <c r="B280" s="52" t="s">
        <v>130</v>
      </c>
      <c r="C280" s="52" t="s">
        <v>137</v>
      </c>
      <c r="D280" s="52" t="s">
        <v>21</v>
      </c>
      <c r="E280" s="41">
        <v>1106</v>
      </c>
      <c r="F280" s="41">
        <v>1</v>
      </c>
      <c r="G280" s="52" t="s">
        <v>31</v>
      </c>
      <c r="H280" s="41">
        <v>4</v>
      </c>
      <c r="I280" s="41">
        <v>0</v>
      </c>
      <c r="J280" s="41">
        <v>150</v>
      </c>
      <c r="K280" s="41">
        <v>348</v>
      </c>
      <c r="L280" s="41">
        <v>3</v>
      </c>
      <c r="M280" s="41">
        <v>195</v>
      </c>
      <c r="N280" s="52"/>
      <c r="O280" s="52"/>
    </row>
    <row r="281" spans="1:15" ht="15.75" customHeight="1" x14ac:dyDescent="0.15">
      <c r="A281" s="41">
        <v>2022</v>
      </c>
      <c r="B281" s="52" t="s">
        <v>127</v>
      </c>
      <c r="C281" s="52" t="s">
        <v>134</v>
      </c>
      <c r="D281" s="52" t="s">
        <v>21</v>
      </c>
      <c r="E281" s="41">
        <v>1106</v>
      </c>
      <c r="F281" s="41">
        <v>1</v>
      </c>
      <c r="G281" s="52" t="s">
        <v>31</v>
      </c>
      <c r="H281" s="41">
        <v>4</v>
      </c>
      <c r="I281" s="41">
        <v>45</v>
      </c>
      <c r="J281" s="52"/>
      <c r="K281" s="52"/>
      <c r="L281" s="41">
        <v>5</v>
      </c>
      <c r="M281" s="41">
        <v>0</v>
      </c>
      <c r="N281" s="52"/>
      <c r="O281" s="52"/>
    </row>
    <row r="282" spans="1:15" ht="15.75" customHeight="1" x14ac:dyDescent="0.15">
      <c r="A282" s="41">
        <v>2022</v>
      </c>
      <c r="B282" s="52" t="s">
        <v>127</v>
      </c>
      <c r="C282" s="52" t="s">
        <v>135</v>
      </c>
      <c r="D282" s="52" t="s">
        <v>21</v>
      </c>
      <c r="E282" s="41">
        <v>1106</v>
      </c>
      <c r="F282" s="41">
        <v>1</v>
      </c>
      <c r="G282" s="52" t="s">
        <v>31</v>
      </c>
      <c r="H282" s="41">
        <v>4</v>
      </c>
      <c r="I282" s="41">
        <v>9</v>
      </c>
      <c r="J282" s="52"/>
      <c r="K282" s="52"/>
      <c r="L282" s="41">
        <v>0</v>
      </c>
      <c r="M282" s="41">
        <v>0</v>
      </c>
      <c r="N282" s="52"/>
      <c r="O282" s="52"/>
    </row>
    <row r="283" spans="1:15" ht="15.75" customHeight="1" x14ac:dyDescent="0.15">
      <c r="A283" s="41">
        <v>2022</v>
      </c>
      <c r="B283" s="52" t="s">
        <v>127</v>
      </c>
      <c r="C283" s="52" t="s">
        <v>138</v>
      </c>
      <c r="D283" s="52" t="s">
        <v>21</v>
      </c>
      <c r="E283" s="41">
        <v>1106</v>
      </c>
      <c r="F283" s="41">
        <v>1</v>
      </c>
      <c r="G283" s="52" t="s">
        <v>31</v>
      </c>
      <c r="H283" s="41">
        <v>4</v>
      </c>
      <c r="I283" s="41">
        <v>201</v>
      </c>
      <c r="J283" s="52"/>
      <c r="K283" s="52"/>
      <c r="L283" s="41">
        <v>0</v>
      </c>
      <c r="M283" s="41">
        <v>0</v>
      </c>
      <c r="N283" s="52"/>
      <c r="O283" s="52"/>
    </row>
    <row r="284" spans="1:15" ht="15.75" customHeight="1" x14ac:dyDescent="0.15">
      <c r="A284" s="41">
        <v>2022</v>
      </c>
      <c r="B284" s="52" t="s">
        <v>127</v>
      </c>
      <c r="C284" s="52" t="s">
        <v>142</v>
      </c>
      <c r="D284" s="52" t="s">
        <v>21</v>
      </c>
      <c r="E284" s="41">
        <v>1106</v>
      </c>
      <c r="F284" s="41">
        <v>1</v>
      </c>
      <c r="G284" s="52" t="s">
        <v>31</v>
      </c>
      <c r="H284" s="41">
        <v>4</v>
      </c>
      <c r="I284" s="41">
        <v>93</v>
      </c>
      <c r="J284" s="52"/>
      <c r="K284" s="52"/>
      <c r="L284" s="41">
        <v>0</v>
      </c>
      <c r="M284" s="41">
        <v>0</v>
      </c>
      <c r="N284" s="52"/>
      <c r="O284" s="52"/>
    </row>
    <row r="285" spans="1:15" ht="15.75" customHeight="1" x14ac:dyDescent="0.15">
      <c r="A285" s="41">
        <v>2022</v>
      </c>
      <c r="B285" s="52" t="s">
        <v>127</v>
      </c>
      <c r="C285" s="52" t="s">
        <v>128</v>
      </c>
      <c r="D285" s="52" t="s">
        <v>21</v>
      </c>
      <c r="E285" s="41">
        <v>1112</v>
      </c>
      <c r="F285" s="41">
        <v>1</v>
      </c>
      <c r="G285" s="52" t="s">
        <v>31</v>
      </c>
      <c r="H285" s="41">
        <v>5</v>
      </c>
      <c r="I285" s="41">
        <v>28</v>
      </c>
      <c r="J285" s="52"/>
      <c r="K285" s="52"/>
      <c r="L285" s="41">
        <v>0</v>
      </c>
      <c r="M285" s="41">
        <v>0</v>
      </c>
      <c r="N285" s="52"/>
      <c r="O285" s="52"/>
    </row>
    <row r="286" spans="1:15" ht="15.75" customHeight="1" x14ac:dyDescent="0.15">
      <c r="A286" s="41">
        <v>2022</v>
      </c>
      <c r="B286" s="52" t="s">
        <v>127</v>
      </c>
      <c r="C286" s="52" t="s">
        <v>129</v>
      </c>
      <c r="D286" s="52" t="s">
        <v>21</v>
      </c>
      <c r="E286" s="41">
        <v>1112</v>
      </c>
      <c r="F286" s="41">
        <v>1</v>
      </c>
      <c r="G286" s="52" t="s">
        <v>31</v>
      </c>
      <c r="H286" s="41">
        <v>5</v>
      </c>
      <c r="I286" s="41">
        <v>258</v>
      </c>
      <c r="J286" s="52"/>
      <c r="K286" s="52"/>
      <c r="L286" s="41">
        <v>0</v>
      </c>
      <c r="M286" s="41">
        <v>0</v>
      </c>
      <c r="N286" s="52"/>
      <c r="O286" s="52"/>
    </row>
    <row r="287" spans="1:15" ht="15.75" customHeight="1" x14ac:dyDescent="0.15">
      <c r="A287" s="41">
        <v>2022</v>
      </c>
      <c r="B287" s="52" t="s">
        <v>127</v>
      </c>
      <c r="C287" s="52" t="s">
        <v>140</v>
      </c>
      <c r="D287" s="52" t="s">
        <v>21</v>
      </c>
      <c r="E287" s="41">
        <v>1112</v>
      </c>
      <c r="F287" s="41">
        <v>1</v>
      </c>
      <c r="G287" s="52" t="s">
        <v>31</v>
      </c>
      <c r="H287" s="41">
        <v>5</v>
      </c>
      <c r="I287" s="41">
        <v>74</v>
      </c>
      <c r="J287" s="52"/>
      <c r="K287" s="52"/>
      <c r="L287" s="41">
        <v>0</v>
      </c>
      <c r="M287" s="41">
        <v>0</v>
      </c>
      <c r="N287" s="52"/>
      <c r="O287" s="52"/>
    </row>
    <row r="288" spans="1:15" ht="15.75" customHeight="1" x14ac:dyDescent="0.15">
      <c r="A288" s="41">
        <v>2022</v>
      </c>
      <c r="B288" s="52" t="s">
        <v>130</v>
      </c>
      <c r="C288" s="52" t="s">
        <v>141</v>
      </c>
      <c r="D288" s="52" t="s">
        <v>21</v>
      </c>
      <c r="E288" s="41">
        <v>1112</v>
      </c>
      <c r="F288" s="41">
        <v>1</v>
      </c>
      <c r="G288" s="52" t="s">
        <v>31</v>
      </c>
      <c r="H288" s="41">
        <v>5</v>
      </c>
      <c r="I288" s="41">
        <v>0</v>
      </c>
      <c r="J288" s="41">
        <v>187</v>
      </c>
      <c r="K288" s="41">
        <v>1097</v>
      </c>
      <c r="L288" s="41">
        <v>43</v>
      </c>
      <c r="M288" s="41">
        <v>867</v>
      </c>
      <c r="N288" s="52"/>
      <c r="O288" s="52"/>
    </row>
    <row r="289" spans="1:15" ht="15.75" customHeight="1" x14ac:dyDescent="0.15">
      <c r="A289" s="41">
        <v>2022</v>
      </c>
      <c r="B289" s="52" t="s">
        <v>130</v>
      </c>
      <c r="C289" s="52" t="s">
        <v>131</v>
      </c>
      <c r="D289" s="52" t="s">
        <v>21</v>
      </c>
      <c r="E289" s="41">
        <v>1112</v>
      </c>
      <c r="F289" s="41">
        <v>1</v>
      </c>
      <c r="G289" s="52" t="s">
        <v>31</v>
      </c>
      <c r="H289" s="41">
        <v>5</v>
      </c>
      <c r="I289" s="41">
        <v>0</v>
      </c>
      <c r="J289" s="41">
        <v>105</v>
      </c>
      <c r="K289" s="41">
        <v>878</v>
      </c>
      <c r="L289" s="41">
        <v>238</v>
      </c>
      <c r="M289" s="41">
        <v>535</v>
      </c>
      <c r="N289" s="52"/>
      <c r="O289" s="52"/>
    </row>
    <row r="290" spans="1:15" ht="15.75" customHeight="1" x14ac:dyDescent="0.15">
      <c r="A290" s="41">
        <v>2022</v>
      </c>
      <c r="B290" s="52" t="s">
        <v>130</v>
      </c>
      <c r="C290" s="52" t="s">
        <v>136</v>
      </c>
      <c r="D290" s="52" t="s">
        <v>21</v>
      </c>
      <c r="E290" s="41">
        <v>1112</v>
      </c>
      <c r="F290" s="41">
        <v>1</v>
      </c>
      <c r="G290" s="52" t="s">
        <v>31</v>
      </c>
      <c r="H290" s="41">
        <v>5</v>
      </c>
      <c r="I290" s="41">
        <v>0</v>
      </c>
      <c r="J290" s="41">
        <v>281</v>
      </c>
      <c r="K290" s="41">
        <v>985</v>
      </c>
      <c r="L290" s="41">
        <v>55</v>
      </c>
      <c r="M290" s="41">
        <v>649</v>
      </c>
      <c r="N290" s="52"/>
      <c r="O290" s="52"/>
    </row>
    <row r="291" spans="1:15" ht="15.75" customHeight="1" x14ac:dyDescent="0.15">
      <c r="A291" s="41">
        <v>2022</v>
      </c>
      <c r="B291" s="52" t="s">
        <v>130</v>
      </c>
      <c r="C291" s="52" t="s">
        <v>132</v>
      </c>
      <c r="D291" s="52" t="s">
        <v>21</v>
      </c>
      <c r="E291" s="41">
        <v>1112</v>
      </c>
      <c r="F291" s="41">
        <v>1</v>
      </c>
      <c r="G291" s="52" t="s">
        <v>31</v>
      </c>
      <c r="H291" s="41">
        <v>5</v>
      </c>
      <c r="I291" s="41">
        <v>0</v>
      </c>
      <c r="J291" s="41">
        <v>258</v>
      </c>
      <c r="K291" s="41">
        <v>509</v>
      </c>
      <c r="L291" s="41">
        <v>0</v>
      </c>
      <c r="M291" s="41">
        <v>251</v>
      </c>
      <c r="N291" s="52"/>
      <c r="O291" s="52"/>
    </row>
    <row r="292" spans="1:15" ht="15.75" customHeight="1" x14ac:dyDescent="0.15">
      <c r="A292" s="41">
        <v>2022</v>
      </c>
      <c r="B292" s="52" t="s">
        <v>130</v>
      </c>
      <c r="C292" s="52" t="s">
        <v>137</v>
      </c>
      <c r="D292" s="52" t="s">
        <v>21</v>
      </c>
      <c r="E292" s="41">
        <v>1112</v>
      </c>
      <c r="F292" s="41">
        <v>1</v>
      </c>
      <c r="G292" s="52" t="s">
        <v>31</v>
      </c>
      <c r="H292" s="41">
        <v>5</v>
      </c>
      <c r="I292" s="41">
        <v>0</v>
      </c>
      <c r="J292" s="41">
        <v>328</v>
      </c>
      <c r="K292" s="41">
        <v>2512</v>
      </c>
      <c r="L292" s="41">
        <v>0</v>
      </c>
      <c r="M292" s="41">
        <v>2184</v>
      </c>
      <c r="N292" s="52"/>
      <c r="O292" s="52"/>
    </row>
    <row r="293" spans="1:15" ht="15.75" customHeight="1" x14ac:dyDescent="0.15">
      <c r="A293" s="41">
        <v>2022</v>
      </c>
      <c r="B293" s="52" t="s">
        <v>130</v>
      </c>
      <c r="C293" s="52" t="s">
        <v>133</v>
      </c>
      <c r="D293" s="52" t="s">
        <v>21</v>
      </c>
      <c r="E293" s="41">
        <v>1112</v>
      </c>
      <c r="F293" s="41">
        <v>1</v>
      </c>
      <c r="G293" s="52" t="s">
        <v>31</v>
      </c>
      <c r="H293" s="41">
        <v>5</v>
      </c>
      <c r="I293" s="41">
        <v>0</v>
      </c>
      <c r="J293" s="41">
        <v>285</v>
      </c>
      <c r="K293" s="41">
        <v>285</v>
      </c>
      <c r="L293" s="41">
        <v>0</v>
      </c>
      <c r="M293" s="41">
        <v>0</v>
      </c>
      <c r="N293" s="52"/>
      <c r="O293" s="52"/>
    </row>
    <row r="294" spans="1:15" ht="15.75" customHeight="1" x14ac:dyDescent="0.15">
      <c r="A294" s="41">
        <v>2022</v>
      </c>
      <c r="B294" s="52" t="s">
        <v>127</v>
      </c>
      <c r="C294" s="52" t="s">
        <v>134</v>
      </c>
      <c r="D294" s="52" t="s">
        <v>21</v>
      </c>
      <c r="E294" s="41">
        <v>1112</v>
      </c>
      <c r="F294" s="41">
        <v>1</v>
      </c>
      <c r="G294" s="52" t="s">
        <v>31</v>
      </c>
      <c r="H294" s="41">
        <v>5</v>
      </c>
      <c r="I294" s="41">
        <v>26</v>
      </c>
      <c r="J294" s="52"/>
      <c r="K294" s="52"/>
      <c r="L294" s="41">
        <v>24</v>
      </c>
      <c r="M294" s="41">
        <v>0</v>
      </c>
      <c r="N294" s="52"/>
      <c r="O294" s="52"/>
    </row>
    <row r="295" spans="1:15" ht="15.75" customHeight="1" x14ac:dyDescent="0.15">
      <c r="A295" s="41">
        <v>2022</v>
      </c>
      <c r="B295" s="52" t="s">
        <v>127</v>
      </c>
      <c r="C295" s="52" t="s">
        <v>135</v>
      </c>
      <c r="D295" s="52" t="s">
        <v>21</v>
      </c>
      <c r="E295" s="41">
        <v>1112</v>
      </c>
      <c r="F295" s="41">
        <v>1</v>
      </c>
      <c r="G295" s="52" t="s">
        <v>31</v>
      </c>
      <c r="H295" s="41">
        <v>5</v>
      </c>
      <c r="I295" s="41">
        <v>10</v>
      </c>
      <c r="J295" s="52"/>
      <c r="K295" s="52"/>
      <c r="L295" s="41">
        <v>1</v>
      </c>
      <c r="M295" s="41">
        <v>0</v>
      </c>
      <c r="N295" s="52"/>
      <c r="O295" s="52"/>
    </row>
    <row r="296" spans="1:15" ht="15.75" customHeight="1" x14ac:dyDescent="0.15">
      <c r="A296" s="41">
        <v>2022</v>
      </c>
      <c r="B296" s="52" t="s">
        <v>127</v>
      </c>
      <c r="C296" s="52" t="s">
        <v>138</v>
      </c>
      <c r="D296" s="52" t="s">
        <v>21</v>
      </c>
      <c r="E296" s="41">
        <v>1112</v>
      </c>
      <c r="F296" s="41">
        <v>1</v>
      </c>
      <c r="G296" s="52" t="s">
        <v>31</v>
      </c>
      <c r="H296" s="41">
        <v>5</v>
      </c>
      <c r="I296" s="41">
        <v>123</v>
      </c>
      <c r="J296" s="52"/>
      <c r="K296" s="52"/>
      <c r="L296" s="41">
        <v>13</v>
      </c>
      <c r="M296" s="41">
        <v>0</v>
      </c>
      <c r="N296" s="52"/>
      <c r="O296" s="52"/>
    </row>
    <row r="297" spans="1:15" ht="15.75" customHeight="1" x14ac:dyDescent="0.15">
      <c r="A297" s="41">
        <v>2022</v>
      </c>
      <c r="B297" s="52" t="s">
        <v>127</v>
      </c>
      <c r="C297" s="52" t="s">
        <v>142</v>
      </c>
      <c r="D297" s="52" t="s">
        <v>21</v>
      </c>
      <c r="E297" s="41">
        <v>1112</v>
      </c>
      <c r="F297" s="41">
        <v>1</v>
      </c>
      <c r="G297" s="52" t="s">
        <v>31</v>
      </c>
      <c r="H297" s="41">
        <v>5</v>
      </c>
      <c r="I297" s="41">
        <v>97</v>
      </c>
      <c r="J297" s="52"/>
      <c r="K297" s="52"/>
      <c r="L297" s="41">
        <v>0</v>
      </c>
      <c r="M297" s="41">
        <v>0</v>
      </c>
      <c r="N297" s="52"/>
      <c r="O297" s="52"/>
    </row>
    <row r="298" spans="1:15" ht="15.75" customHeight="1" x14ac:dyDescent="0.15">
      <c r="A298" s="41">
        <v>2022</v>
      </c>
      <c r="B298" s="52" t="s">
        <v>127</v>
      </c>
      <c r="C298" s="52" t="s">
        <v>143</v>
      </c>
      <c r="D298" s="52" t="s">
        <v>21</v>
      </c>
      <c r="E298" s="41">
        <v>1112</v>
      </c>
      <c r="F298" s="41">
        <v>1</v>
      </c>
      <c r="G298" s="52" t="s">
        <v>31</v>
      </c>
      <c r="H298" s="41">
        <v>5</v>
      </c>
      <c r="I298" s="41">
        <v>4</v>
      </c>
      <c r="J298" s="52"/>
      <c r="K298" s="52"/>
      <c r="L298" s="41">
        <v>2</v>
      </c>
      <c r="M298" s="41">
        <v>0</v>
      </c>
      <c r="N298" s="52"/>
      <c r="O298" s="52"/>
    </row>
    <row r="299" spans="1:15" ht="15.75" customHeight="1" x14ac:dyDescent="0.15">
      <c r="A299" s="41">
        <v>2022</v>
      </c>
      <c r="B299" s="52" t="s">
        <v>127</v>
      </c>
      <c r="C299" s="52" t="s">
        <v>128</v>
      </c>
      <c r="D299" s="52" t="s">
        <v>21</v>
      </c>
      <c r="E299" s="41">
        <v>1206</v>
      </c>
      <c r="F299" s="41">
        <v>2</v>
      </c>
      <c r="G299" s="52" t="s">
        <v>31</v>
      </c>
      <c r="H299" s="41">
        <v>4</v>
      </c>
      <c r="I299" s="41">
        <v>83</v>
      </c>
      <c r="J299" s="52"/>
      <c r="K299" s="52"/>
      <c r="L299" s="41">
        <v>0</v>
      </c>
      <c r="M299" s="41">
        <v>0</v>
      </c>
      <c r="N299" s="52"/>
      <c r="O299" s="52"/>
    </row>
    <row r="300" spans="1:15" ht="15.75" customHeight="1" x14ac:dyDescent="0.15">
      <c r="A300" s="41">
        <v>2022</v>
      </c>
      <c r="B300" s="52" t="s">
        <v>127</v>
      </c>
      <c r="C300" s="52" t="s">
        <v>129</v>
      </c>
      <c r="D300" s="52" t="s">
        <v>21</v>
      </c>
      <c r="E300" s="41">
        <v>1206</v>
      </c>
      <c r="F300" s="41">
        <v>2</v>
      </c>
      <c r="G300" s="52" t="s">
        <v>31</v>
      </c>
      <c r="H300" s="41">
        <v>4</v>
      </c>
      <c r="I300" s="41">
        <v>10</v>
      </c>
      <c r="J300" s="52"/>
      <c r="K300" s="52"/>
      <c r="L300" s="41">
        <v>0</v>
      </c>
      <c r="M300" s="41">
        <v>0</v>
      </c>
      <c r="N300" s="52"/>
      <c r="O300" s="52"/>
    </row>
    <row r="301" spans="1:15" ht="15.75" customHeight="1" x14ac:dyDescent="0.15">
      <c r="A301" s="41">
        <v>2022</v>
      </c>
      <c r="B301" s="52" t="s">
        <v>127</v>
      </c>
      <c r="C301" s="52" t="s">
        <v>140</v>
      </c>
      <c r="D301" s="52" t="s">
        <v>21</v>
      </c>
      <c r="E301" s="41">
        <v>1206</v>
      </c>
      <c r="F301" s="41">
        <v>2</v>
      </c>
      <c r="G301" s="52" t="s">
        <v>31</v>
      </c>
      <c r="H301" s="41">
        <v>4</v>
      </c>
      <c r="I301" s="41">
        <v>64</v>
      </c>
      <c r="J301" s="52"/>
      <c r="K301" s="52"/>
      <c r="L301" s="41">
        <v>0</v>
      </c>
      <c r="M301" s="41">
        <v>0</v>
      </c>
      <c r="N301" s="52"/>
      <c r="O301" s="52"/>
    </row>
    <row r="302" spans="1:15" ht="15.75" customHeight="1" x14ac:dyDescent="0.15">
      <c r="A302" s="41">
        <v>2022</v>
      </c>
      <c r="B302" s="52" t="s">
        <v>130</v>
      </c>
      <c r="C302" s="52" t="s">
        <v>141</v>
      </c>
      <c r="D302" s="52" t="s">
        <v>21</v>
      </c>
      <c r="E302" s="41">
        <v>1206</v>
      </c>
      <c r="F302" s="41">
        <v>2</v>
      </c>
      <c r="G302" s="52" t="s">
        <v>31</v>
      </c>
      <c r="H302" s="41">
        <v>4</v>
      </c>
      <c r="I302" s="41">
        <v>0</v>
      </c>
      <c r="J302" s="41">
        <v>170</v>
      </c>
      <c r="K302" s="41">
        <v>526</v>
      </c>
      <c r="L302" s="41">
        <v>20</v>
      </c>
      <c r="M302" s="41">
        <v>336</v>
      </c>
      <c r="N302" s="52"/>
      <c r="O302" s="52"/>
    </row>
    <row r="303" spans="1:15" ht="15.75" customHeight="1" x14ac:dyDescent="0.15">
      <c r="A303" s="41">
        <v>2022</v>
      </c>
      <c r="B303" s="52" t="s">
        <v>130</v>
      </c>
      <c r="C303" s="52" t="s">
        <v>131</v>
      </c>
      <c r="D303" s="52" t="s">
        <v>21</v>
      </c>
      <c r="E303" s="41">
        <v>1206</v>
      </c>
      <c r="F303" s="41">
        <v>2</v>
      </c>
      <c r="G303" s="52" t="s">
        <v>31</v>
      </c>
      <c r="H303" s="41">
        <v>4</v>
      </c>
      <c r="I303" s="41">
        <v>0</v>
      </c>
      <c r="J303" s="41">
        <v>193</v>
      </c>
      <c r="K303" s="41">
        <v>511</v>
      </c>
      <c r="L303" s="41">
        <v>0</v>
      </c>
      <c r="M303" s="41">
        <v>318</v>
      </c>
      <c r="N303" s="52"/>
      <c r="O303" s="52"/>
    </row>
    <row r="304" spans="1:15" ht="15.75" customHeight="1" x14ac:dyDescent="0.15">
      <c r="A304" s="41">
        <v>2022</v>
      </c>
      <c r="B304" s="52" t="s">
        <v>130</v>
      </c>
      <c r="C304" s="52" t="s">
        <v>136</v>
      </c>
      <c r="D304" s="52" t="s">
        <v>21</v>
      </c>
      <c r="E304" s="41">
        <v>1206</v>
      </c>
      <c r="F304" s="41">
        <v>2</v>
      </c>
      <c r="G304" s="52" t="s">
        <v>31</v>
      </c>
      <c r="H304" s="41">
        <v>4</v>
      </c>
      <c r="I304" s="41">
        <v>0</v>
      </c>
      <c r="J304" s="41">
        <v>247</v>
      </c>
      <c r="K304" s="41">
        <v>676</v>
      </c>
      <c r="L304" s="41">
        <v>39</v>
      </c>
      <c r="M304" s="41">
        <v>390</v>
      </c>
      <c r="N304" s="52"/>
      <c r="O304" s="52"/>
    </row>
    <row r="305" spans="1:15" ht="15.75" customHeight="1" x14ac:dyDescent="0.15">
      <c r="A305" s="41">
        <v>2022</v>
      </c>
      <c r="B305" s="52" t="s">
        <v>130</v>
      </c>
      <c r="C305" s="52" t="s">
        <v>132</v>
      </c>
      <c r="D305" s="52" t="s">
        <v>21</v>
      </c>
      <c r="E305" s="41">
        <v>1206</v>
      </c>
      <c r="F305" s="41">
        <v>2</v>
      </c>
      <c r="G305" s="52" t="s">
        <v>31</v>
      </c>
      <c r="H305" s="41">
        <v>4</v>
      </c>
      <c r="I305" s="41">
        <v>0</v>
      </c>
      <c r="J305" s="41">
        <v>198</v>
      </c>
      <c r="K305" s="41">
        <v>489</v>
      </c>
      <c r="L305" s="41">
        <v>53</v>
      </c>
      <c r="M305" s="41">
        <v>238</v>
      </c>
      <c r="N305" s="52"/>
      <c r="O305" s="52"/>
    </row>
    <row r="306" spans="1:15" ht="15.75" customHeight="1" x14ac:dyDescent="0.15">
      <c r="A306" s="41">
        <v>2022</v>
      </c>
      <c r="B306" s="52" t="s">
        <v>130</v>
      </c>
      <c r="C306" s="52" t="s">
        <v>137</v>
      </c>
      <c r="D306" s="52" t="s">
        <v>21</v>
      </c>
      <c r="E306" s="41">
        <v>1206</v>
      </c>
      <c r="F306" s="41">
        <v>2</v>
      </c>
      <c r="G306" s="52" t="s">
        <v>31</v>
      </c>
      <c r="H306" s="41">
        <v>4</v>
      </c>
      <c r="I306" s="41">
        <v>0</v>
      </c>
      <c r="J306" s="41">
        <v>182</v>
      </c>
      <c r="K306" s="41">
        <v>1032</v>
      </c>
      <c r="L306" s="41">
        <v>0</v>
      </c>
      <c r="M306" s="41">
        <v>850</v>
      </c>
      <c r="N306" s="52"/>
      <c r="O306" s="52"/>
    </row>
    <row r="307" spans="1:15" ht="15.75" customHeight="1" x14ac:dyDescent="0.15">
      <c r="A307" s="41">
        <v>2022</v>
      </c>
      <c r="B307" s="52" t="s">
        <v>127</v>
      </c>
      <c r="C307" s="52" t="s">
        <v>134</v>
      </c>
      <c r="D307" s="52" t="s">
        <v>21</v>
      </c>
      <c r="E307" s="41">
        <v>1206</v>
      </c>
      <c r="F307" s="41">
        <v>2</v>
      </c>
      <c r="G307" s="52" t="s">
        <v>31</v>
      </c>
      <c r="H307" s="41">
        <v>4</v>
      </c>
      <c r="I307" s="41">
        <v>91</v>
      </c>
      <c r="J307" s="52"/>
      <c r="K307" s="52"/>
      <c r="L307" s="41">
        <v>60</v>
      </c>
      <c r="M307" s="41">
        <v>0</v>
      </c>
      <c r="N307" s="52"/>
      <c r="O307" s="52"/>
    </row>
    <row r="308" spans="1:15" ht="15.75" customHeight="1" x14ac:dyDescent="0.15">
      <c r="A308" s="41">
        <v>2022</v>
      </c>
      <c r="B308" s="52" t="s">
        <v>127</v>
      </c>
      <c r="C308" s="52" t="s">
        <v>135</v>
      </c>
      <c r="D308" s="52" t="s">
        <v>21</v>
      </c>
      <c r="E308" s="41">
        <v>1206</v>
      </c>
      <c r="F308" s="41">
        <v>2</v>
      </c>
      <c r="G308" s="52" t="s">
        <v>31</v>
      </c>
      <c r="H308" s="41">
        <v>4</v>
      </c>
      <c r="I308" s="41">
        <v>183</v>
      </c>
      <c r="J308" s="52"/>
      <c r="K308" s="52"/>
      <c r="L308" s="41">
        <v>0</v>
      </c>
      <c r="M308" s="41">
        <v>0</v>
      </c>
      <c r="N308" s="52"/>
      <c r="O308" s="52"/>
    </row>
    <row r="309" spans="1:15" ht="15.75" customHeight="1" x14ac:dyDescent="0.15">
      <c r="A309" s="41">
        <v>2022</v>
      </c>
      <c r="B309" s="52" t="s">
        <v>127</v>
      </c>
      <c r="C309" s="52" t="s">
        <v>138</v>
      </c>
      <c r="D309" s="52" t="s">
        <v>21</v>
      </c>
      <c r="E309" s="41">
        <v>1206</v>
      </c>
      <c r="F309" s="41">
        <v>2</v>
      </c>
      <c r="G309" s="52" t="s">
        <v>31</v>
      </c>
      <c r="H309" s="41">
        <v>4</v>
      </c>
      <c r="I309" s="41">
        <v>442</v>
      </c>
      <c r="J309" s="52"/>
      <c r="K309" s="52"/>
      <c r="L309" s="41">
        <v>131</v>
      </c>
      <c r="M309" s="41">
        <v>0</v>
      </c>
      <c r="N309" s="52"/>
      <c r="O309" s="52"/>
    </row>
    <row r="310" spans="1:15" ht="15.75" customHeight="1" x14ac:dyDescent="0.15">
      <c r="A310" s="41">
        <v>2022</v>
      </c>
      <c r="B310" s="52" t="s">
        <v>127</v>
      </c>
      <c r="C310" s="52" t="s">
        <v>142</v>
      </c>
      <c r="D310" s="52" t="s">
        <v>21</v>
      </c>
      <c r="E310" s="41">
        <v>1206</v>
      </c>
      <c r="F310" s="41">
        <v>2</v>
      </c>
      <c r="G310" s="52" t="s">
        <v>31</v>
      </c>
      <c r="H310" s="41">
        <v>4</v>
      </c>
      <c r="I310" s="41">
        <v>48</v>
      </c>
      <c r="J310" s="52"/>
      <c r="K310" s="52"/>
      <c r="L310" s="41">
        <v>3</v>
      </c>
      <c r="M310" s="41">
        <v>0</v>
      </c>
      <c r="N310" s="52"/>
      <c r="O310" s="52"/>
    </row>
    <row r="311" spans="1:15" ht="15.75" customHeight="1" x14ac:dyDescent="0.15">
      <c r="A311" s="41">
        <v>2022</v>
      </c>
      <c r="B311" s="52" t="s">
        <v>127</v>
      </c>
      <c r="C311" s="52" t="s">
        <v>128</v>
      </c>
      <c r="D311" s="52" t="s">
        <v>21</v>
      </c>
      <c r="E311" s="41">
        <v>1209</v>
      </c>
      <c r="F311" s="41">
        <v>2</v>
      </c>
      <c r="G311" s="52" t="s">
        <v>31</v>
      </c>
      <c r="H311" s="41">
        <v>5</v>
      </c>
      <c r="I311" s="41">
        <v>645</v>
      </c>
      <c r="J311" s="52"/>
      <c r="K311" s="52"/>
      <c r="L311" s="41">
        <v>458</v>
      </c>
      <c r="M311" s="41">
        <v>0</v>
      </c>
      <c r="N311" s="52"/>
      <c r="O311" s="52"/>
    </row>
    <row r="312" spans="1:15" ht="15.75" customHeight="1" x14ac:dyDescent="0.15">
      <c r="A312" s="41">
        <v>2022</v>
      </c>
      <c r="B312" s="52" t="s">
        <v>127</v>
      </c>
      <c r="C312" s="52" t="s">
        <v>129</v>
      </c>
      <c r="D312" s="52" t="s">
        <v>21</v>
      </c>
      <c r="E312" s="41">
        <v>1209</v>
      </c>
      <c r="F312" s="41">
        <v>2</v>
      </c>
      <c r="G312" s="52" t="s">
        <v>31</v>
      </c>
      <c r="H312" s="41">
        <v>5</v>
      </c>
      <c r="I312" s="41">
        <v>207</v>
      </c>
      <c r="J312" s="52"/>
      <c r="K312" s="52"/>
      <c r="L312" s="41">
        <v>0</v>
      </c>
      <c r="M312" s="41">
        <v>0</v>
      </c>
      <c r="N312" s="52"/>
      <c r="O312" s="52"/>
    </row>
    <row r="313" spans="1:15" ht="15.75" customHeight="1" x14ac:dyDescent="0.15">
      <c r="A313" s="41">
        <v>2022</v>
      </c>
      <c r="B313" s="52" t="s">
        <v>127</v>
      </c>
      <c r="C313" s="52" t="s">
        <v>140</v>
      </c>
      <c r="D313" s="52" t="s">
        <v>21</v>
      </c>
      <c r="E313" s="41">
        <v>1209</v>
      </c>
      <c r="F313" s="41">
        <v>2</v>
      </c>
      <c r="G313" s="52" t="s">
        <v>31</v>
      </c>
      <c r="H313" s="41">
        <v>5</v>
      </c>
      <c r="I313" s="41">
        <v>214</v>
      </c>
      <c r="J313" s="52"/>
      <c r="K313" s="52"/>
      <c r="L313" s="41">
        <v>0</v>
      </c>
      <c r="M313" s="41">
        <v>0</v>
      </c>
      <c r="N313" s="52"/>
      <c r="O313" s="52"/>
    </row>
    <row r="314" spans="1:15" ht="15.75" customHeight="1" x14ac:dyDescent="0.15">
      <c r="A314" s="41">
        <v>2022</v>
      </c>
      <c r="B314" s="52" t="s">
        <v>130</v>
      </c>
      <c r="C314" s="52" t="s">
        <v>141</v>
      </c>
      <c r="D314" s="52" t="s">
        <v>21</v>
      </c>
      <c r="E314" s="41">
        <v>1209</v>
      </c>
      <c r="F314" s="41">
        <v>2</v>
      </c>
      <c r="G314" s="52" t="s">
        <v>31</v>
      </c>
      <c r="H314" s="41">
        <v>5</v>
      </c>
      <c r="I314" s="41">
        <v>0</v>
      </c>
      <c r="J314" s="41">
        <v>165</v>
      </c>
      <c r="K314" s="41">
        <v>1065</v>
      </c>
      <c r="L314" s="41">
        <v>25</v>
      </c>
      <c r="M314" s="41">
        <v>875</v>
      </c>
      <c r="N314" s="52"/>
      <c r="O314" s="52"/>
    </row>
    <row r="315" spans="1:15" ht="15.75" customHeight="1" x14ac:dyDescent="0.15">
      <c r="A315" s="41">
        <v>2022</v>
      </c>
      <c r="B315" s="52" t="s">
        <v>130</v>
      </c>
      <c r="C315" s="52" t="s">
        <v>131</v>
      </c>
      <c r="D315" s="52" t="s">
        <v>21</v>
      </c>
      <c r="E315" s="41">
        <v>1209</v>
      </c>
      <c r="F315" s="41">
        <v>2</v>
      </c>
      <c r="G315" s="52" t="s">
        <v>31</v>
      </c>
      <c r="H315" s="41">
        <v>5</v>
      </c>
      <c r="I315" s="41">
        <v>0</v>
      </c>
      <c r="J315" s="41">
        <v>113</v>
      </c>
      <c r="K315" s="41">
        <v>332</v>
      </c>
      <c r="L315" s="41">
        <v>130</v>
      </c>
      <c r="M315" s="41">
        <v>89</v>
      </c>
      <c r="N315" s="52"/>
      <c r="O315" s="52"/>
    </row>
    <row r="316" spans="1:15" ht="15.75" customHeight="1" x14ac:dyDescent="0.15">
      <c r="A316" s="41">
        <v>2022</v>
      </c>
      <c r="B316" s="52" t="s">
        <v>130</v>
      </c>
      <c r="C316" s="52" t="s">
        <v>136</v>
      </c>
      <c r="D316" s="52" t="s">
        <v>21</v>
      </c>
      <c r="E316" s="41">
        <v>1209</v>
      </c>
      <c r="F316" s="41">
        <v>2</v>
      </c>
      <c r="G316" s="52" t="s">
        <v>31</v>
      </c>
      <c r="H316" s="41">
        <v>5</v>
      </c>
      <c r="I316" s="41">
        <v>0</v>
      </c>
      <c r="J316" s="41">
        <v>374</v>
      </c>
      <c r="K316" s="41">
        <v>560</v>
      </c>
      <c r="L316" s="41">
        <v>0</v>
      </c>
      <c r="M316" s="41">
        <v>186</v>
      </c>
      <c r="N316" s="52"/>
      <c r="O316" s="52"/>
    </row>
    <row r="317" spans="1:15" ht="15.75" customHeight="1" x14ac:dyDescent="0.15">
      <c r="A317" s="41">
        <v>2022</v>
      </c>
      <c r="B317" s="52" t="s">
        <v>130</v>
      </c>
      <c r="C317" s="52" t="s">
        <v>132</v>
      </c>
      <c r="D317" s="52" t="s">
        <v>21</v>
      </c>
      <c r="E317" s="41">
        <v>1209</v>
      </c>
      <c r="F317" s="41">
        <v>2</v>
      </c>
      <c r="G317" s="52" t="s">
        <v>31</v>
      </c>
      <c r="H317" s="41">
        <v>5</v>
      </c>
      <c r="I317" s="41">
        <v>0</v>
      </c>
      <c r="J317" s="41">
        <v>206</v>
      </c>
      <c r="K317" s="41">
        <v>226</v>
      </c>
      <c r="L317" s="41">
        <v>20</v>
      </c>
      <c r="M317" s="41">
        <v>0</v>
      </c>
      <c r="N317" s="52"/>
      <c r="O317" s="52"/>
    </row>
    <row r="318" spans="1:15" ht="15.75" customHeight="1" x14ac:dyDescent="0.15">
      <c r="A318" s="41">
        <v>2022</v>
      </c>
      <c r="B318" s="52" t="s">
        <v>130</v>
      </c>
      <c r="C318" s="52" t="s">
        <v>137</v>
      </c>
      <c r="D318" s="52" t="s">
        <v>21</v>
      </c>
      <c r="E318" s="41">
        <v>1209</v>
      </c>
      <c r="F318" s="41">
        <v>2</v>
      </c>
      <c r="G318" s="52" t="s">
        <v>31</v>
      </c>
      <c r="H318" s="41">
        <v>5</v>
      </c>
      <c r="I318" s="41">
        <v>0</v>
      </c>
      <c r="J318" s="41">
        <v>574</v>
      </c>
      <c r="K318" s="41">
        <v>2368</v>
      </c>
      <c r="L318" s="41">
        <v>0</v>
      </c>
      <c r="M318" s="41">
        <v>1794</v>
      </c>
      <c r="N318" s="52"/>
      <c r="O318" s="52"/>
    </row>
    <row r="319" spans="1:15" ht="15.75" customHeight="1" x14ac:dyDescent="0.15">
      <c r="A319" s="41">
        <v>2022</v>
      </c>
      <c r="B319" s="52" t="s">
        <v>130</v>
      </c>
      <c r="C319" s="52" t="s">
        <v>133</v>
      </c>
      <c r="D319" s="52" t="s">
        <v>21</v>
      </c>
      <c r="E319" s="41">
        <v>1209</v>
      </c>
      <c r="F319" s="41">
        <v>2</v>
      </c>
      <c r="G319" s="52" t="s">
        <v>31</v>
      </c>
      <c r="H319" s="41">
        <v>5</v>
      </c>
      <c r="I319" s="41">
        <v>0</v>
      </c>
      <c r="J319" s="41">
        <v>333</v>
      </c>
      <c r="K319" s="41">
        <v>1301</v>
      </c>
      <c r="L319" s="41">
        <v>0</v>
      </c>
      <c r="M319" s="41">
        <v>968</v>
      </c>
      <c r="N319" s="52"/>
      <c r="O319" s="52"/>
    </row>
    <row r="320" spans="1:15" ht="15.75" customHeight="1" x14ac:dyDescent="0.15">
      <c r="A320" s="41">
        <v>2022</v>
      </c>
      <c r="B320" s="52" t="s">
        <v>127</v>
      </c>
      <c r="C320" s="52" t="s">
        <v>134</v>
      </c>
      <c r="D320" s="52" t="s">
        <v>21</v>
      </c>
      <c r="E320" s="41">
        <v>1209</v>
      </c>
      <c r="F320" s="41">
        <v>2</v>
      </c>
      <c r="G320" s="52" t="s">
        <v>31</v>
      </c>
      <c r="H320" s="41">
        <v>5</v>
      </c>
      <c r="I320" s="41">
        <v>12</v>
      </c>
      <c r="J320" s="52"/>
      <c r="K320" s="52"/>
      <c r="L320" s="41">
        <v>1</v>
      </c>
      <c r="M320" s="41">
        <v>0</v>
      </c>
      <c r="N320" s="52"/>
      <c r="O320" s="52"/>
    </row>
    <row r="321" spans="1:15" ht="15.75" customHeight="1" x14ac:dyDescent="0.15">
      <c r="A321" s="41">
        <v>2022</v>
      </c>
      <c r="B321" s="52" t="s">
        <v>127</v>
      </c>
      <c r="C321" s="52" t="s">
        <v>135</v>
      </c>
      <c r="D321" s="52" t="s">
        <v>21</v>
      </c>
      <c r="E321" s="41">
        <v>1209</v>
      </c>
      <c r="F321" s="41">
        <v>2</v>
      </c>
      <c r="G321" s="52" t="s">
        <v>31</v>
      </c>
      <c r="H321" s="41">
        <v>5</v>
      </c>
      <c r="I321" s="41">
        <v>44</v>
      </c>
      <c r="J321" s="52"/>
      <c r="K321" s="52"/>
      <c r="L321" s="41">
        <v>0</v>
      </c>
      <c r="M321" s="41">
        <v>0</v>
      </c>
      <c r="N321" s="52"/>
      <c r="O321" s="52"/>
    </row>
    <row r="322" spans="1:15" ht="15.75" customHeight="1" x14ac:dyDescent="0.15">
      <c r="A322" s="41">
        <v>2022</v>
      </c>
      <c r="B322" s="52" t="s">
        <v>127</v>
      </c>
      <c r="C322" s="52" t="s">
        <v>138</v>
      </c>
      <c r="D322" s="52" t="s">
        <v>21</v>
      </c>
      <c r="E322" s="41">
        <v>1209</v>
      </c>
      <c r="F322" s="41">
        <v>2</v>
      </c>
      <c r="G322" s="52" t="s">
        <v>31</v>
      </c>
      <c r="H322" s="41">
        <v>5</v>
      </c>
      <c r="I322" s="41">
        <v>35</v>
      </c>
      <c r="J322" s="52"/>
      <c r="K322" s="52"/>
      <c r="L322" s="41">
        <v>0</v>
      </c>
      <c r="M322" s="41">
        <v>0</v>
      </c>
      <c r="N322" s="52"/>
      <c r="O322" s="52"/>
    </row>
    <row r="323" spans="1:15" ht="15.75" customHeight="1" x14ac:dyDescent="0.15">
      <c r="A323" s="41">
        <v>2022</v>
      </c>
      <c r="B323" s="52" t="s">
        <v>127</v>
      </c>
      <c r="C323" s="52" t="s">
        <v>142</v>
      </c>
      <c r="D323" s="52" t="s">
        <v>21</v>
      </c>
      <c r="E323" s="41">
        <v>1209</v>
      </c>
      <c r="F323" s="41">
        <v>2</v>
      </c>
      <c r="G323" s="52" t="s">
        <v>31</v>
      </c>
      <c r="H323" s="41">
        <v>5</v>
      </c>
      <c r="I323" s="41">
        <v>41</v>
      </c>
      <c r="J323" s="52"/>
      <c r="K323" s="52"/>
      <c r="L323" s="41">
        <v>0</v>
      </c>
      <c r="M323" s="41">
        <v>0</v>
      </c>
      <c r="N323" s="52"/>
      <c r="O323" s="52"/>
    </row>
    <row r="324" spans="1:15" ht="15.75" customHeight="1" x14ac:dyDescent="0.15">
      <c r="A324" s="41">
        <v>2022</v>
      </c>
      <c r="B324" s="52" t="s">
        <v>127</v>
      </c>
      <c r="C324" s="52" t="s">
        <v>143</v>
      </c>
      <c r="D324" s="52" t="s">
        <v>21</v>
      </c>
      <c r="E324" s="41">
        <v>1209</v>
      </c>
      <c r="F324" s="41">
        <v>2</v>
      </c>
      <c r="G324" s="52" t="s">
        <v>31</v>
      </c>
      <c r="H324" s="41">
        <v>5</v>
      </c>
      <c r="I324" s="41">
        <v>18</v>
      </c>
      <c r="J324" s="52"/>
      <c r="K324" s="52"/>
      <c r="L324" s="41">
        <v>5</v>
      </c>
      <c r="M324" s="41">
        <v>0</v>
      </c>
      <c r="N324" s="52"/>
      <c r="O324" s="52"/>
    </row>
    <row r="325" spans="1:15" ht="15.75" customHeight="1" x14ac:dyDescent="0.15">
      <c r="A325" s="41">
        <v>2022</v>
      </c>
      <c r="B325" s="52" t="s">
        <v>127</v>
      </c>
      <c r="C325" s="52" t="s">
        <v>128</v>
      </c>
      <c r="D325" s="52" t="s">
        <v>21</v>
      </c>
      <c r="E325" s="41">
        <v>1304</v>
      </c>
      <c r="F325" s="41">
        <v>3</v>
      </c>
      <c r="G325" s="52" t="s">
        <v>31</v>
      </c>
      <c r="H325" s="41">
        <v>5</v>
      </c>
      <c r="I325" s="41">
        <v>110</v>
      </c>
      <c r="J325" s="52"/>
      <c r="K325" s="52"/>
      <c r="L325" s="41">
        <v>4</v>
      </c>
      <c r="M325" s="41">
        <v>0</v>
      </c>
      <c r="N325" s="52"/>
      <c r="O325" s="52"/>
    </row>
    <row r="326" spans="1:15" ht="15.75" customHeight="1" x14ac:dyDescent="0.15">
      <c r="A326" s="41">
        <v>2022</v>
      </c>
      <c r="B326" s="52" t="s">
        <v>127</v>
      </c>
      <c r="C326" s="52" t="s">
        <v>129</v>
      </c>
      <c r="D326" s="52" t="s">
        <v>21</v>
      </c>
      <c r="E326" s="41">
        <v>1304</v>
      </c>
      <c r="F326" s="41">
        <v>3</v>
      </c>
      <c r="G326" s="52" t="s">
        <v>31</v>
      </c>
      <c r="H326" s="41">
        <v>5</v>
      </c>
      <c r="I326" s="41">
        <v>115</v>
      </c>
      <c r="J326" s="52"/>
      <c r="K326" s="52"/>
      <c r="L326" s="41">
        <v>0</v>
      </c>
      <c r="M326" s="41">
        <v>0</v>
      </c>
      <c r="N326" s="52"/>
      <c r="O326" s="52"/>
    </row>
    <row r="327" spans="1:15" ht="15.75" customHeight="1" x14ac:dyDescent="0.15">
      <c r="A327" s="41">
        <v>2022</v>
      </c>
      <c r="B327" s="52" t="s">
        <v>127</v>
      </c>
      <c r="C327" s="52" t="s">
        <v>140</v>
      </c>
      <c r="D327" s="52" t="s">
        <v>21</v>
      </c>
      <c r="E327" s="41">
        <v>1304</v>
      </c>
      <c r="F327" s="41">
        <v>3</v>
      </c>
      <c r="G327" s="52" t="s">
        <v>31</v>
      </c>
      <c r="H327" s="41">
        <v>5</v>
      </c>
      <c r="I327" s="41">
        <v>106</v>
      </c>
      <c r="J327" s="52"/>
      <c r="K327" s="52"/>
      <c r="L327" s="41">
        <v>0</v>
      </c>
      <c r="M327" s="41">
        <v>0</v>
      </c>
      <c r="N327" s="52"/>
      <c r="O327" s="52"/>
    </row>
    <row r="328" spans="1:15" ht="15.75" customHeight="1" x14ac:dyDescent="0.15">
      <c r="A328" s="41">
        <v>2022</v>
      </c>
      <c r="B328" s="52" t="s">
        <v>130</v>
      </c>
      <c r="C328" s="52" t="s">
        <v>141</v>
      </c>
      <c r="D328" s="52" t="s">
        <v>21</v>
      </c>
      <c r="E328" s="41">
        <v>1304</v>
      </c>
      <c r="F328" s="41">
        <v>3</v>
      </c>
      <c r="G328" s="52" t="s">
        <v>31</v>
      </c>
      <c r="H328" s="41">
        <v>5</v>
      </c>
      <c r="I328" s="41">
        <v>0</v>
      </c>
      <c r="J328" s="41">
        <v>237</v>
      </c>
      <c r="K328" s="41">
        <v>585</v>
      </c>
      <c r="L328" s="41">
        <v>19</v>
      </c>
      <c r="M328" s="41">
        <v>329</v>
      </c>
      <c r="N328" s="52"/>
      <c r="O328" s="52"/>
    </row>
    <row r="329" spans="1:15" ht="15.75" customHeight="1" x14ac:dyDescent="0.15">
      <c r="A329" s="41">
        <v>2022</v>
      </c>
      <c r="B329" s="52" t="s">
        <v>130</v>
      </c>
      <c r="C329" s="52" t="s">
        <v>131</v>
      </c>
      <c r="D329" s="52" t="s">
        <v>21</v>
      </c>
      <c r="E329" s="41">
        <v>1304</v>
      </c>
      <c r="F329" s="41">
        <v>3</v>
      </c>
      <c r="G329" s="52" t="s">
        <v>31</v>
      </c>
      <c r="H329" s="41">
        <v>5</v>
      </c>
      <c r="I329" s="41">
        <v>0</v>
      </c>
      <c r="J329" s="41">
        <v>148</v>
      </c>
      <c r="K329" s="41">
        <v>620</v>
      </c>
      <c r="L329" s="41">
        <v>71</v>
      </c>
      <c r="M329" s="41">
        <v>401</v>
      </c>
      <c r="N329" s="52"/>
      <c r="O329" s="52"/>
    </row>
    <row r="330" spans="1:15" ht="15.75" customHeight="1" x14ac:dyDescent="0.15">
      <c r="A330" s="41">
        <v>2022</v>
      </c>
      <c r="B330" s="52" t="s">
        <v>130</v>
      </c>
      <c r="C330" s="52" t="s">
        <v>136</v>
      </c>
      <c r="D330" s="52" t="s">
        <v>21</v>
      </c>
      <c r="E330" s="41">
        <v>1304</v>
      </c>
      <c r="F330" s="41">
        <v>3</v>
      </c>
      <c r="G330" s="52" t="s">
        <v>31</v>
      </c>
      <c r="H330" s="41">
        <v>5</v>
      </c>
      <c r="I330" s="41">
        <v>0</v>
      </c>
      <c r="J330" s="41">
        <v>294</v>
      </c>
      <c r="K330" s="41">
        <v>925</v>
      </c>
      <c r="L330" s="41">
        <v>48</v>
      </c>
      <c r="M330" s="41">
        <v>583</v>
      </c>
      <c r="N330" s="52"/>
      <c r="O330" s="52"/>
    </row>
    <row r="331" spans="1:15" ht="15.75" customHeight="1" x14ac:dyDescent="0.15">
      <c r="A331" s="41">
        <v>2022</v>
      </c>
      <c r="B331" s="52" t="s">
        <v>130</v>
      </c>
      <c r="C331" s="52" t="s">
        <v>132</v>
      </c>
      <c r="D331" s="52" t="s">
        <v>21</v>
      </c>
      <c r="E331" s="41">
        <v>1304</v>
      </c>
      <c r="F331" s="41">
        <v>3</v>
      </c>
      <c r="G331" s="52" t="s">
        <v>31</v>
      </c>
      <c r="H331" s="41">
        <v>5</v>
      </c>
      <c r="I331" s="41">
        <v>0</v>
      </c>
      <c r="J331" s="41">
        <v>368</v>
      </c>
      <c r="K331" s="41">
        <v>1377</v>
      </c>
      <c r="L331" s="41">
        <v>84</v>
      </c>
      <c r="M331" s="41">
        <v>925</v>
      </c>
      <c r="N331" s="52"/>
      <c r="O331" s="52"/>
    </row>
    <row r="332" spans="1:15" ht="15.75" customHeight="1" x14ac:dyDescent="0.15">
      <c r="A332" s="41">
        <v>2022</v>
      </c>
      <c r="B332" s="52" t="s">
        <v>130</v>
      </c>
      <c r="C332" s="52" t="s">
        <v>137</v>
      </c>
      <c r="D332" s="52" t="s">
        <v>21</v>
      </c>
      <c r="E332" s="41">
        <v>1304</v>
      </c>
      <c r="F332" s="41">
        <v>3</v>
      </c>
      <c r="G332" s="52" t="s">
        <v>31</v>
      </c>
      <c r="H332" s="41">
        <v>5</v>
      </c>
      <c r="I332" s="41">
        <v>0</v>
      </c>
      <c r="J332" s="41">
        <v>178</v>
      </c>
      <c r="K332" s="41">
        <v>1511</v>
      </c>
      <c r="L332" s="41">
        <v>0</v>
      </c>
      <c r="M332" s="41">
        <v>1333</v>
      </c>
      <c r="N332" s="52"/>
      <c r="O332" s="52"/>
    </row>
    <row r="333" spans="1:15" ht="15.75" customHeight="1" x14ac:dyDescent="0.15">
      <c r="A333" s="41">
        <v>2022</v>
      </c>
      <c r="B333" s="52" t="s">
        <v>130</v>
      </c>
      <c r="C333" s="52" t="s">
        <v>133</v>
      </c>
      <c r="D333" s="52" t="s">
        <v>21</v>
      </c>
      <c r="E333" s="41">
        <v>1304</v>
      </c>
      <c r="F333" s="41">
        <v>3</v>
      </c>
      <c r="G333" s="52" t="s">
        <v>31</v>
      </c>
      <c r="H333" s="41">
        <v>5</v>
      </c>
      <c r="I333" s="41">
        <v>0</v>
      </c>
      <c r="J333" s="41">
        <v>338</v>
      </c>
      <c r="K333" s="41">
        <v>1335</v>
      </c>
      <c r="L333" s="41">
        <v>0</v>
      </c>
      <c r="M333" s="41">
        <v>997</v>
      </c>
      <c r="N333" s="52"/>
      <c r="O333" s="52"/>
    </row>
    <row r="334" spans="1:15" ht="15.75" customHeight="1" x14ac:dyDescent="0.15">
      <c r="A334" s="41">
        <v>2022</v>
      </c>
      <c r="B334" s="52" t="s">
        <v>127</v>
      </c>
      <c r="C334" s="52" t="s">
        <v>134</v>
      </c>
      <c r="D334" s="52" t="s">
        <v>21</v>
      </c>
      <c r="E334" s="41">
        <v>1304</v>
      </c>
      <c r="F334" s="41">
        <v>3</v>
      </c>
      <c r="G334" s="52" t="s">
        <v>31</v>
      </c>
      <c r="H334" s="41">
        <v>5</v>
      </c>
      <c r="I334" s="41">
        <v>24</v>
      </c>
      <c r="J334" s="52"/>
      <c r="K334" s="52"/>
      <c r="L334" s="41">
        <v>0</v>
      </c>
      <c r="M334" s="41">
        <v>0</v>
      </c>
      <c r="N334" s="52"/>
      <c r="O334" s="52"/>
    </row>
    <row r="335" spans="1:15" ht="15.75" customHeight="1" x14ac:dyDescent="0.15">
      <c r="A335" s="41">
        <v>2022</v>
      </c>
      <c r="B335" s="52" t="s">
        <v>127</v>
      </c>
      <c r="C335" s="52" t="s">
        <v>135</v>
      </c>
      <c r="D335" s="52" t="s">
        <v>21</v>
      </c>
      <c r="E335" s="41">
        <v>1304</v>
      </c>
      <c r="F335" s="41">
        <v>3</v>
      </c>
      <c r="G335" s="52" t="s">
        <v>31</v>
      </c>
      <c r="H335" s="41">
        <v>5</v>
      </c>
      <c r="I335" s="41">
        <v>23</v>
      </c>
      <c r="J335" s="52"/>
      <c r="K335" s="52"/>
      <c r="L335" s="41">
        <v>0</v>
      </c>
      <c r="M335" s="41">
        <v>0</v>
      </c>
      <c r="N335" s="52"/>
      <c r="O335" s="52"/>
    </row>
    <row r="336" spans="1:15" ht="15.75" customHeight="1" x14ac:dyDescent="0.15">
      <c r="A336" s="41">
        <v>2022</v>
      </c>
      <c r="B336" s="52" t="s">
        <v>127</v>
      </c>
      <c r="C336" s="52" t="s">
        <v>138</v>
      </c>
      <c r="D336" s="52" t="s">
        <v>21</v>
      </c>
      <c r="E336" s="41">
        <v>1304</v>
      </c>
      <c r="F336" s="41">
        <v>3</v>
      </c>
      <c r="G336" s="52" t="s">
        <v>31</v>
      </c>
      <c r="H336" s="41">
        <v>5</v>
      </c>
      <c r="I336" s="41">
        <v>42</v>
      </c>
      <c r="J336" s="52"/>
      <c r="K336" s="52"/>
      <c r="L336" s="41">
        <v>0</v>
      </c>
      <c r="M336" s="41">
        <v>0</v>
      </c>
      <c r="N336" s="52"/>
      <c r="O336" s="52"/>
    </row>
    <row r="337" spans="1:15" ht="15.75" customHeight="1" x14ac:dyDescent="0.15">
      <c r="A337" s="41">
        <v>2022</v>
      </c>
      <c r="B337" s="52" t="s">
        <v>127</v>
      </c>
      <c r="C337" s="52" t="s">
        <v>142</v>
      </c>
      <c r="D337" s="52" t="s">
        <v>21</v>
      </c>
      <c r="E337" s="41">
        <v>1304</v>
      </c>
      <c r="F337" s="41">
        <v>3</v>
      </c>
      <c r="G337" s="52" t="s">
        <v>31</v>
      </c>
      <c r="H337" s="41">
        <v>5</v>
      </c>
      <c r="I337" s="41">
        <v>52</v>
      </c>
      <c r="J337" s="52"/>
      <c r="K337" s="52"/>
      <c r="L337" s="41">
        <v>0</v>
      </c>
      <c r="M337" s="41">
        <v>0</v>
      </c>
      <c r="N337" s="52"/>
      <c r="O337" s="52"/>
    </row>
    <row r="338" spans="1:15" ht="15.75" customHeight="1" x14ac:dyDescent="0.15">
      <c r="A338" s="41">
        <v>2022</v>
      </c>
      <c r="B338" s="52" t="s">
        <v>127</v>
      </c>
      <c r="C338" s="52" t="s">
        <v>143</v>
      </c>
      <c r="D338" s="52" t="s">
        <v>21</v>
      </c>
      <c r="E338" s="41">
        <v>1304</v>
      </c>
      <c r="F338" s="41">
        <v>3</v>
      </c>
      <c r="G338" s="52" t="s">
        <v>31</v>
      </c>
      <c r="H338" s="41">
        <v>5</v>
      </c>
      <c r="I338" s="41">
        <v>23</v>
      </c>
      <c r="J338" s="52"/>
      <c r="K338" s="52"/>
      <c r="L338" s="41">
        <v>1</v>
      </c>
      <c r="M338" s="41">
        <v>0</v>
      </c>
      <c r="N338" s="52"/>
      <c r="O338" s="52"/>
    </row>
    <row r="339" spans="1:15" ht="15.75" customHeight="1" x14ac:dyDescent="0.15">
      <c r="A339" s="41">
        <v>2022</v>
      </c>
      <c r="B339" s="52" t="s">
        <v>127</v>
      </c>
      <c r="C339" s="52" t="s">
        <v>143</v>
      </c>
      <c r="D339" s="52" t="s">
        <v>21</v>
      </c>
      <c r="E339" s="41">
        <v>1304</v>
      </c>
      <c r="F339" s="41">
        <v>3</v>
      </c>
      <c r="G339" s="52" t="s">
        <v>31</v>
      </c>
      <c r="H339" s="41">
        <v>5</v>
      </c>
      <c r="I339" s="41">
        <v>34</v>
      </c>
      <c r="J339" s="52"/>
      <c r="K339" s="52"/>
      <c r="L339" s="41">
        <v>0</v>
      </c>
      <c r="M339" s="41">
        <v>0</v>
      </c>
      <c r="N339" s="52"/>
      <c r="O339" s="52"/>
    </row>
    <row r="340" spans="1:15" ht="15.75" customHeight="1" x14ac:dyDescent="0.15">
      <c r="A340" s="41">
        <v>2022</v>
      </c>
      <c r="B340" s="52" t="s">
        <v>127</v>
      </c>
      <c r="C340" s="52" t="s">
        <v>128</v>
      </c>
      <c r="D340" s="52" t="s">
        <v>21</v>
      </c>
      <c r="E340" s="41">
        <v>1309</v>
      </c>
      <c r="F340" s="41">
        <v>3</v>
      </c>
      <c r="G340" s="52" t="s">
        <v>31</v>
      </c>
      <c r="H340" s="41">
        <v>4</v>
      </c>
      <c r="I340" s="41">
        <v>96</v>
      </c>
      <c r="J340" s="52"/>
      <c r="K340" s="52"/>
      <c r="L340" s="41">
        <v>0</v>
      </c>
      <c r="M340" s="41">
        <v>0</v>
      </c>
      <c r="N340" s="52"/>
      <c r="O340" s="52"/>
    </row>
    <row r="341" spans="1:15" ht="15.75" customHeight="1" x14ac:dyDescent="0.15">
      <c r="A341" s="41">
        <v>2022</v>
      </c>
      <c r="B341" s="52" t="s">
        <v>127</v>
      </c>
      <c r="C341" s="52" t="s">
        <v>129</v>
      </c>
      <c r="D341" s="52" t="s">
        <v>21</v>
      </c>
      <c r="E341" s="41">
        <v>1309</v>
      </c>
      <c r="F341" s="41">
        <v>3</v>
      </c>
      <c r="G341" s="52" t="s">
        <v>31</v>
      </c>
      <c r="H341" s="41">
        <v>4</v>
      </c>
      <c r="I341" s="41">
        <v>107</v>
      </c>
      <c r="J341" s="52"/>
      <c r="K341" s="52"/>
      <c r="L341" s="41">
        <v>0</v>
      </c>
      <c r="M341" s="41">
        <v>0</v>
      </c>
      <c r="N341" s="52"/>
      <c r="O341" s="52"/>
    </row>
    <row r="342" spans="1:15" ht="15.75" customHeight="1" x14ac:dyDescent="0.15">
      <c r="A342" s="41">
        <v>2022</v>
      </c>
      <c r="B342" s="52" t="s">
        <v>127</v>
      </c>
      <c r="C342" s="52" t="s">
        <v>140</v>
      </c>
      <c r="D342" s="52" t="s">
        <v>21</v>
      </c>
      <c r="E342" s="41">
        <v>1309</v>
      </c>
      <c r="F342" s="41">
        <v>3</v>
      </c>
      <c r="G342" s="52" t="s">
        <v>31</v>
      </c>
      <c r="H342" s="41">
        <v>4</v>
      </c>
      <c r="I342" s="41">
        <v>85</v>
      </c>
      <c r="J342" s="52"/>
      <c r="K342" s="52"/>
      <c r="L342" s="41">
        <v>0</v>
      </c>
      <c r="M342" s="41">
        <v>0</v>
      </c>
      <c r="N342" s="52"/>
      <c r="O342" s="52"/>
    </row>
    <row r="343" spans="1:15" ht="15.75" customHeight="1" x14ac:dyDescent="0.15">
      <c r="A343" s="41">
        <v>2022</v>
      </c>
      <c r="B343" s="52" t="s">
        <v>130</v>
      </c>
      <c r="C343" s="52" t="s">
        <v>141</v>
      </c>
      <c r="D343" s="52" t="s">
        <v>21</v>
      </c>
      <c r="E343" s="41">
        <v>1309</v>
      </c>
      <c r="F343" s="41">
        <v>3</v>
      </c>
      <c r="G343" s="52" t="s">
        <v>31</v>
      </c>
      <c r="H343" s="41">
        <v>4</v>
      </c>
      <c r="I343" s="41">
        <v>0</v>
      </c>
      <c r="J343" s="41">
        <v>200</v>
      </c>
      <c r="K343" s="41">
        <v>1031</v>
      </c>
      <c r="L343" s="41">
        <v>21</v>
      </c>
      <c r="M343" s="41">
        <v>810</v>
      </c>
      <c r="N343" s="52"/>
      <c r="O343" s="52"/>
    </row>
    <row r="344" spans="1:15" ht="15.75" customHeight="1" x14ac:dyDescent="0.15">
      <c r="A344" s="41">
        <v>2022</v>
      </c>
      <c r="B344" s="52" t="s">
        <v>130</v>
      </c>
      <c r="C344" s="52" t="s">
        <v>131</v>
      </c>
      <c r="D344" s="52" t="s">
        <v>21</v>
      </c>
      <c r="E344" s="41">
        <v>1309</v>
      </c>
      <c r="F344" s="41">
        <v>3</v>
      </c>
      <c r="G344" s="52" t="s">
        <v>31</v>
      </c>
      <c r="H344" s="41">
        <v>4</v>
      </c>
      <c r="I344" s="41">
        <v>0</v>
      </c>
      <c r="J344" s="41">
        <v>155</v>
      </c>
      <c r="K344" s="41">
        <v>848</v>
      </c>
      <c r="L344" s="41">
        <v>105</v>
      </c>
      <c r="M344" s="41">
        <v>588</v>
      </c>
      <c r="N344" s="52"/>
      <c r="O344" s="52"/>
    </row>
    <row r="345" spans="1:15" ht="15.75" customHeight="1" x14ac:dyDescent="0.15">
      <c r="A345" s="41">
        <v>2022</v>
      </c>
      <c r="B345" s="52" t="s">
        <v>130</v>
      </c>
      <c r="C345" s="52" t="s">
        <v>136</v>
      </c>
      <c r="D345" s="52" t="s">
        <v>21</v>
      </c>
      <c r="E345" s="41">
        <v>1309</v>
      </c>
      <c r="F345" s="41">
        <v>3</v>
      </c>
      <c r="G345" s="52" t="s">
        <v>31</v>
      </c>
      <c r="H345" s="41">
        <v>4</v>
      </c>
      <c r="I345" s="41">
        <v>0</v>
      </c>
      <c r="J345" s="41">
        <v>867</v>
      </c>
      <c r="K345" s="41">
        <v>1877</v>
      </c>
      <c r="L345" s="41">
        <v>0</v>
      </c>
      <c r="M345" s="41">
        <v>1010</v>
      </c>
      <c r="N345" s="52"/>
      <c r="O345" s="52"/>
    </row>
    <row r="346" spans="1:15" ht="15.75" customHeight="1" x14ac:dyDescent="0.15">
      <c r="A346" s="41">
        <v>2022</v>
      </c>
      <c r="B346" s="52" t="s">
        <v>130</v>
      </c>
      <c r="C346" s="52" t="s">
        <v>132</v>
      </c>
      <c r="D346" s="52" t="s">
        <v>21</v>
      </c>
      <c r="E346" s="41">
        <v>1309</v>
      </c>
      <c r="F346" s="41">
        <v>3</v>
      </c>
      <c r="G346" s="52" t="s">
        <v>31</v>
      </c>
      <c r="H346" s="41">
        <v>4</v>
      </c>
      <c r="I346" s="41">
        <v>0</v>
      </c>
      <c r="J346" s="41">
        <v>139</v>
      </c>
      <c r="K346" s="41">
        <v>921</v>
      </c>
      <c r="L346" s="41">
        <v>25</v>
      </c>
      <c r="M346" s="41">
        <v>757</v>
      </c>
      <c r="N346" s="52"/>
      <c r="O346" s="52"/>
    </row>
    <row r="347" spans="1:15" ht="15.75" customHeight="1" x14ac:dyDescent="0.15">
      <c r="A347" s="41">
        <v>2022</v>
      </c>
      <c r="B347" s="52" t="s">
        <v>130</v>
      </c>
      <c r="C347" s="52" t="s">
        <v>137</v>
      </c>
      <c r="D347" s="52" t="s">
        <v>21</v>
      </c>
      <c r="E347" s="41">
        <v>1309</v>
      </c>
      <c r="F347" s="41">
        <v>3</v>
      </c>
      <c r="G347" s="52" t="s">
        <v>31</v>
      </c>
      <c r="H347" s="41">
        <v>4</v>
      </c>
      <c r="I347" s="41">
        <v>0</v>
      </c>
      <c r="J347" s="41">
        <v>127</v>
      </c>
      <c r="K347" s="41">
        <v>127</v>
      </c>
      <c r="L347" s="41">
        <v>0</v>
      </c>
      <c r="M347" s="41">
        <v>0</v>
      </c>
      <c r="N347" s="52"/>
      <c r="O347" s="52"/>
    </row>
    <row r="348" spans="1:15" ht="15.75" customHeight="1" x14ac:dyDescent="0.15">
      <c r="A348" s="41">
        <v>2022</v>
      </c>
      <c r="B348" s="52" t="s">
        <v>127</v>
      </c>
      <c r="C348" s="52" t="s">
        <v>134</v>
      </c>
      <c r="D348" s="52" t="s">
        <v>21</v>
      </c>
      <c r="E348" s="41">
        <v>1309</v>
      </c>
      <c r="F348" s="41">
        <v>3</v>
      </c>
      <c r="G348" s="52" t="s">
        <v>31</v>
      </c>
      <c r="H348" s="41">
        <v>4</v>
      </c>
      <c r="I348" s="41">
        <v>43</v>
      </c>
      <c r="J348" s="52"/>
      <c r="K348" s="52"/>
      <c r="L348" s="41">
        <v>16</v>
      </c>
      <c r="M348" s="41">
        <v>0</v>
      </c>
      <c r="N348" s="52"/>
      <c r="O348" s="52"/>
    </row>
    <row r="349" spans="1:15" ht="15.75" customHeight="1" x14ac:dyDescent="0.15">
      <c r="A349" s="41">
        <v>2022</v>
      </c>
      <c r="B349" s="52" t="s">
        <v>127</v>
      </c>
      <c r="C349" s="52" t="s">
        <v>135</v>
      </c>
      <c r="D349" s="52" t="s">
        <v>21</v>
      </c>
      <c r="E349" s="41">
        <v>1309</v>
      </c>
      <c r="F349" s="41">
        <v>3</v>
      </c>
      <c r="G349" s="52" t="s">
        <v>31</v>
      </c>
      <c r="H349" s="41">
        <v>4</v>
      </c>
      <c r="I349" s="41">
        <v>153</v>
      </c>
      <c r="J349" s="52"/>
      <c r="K349" s="52"/>
      <c r="L349" s="41">
        <v>0</v>
      </c>
      <c r="M349" s="41">
        <v>0</v>
      </c>
      <c r="N349" s="52"/>
      <c r="O349" s="52"/>
    </row>
    <row r="350" spans="1:15" ht="15.75" customHeight="1" x14ac:dyDescent="0.15">
      <c r="A350" s="41">
        <v>2022</v>
      </c>
      <c r="B350" s="52" t="s">
        <v>127</v>
      </c>
      <c r="C350" s="52" t="s">
        <v>138</v>
      </c>
      <c r="D350" s="52" t="s">
        <v>21</v>
      </c>
      <c r="E350" s="41">
        <v>1309</v>
      </c>
      <c r="F350" s="41">
        <v>3</v>
      </c>
      <c r="G350" s="52" t="s">
        <v>31</v>
      </c>
      <c r="H350" s="41">
        <v>4</v>
      </c>
      <c r="I350" s="41">
        <v>167</v>
      </c>
      <c r="J350" s="52"/>
      <c r="K350" s="52"/>
      <c r="L350" s="41">
        <v>0</v>
      </c>
      <c r="M350" s="41">
        <v>0</v>
      </c>
      <c r="N350" s="52"/>
      <c r="O350" s="52"/>
    </row>
    <row r="351" spans="1:15" ht="15.75" customHeight="1" x14ac:dyDescent="0.15">
      <c r="A351" s="41">
        <v>2022</v>
      </c>
      <c r="B351" s="52" t="s">
        <v>127</v>
      </c>
      <c r="C351" s="52" t="s">
        <v>142</v>
      </c>
      <c r="D351" s="52" t="s">
        <v>21</v>
      </c>
      <c r="E351" s="41">
        <v>1309</v>
      </c>
      <c r="F351" s="41">
        <v>3</v>
      </c>
      <c r="G351" s="52" t="s">
        <v>31</v>
      </c>
      <c r="H351" s="41">
        <v>4</v>
      </c>
      <c r="I351" s="41">
        <v>46</v>
      </c>
      <c r="J351" s="52"/>
      <c r="K351" s="52"/>
      <c r="L351" s="41">
        <v>2</v>
      </c>
      <c r="M351" s="41">
        <v>0</v>
      </c>
      <c r="N351" s="52"/>
      <c r="O351" s="52"/>
    </row>
    <row r="352" spans="1:15" ht="15.75" customHeight="1" x14ac:dyDescent="0.15">
      <c r="A352" s="41">
        <v>2022</v>
      </c>
      <c r="B352" s="52" t="s">
        <v>127</v>
      </c>
      <c r="C352" s="52" t="s">
        <v>128</v>
      </c>
      <c r="D352" s="52" t="s">
        <v>21</v>
      </c>
      <c r="E352" s="41">
        <v>1405</v>
      </c>
      <c r="F352" s="41">
        <v>4</v>
      </c>
      <c r="G352" s="52" t="s">
        <v>31</v>
      </c>
      <c r="H352" s="41">
        <v>4</v>
      </c>
      <c r="I352" s="41">
        <v>351</v>
      </c>
      <c r="J352" s="52"/>
      <c r="K352" s="52"/>
      <c r="L352" s="41">
        <v>0</v>
      </c>
      <c r="M352" s="41">
        <v>0</v>
      </c>
      <c r="N352" s="52"/>
      <c r="O352" s="52"/>
    </row>
    <row r="353" spans="1:15" ht="15.75" customHeight="1" x14ac:dyDescent="0.15">
      <c r="A353" s="41">
        <v>2022</v>
      </c>
      <c r="B353" s="52" t="s">
        <v>127</v>
      </c>
      <c r="C353" s="52" t="s">
        <v>129</v>
      </c>
      <c r="D353" s="52" t="s">
        <v>21</v>
      </c>
      <c r="E353" s="41">
        <v>1405</v>
      </c>
      <c r="F353" s="41">
        <v>4</v>
      </c>
      <c r="G353" s="52" t="s">
        <v>31</v>
      </c>
      <c r="H353" s="41">
        <v>4</v>
      </c>
      <c r="I353" s="41">
        <v>799</v>
      </c>
      <c r="J353" s="52"/>
      <c r="K353" s="52"/>
      <c r="L353" s="41">
        <v>0</v>
      </c>
      <c r="M353" s="41">
        <v>0</v>
      </c>
      <c r="N353" s="52"/>
      <c r="O353" s="52"/>
    </row>
    <row r="354" spans="1:15" ht="15.75" customHeight="1" x14ac:dyDescent="0.15">
      <c r="A354" s="41">
        <v>2022</v>
      </c>
      <c r="B354" s="52" t="s">
        <v>127</v>
      </c>
      <c r="C354" s="52" t="s">
        <v>140</v>
      </c>
      <c r="D354" s="52" t="s">
        <v>21</v>
      </c>
      <c r="E354" s="41">
        <v>1405</v>
      </c>
      <c r="F354" s="41">
        <v>4</v>
      </c>
      <c r="G354" s="52" t="s">
        <v>31</v>
      </c>
      <c r="H354" s="41">
        <v>4</v>
      </c>
      <c r="I354" s="41">
        <v>216</v>
      </c>
      <c r="J354" s="52"/>
      <c r="K354" s="52"/>
      <c r="L354" s="41">
        <v>0</v>
      </c>
      <c r="M354" s="41">
        <v>0</v>
      </c>
      <c r="N354" s="52"/>
      <c r="O354" s="52"/>
    </row>
    <row r="355" spans="1:15" ht="15.75" customHeight="1" x14ac:dyDescent="0.15">
      <c r="A355" s="41">
        <v>2022</v>
      </c>
      <c r="B355" s="52" t="s">
        <v>130</v>
      </c>
      <c r="C355" s="52" t="s">
        <v>141</v>
      </c>
      <c r="D355" s="52" t="s">
        <v>21</v>
      </c>
      <c r="E355" s="41">
        <v>1405</v>
      </c>
      <c r="F355" s="41">
        <v>4</v>
      </c>
      <c r="G355" s="52" t="s">
        <v>31</v>
      </c>
      <c r="H355" s="41">
        <v>4</v>
      </c>
      <c r="I355" s="41">
        <v>0</v>
      </c>
      <c r="J355" s="41">
        <v>273</v>
      </c>
      <c r="K355" s="41">
        <v>1025</v>
      </c>
      <c r="L355" s="41">
        <v>45</v>
      </c>
      <c r="M355" s="41">
        <v>707</v>
      </c>
      <c r="N355" s="52"/>
      <c r="O355" s="52"/>
    </row>
    <row r="356" spans="1:15" ht="15.75" customHeight="1" x14ac:dyDescent="0.15">
      <c r="A356" s="41">
        <v>2022</v>
      </c>
      <c r="B356" s="52" t="s">
        <v>130</v>
      </c>
      <c r="C356" s="52" t="s">
        <v>131</v>
      </c>
      <c r="D356" s="52" t="s">
        <v>21</v>
      </c>
      <c r="E356" s="41">
        <v>1405</v>
      </c>
      <c r="F356" s="41">
        <v>4</v>
      </c>
      <c r="G356" s="52" t="s">
        <v>31</v>
      </c>
      <c r="H356" s="41">
        <v>4</v>
      </c>
      <c r="I356" s="41">
        <v>0</v>
      </c>
      <c r="J356" s="41">
        <v>147</v>
      </c>
      <c r="K356" s="41">
        <v>910</v>
      </c>
      <c r="L356" s="41">
        <v>128</v>
      </c>
      <c r="M356" s="41">
        <v>635</v>
      </c>
      <c r="N356" s="52"/>
      <c r="O356" s="52"/>
    </row>
    <row r="357" spans="1:15" ht="15.75" customHeight="1" x14ac:dyDescent="0.15">
      <c r="A357" s="41">
        <v>2022</v>
      </c>
      <c r="B357" s="52" t="s">
        <v>130</v>
      </c>
      <c r="C357" s="52" t="s">
        <v>136</v>
      </c>
      <c r="D357" s="52" t="s">
        <v>21</v>
      </c>
      <c r="E357" s="41">
        <v>1405</v>
      </c>
      <c r="F357" s="41">
        <v>4</v>
      </c>
      <c r="G357" s="52" t="s">
        <v>31</v>
      </c>
      <c r="H357" s="41">
        <v>4</v>
      </c>
      <c r="I357" s="41">
        <v>0</v>
      </c>
      <c r="J357" s="41">
        <v>368</v>
      </c>
      <c r="K357" s="41">
        <v>1722</v>
      </c>
      <c r="L357" s="41">
        <v>26</v>
      </c>
      <c r="M357" s="41">
        <v>1328</v>
      </c>
      <c r="N357" s="52"/>
      <c r="O357" s="52"/>
    </row>
    <row r="358" spans="1:15" ht="15.75" customHeight="1" x14ac:dyDescent="0.15">
      <c r="A358" s="41">
        <v>2022</v>
      </c>
      <c r="B358" s="52" t="s">
        <v>130</v>
      </c>
      <c r="C358" s="52" t="s">
        <v>132</v>
      </c>
      <c r="D358" s="52" t="s">
        <v>21</v>
      </c>
      <c r="E358" s="41">
        <v>1405</v>
      </c>
      <c r="F358" s="41">
        <v>4</v>
      </c>
      <c r="G358" s="52" t="s">
        <v>31</v>
      </c>
      <c r="H358" s="41">
        <v>4</v>
      </c>
      <c r="I358" s="41">
        <v>0</v>
      </c>
      <c r="J358" s="41">
        <v>249</v>
      </c>
      <c r="K358" s="41">
        <v>264</v>
      </c>
      <c r="L358" s="41">
        <v>15</v>
      </c>
      <c r="M358" s="41">
        <v>0</v>
      </c>
      <c r="N358" s="52"/>
      <c r="O358" s="52"/>
    </row>
    <row r="359" spans="1:15" ht="15.75" customHeight="1" x14ac:dyDescent="0.15">
      <c r="A359" s="41">
        <v>2022</v>
      </c>
      <c r="B359" s="52" t="s">
        <v>130</v>
      </c>
      <c r="C359" s="52" t="s">
        <v>137</v>
      </c>
      <c r="D359" s="52" t="s">
        <v>21</v>
      </c>
      <c r="E359" s="41">
        <v>1405</v>
      </c>
      <c r="F359" s="41">
        <v>4</v>
      </c>
      <c r="G359" s="52" t="s">
        <v>31</v>
      </c>
      <c r="H359" s="41">
        <v>4</v>
      </c>
      <c r="I359" s="41">
        <v>0</v>
      </c>
      <c r="J359" s="41">
        <v>267</v>
      </c>
      <c r="K359" s="41">
        <v>1257</v>
      </c>
      <c r="L359" s="41">
        <v>0</v>
      </c>
      <c r="M359" s="41">
        <v>990</v>
      </c>
      <c r="N359" s="52"/>
      <c r="O359" s="52"/>
    </row>
    <row r="360" spans="1:15" ht="15.75" customHeight="1" x14ac:dyDescent="0.15">
      <c r="A360" s="41">
        <v>2022</v>
      </c>
      <c r="B360" s="52" t="s">
        <v>127</v>
      </c>
      <c r="C360" s="52" t="s">
        <v>134</v>
      </c>
      <c r="D360" s="52" t="s">
        <v>21</v>
      </c>
      <c r="E360" s="41">
        <v>1405</v>
      </c>
      <c r="F360" s="41">
        <v>4</v>
      </c>
      <c r="G360" s="52" t="s">
        <v>31</v>
      </c>
      <c r="H360" s="41">
        <v>4</v>
      </c>
      <c r="I360" s="41">
        <v>58</v>
      </c>
      <c r="J360" s="52"/>
      <c r="K360" s="52"/>
      <c r="L360" s="41">
        <v>46</v>
      </c>
      <c r="M360" s="41">
        <v>0</v>
      </c>
      <c r="N360" s="52"/>
      <c r="O360" s="52"/>
    </row>
    <row r="361" spans="1:15" ht="15.75" customHeight="1" x14ac:dyDescent="0.15">
      <c r="A361" s="41">
        <v>2022</v>
      </c>
      <c r="B361" s="52" t="s">
        <v>127</v>
      </c>
      <c r="C361" s="52" t="s">
        <v>135</v>
      </c>
      <c r="D361" s="52" t="s">
        <v>21</v>
      </c>
      <c r="E361" s="41">
        <v>1405</v>
      </c>
      <c r="F361" s="41">
        <v>4</v>
      </c>
      <c r="G361" s="52" t="s">
        <v>31</v>
      </c>
      <c r="H361" s="41">
        <v>4</v>
      </c>
      <c r="I361" s="41">
        <v>224</v>
      </c>
      <c r="J361" s="52"/>
      <c r="K361" s="52"/>
      <c r="L361" s="41">
        <v>0</v>
      </c>
      <c r="M361" s="41">
        <v>0</v>
      </c>
      <c r="N361" s="52"/>
      <c r="O361" s="52"/>
    </row>
    <row r="362" spans="1:15" ht="15.75" customHeight="1" x14ac:dyDescent="0.15">
      <c r="A362" s="41">
        <v>2022</v>
      </c>
      <c r="B362" s="52" t="s">
        <v>127</v>
      </c>
      <c r="C362" s="52" t="s">
        <v>138</v>
      </c>
      <c r="D362" s="52" t="s">
        <v>21</v>
      </c>
      <c r="E362" s="41">
        <v>1405</v>
      </c>
      <c r="F362" s="41">
        <v>4</v>
      </c>
      <c r="G362" s="52" t="s">
        <v>31</v>
      </c>
      <c r="H362" s="41">
        <v>4</v>
      </c>
      <c r="I362" s="41">
        <v>289</v>
      </c>
      <c r="J362" s="52"/>
      <c r="K362" s="52"/>
      <c r="L362" s="41">
        <v>21</v>
      </c>
      <c r="M362" s="41">
        <v>0</v>
      </c>
      <c r="N362" s="52"/>
      <c r="O362" s="52"/>
    </row>
    <row r="363" spans="1:15" ht="15.75" customHeight="1" x14ac:dyDescent="0.15">
      <c r="A363" s="41">
        <v>2022</v>
      </c>
      <c r="B363" s="52" t="s">
        <v>127</v>
      </c>
      <c r="C363" s="52" t="s">
        <v>142</v>
      </c>
      <c r="D363" s="52" t="s">
        <v>21</v>
      </c>
      <c r="E363" s="41">
        <v>1405</v>
      </c>
      <c r="F363" s="41">
        <v>4</v>
      </c>
      <c r="G363" s="52" t="s">
        <v>31</v>
      </c>
      <c r="H363" s="41">
        <v>4</v>
      </c>
      <c r="I363" s="41">
        <v>29</v>
      </c>
      <c r="J363" s="52"/>
      <c r="K363" s="52"/>
      <c r="L363" s="41">
        <v>0</v>
      </c>
      <c r="M363" s="41">
        <v>0</v>
      </c>
      <c r="N363" s="52"/>
      <c r="O363" s="52"/>
    </row>
    <row r="364" spans="1:15" ht="15.75" customHeight="1" x14ac:dyDescent="0.15">
      <c r="A364" s="41">
        <v>2022</v>
      </c>
      <c r="B364" s="52" t="s">
        <v>127</v>
      </c>
      <c r="C364" s="52" t="s">
        <v>128</v>
      </c>
      <c r="D364" s="52" t="s">
        <v>21</v>
      </c>
      <c r="E364" s="41">
        <v>1410</v>
      </c>
      <c r="F364" s="41">
        <v>4</v>
      </c>
      <c r="G364" s="52" t="s">
        <v>31</v>
      </c>
      <c r="H364" s="41">
        <v>5</v>
      </c>
      <c r="I364" s="41">
        <v>56</v>
      </c>
      <c r="J364" s="52"/>
      <c r="K364" s="52"/>
      <c r="L364" s="41">
        <v>1</v>
      </c>
      <c r="M364" s="41">
        <v>0</v>
      </c>
      <c r="N364" s="52"/>
      <c r="O364" s="52"/>
    </row>
    <row r="365" spans="1:15" ht="15.75" customHeight="1" x14ac:dyDescent="0.15">
      <c r="A365" s="41">
        <v>2022</v>
      </c>
      <c r="B365" s="52" t="s">
        <v>127</v>
      </c>
      <c r="C365" s="52" t="s">
        <v>129</v>
      </c>
      <c r="D365" s="52" t="s">
        <v>21</v>
      </c>
      <c r="E365" s="41">
        <v>1410</v>
      </c>
      <c r="F365" s="41">
        <v>4</v>
      </c>
      <c r="G365" s="52" t="s">
        <v>31</v>
      </c>
      <c r="H365" s="41">
        <v>5</v>
      </c>
      <c r="I365" s="41">
        <v>140</v>
      </c>
      <c r="J365" s="52"/>
      <c r="K365" s="52"/>
      <c r="L365" s="41">
        <v>0</v>
      </c>
      <c r="M365" s="41">
        <v>0</v>
      </c>
      <c r="N365" s="52"/>
      <c r="O365" s="52"/>
    </row>
    <row r="366" spans="1:15" ht="15.75" customHeight="1" x14ac:dyDescent="0.15">
      <c r="A366" s="41">
        <v>2022</v>
      </c>
      <c r="B366" s="52" t="s">
        <v>127</v>
      </c>
      <c r="C366" s="52" t="s">
        <v>140</v>
      </c>
      <c r="D366" s="52" t="s">
        <v>21</v>
      </c>
      <c r="E366" s="41">
        <v>1410</v>
      </c>
      <c r="F366" s="41">
        <v>4</v>
      </c>
      <c r="G366" s="52" t="s">
        <v>31</v>
      </c>
      <c r="H366" s="41">
        <v>5</v>
      </c>
      <c r="I366" s="41">
        <v>24</v>
      </c>
      <c r="J366" s="52"/>
      <c r="K366" s="52"/>
      <c r="L366" s="41">
        <v>0</v>
      </c>
      <c r="M366" s="41">
        <v>0</v>
      </c>
      <c r="N366" s="52"/>
      <c r="O366" s="52"/>
    </row>
    <row r="367" spans="1:15" ht="15.75" customHeight="1" x14ac:dyDescent="0.15">
      <c r="A367" s="41">
        <v>2022</v>
      </c>
      <c r="B367" s="52" t="s">
        <v>130</v>
      </c>
      <c r="C367" s="52" t="s">
        <v>141</v>
      </c>
      <c r="D367" s="52" t="s">
        <v>21</v>
      </c>
      <c r="E367" s="41">
        <v>1410</v>
      </c>
      <c r="F367" s="41">
        <v>4</v>
      </c>
      <c r="G367" s="52" t="s">
        <v>31</v>
      </c>
      <c r="H367" s="41">
        <v>5</v>
      </c>
      <c r="I367" s="41">
        <v>0</v>
      </c>
      <c r="J367" s="41">
        <v>238</v>
      </c>
      <c r="K367" s="41">
        <v>439</v>
      </c>
      <c r="L367" s="41">
        <v>10</v>
      </c>
      <c r="M367" s="41">
        <v>191</v>
      </c>
      <c r="N367" s="52"/>
      <c r="O367" s="52"/>
    </row>
    <row r="368" spans="1:15" ht="15.75" customHeight="1" x14ac:dyDescent="0.15">
      <c r="A368" s="41">
        <v>2022</v>
      </c>
      <c r="B368" s="52" t="s">
        <v>130</v>
      </c>
      <c r="C368" s="52" t="s">
        <v>131</v>
      </c>
      <c r="D368" s="52" t="s">
        <v>21</v>
      </c>
      <c r="E368" s="41">
        <v>1410</v>
      </c>
      <c r="F368" s="41">
        <v>4</v>
      </c>
      <c r="G368" s="52" t="s">
        <v>31</v>
      </c>
      <c r="H368" s="41">
        <v>5</v>
      </c>
      <c r="I368" s="41">
        <v>0</v>
      </c>
      <c r="J368" s="41">
        <v>116</v>
      </c>
      <c r="K368" s="41">
        <v>614</v>
      </c>
      <c r="L368" s="41">
        <v>421</v>
      </c>
      <c r="M368" s="41">
        <v>77</v>
      </c>
      <c r="N368" s="52"/>
      <c r="O368" s="52"/>
    </row>
    <row r="369" spans="1:15" ht="15.75" customHeight="1" x14ac:dyDescent="0.15">
      <c r="A369" s="41">
        <v>2022</v>
      </c>
      <c r="B369" s="52" t="s">
        <v>130</v>
      </c>
      <c r="C369" s="52" t="s">
        <v>136</v>
      </c>
      <c r="D369" s="52" t="s">
        <v>21</v>
      </c>
      <c r="E369" s="41">
        <v>1410</v>
      </c>
      <c r="F369" s="41">
        <v>4</v>
      </c>
      <c r="G369" s="52" t="s">
        <v>31</v>
      </c>
      <c r="H369" s="41">
        <v>5</v>
      </c>
      <c r="I369" s="41">
        <v>0</v>
      </c>
      <c r="J369" s="41">
        <v>229</v>
      </c>
      <c r="K369" s="41">
        <v>716</v>
      </c>
      <c r="L369" s="41">
        <v>31</v>
      </c>
      <c r="M369" s="41">
        <v>456</v>
      </c>
      <c r="N369" s="52"/>
      <c r="O369" s="52"/>
    </row>
    <row r="370" spans="1:15" ht="15.75" customHeight="1" x14ac:dyDescent="0.15">
      <c r="A370" s="41">
        <v>2022</v>
      </c>
      <c r="B370" s="52" t="s">
        <v>130</v>
      </c>
      <c r="C370" s="52" t="s">
        <v>132</v>
      </c>
      <c r="D370" s="52" t="s">
        <v>21</v>
      </c>
      <c r="E370" s="41">
        <v>1410</v>
      </c>
      <c r="F370" s="41">
        <v>4</v>
      </c>
      <c r="G370" s="52" t="s">
        <v>31</v>
      </c>
      <c r="H370" s="41">
        <v>5</v>
      </c>
      <c r="I370" s="41">
        <v>0</v>
      </c>
      <c r="J370" s="41">
        <v>257</v>
      </c>
      <c r="K370" s="41">
        <v>706</v>
      </c>
      <c r="L370" s="41">
        <v>52</v>
      </c>
      <c r="M370" s="41">
        <v>397</v>
      </c>
      <c r="N370" s="52"/>
      <c r="O370" s="52"/>
    </row>
    <row r="371" spans="1:15" ht="15.75" customHeight="1" x14ac:dyDescent="0.15">
      <c r="A371" s="41">
        <v>2022</v>
      </c>
      <c r="B371" s="52" t="s">
        <v>130</v>
      </c>
      <c r="C371" s="52" t="s">
        <v>137</v>
      </c>
      <c r="D371" s="52" t="s">
        <v>21</v>
      </c>
      <c r="E371" s="41">
        <v>1410</v>
      </c>
      <c r="F371" s="41">
        <v>4</v>
      </c>
      <c r="G371" s="52" t="s">
        <v>31</v>
      </c>
      <c r="H371" s="41">
        <v>5</v>
      </c>
      <c r="I371" s="41">
        <v>0</v>
      </c>
      <c r="J371" s="41">
        <v>243</v>
      </c>
      <c r="K371" s="41">
        <v>243</v>
      </c>
      <c r="L371" s="41">
        <v>0</v>
      </c>
      <c r="M371" s="41">
        <v>0</v>
      </c>
      <c r="N371" s="52"/>
      <c r="O371" s="52"/>
    </row>
    <row r="372" spans="1:15" ht="15.75" customHeight="1" x14ac:dyDescent="0.15">
      <c r="A372" s="41">
        <v>2022</v>
      </c>
      <c r="B372" s="52" t="s">
        <v>130</v>
      </c>
      <c r="C372" s="52" t="s">
        <v>133</v>
      </c>
      <c r="D372" s="52" t="s">
        <v>21</v>
      </c>
      <c r="E372" s="41">
        <v>1410</v>
      </c>
      <c r="F372" s="41">
        <v>4</v>
      </c>
      <c r="G372" s="52" t="s">
        <v>31</v>
      </c>
      <c r="H372" s="41">
        <v>5</v>
      </c>
      <c r="I372" s="41">
        <v>0</v>
      </c>
      <c r="J372" s="41">
        <v>79</v>
      </c>
      <c r="K372" s="41">
        <v>79</v>
      </c>
      <c r="L372" s="41">
        <v>0</v>
      </c>
      <c r="M372" s="41">
        <v>0</v>
      </c>
      <c r="N372" s="52"/>
      <c r="O372" s="52"/>
    </row>
    <row r="373" spans="1:15" ht="15.75" customHeight="1" x14ac:dyDescent="0.15">
      <c r="A373" s="41">
        <v>2022</v>
      </c>
      <c r="B373" s="52" t="s">
        <v>127</v>
      </c>
      <c r="C373" s="52" t="s">
        <v>134</v>
      </c>
      <c r="D373" s="52" t="s">
        <v>21</v>
      </c>
      <c r="E373" s="41">
        <v>1410</v>
      </c>
      <c r="F373" s="41">
        <v>4</v>
      </c>
      <c r="G373" s="52" t="s">
        <v>31</v>
      </c>
      <c r="H373" s="41">
        <v>5</v>
      </c>
      <c r="I373" s="41">
        <v>26</v>
      </c>
      <c r="J373" s="52"/>
      <c r="K373" s="52"/>
      <c r="L373" s="41">
        <v>5</v>
      </c>
      <c r="M373" s="41">
        <v>0</v>
      </c>
      <c r="N373" s="52"/>
      <c r="O373" s="52"/>
    </row>
    <row r="374" spans="1:15" ht="15.75" customHeight="1" x14ac:dyDescent="0.15">
      <c r="A374" s="41">
        <v>2022</v>
      </c>
      <c r="B374" s="52" t="s">
        <v>127</v>
      </c>
      <c r="C374" s="52" t="s">
        <v>135</v>
      </c>
      <c r="D374" s="52" t="s">
        <v>21</v>
      </c>
      <c r="E374" s="41">
        <v>1410</v>
      </c>
      <c r="F374" s="41">
        <v>4</v>
      </c>
      <c r="G374" s="52" t="s">
        <v>31</v>
      </c>
      <c r="H374" s="41">
        <v>5</v>
      </c>
      <c r="I374" s="41">
        <v>21</v>
      </c>
      <c r="J374" s="52"/>
      <c r="K374" s="52"/>
      <c r="L374" s="41">
        <v>8</v>
      </c>
      <c r="M374" s="41">
        <v>0</v>
      </c>
      <c r="N374" s="52"/>
      <c r="O374" s="52"/>
    </row>
    <row r="375" spans="1:15" ht="15.75" customHeight="1" x14ac:dyDescent="0.15">
      <c r="A375" s="41">
        <v>2022</v>
      </c>
      <c r="B375" s="52" t="s">
        <v>127</v>
      </c>
      <c r="C375" s="52" t="s">
        <v>138</v>
      </c>
      <c r="D375" s="52" t="s">
        <v>21</v>
      </c>
      <c r="E375" s="41">
        <v>1410</v>
      </c>
      <c r="F375" s="41">
        <v>4</v>
      </c>
      <c r="G375" s="52" t="s">
        <v>31</v>
      </c>
      <c r="H375" s="41">
        <v>5</v>
      </c>
      <c r="I375" s="41">
        <v>41</v>
      </c>
      <c r="J375" s="52"/>
      <c r="K375" s="52"/>
      <c r="L375" s="41">
        <v>0</v>
      </c>
      <c r="M375" s="41">
        <v>0</v>
      </c>
      <c r="N375" s="52"/>
      <c r="O375" s="52"/>
    </row>
    <row r="376" spans="1:15" ht="15.75" customHeight="1" x14ac:dyDescent="0.15">
      <c r="A376" s="41">
        <v>2022</v>
      </c>
      <c r="B376" s="52" t="s">
        <v>127</v>
      </c>
      <c r="C376" s="52" t="s">
        <v>142</v>
      </c>
      <c r="D376" s="52" t="s">
        <v>21</v>
      </c>
      <c r="E376" s="41">
        <v>1410</v>
      </c>
      <c r="F376" s="41">
        <v>4</v>
      </c>
      <c r="G376" s="52" t="s">
        <v>31</v>
      </c>
      <c r="H376" s="41">
        <v>5</v>
      </c>
      <c r="I376" s="41">
        <v>22</v>
      </c>
      <c r="J376" s="52"/>
      <c r="K376" s="52"/>
      <c r="L376" s="41">
        <v>0</v>
      </c>
      <c r="M376" s="41">
        <v>0</v>
      </c>
      <c r="N376" s="52"/>
      <c r="O376" s="52"/>
    </row>
    <row r="377" spans="1:15" ht="15.75" customHeight="1" x14ac:dyDescent="0.15">
      <c r="A377" s="41">
        <v>2022</v>
      </c>
      <c r="B377" s="52" t="s">
        <v>127</v>
      </c>
      <c r="C377" s="52" t="s">
        <v>143</v>
      </c>
      <c r="D377" s="52" t="s">
        <v>21</v>
      </c>
      <c r="E377" s="41">
        <v>1410</v>
      </c>
      <c r="F377" s="41">
        <v>4</v>
      </c>
      <c r="G377" s="52" t="s">
        <v>31</v>
      </c>
      <c r="H377" s="41">
        <v>5</v>
      </c>
      <c r="I377" s="41">
        <v>31</v>
      </c>
      <c r="J377" s="52"/>
      <c r="K377" s="52"/>
      <c r="L377" s="41">
        <v>5</v>
      </c>
      <c r="M377" s="41">
        <v>0</v>
      </c>
      <c r="N377" s="52"/>
      <c r="O377" s="52"/>
    </row>
    <row r="378" spans="1:15" ht="15.75" customHeight="1" x14ac:dyDescent="0.15">
      <c r="A378" s="41">
        <v>2022</v>
      </c>
      <c r="B378" s="52" t="s">
        <v>127</v>
      </c>
      <c r="C378" s="52" t="s">
        <v>128</v>
      </c>
      <c r="D378" s="52" t="s">
        <v>21</v>
      </c>
      <c r="E378" s="41">
        <v>1103</v>
      </c>
      <c r="F378" s="41">
        <v>1</v>
      </c>
      <c r="G378" s="52" t="s">
        <v>28</v>
      </c>
      <c r="H378" s="41">
        <v>4</v>
      </c>
      <c r="I378" s="41">
        <v>256</v>
      </c>
      <c r="J378" s="52"/>
      <c r="K378" s="52"/>
      <c r="L378" s="41">
        <v>0</v>
      </c>
      <c r="M378" s="41">
        <v>0</v>
      </c>
      <c r="N378" s="52"/>
      <c r="O378" s="52"/>
    </row>
    <row r="379" spans="1:15" ht="15.75" customHeight="1" x14ac:dyDescent="0.15">
      <c r="A379" s="41">
        <v>2022</v>
      </c>
      <c r="B379" s="52" t="s">
        <v>127</v>
      </c>
      <c r="C379" s="52" t="s">
        <v>129</v>
      </c>
      <c r="D379" s="52" t="s">
        <v>21</v>
      </c>
      <c r="E379" s="41">
        <v>1103</v>
      </c>
      <c r="F379" s="41">
        <v>1</v>
      </c>
      <c r="G379" s="52" t="s">
        <v>28</v>
      </c>
      <c r="H379" s="41">
        <v>4</v>
      </c>
      <c r="I379" s="41">
        <v>27</v>
      </c>
      <c r="J379" s="52"/>
      <c r="K379" s="52"/>
      <c r="L379" s="41">
        <v>0</v>
      </c>
      <c r="M379" s="41">
        <v>0</v>
      </c>
      <c r="N379" s="52"/>
      <c r="O379" s="52"/>
    </row>
    <row r="380" spans="1:15" ht="15.75" customHeight="1" x14ac:dyDescent="0.15">
      <c r="A380" s="41">
        <v>2022</v>
      </c>
      <c r="B380" s="52" t="s">
        <v>127</v>
      </c>
      <c r="C380" s="52" t="s">
        <v>140</v>
      </c>
      <c r="D380" s="52" t="s">
        <v>21</v>
      </c>
      <c r="E380" s="41">
        <v>1103</v>
      </c>
      <c r="F380" s="41">
        <v>1</v>
      </c>
      <c r="G380" s="52" t="s">
        <v>28</v>
      </c>
      <c r="H380" s="41">
        <v>4</v>
      </c>
      <c r="I380" s="41">
        <v>32</v>
      </c>
      <c r="J380" s="52"/>
      <c r="K380" s="52"/>
      <c r="L380" s="41">
        <v>0</v>
      </c>
      <c r="M380" s="41">
        <v>0</v>
      </c>
      <c r="N380" s="52"/>
      <c r="O380" s="52"/>
    </row>
    <row r="381" spans="1:15" ht="15.75" customHeight="1" x14ac:dyDescent="0.15">
      <c r="A381" s="41">
        <v>2022</v>
      </c>
      <c r="B381" s="52" t="s">
        <v>130</v>
      </c>
      <c r="C381" s="52" t="s">
        <v>141</v>
      </c>
      <c r="D381" s="52" t="s">
        <v>21</v>
      </c>
      <c r="E381" s="41">
        <v>1103</v>
      </c>
      <c r="F381" s="41">
        <v>1</v>
      </c>
      <c r="G381" s="52" t="s">
        <v>28</v>
      </c>
      <c r="H381" s="41">
        <v>4</v>
      </c>
      <c r="I381" s="41">
        <v>0</v>
      </c>
      <c r="J381" s="41">
        <v>162</v>
      </c>
      <c r="K381" s="41">
        <v>1053</v>
      </c>
      <c r="L381" s="41">
        <v>7</v>
      </c>
      <c r="M381" s="41">
        <v>884</v>
      </c>
      <c r="N381" s="52"/>
      <c r="O381" s="52"/>
    </row>
    <row r="382" spans="1:15" ht="15.75" customHeight="1" x14ac:dyDescent="0.15">
      <c r="A382" s="41">
        <v>2022</v>
      </c>
      <c r="B382" s="52" t="s">
        <v>130</v>
      </c>
      <c r="C382" s="52" t="s">
        <v>131</v>
      </c>
      <c r="D382" s="52" t="s">
        <v>21</v>
      </c>
      <c r="E382" s="41">
        <v>1103</v>
      </c>
      <c r="F382" s="41">
        <v>1</v>
      </c>
      <c r="G382" s="52" t="s">
        <v>28</v>
      </c>
      <c r="H382" s="41">
        <v>4</v>
      </c>
      <c r="I382" s="41">
        <v>0</v>
      </c>
      <c r="J382" s="41">
        <v>108</v>
      </c>
      <c r="K382" s="41">
        <v>1025</v>
      </c>
      <c r="L382" s="41">
        <v>34</v>
      </c>
      <c r="M382" s="41">
        <v>883</v>
      </c>
      <c r="N382" s="52"/>
      <c r="O382" s="52"/>
    </row>
    <row r="383" spans="1:15" ht="15.75" customHeight="1" x14ac:dyDescent="0.15">
      <c r="A383" s="41">
        <v>2022</v>
      </c>
      <c r="B383" s="52" t="s">
        <v>130</v>
      </c>
      <c r="C383" s="52" t="s">
        <v>136</v>
      </c>
      <c r="D383" s="52" t="s">
        <v>21</v>
      </c>
      <c r="E383" s="41">
        <v>1103</v>
      </c>
      <c r="F383" s="41">
        <v>1</v>
      </c>
      <c r="G383" s="52" t="s">
        <v>28</v>
      </c>
      <c r="H383" s="41">
        <v>4</v>
      </c>
      <c r="I383" s="41">
        <v>0</v>
      </c>
      <c r="J383" s="41">
        <v>193</v>
      </c>
      <c r="K383" s="41">
        <v>571</v>
      </c>
      <c r="L383" s="41">
        <v>0</v>
      </c>
      <c r="M383" s="41">
        <v>378</v>
      </c>
      <c r="N383" s="52"/>
      <c r="O383" s="52"/>
    </row>
    <row r="384" spans="1:15" ht="15.75" customHeight="1" x14ac:dyDescent="0.15">
      <c r="A384" s="41">
        <v>2022</v>
      </c>
      <c r="B384" s="52" t="s">
        <v>130</v>
      </c>
      <c r="C384" s="52" t="s">
        <v>132</v>
      </c>
      <c r="D384" s="52" t="s">
        <v>21</v>
      </c>
      <c r="E384" s="41">
        <v>1103</v>
      </c>
      <c r="F384" s="41">
        <v>1</v>
      </c>
      <c r="G384" s="52" t="s">
        <v>28</v>
      </c>
      <c r="H384" s="41">
        <v>4</v>
      </c>
      <c r="I384" s="41">
        <v>0</v>
      </c>
      <c r="J384" s="41">
        <v>299</v>
      </c>
      <c r="K384" s="41">
        <v>393</v>
      </c>
      <c r="L384" s="41">
        <v>0</v>
      </c>
      <c r="M384" s="41">
        <v>94</v>
      </c>
      <c r="N384" s="52"/>
      <c r="O384" s="52"/>
    </row>
    <row r="385" spans="1:15" ht="15.75" customHeight="1" x14ac:dyDescent="0.15">
      <c r="A385" s="41">
        <v>2022</v>
      </c>
      <c r="B385" s="52" t="s">
        <v>130</v>
      </c>
      <c r="C385" s="52" t="s">
        <v>137</v>
      </c>
      <c r="D385" s="52" t="s">
        <v>21</v>
      </c>
      <c r="E385" s="41">
        <v>1103</v>
      </c>
      <c r="F385" s="41">
        <v>1</v>
      </c>
      <c r="G385" s="52" t="s">
        <v>28</v>
      </c>
      <c r="H385" s="41">
        <v>4</v>
      </c>
      <c r="I385" s="41">
        <v>0</v>
      </c>
      <c r="J385" s="41">
        <v>72</v>
      </c>
      <c r="K385" s="41">
        <v>72</v>
      </c>
      <c r="L385" s="41">
        <v>0</v>
      </c>
      <c r="M385" s="41">
        <v>0</v>
      </c>
      <c r="N385" s="52"/>
      <c r="O385" s="52"/>
    </row>
    <row r="386" spans="1:15" ht="15.75" customHeight="1" x14ac:dyDescent="0.15">
      <c r="A386" s="41">
        <v>2022</v>
      </c>
      <c r="B386" s="52" t="s">
        <v>127</v>
      </c>
      <c r="C386" s="52" t="s">
        <v>134</v>
      </c>
      <c r="D386" s="52" t="s">
        <v>21</v>
      </c>
      <c r="E386" s="41">
        <v>1103</v>
      </c>
      <c r="F386" s="41">
        <v>1</v>
      </c>
      <c r="G386" s="52" t="s">
        <v>28</v>
      </c>
      <c r="H386" s="41">
        <v>4</v>
      </c>
      <c r="I386" s="41">
        <v>30</v>
      </c>
      <c r="J386" s="52"/>
      <c r="K386" s="52"/>
      <c r="L386" s="41">
        <v>0</v>
      </c>
      <c r="M386" s="41">
        <v>0</v>
      </c>
      <c r="N386" s="52"/>
      <c r="O386" s="52"/>
    </row>
    <row r="387" spans="1:15" ht="15.75" customHeight="1" x14ac:dyDescent="0.15">
      <c r="A387" s="41">
        <v>2022</v>
      </c>
      <c r="B387" s="52" t="s">
        <v>127</v>
      </c>
      <c r="C387" s="52" t="s">
        <v>135</v>
      </c>
      <c r="D387" s="52" t="s">
        <v>21</v>
      </c>
      <c r="E387" s="41">
        <v>1103</v>
      </c>
      <c r="F387" s="41">
        <v>1</v>
      </c>
      <c r="G387" s="52" t="s">
        <v>28</v>
      </c>
      <c r="H387" s="41">
        <v>4</v>
      </c>
      <c r="I387" s="41">
        <v>162</v>
      </c>
      <c r="J387" s="52"/>
      <c r="K387" s="52"/>
      <c r="L387" s="41">
        <v>0</v>
      </c>
      <c r="M387" s="41">
        <v>0</v>
      </c>
      <c r="N387" s="52"/>
      <c r="O387" s="52"/>
    </row>
    <row r="388" spans="1:15" ht="15.75" customHeight="1" x14ac:dyDescent="0.15">
      <c r="A388" s="41">
        <v>2022</v>
      </c>
      <c r="B388" s="52" t="s">
        <v>127</v>
      </c>
      <c r="C388" s="52" t="s">
        <v>138</v>
      </c>
      <c r="D388" s="52" t="s">
        <v>21</v>
      </c>
      <c r="E388" s="41">
        <v>1103</v>
      </c>
      <c r="F388" s="41">
        <v>1</v>
      </c>
      <c r="G388" s="52" t="s">
        <v>28</v>
      </c>
      <c r="H388" s="41">
        <v>4</v>
      </c>
      <c r="I388" s="41">
        <v>183</v>
      </c>
      <c r="J388" s="52"/>
      <c r="K388" s="52"/>
      <c r="L388" s="41">
        <v>23</v>
      </c>
      <c r="M388" s="41">
        <v>0</v>
      </c>
      <c r="N388" s="52"/>
      <c r="O388" s="52"/>
    </row>
    <row r="389" spans="1:15" ht="15.75" customHeight="1" x14ac:dyDescent="0.15">
      <c r="A389" s="41">
        <v>2022</v>
      </c>
      <c r="B389" s="52" t="s">
        <v>127</v>
      </c>
      <c r="C389" s="52" t="s">
        <v>142</v>
      </c>
      <c r="D389" s="52" t="s">
        <v>21</v>
      </c>
      <c r="E389" s="41">
        <v>1103</v>
      </c>
      <c r="F389" s="41">
        <v>1</v>
      </c>
      <c r="G389" s="52" t="s">
        <v>28</v>
      </c>
      <c r="H389" s="41">
        <v>4</v>
      </c>
      <c r="I389" s="41">
        <v>36</v>
      </c>
      <c r="J389" s="52"/>
      <c r="K389" s="52"/>
      <c r="L389" s="41">
        <v>0</v>
      </c>
      <c r="M389" s="41">
        <v>0</v>
      </c>
      <c r="N389" s="52"/>
      <c r="O389" s="52"/>
    </row>
    <row r="390" spans="1:15" ht="15.75" customHeight="1" x14ac:dyDescent="0.15">
      <c r="A390" s="41">
        <v>2022</v>
      </c>
      <c r="B390" s="52" t="s">
        <v>127</v>
      </c>
      <c r="C390" s="52" t="s">
        <v>128</v>
      </c>
      <c r="D390" s="52" t="s">
        <v>21</v>
      </c>
      <c r="E390" s="41">
        <v>1108</v>
      </c>
      <c r="F390" s="41">
        <v>1</v>
      </c>
      <c r="G390" s="52" t="s">
        <v>28</v>
      </c>
      <c r="H390" s="41">
        <v>5</v>
      </c>
      <c r="I390" s="41">
        <v>49</v>
      </c>
      <c r="J390" s="52"/>
      <c r="K390" s="52"/>
      <c r="L390" s="41">
        <v>2</v>
      </c>
      <c r="M390" s="41">
        <v>0</v>
      </c>
      <c r="N390" s="52"/>
      <c r="O390" s="52"/>
    </row>
    <row r="391" spans="1:15" ht="15.75" customHeight="1" x14ac:dyDescent="0.15">
      <c r="A391" s="41">
        <v>2022</v>
      </c>
      <c r="B391" s="52" t="s">
        <v>127</v>
      </c>
      <c r="C391" s="52" t="s">
        <v>129</v>
      </c>
      <c r="D391" s="52" t="s">
        <v>21</v>
      </c>
      <c r="E391" s="41">
        <v>1108</v>
      </c>
      <c r="F391" s="41">
        <v>1</v>
      </c>
      <c r="G391" s="52" t="s">
        <v>28</v>
      </c>
      <c r="H391" s="41">
        <v>5</v>
      </c>
      <c r="I391" s="41">
        <v>186</v>
      </c>
      <c r="J391" s="52"/>
      <c r="K391" s="52"/>
      <c r="L391" s="41">
        <v>0</v>
      </c>
      <c r="M391" s="41">
        <v>0</v>
      </c>
      <c r="N391" s="52"/>
      <c r="O391" s="52"/>
    </row>
    <row r="392" spans="1:15" ht="15.75" customHeight="1" x14ac:dyDescent="0.15">
      <c r="A392" s="41">
        <v>2022</v>
      </c>
      <c r="B392" s="52" t="s">
        <v>127</v>
      </c>
      <c r="C392" s="52" t="s">
        <v>140</v>
      </c>
      <c r="D392" s="52" t="s">
        <v>21</v>
      </c>
      <c r="E392" s="41">
        <v>1108</v>
      </c>
      <c r="F392" s="41">
        <v>1</v>
      </c>
      <c r="G392" s="52" t="s">
        <v>28</v>
      </c>
      <c r="H392" s="41">
        <v>5</v>
      </c>
      <c r="I392" s="41">
        <v>26</v>
      </c>
      <c r="J392" s="52"/>
      <c r="K392" s="52"/>
      <c r="L392" s="41">
        <v>0</v>
      </c>
      <c r="M392" s="41">
        <v>0</v>
      </c>
      <c r="N392" s="52"/>
      <c r="O392" s="52"/>
    </row>
    <row r="393" spans="1:15" ht="15.75" customHeight="1" x14ac:dyDescent="0.15">
      <c r="A393" s="41">
        <v>2022</v>
      </c>
      <c r="B393" s="52" t="s">
        <v>130</v>
      </c>
      <c r="C393" s="52" t="s">
        <v>141</v>
      </c>
      <c r="D393" s="52" t="s">
        <v>21</v>
      </c>
      <c r="E393" s="41">
        <v>1108</v>
      </c>
      <c r="F393" s="41">
        <v>1</v>
      </c>
      <c r="G393" s="52" t="s">
        <v>28</v>
      </c>
      <c r="H393" s="41">
        <v>5</v>
      </c>
      <c r="I393" s="41">
        <v>0</v>
      </c>
      <c r="J393" s="41">
        <v>144</v>
      </c>
      <c r="K393" s="41">
        <v>1526</v>
      </c>
      <c r="L393" s="41">
        <v>20</v>
      </c>
      <c r="M393" s="41">
        <v>1362</v>
      </c>
      <c r="N393" s="52"/>
      <c r="O393" s="52"/>
    </row>
    <row r="394" spans="1:15" ht="15.75" customHeight="1" x14ac:dyDescent="0.15">
      <c r="A394" s="41">
        <v>2022</v>
      </c>
      <c r="B394" s="52" t="s">
        <v>130</v>
      </c>
      <c r="C394" s="52" t="s">
        <v>131</v>
      </c>
      <c r="D394" s="52" t="s">
        <v>21</v>
      </c>
      <c r="E394" s="41">
        <v>1108</v>
      </c>
      <c r="F394" s="41">
        <v>1</v>
      </c>
      <c r="G394" s="52" t="s">
        <v>28</v>
      </c>
      <c r="H394" s="41">
        <v>5</v>
      </c>
      <c r="I394" s="41">
        <v>0</v>
      </c>
      <c r="J394" s="41">
        <v>131</v>
      </c>
      <c r="K394" s="41">
        <v>760</v>
      </c>
      <c r="L394" s="41">
        <v>37</v>
      </c>
      <c r="M394" s="41">
        <v>592</v>
      </c>
      <c r="N394" s="52"/>
      <c r="O394" s="52"/>
    </row>
    <row r="395" spans="1:15" ht="15.75" customHeight="1" x14ac:dyDescent="0.15">
      <c r="A395" s="41">
        <v>2022</v>
      </c>
      <c r="B395" s="52" t="s">
        <v>130</v>
      </c>
      <c r="C395" s="52" t="s">
        <v>136</v>
      </c>
      <c r="D395" s="52" t="s">
        <v>21</v>
      </c>
      <c r="E395" s="41">
        <v>1108</v>
      </c>
      <c r="F395" s="41">
        <v>1</v>
      </c>
      <c r="G395" s="52" t="s">
        <v>28</v>
      </c>
      <c r="H395" s="41">
        <v>5</v>
      </c>
      <c r="I395" s="41">
        <v>0</v>
      </c>
      <c r="J395" s="41">
        <v>273</v>
      </c>
      <c r="K395" s="41">
        <v>1004</v>
      </c>
      <c r="L395" s="41">
        <v>0</v>
      </c>
      <c r="M395" s="41">
        <v>731</v>
      </c>
      <c r="N395" s="52"/>
      <c r="O395" s="52"/>
    </row>
    <row r="396" spans="1:15" ht="15.75" customHeight="1" x14ac:dyDescent="0.15">
      <c r="A396" s="41">
        <v>2022</v>
      </c>
      <c r="B396" s="52" t="s">
        <v>130</v>
      </c>
      <c r="C396" s="52" t="s">
        <v>132</v>
      </c>
      <c r="D396" s="52" t="s">
        <v>21</v>
      </c>
      <c r="E396" s="41">
        <v>1108</v>
      </c>
      <c r="F396" s="41">
        <v>1</v>
      </c>
      <c r="G396" s="52" t="s">
        <v>28</v>
      </c>
      <c r="H396" s="41">
        <v>5</v>
      </c>
      <c r="I396" s="41">
        <v>0</v>
      </c>
      <c r="J396" s="41">
        <v>186</v>
      </c>
      <c r="K396" s="41">
        <v>209</v>
      </c>
      <c r="L396" s="41">
        <v>23</v>
      </c>
      <c r="M396" s="41">
        <v>0</v>
      </c>
      <c r="N396" s="52"/>
      <c r="O396" s="52"/>
    </row>
    <row r="397" spans="1:15" ht="15.75" customHeight="1" x14ac:dyDescent="0.15">
      <c r="A397" s="41">
        <v>2022</v>
      </c>
      <c r="B397" s="52" t="s">
        <v>130</v>
      </c>
      <c r="C397" s="52" t="s">
        <v>137</v>
      </c>
      <c r="D397" s="52" t="s">
        <v>21</v>
      </c>
      <c r="E397" s="41">
        <v>1108</v>
      </c>
      <c r="F397" s="41">
        <v>1</v>
      </c>
      <c r="G397" s="52" t="s">
        <v>28</v>
      </c>
      <c r="H397" s="41">
        <v>5</v>
      </c>
      <c r="I397" s="41">
        <v>0</v>
      </c>
      <c r="J397" s="41">
        <v>370</v>
      </c>
      <c r="K397" s="41">
        <v>928</v>
      </c>
      <c r="L397" s="41">
        <v>0</v>
      </c>
      <c r="M397" s="41">
        <v>558</v>
      </c>
      <c r="N397" s="52"/>
      <c r="O397" s="52"/>
    </row>
    <row r="398" spans="1:15" ht="15.75" customHeight="1" x14ac:dyDescent="0.15">
      <c r="A398" s="41">
        <v>2022</v>
      </c>
      <c r="B398" s="52" t="s">
        <v>130</v>
      </c>
      <c r="C398" s="52" t="s">
        <v>133</v>
      </c>
      <c r="D398" s="52" t="s">
        <v>21</v>
      </c>
      <c r="E398" s="41">
        <v>1108</v>
      </c>
      <c r="F398" s="41">
        <v>1</v>
      </c>
      <c r="G398" s="52" t="s">
        <v>28</v>
      </c>
      <c r="H398" s="41">
        <v>5</v>
      </c>
      <c r="I398" s="41">
        <v>0</v>
      </c>
      <c r="J398" s="41">
        <v>138</v>
      </c>
      <c r="K398" s="41">
        <v>138</v>
      </c>
      <c r="L398" s="41">
        <v>0</v>
      </c>
      <c r="M398" s="41">
        <v>0</v>
      </c>
      <c r="N398" s="52"/>
      <c r="O398" s="52"/>
    </row>
    <row r="399" spans="1:15" ht="15.75" customHeight="1" x14ac:dyDescent="0.15">
      <c r="A399" s="41">
        <v>2022</v>
      </c>
      <c r="B399" s="52" t="s">
        <v>127</v>
      </c>
      <c r="C399" s="52" t="s">
        <v>134</v>
      </c>
      <c r="D399" s="52" t="s">
        <v>21</v>
      </c>
      <c r="E399" s="41">
        <v>1108</v>
      </c>
      <c r="F399" s="41">
        <v>1</v>
      </c>
      <c r="G399" s="52" t="s">
        <v>28</v>
      </c>
      <c r="H399" s="41">
        <v>5</v>
      </c>
      <c r="I399" s="41">
        <v>36</v>
      </c>
      <c r="J399" s="52"/>
      <c r="K399" s="52"/>
      <c r="L399" s="41">
        <v>13</v>
      </c>
      <c r="M399" s="41">
        <v>0</v>
      </c>
      <c r="N399" s="52"/>
      <c r="O399" s="52"/>
    </row>
    <row r="400" spans="1:15" ht="15.75" customHeight="1" x14ac:dyDescent="0.15">
      <c r="A400" s="41">
        <v>2022</v>
      </c>
      <c r="B400" s="52" t="s">
        <v>127</v>
      </c>
      <c r="C400" s="52" t="s">
        <v>135</v>
      </c>
      <c r="D400" s="52" t="s">
        <v>21</v>
      </c>
      <c r="E400" s="41">
        <v>1108</v>
      </c>
      <c r="F400" s="41">
        <v>1</v>
      </c>
      <c r="G400" s="52" t="s">
        <v>28</v>
      </c>
      <c r="H400" s="41">
        <v>5</v>
      </c>
      <c r="I400" s="41">
        <v>27</v>
      </c>
      <c r="J400" s="52"/>
      <c r="K400" s="52"/>
      <c r="L400" s="41">
        <v>6</v>
      </c>
      <c r="M400" s="41">
        <v>0</v>
      </c>
      <c r="N400" s="52"/>
      <c r="O400" s="52"/>
    </row>
    <row r="401" spans="1:15" ht="15.75" customHeight="1" x14ac:dyDescent="0.15">
      <c r="A401" s="41">
        <v>2022</v>
      </c>
      <c r="B401" s="52" t="s">
        <v>127</v>
      </c>
      <c r="C401" s="52" t="s">
        <v>138</v>
      </c>
      <c r="D401" s="52" t="s">
        <v>21</v>
      </c>
      <c r="E401" s="41">
        <v>1108</v>
      </c>
      <c r="F401" s="41">
        <v>1</v>
      </c>
      <c r="G401" s="52" t="s">
        <v>28</v>
      </c>
      <c r="H401" s="41">
        <v>5</v>
      </c>
      <c r="I401" s="41">
        <v>25</v>
      </c>
      <c r="J401" s="52"/>
      <c r="K401" s="52"/>
      <c r="L401" s="41">
        <v>0</v>
      </c>
      <c r="M401" s="41">
        <v>0</v>
      </c>
      <c r="N401" s="52"/>
      <c r="O401" s="52"/>
    </row>
    <row r="402" spans="1:15" ht="15.75" customHeight="1" x14ac:dyDescent="0.15">
      <c r="A402" s="41">
        <v>2022</v>
      </c>
      <c r="B402" s="52" t="s">
        <v>127</v>
      </c>
      <c r="C402" s="52" t="s">
        <v>142</v>
      </c>
      <c r="D402" s="52" t="s">
        <v>21</v>
      </c>
      <c r="E402" s="41">
        <v>1108</v>
      </c>
      <c r="F402" s="41">
        <v>1</v>
      </c>
      <c r="G402" s="52" t="s">
        <v>28</v>
      </c>
      <c r="H402" s="41">
        <v>5</v>
      </c>
      <c r="I402" s="41">
        <v>24</v>
      </c>
      <c r="J402" s="52"/>
      <c r="K402" s="52"/>
      <c r="L402" s="41">
        <v>0</v>
      </c>
      <c r="M402" s="41">
        <v>0</v>
      </c>
      <c r="N402" s="52"/>
      <c r="O402" s="52"/>
    </row>
    <row r="403" spans="1:15" ht="15.75" customHeight="1" x14ac:dyDescent="0.15">
      <c r="A403" s="41">
        <v>2022</v>
      </c>
      <c r="B403" s="52" t="s">
        <v>127</v>
      </c>
      <c r="C403" s="52" t="s">
        <v>128</v>
      </c>
      <c r="D403" s="52" t="s">
        <v>21</v>
      </c>
      <c r="E403" s="41">
        <v>1205</v>
      </c>
      <c r="F403" s="41">
        <v>2</v>
      </c>
      <c r="G403" s="52" t="s">
        <v>28</v>
      </c>
      <c r="H403" s="41">
        <v>4</v>
      </c>
      <c r="I403" s="41">
        <v>148</v>
      </c>
      <c r="J403" s="52"/>
      <c r="K403" s="52"/>
      <c r="L403" s="41">
        <v>0</v>
      </c>
      <c r="M403" s="41">
        <v>0</v>
      </c>
      <c r="N403" s="52"/>
      <c r="O403" s="52"/>
    </row>
    <row r="404" spans="1:15" ht="15.75" customHeight="1" x14ac:dyDescent="0.15">
      <c r="A404" s="41">
        <v>2022</v>
      </c>
      <c r="B404" s="52" t="s">
        <v>127</v>
      </c>
      <c r="C404" s="52" t="s">
        <v>129</v>
      </c>
      <c r="D404" s="52" t="s">
        <v>21</v>
      </c>
      <c r="E404" s="41">
        <v>1205</v>
      </c>
      <c r="F404" s="41">
        <v>2</v>
      </c>
      <c r="G404" s="52" t="s">
        <v>28</v>
      </c>
      <c r="H404" s="41">
        <v>4</v>
      </c>
      <c r="I404" s="41">
        <v>29</v>
      </c>
      <c r="J404" s="52"/>
      <c r="K404" s="52"/>
      <c r="L404" s="41">
        <v>0</v>
      </c>
      <c r="M404" s="41">
        <v>0</v>
      </c>
      <c r="N404" s="52"/>
      <c r="O404" s="52"/>
    </row>
    <row r="405" spans="1:15" ht="15.75" customHeight="1" x14ac:dyDescent="0.15">
      <c r="A405" s="41">
        <v>2022</v>
      </c>
      <c r="B405" s="52" t="s">
        <v>127</v>
      </c>
      <c r="C405" s="52" t="s">
        <v>140</v>
      </c>
      <c r="D405" s="52" t="s">
        <v>21</v>
      </c>
      <c r="E405" s="41">
        <v>1205</v>
      </c>
      <c r="F405" s="41">
        <v>2</v>
      </c>
      <c r="G405" s="52" t="s">
        <v>28</v>
      </c>
      <c r="H405" s="41">
        <v>4</v>
      </c>
      <c r="I405" s="41">
        <v>127</v>
      </c>
      <c r="J405" s="52"/>
      <c r="K405" s="52"/>
      <c r="L405" s="41">
        <v>0</v>
      </c>
      <c r="M405" s="41">
        <v>0</v>
      </c>
      <c r="N405" s="52"/>
      <c r="O405" s="52"/>
    </row>
    <row r="406" spans="1:15" ht="15.75" customHeight="1" x14ac:dyDescent="0.15">
      <c r="A406" s="41">
        <v>2022</v>
      </c>
      <c r="B406" s="52" t="s">
        <v>130</v>
      </c>
      <c r="C406" s="52" t="s">
        <v>141</v>
      </c>
      <c r="D406" s="52" t="s">
        <v>21</v>
      </c>
      <c r="E406" s="41">
        <v>1205</v>
      </c>
      <c r="F406" s="41">
        <v>2</v>
      </c>
      <c r="G406" s="52" t="s">
        <v>28</v>
      </c>
      <c r="H406" s="41">
        <v>4</v>
      </c>
      <c r="I406" s="41">
        <v>0</v>
      </c>
      <c r="J406" s="41">
        <v>178</v>
      </c>
      <c r="K406" s="41">
        <v>746</v>
      </c>
      <c r="L406" s="41">
        <v>16</v>
      </c>
      <c r="M406" s="41">
        <v>552</v>
      </c>
      <c r="N406" s="52"/>
      <c r="O406" s="52"/>
    </row>
    <row r="407" spans="1:15" ht="15.75" customHeight="1" x14ac:dyDescent="0.15">
      <c r="A407" s="41">
        <v>2022</v>
      </c>
      <c r="B407" s="52" t="s">
        <v>130</v>
      </c>
      <c r="C407" s="52" t="s">
        <v>131</v>
      </c>
      <c r="D407" s="52" t="s">
        <v>21</v>
      </c>
      <c r="E407" s="41">
        <v>1205</v>
      </c>
      <c r="F407" s="41">
        <v>2</v>
      </c>
      <c r="G407" s="52" t="s">
        <v>28</v>
      </c>
      <c r="H407" s="41">
        <v>4</v>
      </c>
      <c r="I407" s="41">
        <v>0</v>
      </c>
      <c r="J407" s="41">
        <v>154</v>
      </c>
      <c r="K407" s="41">
        <v>930</v>
      </c>
      <c r="L407" s="41">
        <v>141</v>
      </c>
      <c r="M407" s="41">
        <v>635</v>
      </c>
      <c r="N407" s="52"/>
      <c r="O407" s="52"/>
    </row>
    <row r="408" spans="1:15" ht="15.75" customHeight="1" x14ac:dyDescent="0.15">
      <c r="A408" s="41">
        <v>2022</v>
      </c>
      <c r="B408" s="52" t="s">
        <v>130</v>
      </c>
      <c r="C408" s="52" t="s">
        <v>136</v>
      </c>
      <c r="D408" s="52" t="s">
        <v>21</v>
      </c>
      <c r="E408" s="41">
        <v>1205</v>
      </c>
      <c r="F408" s="41">
        <v>2</v>
      </c>
      <c r="G408" s="52" t="s">
        <v>28</v>
      </c>
      <c r="H408" s="41">
        <v>4</v>
      </c>
      <c r="I408" s="41">
        <v>0</v>
      </c>
      <c r="J408" s="41">
        <v>306</v>
      </c>
      <c r="K408" s="41">
        <v>1175</v>
      </c>
      <c r="L408" s="41">
        <v>0</v>
      </c>
      <c r="M408" s="41">
        <v>869</v>
      </c>
      <c r="N408" s="52"/>
      <c r="O408" s="52"/>
    </row>
    <row r="409" spans="1:15" ht="15.75" customHeight="1" x14ac:dyDescent="0.15">
      <c r="A409" s="41">
        <v>2022</v>
      </c>
      <c r="B409" s="52" t="s">
        <v>130</v>
      </c>
      <c r="C409" s="52" t="s">
        <v>132</v>
      </c>
      <c r="D409" s="52" t="s">
        <v>21</v>
      </c>
      <c r="E409" s="41">
        <v>1205</v>
      </c>
      <c r="F409" s="41">
        <v>2</v>
      </c>
      <c r="G409" s="52" t="s">
        <v>28</v>
      </c>
      <c r="H409" s="41">
        <v>4</v>
      </c>
      <c r="I409" s="41">
        <v>0</v>
      </c>
      <c r="J409" s="41">
        <v>155</v>
      </c>
      <c r="K409" s="41">
        <v>1279</v>
      </c>
      <c r="L409" s="41">
        <v>45</v>
      </c>
      <c r="M409" s="41">
        <v>1079</v>
      </c>
      <c r="N409" s="52"/>
      <c r="O409" s="52"/>
    </row>
    <row r="410" spans="1:15" ht="15.75" customHeight="1" x14ac:dyDescent="0.15">
      <c r="A410" s="41">
        <v>2022</v>
      </c>
      <c r="B410" s="52" t="s">
        <v>130</v>
      </c>
      <c r="C410" s="52" t="s">
        <v>137</v>
      </c>
      <c r="D410" s="52" t="s">
        <v>21</v>
      </c>
      <c r="E410" s="41">
        <v>1205</v>
      </c>
      <c r="F410" s="41">
        <v>2</v>
      </c>
      <c r="G410" s="52" t="s">
        <v>28</v>
      </c>
      <c r="H410" s="41">
        <v>4</v>
      </c>
      <c r="I410" s="41">
        <v>0</v>
      </c>
      <c r="J410" s="41">
        <v>147</v>
      </c>
      <c r="K410" s="41">
        <v>147</v>
      </c>
      <c r="L410" s="41">
        <v>0</v>
      </c>
      <c r="M410" s="41">
        <v>0</v>
      </c>
      <c r="N410" s="52"/>
      <c r="O410" s="52"/>
    </row>
    <row r="411" spans="1:15" ht="15.75" customHeight="1" x14ac:dyDescent="0.15">
      <c r="A411" s="41">
        <v>2022</v>
      </c>
      <c r="B411" s="52" t="s">
        <v>127</v>
      </c>
      <c r="C411" s="52" t="s">
        <v>134</v>
      </c>
      <c r="D411" s="52" t="s">
        <v>21</v>
      </c>
      <c r="E411" s="41">
        <v>1205</v>
      </c>
      <c r="F411" s="41">
        <v>2</v>
      </c>
      <c r="G411" s="52" t="s">
        <v>28</v>
      </c>
      <c r="H411" s="41">
        <v>4</v>
      </c>
      <c r="I411" s="41">
        <v>34</v>
      </c>
      <c r="J411" s="52"/>
      <c r="K411" s="52"/>
      <c r="L411" s="41">
        <v>15</v>
      </c>
      <c r="M411" s="41">
        <v>0</v>
      </c>
      <c r="N411" s="52"/>
      <c r="O411" s="52"/>
    </row>
    <row r="412" spans="1:15" ht="15.75" customHeight="1" x14ac:dyDescent="0.15">
      <c r="A412" s="41">
        <v>2022</v>
      </c>
      <c r="B412" s="52" t="s">
        <v>127</v>
      </c>
      <c r="C412" s="52" t="s">
        <v>135</v>
      </c>
      <c r="D412" s="52" t="s">
        <v>21</v>
      </c>
      <c r="E412" s="41">
        <v>1205</v>
      </c>
      <c r="F412" s="41">
        <v>2</v>
      </c>
      <c r="G412" s="52" t="s">
        <v>28</v>
      </c>
      <c r="H412" s="41">
        <v>4</v>
      </c>
      <c r="I412" s="41">
        <v>57</v>
      </c>
      <c r="J412" s="52"/>
      <c r="K412" s="52"/>
      <c r="L412" s="41">
        <v>0</v>
      </c>
      <c r="M412" s="41">
        <v>0</v>
      </c>
      <c r="N412" s="52"/>
      <c r="O412" s="52"/>
    </row>
    <row r="413" spans="1:15" ht="15.75" customHeight="1" x14ac:dyDescent="0.15">
      <c r="A413" s="41">
        <v>2022</v>
      </c>
      <c r="B413" s="52" t="s">
        <v>127</v>
      </c>
      <c r="C413" s="52" t="s">
        <v>138</v>
      </c>
      <c r="D413" s="52" t="s">
        <v>21</v>
      </c>
      <c r="E413" s="41">
        <v>1205</v>
      </c>
      <c r="F413" s="41">
        <v>2</v>
      </c>
      <c r="G413" s="52" t="s">
        <v>28</v>
      </c>
      <c r="H413" s="41">
        <v>4</v>
      </c>
      <c r="I413" s="41">
        <v>161</v>
      </c>
      <c r="J413" s="52"/>
      <c r="K413" s="52"/>
      <c r="L413" s="41">
        <v>0</v>
      </c>
      <c r="M413" s="41">
        <v>0</v>
      </c>
      <c r="N413" s="52"/>
      <c r="O413" s="52"/>
    </row>
    <row r="414" spans="1:15" ht="15.75" customHeight="1" x14ac:dyDescent="0.15">
      <c r="A414" s="41">
        <v>2022</v>
      </c>
      <c r="B414" s="52" t="s">
        <v>127</v>
      </c>
      <c r="C414" s="52" t="s">
        <v>142</v>
      </c>
      <c r="D414" s="52" t="s">
        <v>21</v>
      </c>
      <c r="E414" s="41">
        <v>1205</v>
      </c>
      <c r="F414" s="41">
        <v>2</v>
      </c>
      <c r="G414" s="52" t="s">
        <v>28</v>
      </c>
      <c r="H414" s="41">
        <v>4</v>
      </c>
      <c r="I414" s="41">
        <v>17</v>
      </c>
      <c r="J414" s="52"/>
      <c r="K414" s="52"/>
      <c r="L414" s="41">
        <v>0</v>
      </c>
      <c r="M414" s="41">
        <v>0</v>
      </c>
      <c r="N414" s="52"/>
      <c r="O414" s="52"/>
    </row>
    <row r="415" spans="1:15" ht="15.75" customHeight="1" x14ac:dyDescent="0.15">
      <c r="A415" s="41">
        <v>2022</v>
      </c>
      <c r="B415" s="52" t="s">
        <v>127</v>
      </c>
      <c r="C415" s="52" t="s">
        <v>128</v>
      </c>
      <c r="D415" s="52" t="s">
        <v>21</v>
      </c>
      <c r="E415" s="41">
        <v>1207</v>
      </c>
      <c r="F415" s="41">
        <v>2</v>
      </c>
      <c r="G415" s="52" t="s">
        <v>28</v>
      </c>
      <c r="H415" s="41">
        <v>5</v>
      </c>
      <c r="I415" s="41">
        <v>68</v>
      </c>
      <c r="J415" s="52"/>
      <c r="K415" s="52"/>
      <c r="L415" s="41">
        <v>4</v>
      </c>
      <c r="M415" s="41">
        <v>0</v>
      </c>
      <c r="N415" s="52"/>
      <c r="O415" s="52"/>
    </row>
    <row r="416" spans="1:15" ht="15.75" customHeight="1" x14ac:dyDescent="0.15">
      <c r="A416" s="41">
        <v>2022</v>
      </c>
      <c r="B416" s="52" t="s">
        <v>127</v>
      </c>
      <c r="C416" s="52" t="s">
        <v>129</v>
      </c>
      <c r="D416" s="52" t="s">
        <v>21</v>
      </c>
      <c r="E416" s="41">
        <v>1207</v>
      </c>
      <c r="F416" s="41">
        <v>2</v>
      </c>
      <c r="G416" s="52" t="s">
        <v>28</v>
      </c>
      <c r="H416" s="41">
        <v>5</v>
      </c>
      <c r="I416" s="41">
        <v>96</v>
      </c>
      <c r="J416" s="52"/>
      <c r="K416" s="52"/>
      <c r="L416" s="41">
        <v>0</v>
      </c>
      <c r="M416" s="41">
        <v>0</v>
      </c>
      <c r="N416" s="52"/>
      <c r="O416" s="52"/>
    </row>
    <row r="417" spans="1:15" ht="15.75" customHeight="1" x14ac:dyDescent="0.15">
      <c r="A417" s="41">
        <v>2022</v>
      </c>
      <c r="B417" s="52" t="s">
        <v>127</v>
      </c>
      <c r="C417" s="52" t="s">
        <v>140</v>
      </c>
      <c r="D417" s="52" t="s">
        <v>21</v>
      </c>
      <c r="E417" s="41">
        <v>1207</v>
      </c>
      <c r="F417" s="41">
        <v>2</v>
      </c>
      <c r="G417" s="52" t="s">
        <v>28</v>
      </c>
      <c r="H417" s="41">
        <v>5</v>
      </c>
      <c r="I417" s="41">
        <v>690</v>
      </c>
      <c r="J417" s="52"/>
      <c r="K417" s="52"/>
      <c r="L417" s="41">
        <v>0</v>
      </c>
      <c r="M417" s="41">
        <v>0</v>
      </c>
      <c r="N417" s="52"/>
      <c r="O417" s="52"/>
    </row>
    <row r="418" spans="1:15" ht="15.75" customHeight="1" x14ac:dyDescent="0.15">
      <c r="A418" s="41">
        <v>2022</v>
      </c>
      <c r="B418" s="52" t="s">
        <v>130</v>
      </c>
      <c r="C418" s="52" t="s">
        <v>141</v>
      </c>
      <c r="D418" s="52" t="s">
        <v>21</v>
      </c>
      <c r="E418" s="41">
        <v>1207</v>
      </c>
      <c r="F418" s="41">
        <v>2</v>
      </c>
      <c r="G418" s="52" t="s">
        <v>28</v>
      </c>
      <c r="H418" s="41">
        <v>5</v>
      </c>
      <c r="I418" s="41">
        <v>0</v>
      </c>
      <c r="J418" s="41">
        <v>149</v>
      </c>
      <c r="K418" s="41">
        <v>880</v>
      </c>
      <c r="L418" s="41">
        <v>107</v>
      </c>
      <c r="M418" s="41">
        <v>624</v>
      </c>
      <c r="N418" s="52"/>
      <c r="O418" s="52"/>
    </row>
    <row r="419" spans="1:15" ht="15.75" customHeight="1" x14ac:dyDescent="0.15">
      <c r="A419" s="41">
        <v>2022</v>
      </c>
      <c r="B419" s="52" t="s">
        <v>130</v>
      </c>
      <c r="C419" s="52" t="s">
        <v>131</v>
      </c>
      <c r="D419" s="52" t="s">
        <v>21</v>
      </c>
      <c r="E419" s="41">
        <v>1207</v>
      </c>
      <c r="F419" s="41">
        <v>2</v>
      </c>
      <c r="G419" s="52" t="s">
        <v>28</v>
      </c>
      <c r="H419" s="41">
        <v>5</v>
      </c>
      <c r="I419" s="41">
        <v>0</v>
      </c>
      <c r="J419" s="41">
        <v>88</v>
      </c>
      <c r="K419" s="41">
        <v>337</v>
      </c>
      <c r="L419" s="41">
        <v>80</v>
      </c>
      <c r="M419" s="41">
        <v>169</v>
      </c>
      <c r="N419" s="52"/>
      <c r="O419" s="52"/>
    </row>
    <row r="420" spans="1:15" ht="15.75" customHeight="1" x14ac:dyDescent="0.15">
      <c r="A420" s="41">
        <v>2022</v>
      </c>
      <c r="B420" s="52" t="s">
        <v>130</v>
      </c>
      <c r="C420" s="52" t="s">
        <v>136</v>
      </c>
      <c r="D420" s="52" t="s">
        <v>21</v>
      </c>
      <c r="E420" s="41">
        <v>1207</v>
      </c>
      <c r="F420" s="41">
        <v>2</v>
      </c>
      <c r="G420" s="52" t="s">
        <v>28</v>
      </c>
      <c r="H420" s="41">
        <v>5</v>
      </c>
      <c r="I420" s="41">
        <v>0</v>
      </c>
      <c r="J420" s="41">
        <v>137</v>
      </c>
      <c r="K420" s="41">
        <v>178</v>
      </c>
      <c r="L420" s="41">
        <v>2</v>
      </c>
      <c r="M420" s="41">
        <v>39</v>
      </c>
      <c r="N420" s="52"/>
      <c r="O420" s="52"/>
    </row>
    <row r="421" spans="1:15" ht="15.75" customHeight="1" x14ac:dyDescent="0.15">
      <c r="A421" s="41">
        <v>2022</v>
      </c>
      <c r="B421" s="52" t="s">
        <v>130</v>
      </c>
      <c r="C421" s="52" t="s">
        <v>132</v>
      </c>
      <c r="D421" s="52" t="s">
        <v>21</v>
      </c>
      <c r="E421" s="41">
        <v>1207</v>
      </c>
      <c r="F421" s="41">
        <v>2</v>
      </c>
      <c r="G421" s="52" t="s">
        <v>28</v>
      </c>
      <c r="H421" s="41">
        <v>5</v>
      </c>
      <c r="I421" s="41">
        <v>0</v>
      </c>
      <c r="J421" s="41">
        <v>218</v>
      </c>
      <c r="K421" s="41">
        <v>1259</v>
      </c>
      <c r="L421" s="41">
        <v>26</v>
      </c>
      <c r="M421" s="41">
        <v>1015</v>
      </c>
      <c r="N421" s="52"/>
      <c r="O421" s="52"/>
    </row>
    <row r="422" spans="1:15" ht="15.75" customHeight="1" x14ac:dyDescent="0.15">
      <c r="A422" s="41">
        <v>2022</v>
      </c>
      <c r="B422" s="52" t="s">
        <v>130</v>
      </c>
      <c r="C422" s="52" t="s">
        <v>137</v>
      </c>
      <c r="D422" s="52" t="s">
        <v>21</v>
      </c>
      <c r="E422" s="41">
        <v>1207</v>
      </c>
      <c r="F422" s="41">
        <v>2</v>
      </c>
      <c r="G422" s="52" t="s">
        <v>28</v>
      </c>
      <c r="H422" s="41">
        <v>5</v>
      </c>
      <c r="I422" s="41">
        <v>0</v>
      </c>
      <c r="J422" s="41">
        <v>198</v>
      </c>
      <c r="K422" s="41">
        <v>1153</v>
      </c>
      <c r="L422" s="41">
        <v>0</v>
      </c>
      <c r="M422" s="41">
        <v>955</v>
      </c>
      <c r="N422" s="52"/>
      <c r="O422" s="52"/>
    </row>
    <row r="423" spans="1:15" ht="15.75" customHeight="1" x14ac:dyDescent="0.15">
      <c r="A423" s="41">
        <v>2022</v>
      </c>
      <c r="B423" s="52" t="s">
        <v>130</v>
      </c>
      <c r="C423" s="52" t="s">
        <v>133</v>
      </c>
      <c r="D423" s="52" t="s">
        <v>21</v>
      </c>
      <c r="E423" s="41">
        <v>1207</v>
      </c>
      <c r="F423" s="41">
        <v>2</v>
      </c>
      <c r="G423" s="52" t="s">
        <v>28</v>
      </c>
      <c r="H423" s="41">
        <v>5</v>
      </c>
      <c r="I423" s="41">
        <v>0</v>
      </c>
      <c r="J423" s="41">
        <v>212</v>
      </c>
      <c r="K423" s="41">
        <v>583</v>
      </c>
      <c r="L423" s="41">
        <v>0</v>
      </c>
      <c r="M423" s="41">
        <v>371</v>
      </c>
      <c r="N423" s="52"/>
      <c r="O423" s="52"/>
    </row>
    <row r="424" spans="1:15" ht="15.75" customHeight="1" x14ac:dyDescent="0.15">
      <c r="A424" s="41">
        <v>2022</v>
      </c>
      <c r="B424" s="52" t="s">
        <v>127</v>
      </c>
      <c r="C424" s="52" t="s">
        <v>134</v>
      </c>
      <c r="D424" s="52" t="s">
        <v>21</v>
      </c>
      <c r="E424" s="41">
        <v>1207</v>
      </c>
      <c r="F424" s="41">
        <v>2</v>
      </c>
      <c r="G424" s="52" t="s">
        <v>28</v>
      </c>
      <c r="H424" s="41">
        <v>5</v>
      </c>
      <c r="I424" s="41">
        <v>26</v>
      </c>
      <c r="J424" s="52"/>
      <c r="K424" s="52"/>
      <c r="L424" s="41">
        <v>5</v>
      </c>
      <c r="M424" s="41">
        <v>0</v>
      </c>
      <c r="N424" s="52"/>
      <c r="O424" s="52"/>
    </row>
    <row r="425" spans="1:15" ht="15.75" customHeight="1" x14ac:dyDescent="0.15">
      <c r="A425" s="41">
        <v>2022</v>
      </c>
      <c r="B425" s="52" t="s">
        <v>127</v>
      </c>
      <c r="C425" s="52" t="s">
        <v>135</v>
      </c>
      <c r="D425" s="52" t="s">
        <v>21</v>
      </c>
      <c r="E425" s="41">
        <v>1207</v>
      </c>
      <c r="F425" s="41">
        <v>2</v>
      </c>
      <c r="G425" s="52" t="s">
        <v>28</v>
      </c>
      <c r="H425" s="41">
        <v>5</v>
      </c>
      <c r="I425" s="41">
        <v>28</v>
      </c>
      <c r="J425" s="52"/>
      <c r="K425" s="52"/>
      <c r="L425" s="41">
        <v>1</v>
      </c>
      <c r="M425" s="41">
        <v>0</v>
      </c>
      <c r="N425" s="52"/>
      <c r="O425" s="52"/>
    </row>
    <row r="426" spans="1:15" ht="15.75" customHeight="1" x14ac:dyDescent="0.15">
      <c r="A426" s="41">
        <v>2022</v>
      </c>
      <c r="B426" s="52" t="s">
        <v>127</v>
      </c>
      <c r="C426" s="52" t="s">
        <v>138</v>
      </c>
      <c r="D426" s="52" t="s">
        <v>21</v>
      </c>
      <c r="E426" s="41">
        <v>1207</v>
      </c>
      <c r="F426" s="41">
        <v>2</v>
      </c>
      <c r="G426" s="52" t="s">
        <v>28</v>
      </c>
      <c r="H426" s="41">
        <v>5</v>
      </c>
      <c r="I426" s="41">
        <v>74</v>
      </c>
      <c r="J426" s="52"/>
      <c r="K426" s="52"/>
      <c r="L426" s="41">
        <v>11</v>
      </c>
      <c r="M426" s="41">
        <v>0</v>
      </c>
      <c r="N426" s="52"/>
      <c r="O426" s="52"/>
    </row>
    <row r="427" spans="1:15" ht="15.75" customHeight="1" x14ac:dyDescent="0.15">
      <c r="A427" s="41">
        <v>2022</v>
      </c>
      <c r="B427" s="52" t="s">
        <v>127</v>
      </c>
      <c r="C427" s="52" t="s">
        <v>142</v>
      </c>
      <c r="D427" s="52" t="s">
        <v>21</v>
      </c>
      <c r="E427" s="41">
        <v>1207</v>
      </c>
      <c r="F427" s="41">
        <v>2</v>
      </c>
      <c r="G427" s="52" t="s">
        <v>28</v>
      </c>
      <c r="H427" s="41">
        <v>5</v>
      </c>
      <c r="I427" s="41">
        <v>64</v>
      </c>
      <c r="J427" s="52"/>
      <c r="K427" s="52"/>
      <c r="L427" s="41">
        <v>0</v>
      </c>
      <c r="M427" s="41">
        <v>0</v>
      </c>
      <c r="N427" s="52"/>
      <c r="O427" s="52"/>
    </row>
    <row r="428" spans="1:15" ht="15.75" customHeight="1" x14ac:dyDescent="0.15">
      <c r="A428" s="41">
        <v>2022</v>
      </c>
      <c r="B428" s="52" t="s">
        <v>127</v>
      </c>
      <c r="C428" s="52" t="s">
        <v>143</v>
      </c>
      <c r="D428" s="52" t="s">
        <v>21</v>
      </c>
      <c r="E428" s="41">
        <v>1207</v>
      </c>
      <c r="F428" s="41">
        <v>2</v>
      </c>
      <c r="G428" s="52" t="s">
        <v>28</v>
      </c>
      <c r="H428" s="41">
        <v>5</v>
      </c>
      <c r="I428" s="41">
        <v>44</v>
      </c>
      <c r="J428" s="52"/>
      <c r="K428" s="52"/>
      <c r="L428" s="41">
        <v>0</v>
      </c>
      <c r="M428" s="41">
        <v>0</v>
      </c>
      <c r="N428" s="52"/>
      <c r="O428" s="52"/>
    </row>
    <row r="429" spans="1:15" ht="15.75" customHeight="1" x14ac:dyDescent="0.15">
      <c r="A429" s="41">
        <v>2022</v>
      </c>
      <c r="B429" s="52" t="s">
        <v>127</v>
      </c>
      <c r="C429" s="52" t="s">
        <v>128</v>
      </c>
      <c r="D429" s="52" t="s">
        <v>21</v>
      </c>
      <c r="E429" s="41">
        <v>1305</v>
      </c>
      <c r="F429" s="41">
        <v>3</v>
      </c>
      <c r="G429" s="52" t="s">
        <v>28</v>
      </c>
      <c r="H429" s="41">
        <v>5</v>
      </c>
      <c r="I429" s="41">
        <v>75</v>
      </c>
      <c r="J429" s="52"/>
      <c r="K429" s="52"/>
      <c r="L429" s="41">
        <v>19</v>
      </c>
      <c r="M429" s="41">
        <v>0</v>
      </c>
      <c r="N429" s="52"/>
      <c r="O429" s="52"/>
    </row>
    <row r="430" spans="1:15" ht="15.75" customHeight="1" x14ac:dyDescent="0.15">
      <c r="A430" s="41">
        <v>2022</v>
      </c>
      <c r="B430" s="52" t="s">
        <v>127</v>
      </c>
      <c r="C430" s="52" t="s">
        <v>129</v>
      </c>
      <c r="D430" s="52" t="s">
        <v>21</v>
      </c>
      <c r="E430" s="41">
        <v>1305</v>
      </c>
      <c r="F430" s="41">
        <v>3</v>
      </c>
      <c r="G430" s="52" t="s">
        <v>28</v>
      </c>
      <c r="H430" s="41">
        <v>5</v>
      </c>
      <c r="I430" s="41">
        <v>61</v>
      </c>
      <c r="J430" s="52"/>
      <c r="K430" s="52"/>
      <c r="L430" s="41">
        <v>0</v>
      </c>
      <c r="M430" s="41">
        <v>0</v>
      </c>
      <c r="N430" s="52"/>
      <c r="O430" s="52"/>
    </row>
    <row r="431" spans="1:15" ht="15.75" customHeight="1" x14ac:dyDescent="0.15">
      <c r="A431" s="41">
        <v>2022</v>
      </c>
      <c r="B431" s="52" t="s">
        <v>127</v>
      </c>
      <c r="C431" s="52" t="s">
        <v>140</v>
      </c>
      <c r="D431" s="52" t="s">
        <v>21</v>
      </c>
      <c r="E431" s="41">
        <v>1305</v>
      </c>
      <c r="F431" s="41">
        <v>3</v>
      </c>
      <c r="G431" s="52" t="s">
        <v>28</v>
      </c>
      <c r="H431" s="41">
        <v>5</v>
      </c>
      <c r="I431" s="41">
        <v>37</v>
      </c>
      <c r="J431" s="52"/>
      <c r="K431" s="52"/>
      <c r="L431" s="41">
        <v>0</v>
      </c>
      <c r="M431" s="41">
        <v>0</v>
      </c>
      <c r="N431" s="52"/>
      <c r="O431" s="52"/>
    </row>
    <row r="432" spans="1:15" ht="15.75" customHeight="1" x14ac:dyDescent="0.15">
      <c r="A432" s="41">
        <v>2022</v>
      </c>
      <c r="B432" s="52" t="s">
        <v>130</v>
      </c>
      <c r="C432" s="52" t="s">
        <v>141</v>
      </c>
      <c r="D432" s="52" t="s">
        <v>21</v>
      </c>
      <c r="E432" s="41">
        <v>1305</v>
      </c>
      <c r="F432" s="41">
        <v>3</v>
      </c>
      <c r="G432" s="52" t="s">
        <v>28</v>
      </c>
      <c r="H432" s="41">
        <v>5</v>
      </c>
      <c r="I432" s="41">
        <v>0</v>
      </c>
      <c r="J432" s="41">
        <v>128</v>
      </c>
      <c r="K432" s="41">
        <v>579</v>
      </c>
      <c r="L432" s="41">
        <v>11</v>
      </c>
      <c r="M432" s="41">
        <v>440</v>
      </c>
      <c r="N432" s="52"/>
      <c r="O432" s="52"/>
    </row>
    <row r="433" spans="1:15" ht="15.75" customHeight="1" x14ac:dyDescent="0.15">
      <c r="A433" s="41">
        <v>2022</v>
      </c>
      <c r="B433" s="52" t="s">
        <v>130</v>
      </c>
      <c r="C433" s="52" t="s">
        <v>131</v>
      </c>
      <c r="D433" s="52" t="s">
        <v>21</v>
      </c>
      <c r="E433" s="41">
        <v>1305</v>
      </c>
      <c r="F433" s="41">
        <v>3</v>
      </c>
      <c r="G433" s="52" t="s">
        <v>28</v>
      </c>
      <c r="H433" s="41">
        <v>5</v>
      </c>
      <c r="I433" s="41">
        <v>0</v>
      </c>
      <c r="J433" s="41">
        <v>115</v>
      </c>
      <c r="K433" s="41">
        <v>493</v>
      </c>
      <c r="L433" s="41">
        <v>378</v>
      </c>
      <c r="M433" s="41">
        <v>0</v>
      </c>
      <c r="N433" s="52"/>
      <c r="O433" s="52"/>
    </row>
    <row r="434" spans="1:15" ht="15.75" customHeight="1" x14ac:dyDescent="0.15">
      <c r="A434" s="41">
        <v>2022</v>
      </c>
      <c r="B434" s="52" t="s">
        <v>130</v>
      </c>
      <c r="C434" s="52" t="s">
        <v>136</v>
      </c>
      <c r="D434" s="52" t="s">
        <v>21</v>
      </c>
      <c r="E434" s="41">
        <v>1305</v>
      </c>
      <c r="F434" s="41">
        <v>3</v>
      </c>
      <c r="G434" s="52" t="s">
        <v>28</v>
      </c>
      <c r="H434" s="41">
        <v>5</v>
      </c>
      <c r="I434" s="41">
        <v>0</v>
      </c>
      <c r="J434" s="41">
        <v>239</v>
      </c>
      <c r="K434" s="41">
        <v>297</v>
      </c>
      <c r="L434" s="41">
        <v>31</v>
      </c>
      <c r="M434" s="41">
        <v>27</v>
      </c>
      <c r="N434" s="52"/>
      <c r="O434" s="52"/>
    </row>
    <row r="435" spans="1:15" ht="15.75" customHeight="1" x14ac:dyDescent="0.15">
      <c r="A435" s="41">
        <v>2022</v>
      </c>
      <c r="B435" s="52" t="s">
        <v>130</v>
      </c>
      <c r="C435" s="52" t="s">
        <v>132</v>
      </c>
      <c r="D435" s="52" t="s">
        <v>21</v>
      </c>
      <c r="E435" s="41">
        <v>1305</v>
      </c>
      <c r="F435" s="41">
        <v>3</v>
      </c>
      <c r="G435" s="52" t="s">
        <v>28</v>
      </c>
      <c r="H435" s="41">
        <v>5</v>
      </c>
      <c r="I435" s="41">
        <v>0</v>
      </c>
      <c r="J435" s="41">
        <v>341</v>
      </c>
      <c r="K435" s="41">
        <v>1190</v>
      </c>
      <c r="L435" s="41">
        <v>66</v>
      </c>
      <c r="M435" s="41">
        <v>783</v>
      </c>
      <c r="N435" s="52"/>
      <c r="O435" s="52"/>
    </row>
    <row r="436" spans="1:15" ht="15.75" customHeight="1" x14ac:dyDescent="0.15">
      <c r="A436" s="41">
        <v>2022</v>
      </c>
      <c r="B436" s="52" t="s">
        <v>130</v>
      </c>
      <c r="C436" s="52" t="s">
        <v>137</v>
      </c>
      <c r="D436" s="52" t="s">
        <v>21</v>
      </c>
      <c r="E436" s="41">
        <v>1305</v>
      </c>
      <c r="F436" s="41">
        <v>3</v>
      </c>
      <c r="G436" s="52" t="s">
        <v>28</v>
      </c>
      <c r="H436" s="41">
        <v>5</v>
      </c>
      <c r="I436" s="41">
        <v>0</v>
      </c>
      <c r="J436" s="41">
        <v>232</v>
      </c>
      <c r="K436" s="41">
        <v>783</v>
      </c>
      <c r="L436" s="41">
        <v>0</v>
      </c>
      <c r="M436" s="41">
        <v>551</v>
      </c>
      <c r="N436" s="52"/>
      <c r="O436" s="52"/>
    </row>
    <row r="437" spans="1:15" ht="15.75" customHeight="1" x14ac:dyDescent="0.15">
      <c r="A437" s="41">
        <v>2022</v>
      </c>
      <c r="B437" s="52" t="s">
        <v>130</v>
      </c>
      <c r="C437" s="52" t="s">
        <v>133</v>
      </c>
      <c r="D437" s="52" t="s">
        <v>21</v>
      </c>
      <c r="E437" s="41">
        <v>1305</v>
      </c>
      <c r="F437" s="41">
        <v>3</v>
      </c>
      <c r="G437" s="52" t="s">
        <v>28</v>
      </c>
      <c r="H437" s="41">
        <v>5</v>
      </c>
      <c r="I437" s="41">
        <v>0</v>
      </c>
      <c r="J437" s="41">
        <v>176</v>
      </c>
      <c r="K437" s="41">
        <v>249</v>
      </c>
      <c r="L437" s="41">
        <v>0</v>
      </c>
      <c r="M437" s="41">
        <v>73</v>
      </c>
      <c r="N437" s="52"/>
      <c r="O437" s="52"/>
    </row>
    <row r="438" spans="1:15" ht="15.75" customHeight="1" x14ac:dyDescent="0.15">
      <c r="A438" s="41">
        <v>2022</v>
      </c>
      <c r="B438" s="52" t="s">
        <v>127</v>
      </c>
      <c r="C438" s="52" t="s">
        <v>134</v>
      </c>
      <c r="D438" s="52" t="s">
        <v>21</v>
      </c>
      <c r="E438" s="41">
        <v>1305</v>
      </c>
      <c r="F438" s="41">
        <v>3</v>
      </c>
      <c r="G438" s="52" t="s">
        <v>28</v>
      </c>
      <c r="H438" s="41">
        <v>5</v>
      </c>
      <c r="I438" s="41">
        <v>77</v>
      </c>
      <c r="J438" s="52"/>
      <c r="K438" s="52"/>
      <c r="L438" s="41">
        <v>56</v>
      </c>
      <c r="M438" s="41">
        <v>0</v>
      </c>
      <c r="N438" s="52"/>
      <c r="O438" s="52"/>
    </row>
    <row r="439" spans="1:15" ht="15.75" customHeight="1" x14ac:dyDescent="0.15">
      <c r="A439" s="41">
        <v>2022</v>
      </c>
      <c r="B439" s="52" t="s">
        <v>127</v>
      </c>
      <c r="C439" s="52" t="s">
        <v>135</v>
      </c>
      <c r="D439" s="52" t="s">
        <v>21</v>
      </c>
      <c r="E439" s="41">
        <v>1305</v>
      </c>
      <c r="F439" s="41">
        <v>3</v>
      </c>
      <c r="G439" s="52" t="s">
        <v>28</v>
      </c>
      <c r="H439" s="41">
        <v>5</v>
      </c>
      <c r="I439" s="41">
        <v>9</v>
      </c>
      <c r="J439" s="52"/>
      <c r="K439" s="52"/>
      <c r="L439" s="41">
        <v>2</v>
      </c>
      <c r="M439" s="41">
        <v>0</v>
      </c>
      <c r="N439" s="52"/>
      <c r="O439" s="52"/>
    </row>
    <row r="440" spans="1:15" ht="15.75" customHeight="1" x14ac:dyDescent="0.15">
      <c r="A440" s="41">
        <v>2022</v>
      </c>
      <c r="B440" s="52" t="s">
        <v>127</v>
      </c>
      <c r="C440" s="52" t="s">
        <v>138</v>
      </c>
      <c r="D440" s="52" t="s">
        <v>21</v>
      </c>
      <c r="E440" s="41">
        <v>1305</v>
      </c>
      <c r="F440" s="41">
        <v>3</v>
      </c>
      <c r="G440" s="52" t="s">
        <v>28</v>
      </c>
      <c r="H440" s="41">
        <v>5</v>
      </c>
      <c r="I440" s="41">
        <v>48</v>
      </c>
      <c r="J440" s="52"/>
      <c r="K440" s="52"/>
      <c r="L440" s="41">
        <v>0</v>
      </c>
      <c r="M440" s="41">
        <v>0</v>
      </c>
      <c r="N440" s="52"/>
      <c r="O440" s="52"/>
    </row>
    <row r="441" spans="1:15" ht="15.75" customHeight="1" x14ac:dyDescent="0.15">
      <c r="A441" s="41">
        <v>2022</v>
      </c>
      <c r="B441" s="52" t="s">
        <v>127</v>
      </c>
      <c r="C441" s="52" t="s">
        <v>142</v>
      </c>
      <c r="D441" s="52" t="s">
        <v>21</v>
      </c>
      <c r="E441" s="41">
        <v>1305</v>
      </c>
      <c r="F441" s="41">
        <v>3</v>
      </c>
      <c r="G441" s="52" t="s">
        <v>28</v>
      </c>
      <c r="H441" s="41">
        <v>5</v>
      </c>
      <c r="I441" s="41">
        <v>29</v>
      </c>
      <c r="J441" s="52"/>
      <c r="K441" s="52"/>
      <c r="L441" s="41">
        <v>0</v>
      </c>
      <c r="M441" s="41">
        <v>0</v>
      </c>
      <c r="N441" s="52"/>
      <c r="O441" s="52"/>
    </row>
    <row r="442" spans="1:15" ht="15.75" customHeight="1" x14ac:dyDescent="0.15">
      <c r="A442" s="41">
        <v>2022</v>
      </c>
      <c r="B442" s="52" t="s">
        <v>127</v>
      </c>
      <c r="C442" s="52" t="s">
        <v>143</v>
      </c>
      <c r="D442" s="52" t="s">
        <v>21</v>
      </c>
      <c r="E442" s="41">
        <v>1305</v>
      </c>
      <c r="F442" s="41">
        <v>3</v>
      </c>
      <c r="G442" s="52" t="s">
        <v>28</v>
      </c>
      <c r="H442" s="41">
        <v>5</v>
      </c>
      <c r="I442" s="41">
        <v>34</v>
      </c>
      <c r="J442" s="52"/>
      <c r="K442" s="52"/>
      <c r="L442" s="41">
        <v>3</v>
      </c>
      <c r="M442" s="41">
        <v>0</v>
      </c>
      <c r="N442" s="52"/>
      <c r="O442" s="52"/>
    </row>
    <row r="443" spans="1:15" ht="15.75" customHeight="1" x14ac:dyDescent="0.15">
      <c r="A443" s="41">
        <v>2022</v>
      </c>
      <c r="B443" s="52" t="s">
        <v>127</v>
      </c>
      <c r="C443" s="52" t="s">
        <v>128</v>
      </c>
      <c r="D443" s="52" t="s">
        <v>21</v>
      </c>
      <c r="E443" s="41">
        <v>1312</v>
      </c>
      <c r="F443" s="41">
        <v>3</v>
      </c>
      <c r="G443" s="52" t="s">
        <v>28</v>
      </c>
      <c r="H443" s="41">
        <v>4</v>
      </c>
      <c r="I443" s="41">
        <v>171</v>
      </c>
      <c r="J443" s="52"/>
      <c r="K443" s="52"/>
      <c r="L443" s="41">
        <v>65</v>
      </c>
      <c r="M443" s="41">
        <v>0</v>
      </c>
      <c r="N443" s="52"/>
      <c r="O443" s="52"/>
    </row>
    <row r="444" spans="1:15" ht="15.75" customHeight="1" x14ac:dyDescent="0.15">
      <c r="A444" s="41">
        <v>2022</v>
      </c>
      <c r="B444" s="52" t="s">
        <v>127</v>
      </c>
      <c r="C444" s="52" t="s">
        <v>129</v>
      </c>
      <c r="D444" s="52" t="s">
        <v>21</v>
      </c>
      <c r="E444" s="41">
        <v>1312</v>
      </c>
      <c r="F444" s="41">
        <v>3</v>
      </c>
      <c r="G444" s="52" t="s">
        <v>28</v>
      </c>
      <c r="H444" s="41">
        <v>4</v>
      </c>
      <c r="I444" s="41">
        <v>18</v>
      </c>
      <c r="J444" s="52"/>
      <c r="K444" s="52"/>
      <c r="L444" s="41">
        <v>0</v>
      </c>
      <c r="M444" s="41">
        <v>0</v>
      </c>
      <c r="N444" s="52"/>
      <c r="O444" s="52"/>
    </row>
    <row r="445" spans="1:15" ht="15.75" customHeight="1" x14ac:dyDescent="0.15">
      <c r="A445" s="41">
        <v>2022</v>
      </c>
      <c r="B445" s="52" t="s">
        <v>127</v>
      </c>
      <c r="C445" s="52" t="s">
        <v>140</v>
      </c>
      <c r="D445" s="52" t="s">
        <v>21</v>
      </c>
      <c r="E445" s="41">
        <v>1312</v>
      </c>
      <c r="F445" s="41">
        <v>3</v>
      </c>
      <c r="G445" s="52" t="s">
        <v>28</v>
      </c>
      <c r="H445" s="41">
        <v>4</v>
      </c>
      <c r="I445" s="41">
        <v>16</v>
      </c>
      <c r="J445" s="52"/>
      <c r="K445" s="52"/>
      <c r="L445" s="41">
        <v>0</v>
      </c>
      <c r="M445" s="41">
        <v>0</v>
      </c>
      <c r="N445" s="52"/>
      <c r="O445" s="52"/>
    </row>
    <row r="446" spans="1:15" ht="15.75" customHeight="1" x14ac:dyDescent="0.15">
      <c r="A446" s="41">
        <v>2022</v>
      </c>
      <c r="B446" s="52" t="s">
        <v>130</v>
      </c>
      <c r="C446" s="52" t="s">
        <v>141</v>
      </c>
      <c r="D446" s="52" t="s">
        <v>21</v>
      </c>
      <c r="E446" s="41">
        <v>1312</v>
      </c>
      <c r="F446" s="41">
        <v>3</v>
      </c>
      <c r="G446" s="52" t="s">
        <v>28</v>
      </c>
      <c r="H446" s="41">
        <v>4</v>
      </c>
      <c r="I446" s="41">
        <v>0</v>
      </c>
      <c r="J446" s="41">
        <v>203</v>
      </c>
      <c r="K446" s="41">
        <v>313</v>
      </c>
      <c r="L446" s="41">
        <v>19</v>
      </c>
      <c r="M446" s="41">
        <v>91</v>
      </c>
      <c r="N446" s="52"/>
      <c r="O446" s="52"/>
    </row>
    <row r="447" spans="1:15" ht="15.75" customHeight="1" x14ac:dyDescent="0.15">
      <c r="A447" s="41">
        <v>2022</v>
      </c>
      <c r="B447" s="52" t="s">
        <v>130</v>
      </c>
      <c r="C447" s="52" t="s">
        <v>131</v>
      </c>
      <c r="D447" s="52" t="s">
        <v>21</v>
      </c>
      <c r="E447" s="41">
        <v>1312</v>
      </c>
      <c r="F447" s="41">
        <v>3</v>
      </c>
      <c r="G447" s="52" t="s">
        <v>28</v>
      </c>
      <c r="H447" s="41">
        <v>4</v>
      </c>
      <c r="I447" s="41">
        <v>0</v>
      </c>
      <c r="J447" s="41">
        <v>95</v>
      </c>
      <c r="K447" s="41">
        <v>312</v>
      </c>
      <c r="L447" s="41">
        <v>217</v>
      </c>
      <c r="M447" s="41">
        <v>0</v>
      </c>
      <c r="N447" s="52"/>
      <c r="O447" s="52"/>
    </row>
    <row r="448" spans="1:15" ht="15.75" customHeight="1" x14ac:dyDescent="0.15">
      <c r="A448" s="41">
        <v>2022</v>
      </c>
      <c r="B448" s="52" t="s">
        <v>130</v>
      </c>
      <c r="C448" s="52" t="s">
        <v>136</v>
      </c>
      <c r="D448" s="52" t="s">
        <v>21</v>
      </c>
      <c r="E448" s="41">
        <v>1312</v>
      </c>
      <c r="F448" s="41">
        <v>3</v>
      </c>
      <c r="G448" s="52" t="s">
        <v>28</v>
      </c>
      <c r="H448" s="41">
        <v>4</v>
      </c>
      <c r="I448" s="41">
        <v>0</v>
      </c>
      <c r="J448" s="41">
        <v>317</v>
      </c>
      <c r="K448" s="41">
        <v>1193</v>
      </c>
      <c r="L448" s="41">
        <v>0</v>
      </c>
      <c r="M448" s="41">
        <v>876</v>
      </c>
      <c r="N448" s="52"/>
      <c r="O448" s="52"/>
    </row>
    <row r="449" spans="1:15" ht="15.75" customHeight="1" x14ac:dyDescent="0.15">
      <c r="A449" s="41">
        <v>2022</v>
      </c>
      <c r="B449" s="52" t="s">
        <v>130</v>
      </c>
      <c r="C449" s="52" t="s">
        <v>132</v>
      </c>
      <c r="D449" s="52" t="s">
        <v>21</v>
      </c>
      <c r="E449" s="41">
        <v>1312</v>
      </c>
      <c r="F449" s="41">
        <v>3</v>
      </c>
      <c r="G449" s="52" t="s">
        <v>28</v>
      </c>
      <c r="H449" s="41">
        <v>4</v>
      </c>
      <c r="I449" s="41">
        <v>0</v>
      </c>
      <c r="J449" s="41">
        <v>189</v>
      </c>
      <c r="K449" s="41">
        <v>245</v>
      </c>
      <c r="L449" s="41">
        <v>25</v>
      </c>
      <c r="M449" s="41">
        <v>0</v>
      </c>
      <c r="N449" s="52"/>
      <c r="O449" s="52"/>
    </row>
    <row r="450" spans="1:15" ht="15.75" customHeight="1" x14ac:dyDescent="0.15">
      <c r="A450" s="41">
        <v>2022</v>
      </c>
      <c r="B450" s="52" t="s">
        <v>130</v>
      </c>
      <c r="C450" s="52" t="s">
        <v>137</v>
      </c>
      <c r="D450" s="52" t="s">
        <v>21</v>
      </c>
      <c r="E450" s="41">
        <v>1312</v>
      </c>
      <c r="F450" s="41">
        <v>3</v>
      </c>
      <c r="G450" s="52" t="s">
        <v>28</v>
      </c>
      <c r="H450" s="41">
        <v>4</v>
      </c>
      <c r="I450" s="41">
        <v>0</v>
      </c>
      <c r="J450" s="41">
        <v>89</v>
      </c>
      <c r="K450" s="41">
        <v>620</v>
      </c>
      <c r="L450" s="41">
        <v>0</v>
      </c>
      <c r="M450" s="41">
        <v>531</v>
      </c>
      <c r="N450" s="52"/>
      <c r="O450" s="52"/>
    </row>
    <row r="451" spans="1:15" ht="15.75" customHeight="1" x14ac:dyDescent="0.15">
      <c r="A451" s="41">
        <v>2022</v>
      </c>
      <c r="B451" s="52" t="s">
        <v>127</v>
      </c>
      <c r="C451" s="52" t="s">
        <v>134</v>
      </c>
      <c r="D451" s="52" t="s">
        <v>21</v>
      </c>
      <c r="E451" s="41">
        <v>1312</v>
      </c>
      <c r="F451" s="41">
        <v>3</v>
      </c>
      <c r="G451" s="52" t="s">
        <v>28</v>
      </c>
      <c r="H451" s="41">
        <v>4</v>
      </c>
      <c r="I451" s="41">
        <v>7</v>
      </c>
      <c r="J451" s="52"/>
      <c r="K451" s="52"/>
      <c r="L451" s="41">
        <v>0</v>
      </c>
      <c r="M451" s="41">
        <v>0</v>
      </c>
      <c r="N451" s="52"/>
      <c r="O451" s="52"/>
    </row>
    <row r="452" spans="1:15" ht="15.75" customHeight="1" x14ac:dyDescent="0.15">
      <c r="A452" s="41">
        <v>2022</v>
      </c>
      <c r="B452" s="52" t="s">
        <v>127</v>
      </c>
      <c r="C452" s="52" t="s">
        <v>135</v>
      </c>
      <c r="D452" s="52" t="s">
        <v>21</v>
      </c>
      <c r="E452" s="41">
        <v>1312</v>
      </c>
      <c r="F452" s="41">
        <v>3</v>
      </c>
      <c r="G452" s="52" t="s">
        <v>28</v>
      </c>
      <c r="H452" s="41">
        <v>4</v>
      </c>
      <c r="I452" s="41">
        <v>8</v>
      </c>
      <c r="J452" s="52"/>
      <c r="K452" s="52"/>
      <c r="L452" s="41">
        <v>0</v>
      </c>
      <c r="M452" s="41">
        <v>0</v>
      </c>
      <c r="N452" s="52"/>
      <c r="O452" s="52"/>
    </row>
    <row r="453" spans="1:15" ht="15.75" customHeight="1" x14ac:dyDescent="0.15">
      <c r="A453" s="41">
        <v>2022</v>
      </c>
      <c r="B453" s="52" t="s">
        <v>127</v>
      </c>
      <c r="C453" s="52" t="s">
        <v>138</v>
      </c>
      <c r="D453" s="52" t="s">
        <v>21</v>
      </c>
      <c r="E453" s="41">
        <v>1312</v>
      </c>
      <c r="F453" s="41">
        <v>3</v>
      </c>
      <c r="G453" s="52" t="s">
        <v>28</v>
      </c>
      <c r="H453" s="41">
        <v>4</v>
      </c>
      <c r="I453" s="41">
        <v>15</v>
      </c>
      <c r="J453" s="52"/>
      <c r="K453" s="52"/>
      <c r="L453" s="41">
        <v>0</v>
      </c>
      <c r="M453" s="41">
        <v>0</v>
      </c>
      <c r="N453" s="52"/>
      <c r="O453" s="52"/>
    </row>
    <row r="454" spans="1:15" ht="15.75" customHeight="1" x14ac:dyDescent="0.15">
      <c r="A454" s="41">
        <v>2022</v>
      </c>
      <c r="B454" s="52" t="s">
        <v>127</v>
      </c>
      <c r="C454" s="52" t="s">
        <v>142</v>
      </c>
      <c r="D454" s="52" t="s">
        <v>21</v>
      </c>
      <c r="E454" s="41">
        <v>1312</v>
      </c>
      <c r="F454" s="41">
        <v>3</v>
      </c>
      <c r="G454" s="52" t="s">
        <v>28</v>
      </c>
      <c r="H454" s="41">
        <v>4</v>
      </c>
      <c r="I454" s="41">
        <v>35</v>
      </c>
      <c r="J454" s="52"/>
      <c r="K454" s="52"/>
      <c r="L454" s="41">
        <v>5</v>
      </c>
      <c r="M454" s="41">
        <v>0</v>
      </c>
      <c r="N454" s="52"/>
      <c r="O454" s="52"/>
    </row>
    <row r="455" spans="1:15" ht="15.75" customHeight="1" x14ac:dyDescent="0.15">
      <c r="A455" s="41">
        <v>2022</v>
      </c>
      <c r="B455" s="52" t="s">
        <v>127</v>
      </c>
      <c r="C455" s="52" t="s">
        <v>128</v>
      </c>
      <c r="D455" s="52" t="s">
        <v>21</v>
      </c>
      <c r="E455" s="41">
        <v>1402</v>
      </c>
      <c r="F455" s="41">
        <v>4</v>
      </c>
      <c r="G455" s="52" t="s">
        <v>28</v>
      </c>
      <c r="H455" s="41">
        <v>4</v>
      </c>
      <c r="I455" s="41">
        <v>109</v>
      </c>
      <c r="J455" s="52"/>
      <c r="K455" s="52"/>
      <c r="L455" s="41">
        <v>0</v>
      </c>
      <c r="M455" s="41">
        <v>0</v>
      </c>
      <c r="N455" s="52"/>
      <c r="O455" s="52"/>
    </row>
    <row r="456" spans="1:15" ht="15.75" customHeight="1" x14ac:dyDescent="0.15">
      <c r="A456" s="41">
        <v>2022</v>
      </c>
      <c r="B456" s="52" t="s">
        <v>127</v>
      </c>
      <c r="C456" s="52" t="s">
        <v>129</v>
      </c>
      <c r="D456" s="52" t="s">
        <v>21</v>
      </c>
      <c r="E456" s="41">
        <v>1402</v>
      </c>
      <c r="F456" s="41">
        <v>4</v>
      </c>
      <c r="G456" s="52" t="s">
        <v>28</v>
      </c>
      <c r="H456" s="41">
        <v>4</v>
      </c>
      <c r="I456" s="41">
        <v>212</v>
      </c>
      <c r="J456" s="52"/>
      <c r="K456" s="52"/>
      <c r="L456" s="41">
        <v>0</v>
      </c>
      <c r="M456" s="41">
        <v>0</v>
      </c>
      <c r="N456" s="52"/>
      <c r="O456" s="52"/>
    </row>
    <row r="457" spans="1:15" ht="15.75" customHeight="1" x14ac:dyDescent="0.15">
      <c r="A457" s="41">
        <v>2022</v>
      </c>
      <c r="B457" s="52" t="s">
        <v>127</v>
      </c>
      <c r="C457" s="52" t="s">
        <v>140</v>
      </c>
      <c r="D457" s="52" t="s">
        <v>21</v>
      </c>
      <c r="E457" s="41">
        <v>1402</v>
      </c>
      <c r="F457" s="41">
        <v>4</v>
      </c>
      <c r="G457" s="52" t="s">
        <v>28</v>
      </c>
      <c r="H457" s="41">
        <v>4</v>
      </c>
      <c r="I457" s="41">
        <v>143</v>
      </c>
      <c r="J457" s="52"/>
      <c r="K457" s="52"/>
      <c r="L457" s="41">
        <v>0</v>
      </c>
      <c r="M457" s="41">
        <v>0</v>
      </c>
      <c r="N457" s="52"/>
      <c r="O457" s="52"/>
    </row>
    <row r="458" spans="1:15" ht="15.75" customHeight="1" x14ac:dyDescent="0.15">
      <c r="A458" s="41">
        <v>2022</v>
      </c>
      <c r="B458" s="52" t="s">
        <v>130</v>
      </c>
      <c r="C458" s="52" t="s">
        <v>141</v>
      </c>
      <c r="D458" s="52" t="s">
        <v>21</v>
      </c>
      <c r="E458" s="41">
        <v>1402</v>
      </c>
      <c r="F458" s="41">
        <v>4</v>
      </c>
      <c r="G458" s="52" t="s">
        <v>28</v>
      </c>
      <c r="H458" s="41">
        <v>4</v>
      </c>
      <c r="I458" s="41">
        <v>0</v>
      </c>
      <c r="J458" s="41">
        <v>230</v>
      </c>
      <c r="K458" s="41">
        <v>651</v>
      </c>
      <c r="L458" s="41">
        <v>10</v>
      </c>
      <c r="M458" s="41">
        <v>411</v>
      </c>
      <c r="N458" s="52"/>
      <c r="O458" s="52"/>
    </row>
    <row r="459" spans="1:15" ht="15.75" customHeight="1" x14ac:dyDescent="0.15">
      <c r="A459" s="41">
        <v>2022</v>
      </c>
      <c r="B459" s="52" t="s">
        <v>130</v>
      </c>
      <c r="C459" s="52" t="s">
        <v>131</v>
      </c>
      <c r="D459" s="52" t="s">
        <v>21</v>
      </c>
      <c r="E459" s="41">
        <v>1402</v>
      </c>
      <c r="F459" s="41">
        <v>4</v>
      </c>
      <c r="G459" s="52" t="s">
        <v>28</v>
      </c>
      <c r="H459" s="41">
        <v>4</v>
      </c>
      <c r="I459" s="41">
        <v>0</v>
      </c>
      <c r="J459" s="41">
        <v>146</v>
      </c>
      <c r="K459" s="41">
        <v>843</v>
      </c>
      <c r="L459" s="41">
        <v>28</v>
      </c>
      <c r="M459" s="41">
        <v>669</v>
      </c>
      <c r="N459" s="52"/>
      <c r="O459" s="52"/>
    </row>
    <row r="460" spans="1:15" ht="15.75" customHeight="1" x14ac:dyDescent="0.15">
      <c r="A460" s="41">
        <v>2022</v>
      </c>
      <c r="B460" s="52" t="s">
        <v>130</v>
      </c>
      <c r="C460" s="52" t="s">
        <v>136</v>
      </c>
      <c r="D460" s="52" t="s">
        <v>21</v>
      </c>
      <c r="E460" s="41">
        <v>1402</v>
      </c>
      <c r="F460" s="41">
        <v>4</v>
      </c>
      <c r="G460" s="52" t="s">
        <v>28</v>
      </c>
      <c r="H460" s="41">
        <v>4</v>
      </c>
      <c r="I460" s="41">
        <v>0</v>
      </c>
      <c r="J460" s="41">
        <v>202</v>
      </c>
      <c r="K460" s="41">
        <v>573</v>
      </c>
      <c r="L460" s="41">
        <v>0</v>
      </c>
      <c r="M460" s="41">
        <v>371</v>
      </c>
      <c r="N460" s="52"/>
      <c r="O460" s="52"/>
    </row>
    <row r="461" spans="1:15" ht="15.75" customHeight="1" x14ac:dyDescent="0.15">
      <c r="A461" s="41">
        <v>2022</v>
      </c>
      <c r="B461" s="52" t="s">
        <v>130</v>
      </c>
      <c r="C461" s="52" t="s">
        <v>132</v>
      </c>
      <c r="D461" s="52" t="s">
        <v>21</v>
      </c>
      <c r="E461" s="41">
        <v>1402</v>
      </c>
      <c r="F461" s="41">
        <v>4</v>
      </c>
      <c r="G461" s="52" t="s">
        <v>28</v>
      </c>
      <c r="H461" s="41">
        <v>4</v>
      </c>
      <c r="I461" s="41">
        <v>0</v>
      </c>
      <c r="J461" s="41">
        <v>357</v>
      </c>
      <c r="K461" s="41">
        <v>936</v>
      </c>
      <c r="L461" s="41">
        <v>99</v>
      </c>
      <c r="M461" s="41">
        <v>480</v>
      </c>
      <c r="N461" s="52"/>
      <c r="O461" s="52"/>
    </row>
    <row r="462" spans="1:15" ht="15.75" customHeight="1" x14ac:dyDescent="0.15">
      <c r="A462" s="41">
        <v>2022</v>
      </c>
      <c r="B462" s="52" t="s">
        <v>130</v>
      </c>
      <c r="C462" s="52" t="s">
        <v>137</v>
      </c>
      <c r="D462" s="52" t="s">
        <v>21</v>
      </c>
      <c r="E462" s="41">
        <v>1402</v>
      </c>
      <c r="F462" s="41">
        <v>4</v>
      </c>
      <c r="G462" s="52" t="s">
        <v>28</v>
      </c>
      <c r="H462" s="41">
        <v>4</v>
      </c>
      <c r="I462" s="41">
        <v>0</v>
      </c>
      <c r="J462" s="41">
        <v>185</v>
      </c>
      <c r="K462" s="41">
        <v>1247</v>
      </c>
      <c r="L462" s="41">
        <v>21</v>
      </c>
      <c r="M462" s="41">
        <v>1041</v>
      </c>
      <c r="N462" s="52"/>
      <c r="O462" s="52"/>
    </row>
    <row r="463" spans="1:15" ht="15.75" customHeight="1" x14ac:dyDescent="0.15">
      <c r="A463" s="41">
        <v>2022</v>
      </c>
      <c r="B463" s="52" t="s">
        <v>127</v>
      </c>
      <c r="C463" s="52" t="s">
        <v>134</v>
      </c>
      <c r="D463" s="52" t="s">
        <v>21</v>
      </c>
      <c r="E463" s="41">
        <v>1402</v>
      </c>
      <c r="F463" s="41">
        <v>4</v>
      </c>
      <c r="G463" s="52" t="s">
        <v>28</v>
      </c>
      <c r="H463" s="41">
        <v>4</v>
      </c>
      <c r="I463" s="41">
        <v>98</v>
      </c>
      <c r="J463" s="52"/>
      <c r="K463" s="52"/>
      <c r="L463" s="41">
        <v>65</v>
      </c>
      <c r="M463" s="41">
        <v>0</v>
      </c>
      <c r="N463" s="52"/>
      <c r="O463" s="52"/>
    </row>
    <row r="464" spans="1:15" ht="15.75" customHeight="1" x14ac:dyDescent="0.15">
      <c r="A464" s="41">
        <v>2022</v>
      </c>
      <c r="B464" s="52" t="s">
        <v>127</v>
      </c>
      <c r="C464" s="52" t="s">
        <v>135</v>
      </c>
      <c r="D464" s="52" t="s">
        <v>21</v>
      </c>
      <c r="E464" s="41">
        <v>1402</v>
      </c>
      <c r="F464" s="41">
        <v>4</v>
      </c>
      <c r="G464" s="52" t="s">
        <v>28</v>
      </c>
      <c r="H464" s="41">
        <v>4</v>
      </c>
      <c r="I464" s="41">
        <v>135</v>
      </c>
      <c r="J464" s="52"/>
      <c r="K464" s="52"/>
      <c r="L464" s="41">
        <v>0</v>
      </c>
      <c r="M464" s="41">
        <v>0</v>
      </c>
      <c r="N464" s="52"/>
      <c r="O464" s="52"/>
    </row>
    <row r="465" spans="1:15" ht="15.75" customHeight="1" x14ac:dyDescent="0.15">
      <c r="A465" s="41">
        <v>2022</v>
      </c>
      <c r="B465" s="52" t="s">
        <v>127</v>
      </c>
      <c r="C465" s="52" t="s">
        <v>138</v>
      </c>
      <c r="D465" s="52" t="s">
        <v>21</v>
      </c>
      <c r="E465" s="41">
        <v>1402</v>
      </c>
      <c r="F465" s="41">
        <v>4</v>
      </c>
      <c r="G465" s="52" t="s">
        <v>28</v>
      </c>
      <c r="H465" s="41">
        <v>4</v>
      </c>
      <c r="I465" s="41">
        <v>257</v>
      </c>
      <c r="J465" s="52"/>
      <c r="K465" s="52"/>
      <c r="L465" s="41">
        <v>30</v>
      </c>
      <c r="M465" s="41">
        <v>0</v>
      </c>
      <c r="N465" s="52"/>
      <c r="O465" s="52"/>
    </row>
    <row r="466" spans="1:15" ht="15.75" customHeight="1" x14ac:dyDescent="0.15">
      <c r="A466" s="41">
        <v>2022</v>
      </c>
      <c r="B466" s="52" t="s">
        <v>127</v>
      </c>
      <c r="C466" s="52" t="s">
        <v>142</v>
      </c>
      <c r="D466" s="52" t="s">
        <v>21</v>
      </c>
      <c r="E466" s="41">
        <v>1402</v>
      </c>
      <c r="F466" s="41">
        <v>4</v>
      </c>
      <c r="G466" s="52" t="s">
        <v>28</v>
      </c>
      <c r="H466" s="41">
        <v>4</v>
      </c>
      <c r="I466" s="41">
        <v>27</v>
      </c>
      <c r="J466" s="52"/>
      <c r="K466" s="52"/>
      <c r="L466" s="41">
        <v>4</v>
      </c>
      <c r="M466" s="41">
        <v>0</v>
      </c>
      <c r="N466" s="52"/>
      <c r="O466" s="52"/>
    </row>
    <row r="467" spans="1:15" ht="15.75" customHeight="1" x14ac:dyDescent="0.15">
      <c r="A467" s="41">
        <v>2022</v>
      </c>
      <c r="B467" s="52" t="s">
        <v>127</v>
      </c>
      <c r="C467" s="52" t="s">
        <v>128</v>
      </c>
      <c r="D467" s="52" t="s">
        <v>21</v>
      </c>
      <c r="E467" s="41">
        <v>1412</v>
      </c>
      <c r="F467" s="41">
        <v>4</v>
      </c>
      <c r="G467" s="52" t="s">
        <v>28</v>
      </c>
      <c r="H467" s="41">
        <v>5</v>
      </c>
      <c r="I467" s="41">
        <v>36</v>
      </c>
      <c r="J467" s="52"/>
      <c r="K467" s="52"/>
      <c r="L467" s="41">
        <v>2</v>
      </c>
      <c r="M467" s="41">
        <v>0</v>
      </c>
      <c r="N467" s="52"/>
      <c r="O467" s="52"/>
    </row>
    <row r="468" spans="1:15" ht="15.75" customHeight="1" x14ac:dyDescent="0.15">
      <c r="A468" s="41">
        <v>2022</v>
      </c>
      <c r="B468" s="52" t="s">
        <v>127</v>
      </c>
      <c r="C468" s="52" t="s">
        <v>129</v>
      </c>
      <c r="D468" s="52" t="s">
        <v>21</v>
      </c>
      <c r="E468" s="41">
        <v>1412</v>
      </c>
      <c r="F468" s="41">
        <v>4</v>
      </c>
      <c r="G468" s="52" t="s">
        <v>28</v>
      </c>
      <c r="H468" s="41">
        <v>5</v>
      </c>
      <c r="I468" s="41">
        <v>39</v>
      </c>
      <c r="J468" s="52"/>
      <c r="K468" s="52"/>
      <c r="L468" s="41">
        <v>0</v>
      </c>
      <c r="M468" s="41">
        <v>0</v>
      </c>
      <c r="N468" s="52"/>
      <c r="O468" s="52"/>
    </row>
    <row r="469" spans="1:15" ht="15.75" customHeight="1" x14ac:dyDescent="0.15">
      <c r="A469" s="41">
        <v>2022</v>
      </c>
      <c r="B469" s="52" t="s">
        <v>127</v>
      </c>
      <c r="C469" s="52" t="s">
        <v>140</v>
      </c>
      <c r="D469" s="52" t="s">
        <v>21</v>
      </c>
      <c r="E469" s="41">
        <v>1412</v>
      </c>
      <c r="F469" s="41">
        <v>4</v>
      </c>
      <c r="G469" s="52" t="s">
        <v>28</v>
      </c>
      <c r="H469" s="41">
        <v>5</v>
      </c>
      <c r="I469" s="41">
        <v>125</v>
      </c>
      <c r="J469" s="52"/>
      <c r="K469" s="52"/>
      <c r="L469" s="41">
        <v>0</v>
      </c>
      <c r="M469" s="41">
        <v>0</v>
      </c>
      <c r="N469" s="52"/>
      <c r="O469" s="52"/>
    </row>
    <row r="470" spans="1:15" ht="15.75" customHeight="1" x14ac:dyDescent="0.15">
      <c r="A470" s="41">
        <v>2022</v>
      </c>
      <c r="B470" s="52" t="s">
        <v>130</v>
      </c>
      <c r="C470" s="52" t="s">
        <v>141</v>
      </c>
      <c r="D470" s="52" t="s">
        <v>21</v>
      </c>
      <c r="E470" s="41">
        <v>1412</v>
      </c>
      <c r="F470" s="41">
        <v>4</v>
      </c>
      <c r="G470" s="52" t="s">
        <v>28</v>
      </c>
      <c r="H470" s="41">
        <v>5</v>
      </c>
      <c r="I470" s="41">
        <v>0</v>
      </c>
      <c r="J470" s="41">
        <v>104</v>
      </c>
      <c r="K470" s="41">
        <v>188</v>
      </c>
      <c r="L470" s="41">
        <v>11</v>
      </c>
      <c r="M470" s="41">
        <v>73</v>
      </c>
      <c r="N470" s="52"/>
      <c r="O470" s="52"/>
    </row>
    <row r="471" spans="1:15" ht="15.75" customHeight="1" x14ac:dyDescent="0.15">
      <c r="A471" s="41">
        <v>2022</v>
      </c>
      <c r="B471" s="52" t="s">
        <v>130</v>
      </c>
      <c r="C471" s="52" t="s">
        <v>131</v>
      </c>
      <c r="D471" s="52" t="s">
        <v>21</v>
      </c>
      <c r="E471" s="41">
        <v>1412</v>
      </c>
      <c r="F471" s="41">
        <v>4</v>
      </c>
      <c r="G471" s="52" t="s">
        <v>28</v>
      </c>
      <c r="H471" s="41">
        <v>5</v>
      </c>
      <c r="I471" s="41">
        <v>0</v>
      </c>
      <c r="J471" s="41">
        <v>97</v>
      </c>
      <c r="K471" s="41">
        <v>342</v>
      </c>
      <c r="L471" s="41">
        <v>245</v>
      </c>
      <c r="M471" s="41">
        <v>0</v>
      </c>
      <c r="N471" s="52"/>
      <c r="O471" s="52"/>
    </row>
    <row r="472" spans="1:15" ht="15.75" customHeight="1" x14ac:dyDescent="0.15">
      <c r="A472" s="41">
        <v>2022</v>
      </c>
      <c r="B472" s="52" t="s">
        <v>130</v>
      </c>
      <c r="C472" s="52" t="s">
        <v>136</v>
      </c>
      <c r="D472" s="52" t="s">
        <v>21</v>
      </c>
      <c r="E472" s="41">
        <v>1412</v>
      </c>
      <c r="F472" s="41">
        <v>4</v>
      </c>
      <c r="G472" s="52" t="s">
        <v>28</v>
      </c>
      <c r="H472" s="41">
        <v>5</v>
      </c>
      <c r="I472" s="41">
        <v>0</v>
      </c>
      <c r="J472" s="41">
        <v>183</v>
      </c>
      <c r="K472" s="41">
        <v>1540</v>
      </c>
      <c r="L472" s="41">
        <v>29</v>
      </c>
      <c r="M472" s="41">
        <v>1328</v>
      </c>
      <c r="N472" s="52"/>
      <c r="O472" s="52"/>
    </row>
    <row r="473" spans="1:15" ht="15.75" customHeight="1" x14ac:dyDescent="0.15">
      <c r="A473" s="41">
        <v>2022</v>
      </c>
      <c r="B473" s="52" t="s">
        <v>130</v>
      </c>
      <c r="C473" s="52" t="s">
        <v>132</v>
      </c>
      <c r="D473" s="52" t="s">
        <v>21</v>
      </c>
      <c r="E473" s="41">
        <v>1412</v>
      </c>
      <c r="F473" s="41">
        <v>4</v>
      </c>
      <c r="G473" s="52" t="s">
        <v>28</v>
      </c>
      <c r="H473" s="41">
        <v>5</v>
      </c>
      <c r="I473" s="41">
        <v>0</v>
      </c>
      <c r="J473" s="41">
        <v>216</v>
      </c>
      <c r="K473" s="41">
        <v>539</v>
      </c>
      <c r="L473" s="41">
        <v>0</v>
      </c>
      <c r="M473" s="41">
        <v>323</v>
      </c>
      <c r="N473" s="52"/>
      <c r="O473" s="52"/>
    </row>
    <row r="474" spans="1:15" ht="15.75" customHeight="1" x14ac:dyDescent="0.15">
      <c r="A474" s="41">
        <v>2022</v>
      </c>
      <c r="B474" s="52" t="s">
        <v>130</v>
      </c>
      <c r="C474" s="52" t="s">
        <v>137</v>
      </c>
      <c r="D474" s="52" t="s">
        <v>21</v>
      </c>
      <c r="E474" s="41">
        <v>1412</v>
      </c>
      <c r="F474" s="41">
        <v>4</v>
      </c>
      <c r="G474" s="52" t="s">
        <v>28</v>
      </c>
      <c r="H474" s="41">
        <v>5</v>
      </c>
      <c r="I474" s="41">
        <v>0</v>
      </c>
      <c r="J474" s="41">
        <v>101</v>
      </c>
      <c r="K474" s="41">
        <v>369</v>
      </c>
      <c r="L474" s="41">
        <v>0</v>
      </c>
      <c r="M474" s="41">
        <v>268</v>
      </c>
      <c r="N474" s="52"/>
      <c r="O474" s="52"/>
    </row>
    <row r="475" spans="1:15" ht="15.75" customHeight="1" x14ac:dyDescent="0.15">
      <c r="A475" s="41">
        <v>2022</v>
      </c>
      <c r="B475" s="52" t="s">
        <v>130</v>
      </c>
      <c r="C475" s="52" t="s">
        <v>133</v>
      </c>
      <c r="D475" s="52" t="s">
        <v>21</v>
      </c>
      <c r="E475" s="41">
        <v>1412</v>
      </c>
      <c r="F475" s="41">
        <v>4</v>
      </c>
      <c r="G475" s="52" t="s">
        <v>28</v>
      </c>
      <c r="H475" s="41">
        <v>5</v>
      </c>
      <c r="I475" s="41">
        <v>0</v>
      </c>
      <c r="J475" s="41">
        <v>207</v>
      </c>
      <c r="K475" s="41">
        <v>705</v>
      </c>
      <c r="L475" s="41">
        <v>51</v>
      </c>
      <c r="M475" s="41">
        <v>447</v>
      </c>
      <c r="N475" s="52"/>
      <c r="O475" s="52"/>
    </row>
    <row r="476" spans="1:15" ht="15.75" customHeight="1" x14ac:dyDescent="0.15">
      <c r="A476" s="41">
        <v>2022</v>
      </c>
      <c r="B476" s="52" t="s">
        <v>127</v>
      </c>
      <c r="C476" s="52" t="s">
        <v>134</v>
      </c>
      <c r="D476" s="52" t="s">
        <v>21</v>
      </c>
      <c r="E476" s="41">
        <v>1412</v>
      </c>
      <c r="F476" s="41">
        <v>4</v>
      </c>
      <c r="G476" s="52" t="s">
        <v>28</v>
      </c>
      <c r="H476" s="41">
        <v>5</v>
      </c>
      <c r="I476" s="41">
        <v>6</v>
      </c>
      <c r="J476" s="52"/>
      <c r="K476" s="52"/>
      <c r="L476" s="41">
        <v>0</v>
      </c>
      <c r="M476" s="41">
        <v>0</v>
      </c>
      <c r="N476" s="52"/>
      <c r="O476" s="52"/>
    </row>
    <row r="477" spans="1:15" ht="15.75" customHeight="1" x14ac:dyDescent="0.15">
      <c r="A477" s="41">
        <v>2022</v>
      </c>
      <c r="B477" s="52" t="s">
        <v>127</v>
      </c>
      <c r="C477" s="52" t="s">
        <v>135</v>
      </c>
      <c r="D477" s="52" t="s">
        <v>21</v>
      </c>
      <c r="E477" s="41">
        <v>1412</v>
      </c>
      <c r="F477" s="41">
        <v>4</v>
      </c>
      <c r="G477" s="52" t="s">
        <v>28</v>
      </c>
      <c r="H477" s="41">
        <v>5</v>
      </c>
      <c r="I477" s="41">
        <v>32</v>
      </c>
      <c r="J477" s="52"/>
      <c r="K477" s="52"/>
      <c r="L477" s="41">
        <v>1</v>
      </c>
      <c r="M477" s="41">
        <v>0</v>
      </c>
      <c r="N477" s="52"/>
      <c r="O477" s="52"/>
    </row>
    <row r="478" spans="1:15" ht="15.75" customHeight="1" x14ac:dyDescent="0.15">
      <c r="A478" s="41">
        <v>2022</v>
      </c>
      <c r="B478" s="52" t="s">
        <v>127</v>
      </c>
      <c r="C478" s="52" t="s">
        <v>138</v>
      </c>
      <c r="D478" s="52" t="s">
        <v>21</v>
      </c>
      <c r="E478" s="41">
        <v>1412</v>
      </c>
      <c r="F478" s="41">
        <v>4</v>
      </c>
      <c r="G478" s="52" t="s">
        <v>28</v>
      </c>
      <c r="H478" s="41">
        <v>5</v>
      </c>
      <c r="I478" s="41">
        <v>101</v>
      </c>
      <c r="J478" s="52"/>
      <c r="K478" s="52"/>
      <c r="L478" s="41">
        <v>0</v>
      </c>
      <c r="M478" s="41">
        <v>0</v>
      </c>
      <c r="N478" s="52"/>
      <c r="O478" s="52"/>
    </row>
    <row r="479" spans="1:15" ht="15.75" customHeight="1" x14ac:dyDescent="0.15">
      <c r="A479" s="41">
        <v>2022</v>
      </c>
      <c r="B479" s="52" t="s">
        <v>127</v>
      </c>
      <c r="C479" s="52" t="s">
        <v>142</v>
      </c>
      <c r="D479" s="52" t="s">
        <v>21</v>
      </c>
      <c r="E479" s="41">
        <v>1412</v>
      </c>
      <c r="F479" s="41">
        <v>4</v>
      </c>
      <c r="G479" s="52" t="s">
        <v>28</v>
      </c>
      <c r="H479" s="41">
        <v>5</v>
      </c>
      <c r="I479" s="41">
        <v>25</v>
      </c>
      <c r="J479" s="52"/>
      <c r="K479" s="52"/>
      <c r="L479" s="41">
        <v>0</v>
      </c>
      <c r="M479" s="41">
        <v>0</v>
      </c>
      <c r="N479" s="52"/>
      <c r="O479" s="52"/>
    </row>
    <row r="480" spans="1:15" ht="15.75" customHeight="1" x14ac:dyDescent="0.15">
      <c r="A480" s="41">
        <v>2022</v>
      </c>
      <c r="B480" s="52" t="s">
        <v>127</v>
      </c>
      <c r="C480" s="52" t="s">
        <v>143</v>
      </c>
      <c r="D480" s="52" t="s">
        <v>21</v>
      </c>
      <c r="E480" s="41">
        <v>1412</v>
      </c>
      <c r="F480" s="41">
        <v>4</v>
      </c>
      <c r="G480" s="52" t="s">
        <v>28</v>
      </c>
      <c r="H480" s="41">
        <v>5</v>
      </c>
      <c r="I480" s="41">
        <v>70</v>
      </c>
      <c r="J480" s="52"/>
      <c r="K480" s="52"/>
      <c r="L480" s="41">
        <v>24</v>
      </c>
      <c r="M480" s="41">
        <v>0</v>
      </c>
      <c r="N480" s="52"/>
      <c r="O480" s="52"/>
    </row>
    <row r="481" spans="1:15" ht="15.75" customHeight="1" x14ac:dyDescent="0.15">
      <c r="A481" s="41">
        <v>2022</v>
      </c>
      <c r="B481" s="52" t="s">
        <v>127</v>
      </c>
      <c r="C481" s="52" t="s">
        <v>128</v>
      </c>
      <c r="D481" s="52" t="s">
        <v>139</v>
      </c>
      <c r="E481" s="41">
        <v>2101</v>
      </c>
      <c r="F481" s="41">
        <v>1</v>
      </c>
      <c r="G481" s="52" t="s">
        <v>31</v>
      </c>
      <c r="H481" s="41">
        <v>4</v>
      </c>
      <c r="I481" s="41">
        <v>186</v>
      </c>
      <c r="J481" s="52"/>
      <c r="K481" s="52"/>
      <c r="L481" s="41">
        <v>20</v>
      </c>
      <c r="M481" s="41">
        <v>0</v>
      </c>
      <c r="N481" s="52"/>
      <c r="O481" s="52"/>
    </row>
    <row r="482" spans="1:15" ht="15.75" customHeight="1" x14ac:dyDescent="0.15">
      <c r="A482" s="41">
        <v>2022</v>
      </c>
      <c r="B482" s="52" t="s">
        <v>127</v>
      </c>
      <c r="C482" s="52" t="s">
        <v>129</v>
      </c>
      <c r="D482" s="52" t="s">
        <v>139</v>
      </c>
      <c r="E482" s="41">
        <v>2101</v>
      </c>
      <c r="F482" s="41">
        <v>1</v>
      </c>
      <c r="G482" s="52" t="s">
        <v>31</v>
      </c>
      <c r="H482" s="41">
        <v>4</v>
      </c>
      <c r="I482" s="41">
        <v>86</v>
      </c>
      <c r="J482" s="52"/>
      <c r="K482" s="52"/>
      <c r="L482" s="41">
        <v>0</v>
      </c>
      <c r="M482" s="41">
        <v>0</v>
      </c>
      <c r="N482" s="52"/>
      <c r="O482" s="52"/>
    </row>
    <row r="483" spans="1:15" ht="15.75" customHeight="1" x14ac:dyDescent="0.15">
      <c r="A483" s="41">
        <v>2022</v>
      </c>
      <c r="B483" s="52" t="s">
        <v>127</v>
      </c>
      <c r="C483" s="52" t="s">
        <v>140</v>
      </c>
      <c r="D483" s="52" t="s">
        <v>139</v>
      </c>
      <c r="E483" s="41">
        <v>2101</v>
      </c>
      <c r="F483" s="41">
        <v>1</v>
      </c>
      <c r="G483" s="52" t="s">
        <v>31</v>
      </c>
      <c r="H483" s="41">
        <v>4</v>
      </c>
      <c r="I483" s="41">
        <v>60</v>
      </c>
      <c r="J483" s="52"/>
      <c r="K483" s="52"/>
      <c r="L483" s="41">
        <v>0</v>
      </c>
      <c r="M483" s="41">
        <v>0</v>
      </c>
      <c r="N483" s="52"/>
      <c r="O483" s="52"/>
    </row>
    <row r="484" spans="1:15" ht="15.75" customHeight="1" x14ac:dyDescent="0.15">
      <c r="A484" s="41">
        <v>2022</v>
      </c>
      <c r="B484" s="52" t="s">
        <v>130</v>
      </c>
      <c r="C484" s="52" t="s">
        <v>141</v>
      </c>
      <c r="D484" s="52" t="s">
        <v>139</v>
      </c>
      <c r="E484" s="41">
        <v>2101</v>
      </c>
      <c r="F484" s="41">
        <v>1</v>
      </c>
      <c r="G484" s="52" t="s">
        <v>31</v>
      </c>
      <c r="H484" s="41">
        <v>4</v>
      </c>
      <c r="I484" s="41">
        <v>0</v>
      </c>
      <c r="J484" s="41">
        <v>258</v>
      </c>
      <c r="K484" s="41">
        <v>591</v>
      </c>
      <c r="L484" s="41">
        <v>8</v>
      </c>
      <c r="M484" s="41">
        <v>325</v>
      </c>
      <c r="N484" s="52"/>
      <c r="O484" s="52"/>
    </row>
    <row r="485" spans="1:15" ht="15.75" customHeight="1" x14ac:dyDescent="0.15">
      <c r="A485" s="41">
        <v>2022</v>
      </c>
      <c r="B485" s="52" t="s">
        <v>130</v>
      </c>
      <c r="C485" s="52" t="s">
        <v>131</v>
      </c>
      <c r="D485" s="52" t="s">
        <v>139</v>
      </c>
      <c r="E485" s="41">
        <v>2101</v>
      </c>
      <c r="F485" s="41">
        <v>1</v>
      </c>
      <c r="G485" s="52" t="s">
        <v>31</v>
      </c>
      <c r="H485" s="41">
        <v>4</v>
      </c>
      <c r="I485" s="41">
        <v>0</v>
      </c>
      <c r="J485" s="41">
        <v>23</v>
      </c>
      <c r="K485" s="41">
        <v>923</v>
      </c>
      <c r="L485" s="41">
        <v>0</v>
      </c>
      <c r="M485" s="41">
        <v>900</v>
      </c>
      <c r="N485" s="52"/>
      <c r="O485" s="52"/>
    </row>
    <row r="486" spans="1:15" ht="15.75" customHeight="1" x14ac:dyDescent="0.15">
      <c r="A486" s="41">
        <v>2022</v>
      </c>
      <c r="B486" s="52" t="s">
        <v>130</v>
      </c>
      <c r="C486" s="52" t="s">
        <v>132</v>
      </c>
      <c r="D486" s="52" t="s">
        <v>139</v>
      </c>
      <c r="E486" s="41">
        <v>2101</v>
      </c>
      <c r="F486" s="41">
        <v>1</v>
      </c>
      <c r="G486" s="52" t="s">
        <v>31</v>
      </c>
      <c r="H486" s="41">
        <v>4</v>
      </c>
      <c r="I486" s="41">
        <v>0</v>
      </c>
      <c r="J486" s="41">
        <v>157</v>
      </c>
      <c r="K486" s="41">
        <v>309</v>
      </c>
      <c r="L486" s="41">
        <v>0</v>
      </c>
      <c r="M486" s="41">
        <v>152</v>
      </c>
      <c r="N486" s="52"/>
      <c r="O486" s="52"/>
    </row>
    <row r="487" spans="1:15" ht="15.75" customHeight="1" x14ac:dyDescent="0.15">
      <c r="A487" s="41">
        <v>2022</v>
      </c>
      <c r="B487" s="52" t="s">
        <v>130</v>
      </c>
      <c r="C487" s="52" t="s">
        <v>137</v>
      </c>
      <c r="D487" s="52" t="s">
        <v>139</v>
      </c>
      <c r="E487" s="41">
        <v>2101</v>
      </c>
      <c r="F487" s="41">
        <v>1</v>
      </c>
      <c r="G487" s="52" t="s">
        <v>31</v>
      </c>
      <c r="H487" s="41">
        <v>4</v>
      </c>
      <c r="I487" s="41">
        <v>0</v>
      </c>
      <c r="J487" s="41">
        <v>251</v>
      </c>
      <c r="K487" s="41">
        <v>251</v>
      </c>
      <c r="L487" s="41">
        <v>0</v>
      </c>
      <c r="M487" s="41">
        <v>0</v>
      </c>
      <c r="N487" s="52"/>
      <c r="O487" s="52"/>
    </row>
    <row r="488" spans="1:15" ht="15.75" customHeight="1" x14ac:dyDescent="0.15">
      <c r="A488" s="41">
        <v>2022</v>
      </c>
      <c r="B488" s="52" t="s">
        <v>127</v>
      </c>
      <c r="C488" s="52" t="s">
        <v>134</v>
      </c>
      <c r="D488" s="52" t="s">
        <v>139</v>
      </c>
      <c r="E488" s="41">
        <v>2101</v>
      </c>
      <c r="F488" s="41">
        <v>1</v>
      </c>
      <c r="G488" s="52" t="s">
        <v>31</v>
      </c>
      <c r="H488" s="41">
        <v>4</v>
      </c>
      <c r="I488" s="41">
        <v>82</v>
      </c>
      <c r="J488" s="52"/>
      <c r="K488" s="52"/>
      <c r="L488" s="41">
        <v>77</v>
      </c>
      <c r="M488" s="41">
        <v>0</v>
      </c>
      <c r="N488" s="52"/>
      <c r="O488" s="52"/>
    </row>
    <row r="489" spans="1:15" ht="15.75" customHeight="1" x14ac:dyDescent="0.15">
      <c r="A489" s="41">
        <v>2022</v>
      </c>
      <c r="B489" s="52" t="s">
        <v>127</v>
      </c>
      <c r="C489" s="52" t="s">
        <v>135</v>
      </c>
      <c r="D489" s="52" t="s">
        <v>139</v>
      </c>
      <c r="E489" s="41">
        <v>2101</v>
      </c>
      <c r="F489" s="41">
        <v>1</v>
      </c>
      <c r="G489" s="52" t="s">
        <v>31</v>
      </c>
      <c r="H489" s="41">
        <v>4</v>
      </c>
      <c r="I489" s="41">
        <v>90</v>
      </c>
      <c r="J489" s="52"/>
      <c r="K489" s="52"/>
      <c r="L489" s="41">
        <v>9</v>
      </c>
      <c r="M489" s="41">
        <v>0</v>
      </c>
      <c r="N489" s="52"/>
      <c r="O489" s="52"/>
    </row>
    <row r="490" spans="1:15" ht="15.75" customHeight="1" x14ac:dyDescent="0.15">
      <c r="A490" s="41">
        <v>2022</v>
      </c>
      <c r="B490" s="52" t="s">
        <v>127</v>
      </c>
      <c r="C490" s="52" t="s">
        <v>138</v>
      </c>
      <c r="D490" s="52" t="s">
        <v>139</v>
      </c>
      <c r="E490" s="41">
        <v>2101</v>
      </c>
      <c r="F490" s="41">
        <v>1</v>
      </c>
      <c r="G490" s="52" t="s">
        <v>31</v>
      </c>
      <c r="H490" s="41">
        <v>4</v>
      </c>
      <c r="I490" s="41">
        <v>89</v>
      </c>
      <c r="J490" s="52"/>
      <c r="K490" s="52"/>
      <c r="L490" s="41">
        <v>0</v>
      </c>
      <c r="M490" s="41">
        <v>0</v>
      </c>
      <c r="N490" s="52"/>
      <c r="O490" s="52"/>
    </row>
    <row r="491" spans="1:15" ht="15.75" customHeight="1" x14ac:dyDescent="0.15">
      <c r="A491" s="41">
        <v>2022</v>
      </c>
      <c r="B491" s="52" t="s">
        <v>127</v>
      </c>
      <c r="C491" s="52" t="s">
        <v>142</v>
      </c>
      <c r="D491" s="52" t="s">
        <v>139</v>
      </c>
      <c r="E491" s="41">
        <v>2101</v>
      </c>
      <c r="F491" s="41">
        <v>1</v>
      </c>
      <c r="G491" s="52" t="s">
        <v>31</v>
      </c>
      <c r="H491" s="41">
        <v>4</v>
      </c>
      <c r="I491" s="41">
        <v>22</v>
      </c>
      <c r="J491" s="52"/>
      <c r="K491" s="52"/>
      <c r="L491" s="41">
        <v>0</v>
      </c>
      <c r="M491" s="41">
        <v>0</v>
      </c>
      <c r="N491" s="52"/>
      <c r="O491" s="52"/>
    </row>
    <row r="492" spans="1:15" ht="15.75" customHeight="1" x14ac:dyDescent="0.15">
      <c r="A492" s="41">
        <v>2022</v>
      </c>
      <c r="B492" s="52" t="s">
        <v>127</v>
      </c>
      <c r="C492" s="52" t="s">
        <v>128</v>
      </c>
      <c r="D492" s="52" t="s">
        <v>139</v>
      </c>
      <c r="E492" s="41">
        <v>2108</v>
      </c>
      <c r="F492" s="41">
        <v>1</v>
      </c>
      <c r="G492" s="52" t="s">
        <v>31</v>
      </c>
      <c r="H492" s="41">
        <v>5</v>
      </c>
      <c r="I492" s="41">
        <v>107</v>
      </c>
      <c r="J492" s="52"/>
      <c r="K492" s="52"/>
      <c r="L492" s="41">
        <v>67</v>
      </c>
      <c r="M492" s="41">
        <v>0</v>
      </c>
      <c r="N492" s="52"/>
      <c r="O492" s="52"/>
    </row>
    <row r="493" spans="1:15" ht="15.75" customHeight="1" x14ac:dyDescent="0.15">
      <c r="A493" s="41">
        <v>2022</v>
      </c>
      <c r="B493" s="52" t="s">
        <v>127</v>
      </c>
      <c r="C493" s="52" t="s">
        <v>129</v>
      </c>
      <c r="D493" s="52" t="s">
        <v>139</v>
      </c>
      <c r="E493" s="41">
        <v>2108</v>
      </c>
      <c r="F493" s="41">
        <v>1</v>
      </c>
      <c r="G493" s="52" t="s">
        <v>31</v>
      </c>
      <c r="H493" s="41">
        <v>5</v>
      </c>
      <c r="I493" s="41">
        <v>23</v>
      </c>
      <c r="J493" s="52"/>
      <c r="K493" s="52"/>
      <c r="L493" s="41">
        <v>0</v>
      </c>
      <c r="M493" s="41">
        <v>0</v>
      </c>
      <c r="N493" s="52"/>
      <c r="O493" s="52"/>
    </row>
    <row r="494" spans="1:15" ht="15.75" customHeight="1" x14ac:dyDescent="0.15">
      <c r="A494" s="41">
        <v>2022</v>
      </c>
      <c r="B494" s="52" t="s">
        <v>130</v>
      </c>
      <c r="C494" s="52" t="s">
        <v>141</v>
      </c>
      <c r="D494" s="52" t="s">
        <v>139</v>
      </c>
      <c r="E494" s="41">
        <v>2108</v>
      </c>
      <c r="F494" s="41">
        <v>1</v>
      </c>
      <c r="G494" s="52" t="s">
        <v>31</v>
      </c>
      <c r="H494" s="41">
        <v>5</v>
      </c>
      <c r="I494" s="41">
        <v>0</v>
      </c>
      <c r="J494" s="41">
        <v>162</v>
      </c>
      <c r="K494" s="41">
        <v>315</v>
      </c>
      <c r="L494" s="41">
        <v>9</v>
      </c>
      <c r="M494" s="41">
        <v>144</v>
      </c>
      <c r="N494" s="52"/>
      <c r="O494" s="52"/>
    </row>
    <row r="495" spans="1:15" ht="15.75" customHeight="1" x14ac:dyDescent="0.15">
      <c r="A495" s="41">
        <v>2022</v>
      </c>
      <c r="B495" s="52" t="s">
        <v>130</v>
      </c>
      <c r="C495" s="52" t="s">
        <v>131</v>
      </c>
      <c r="D495" s="52" t="s">
        <v>139</v>
      </c>
      <c r="E495" s="41">
        <v>2108</v>
      </c>
      <c r="F495" s="41">
        <v>1</v>
      </c>
      <c r="G495" s="52" t="s">
        <v>31</v>
      </c>
      <c r="H495" s="41">
        <v>5</v>
      </c>
      <c r="I495" s="41">
        <v>0</v>
      </c>
      <c r="J495" s="41">
        <v>88</v>
      </c>
      <c r="K495" s="41">
        <v>377</v>
      </c>
      <c r="L495" s="41">
        <v>27</v>
      </c>
      <c r="M495" s="41">
        <v>262</v>
      </c>
      <c r="N495" s="52"/>
      <c r="O495" s="52"/>
    </row>
    <row r="496" spans="1:15" ht="15.75" customHeight="1" x14ac:dyDescent="0.15">
      <c r="A496" s="41">
        <v>2022</v>
      </c>
      <c r="B496" s="52" t="s">
        <v>130</v>
      </c>
      <c r="C496" s="52" t="s">
        <v>136</v>
      </c>
      <c r="D496" s="52" t="s">
        <v>139</v>
      </c>
      <c r="E496" s="41">
        <v>2108</v>
      </c>
      <c r="F496" s="41">
        <v>1</v>
      </c>
      <c r="G496" s="52" t="s">
        <v>31</v>
      </c>
      <c r="H496" s="41">
        <v>5</v>
      </c>
      <c r="I496" s="41">
        <v>0</v>
      </c>
      <c r="J496" s="41">
        <v>95</v>
      </c>
      <c r="K496" s="41">
        <v>125</v>
      </c>
      <c r="L496" s="41">
        <v>0</v>
      </c>
      <c r="M496" s="41">
        <v>30</v>
      </c>
      <c r="N496" s="52"/>
      <c r="O496" s="52"/>
    </row>
    <row r="497" spans="1:15" ht="15.75" customHeight="1" x14ac:dyDescent="0.15">
      <c r="A497" s="41">
        <v>2022</v>
      </c>
      <c r="B497" s="52" t="s">
        <v>130</v>
      </c>
      <c r="C497" s="52" t="s">
        <v>132</v>
      </c>
      <c r="D497" s="52" t="s">
        <v>139</v>
      </c>
      <c r="E497" s="41">
        <v>2108</v>
      </c>
      <c r="F497" s="41">
        <v>1</v>
      </c>
      <c r="G497" s="52" t="s">
        <v>31</v>
      </c>
      <c r="H497" s="41">
        <v>5</v>
      </c>
      <c r="I497" s="41">
        <v>0</v>
      </c>
      <c r="J497" s="41">
        <v>147</v>
      </c>
      <c r="K497" s="41">
        <v>1905</v>
      </c>
      <c r="L497" s="41">
        <v>61</v>
      </c>
      <c r="M497" s="41">
        <v>1697</v>
      </c>
      <c r="N497" s="52"/>
      <c r="O497" s="52"/>
    </row>
    <row r="498" spans="1:15" ht="15.75" customHeight="1" x14ac:dyDescent="0.15">
      <c r="A498" s="41">
        <v>2022</v>
      </c>
      <c r="B498" s="52" t="s">
        <v>130</v>
      </c>
      <c r="C498" s="52" t="s">
        <v>137</v>
      </c>
      <c r="D498" s="52" t="s">
        <v>139</v>
      </c>
      <c r="E498" s="41">
        <v>2108</v>
      </c>
      <c r="F498" s="41">
        <v>1</v>
      </c>
      <c r="G498" s="52" t="s">
        <v>31</v>
      </c>
      <c r="H498" s="41">
        <v>5</v>
      </c>
      <c r="I498" s="41">
        <v>0</v>
      </c>
      <c r="J498" s="41">
        <v>96</v>
      </c>
      <c r="K498" s="41">
        <v>641</v>
      </c>
      <c r="L498" s="41">
        <v>14</v>
      </c>
      <c r="M498" s="41">
        <v>531</v>
      </c>
      <c r="N498" s="52"/>
      <c r="O498" s="52"/>
    </row>
    <row r="499" spans="1:15" ht="15.75" customHeight="1" x14ac:dyDescent="0.15">
      <c r="A499" s="41">
        <v>2022</v>
      </c>
      <c r="B499" s="52" t="s">
        <v>130</v>
      </c>
      <c r="C499" s="52" t="s">
        <v>133</v>
      </c>
      <c r="D499" s="52" t="s">
        <v>139</v>
      </c>
      <c r="E499" s="41">
        <v>2108</v>
      </c>
      <c r="F499" s="41">
        <v>1</v>
      </c>
      <c r="G499" s="52" t="s">
        <v>31</v>
      </c>
      <c r="H499" s="41">
        <v>5</v>
      </c>
      <c r="I499" s="41">
        <v>0</v>
      </c>
      <c r="J499" s="41">
        <v>374</v>
      </c>
      <c r="K499" s="41">
        <v>5293</v>
      </c>
      <c r="L499" s="41">
        <v>0</v>
      </c>
      <c r="M499" s="41">
        <v>4919</v>
      </c>
      <c r="N499" s="52"/>
      <c r="O499" s="52"/>
    </row>
    <row r="500" spans="1:15" ht="15.75" customHeight="1" x14ac:dyDescent="0.15">
      <c r="A500" s="41">
        <v>2022</v>
      </c>
      <c r="B500" s="52" t="s">
        <v>127</v>
      </c>
      <c r="C500" s="52" t="s">
        <v>134</v>
      </c>
      <c r="D500" s="52" t="s">
        <v>139</v>
      </c>
      <c r="E500" s="41">
        <v>2108</v>
      </c>
      <c r="F500" s="41">
        <v>1</v>
      </c>
      <c r="G500" s="52" t="s">
        <v>31</v>
      </c>
      <c r="H500" s="41">
        <v>5</v>
      </c>
      <c r="I500" s="41">
        <v>78</v>
      </c>
      <c r="J500" s="52"/>
      <c r="K500" s="52"/>
      <c r="L500" s="41">
        <v>37</v>
      </c>
      <c r="M500" s="41">
        <v>0</v>
      </c>
      <c r="N500" s="52"/>
      <c r="O500" s="52"/>
    </row>
    <row r="501" spans="1:15" ht="15.75" customHeight="1" x14ac:dyDescent="0.15">
      <c r="A501" s="41">
        <v>2022</v>
      </c>
      <c r="B501" s="52" t="s">
        <v>127</v>
      </c>
      <c r="C501" s="52" t="s">
        <v>134</v>
      </c>
      <c r="D501" s="52" t="s">
        <v>139</v>
      </c>
      <c r="E501" s="41">
        <v>2108</v>
      </c>
      <c r="F501" s="41">
        <v>1</v>
      </c>
      <c r="G501" s="52" t="s">
        <v>31</v>
      </c>
      <c r="H501" s="41">
        <v>5</v>
      </c>
      <c r="I501" s="41">
        <v>20</v>
      </c>
      <c r="J501" s="52"/>
      <c r="K501" s="52"/>
      <c r="L501" s="41">
        <v>6</v>
      </c>
      <c r="M501" s="41">
        <v>0</v>
      </c>
      <c r="N501" s="52"/>
      <c r="O501" s="52"/>
    </row>
    <row r="502" spans="1:15" ht="15.75" customHeight="1" x14ac:dyDescent="0.15">
      <c r="A502" s="41">
        <v>2022</v>
      </c>
      <c r="B502" s="52" t="s">
        <v>127</v>
      </c>
      <c r="C502" s="52" t="s">
        <v>138</v>
      </c>
      <c r="D502" s="52" t="s">
        <v>139</v>
      </c>
      <c r="E502" s="41">
        <v>2108</v>
      </c>
      <c r="F502" s="41">
        <v>1</v>
      </c>
      <c r="G502" s="52" t="s">
        <v>31</v>
      </c>
      <c r="H502" s="41">
        <v>5</v>
      </c>
      <c r="I502" s="41">
        <v>40</v>
      </c>
      <c r="J502" s="52"/>
      <c r="K502" s="52"/>
      <c r="L502" s="41">
        <v>5</v>
      </c>
      <c r="M502" s="41">
        <v>0</v>
      </c>
      <c r="N502" s="52"/>
      <c r="O502" s="52"/>
    </row>
    <row r="503" spans="1:15" ht="15.75" customHeight="1" x14ac:dyDescent="0.15">
      <c r="A503" s="41">
        <v>2022</v>
      </c>
      <c r="B503" s="52" t="s">
        <v>127</v>
      </c>
      <c r="C503" s="52" t="s">
        <v>142</v>
      </c>
      <c r="D503" s="52" t="s">
        <v>139</v>
      </c>
      <c r="E503" s="41">
        <v>2108</v>
      </c>
      <c r="F503" s="41">
        <v>1</v>
      </c>
      <c r="G503" s="52" t="s">
        <v>31</v>
      </c>
      <c r="H503" s="41">
        <v>5</v>
      </c>
      <c r="I503" s="41">
        <v>101</v>
      </c>
      <c r="J503" s="52"/>
      <c r="K503" s="52"/>
      <c r="L503" s="41">
        <v>14</v>
      </c>
      <c r="M503" s="41">
        <v>0</v>
      </c>
      <c r="N503" s="52"/>
      <c r="O503" s="52"/>
    </row>
    <row r="504" spans="1:15" ht="15.75" customHeight="1" x14ac:dyDescent="0.15">
      <c r="A504" s="41">
        <v>2022</v>
      </c>
      <c r="B504" s="52" t="s">
        <v>127</v>
      </c>
      <c r="C504" s="52" t="s">
        <v>143</v>
      </c>
      <c r="D504" s="52" t="s">
        <v>139</v>
      </c>
      <c r="E504" s="41">
        <v>2108</v>
      </c>
      <c r="F504" s="41">
        <v>1</v>
      </c>
      <c r="G504" s="52" t="s">
        <v>31</v>
      </c>
      <c r="H504" s="41">
        <v>5</v>
      </c>
      <c r="I504" s="41">
        <v>11</v>
      </c>
      <c r="J504" s="52"/>
      <c r="K504" s="52"/>
      <c r="L504" s="41">
        <v>0</v>
      </c>
      <c r="M504" s="41">
        <v>0</v>
      </c>
      <c r="N504" s="52"/>
      <c r="O504" s="52"/>
    </row>
    <row r="505" spans="1:15" ht="15.75" customHeight="1" x14ac:dyDescent="0.15">
      <c r="A505" s="41">
        <v>2022</v>
      </c>
      <c r="B505" s="52" t="s">
        <v>127</v>
      </c>
      <c r="C505" s="52" t="s">
        <v>128</v>
      </c>
      <c r="D505" s="52" t="s">
        <v>139</v>
      </c>
      <c r="E505" s="41">
        <v>2205</v>
      </c>
      <c r="F505" s="41">
        <v>2</v>
      </c>
      <c r="G505" s="52" t="s">
        <v>31</v>
      </c>
      <c r="H505" s="41">
        <v>4</v>
      </c>
      <c r="I505" s="41">
        <v>42</v>
      </c>
      <c r="J505" s="52"/>
      <c r="K505" s="52"/>
      <c r="L505" s="41">
        <v>4</v>
      </c>
      <c r="M505" s="41">
        <v>0</v>
      </c>
      <c r="N505" s="52"/>
      <c r="O505" s="52"/>
    </row>
    <row r="506" spans="1:15" ht="15.75" customHeight="1" x14ac:dyDescent="0.15">
      <c r="A506" s="41">
        <v>2022</v>
      </c>
      <c r="B506" s="52" t="s">
        <v>127</v>
      </c>
      <c r="C506" s="52" t="s">
        <v>129</v>
      </c>
      <c r="D506" s="52" t="s">
        <v>139</v>
      </c>
      <c r="E506" s="41">
        <v>2205</v>
      </c>
      <c r="F506" s="41">
        <v>2</v>
      </c>
      <c r="G506" s="52" t="s">
        <v>31</v>
      </c>
      <c r="H506" s="41">
        <v>4</v>
      </c>
      <c r="I506" s="41">
        <v>94</v>
      </c>
      <c r="J506" s="52"/>
      <c r="K506" s="52"/>
      <c r="L506" s="41">
        <v>0</v>
      </c>
      <c r="M506" s="41">
        <v>0</v>
      </c>
      <c r="N506" s="52"/>
      <c r="O506" s="52"/>
    </row>
    <row r="507" spans="1:15" ht="15.75" customHeight="1" x14ac:dyDescent="0.15">
      <c r="A507" s="41">
        <v>2022</v>
      </c>
      <c r="B507" s="52" t="s">
        <v>127</v>
      </c>
      <c r="C507" s="52" t="s">
        <v>140</v>
      </c>
      <c r="D507" s="52" t="s">
        <v>139</v>
      </c>
      <c r="E507" s="41">
        <v>2205</v>
      </c>
      <c r="F507" s="41">
        <v>2</v>
      </c>
      <c r="G507" s="52" t="s">
        <v>31</v>
      </c>
      <c r="H507" s="41">
        <v>4</v>
      </c>
      <c r="I507" s="41">
        <v>66</v>
      </c>
      <c r="J507" s="52"/>
      <c r="K507" s="52"/>
      <c r="L507" s="41">
        <v>0</v>
      </c>
      <c r="M507" s="41">
        <v>0</v>
      </c>
      <c r="N507" s="52"/>
      <c r="O507" s="52"/>
    </row>
    <row r="508" spans="1:15" ht="15.75" customHeight="1" x14ac:dyDescent="0.15">
      <c r="A508" s="41">
        <v>2022</v>
      </c>
      <c r="B508" s="52" t="s">
        <v>130</v>
      </c>
      <c r="C508" s="52" t="s">
        <v>141</v>
      </c>
      <c r="D508" s="52" t="s">
        <v>139</v>
      </c>
      <c r="E508" s="41">
        <v>2205</v>
      </c>
      <c r="F508" s="41">
        <v>2</v>
      </c>
      <c r="G508" s="52" t="s">
        <v>31</v>
      </c>
      <c r="H508" s="41">
        <v>4</v>
      </c>
      <c r="I508" s="41">
        <v>0</v>
      </c>
      <c r="J508" s="41">
        <v>135</v>
      </c>
      <c r="K508" s="41">
        <v>346</v>
      </c>
      <c r="L508" s="41">
        <v>11</v>
      </c>
      <c r="M508" s="41">
        <v>200</v>
      </c>
      <c r="N508" s="52"/>
      <c r="O508" s="52"/>
    </row>
    <row r="509" spans="1:15" ht="15.75" customHeight="1" x14ac:dyDescent="0.15">
      <c r="A509" s="41">
        <v>2022</v>
      </c>
      <c r="B509" s="52" t="s">
        <v>130</v>
      </c>
      <c r="C509" s="52" t="s">
        <v>131</v>
      </c>
      <c r="D509" s="52" t="s">
        <v>139</v>
      </c>
      <c r="E509" s="41">
        <v>2205</v>
      </c>
      <c r="F509" s="41">
        <v>2</v>
      </c>
      <c r="G509" s="52" t="s">
        <v>31</v>
      </c>
      <c r="H509" s="41">
        <v>4</v>
      </c>
      <c r="I509" s="41">
        <v>0</v>
      </c>
      <c r="J509" s="41">
        <v>45</v>
      </c>
      <c r="K509" s="41">
        <v>550</v>
      </c>
      <c r="L509" s="41">
        <v>505</v>
      </c>
      <c r="M509" s="41">
        <v>0</v>
      </c>
      <c r="N509" s="52"/>
      <c r="O509" s="52"/>
    </row>
    <row r="510" spans="1:15" ht="15.75" customHeight="1" x14ac:dyDescent="0.15">
      <c r="A510" s="41">
        <v>2022</v>
      </c>
      <c r="B510" s="52" t="s">
        <v>130</v>
      </c>
      <c r="C510" s="52" t="s">
        <v>136</v>
      </c>
      <c r="D510" s="52" t="s">
        <v>139</v>
      </c>
      <c r="E510" s="41">
        <v>2205</v>
      </c>
      <c r="F510" s="41">
        <v>2</v>
      </c>
      <c r="G510" s="52" t="s">
        <v>31</v>
      </c>
      <c r="H510" s="41">
        <v>4</v>
      </c>
      <c r="I510" s="41">
        <v>0</v>
      </c>
      <c r="J510" s="41">
        <v>174</v>
      </c>
      <c r="K510" s="41">
        <v>328</v>
      </c>
      <c r="L510" s="41">
        <v>18</v>
      </c>
      <c r="M510" s="41">
        <v>136</v>
      </c>
      <c r="N510" s="52"/>
      <c r="O510" s="52"/>
    </row>
    <row r="511" spans="1:15" ht="15.75" customHeight="1" x14ac:dyDescent="0.15">
      <c r="A511" s="41">
        <v>2022</v>
      </c>
      <c r="B511" s="52" t="s">
        <v>130</v>
      </c>
      <c r="C511" s="52" t="s">
        <v>132</v>
      </c>
      <c r="D511" s="52" t="s">
        <v>139</v>
      </c>
      <c r="E511" s="41">
        <v>2205</v>
      </c>
      <c r="F511" s="41">
        <v>2</v>
      </c>
      <c r="G511" s="52" t="s">
        <v>31</v>
      </c>
      <c r="H511" s="41">
        <v>4</v>
      </c>
      <c r="I511" s="41">
        <v>0</v>
      </c>
      <c r="J511" s="41">
        <v>98</v>
      </c>
      <c r="K511" s="41">
        <v>158</v>
      </c>
      <c r="L511" s="41">
        <v>0</v>
      </c>
      <c r="M511" s="41">
        <v>60</v>
      </c>
      <c r="N511" s="52"/>
      <c r="O511" s="52"/>
    </row>
    <row r="512" spans="1:15" ht="15.75" customHeight="1" x14ac:dyDescent="0.15">
      <c r="A512" s="41">
        <v>2022</v>
      </c>
      <c r="B512" s="52" t="s">
        <v>130</v>
      </c>
      <c r="C512" s="52" t="s">
        <v>137</v>
      </c>
      <c r="D512" s="52" t="s">
        <v>139</v>
      </c>
      <c r="E512" s="41">
        <v>2205</v>
      </c>
      <c r="F512" s="41">
        <v>2</v>
      </c>
      <c r="G512" s="52" t="s">
        <v>31</v>
      </c>
      <c r="H512" s="41">
        <v>4</v>
      </c>
      <c r="I512" s="41">
        <v>0</v>
      </c>
      <c r="J512" s="41">
        <v>304</v>
      </c>
      <c r="K512" s="41">
        <v>1081</v>
      </c>
      <c r="L512" s="41">
        <v>0</v>
      </c>
      <c r="M512" s="41">
        <v>777</v>
      </c>
      <c r="N512" s="52"/>
      <c r="O512" s="52"/>
    </row>
    <row r="513" spans="1:15" ht="15.75" customHeight="1" x14ac:dyDescent="0.15">
      <c r="A513" s="41">
        <v>2022</v>
      </c>
      <c r="B513" s="52" t="s">
        <v>127</v>
      </c>
      <c r="C513" s="52" t="s">
        <v>134</v>
      </c>
      <c r="D513" s="52" t="s">
        <v>139</v>
      </c>
      <c r="E513" s="41">
        <v>2205</v>
      </c>
      <c r="F513" s="41">
        <v>2</v>
      </c>
      <c r="G513" s="52" t="s">
        <v>31</v>
      </c>
      <c r="H513" s="41">
        <v>4</v>
      </c>
      <c r="I513" s="41">
        <v>7</v>
      </c>
      <c r="J513" s="52"/>
      <c r="K513" s="52"/>
      <c r="L513" s="41">
        <v>1</v>
      </c>
      <c r="M513" s="41">
        <v>0</v>
      </c>
      <c r="N513" s="52"/>
      <c r="O513" s="52"/>
    </row>
    <row r="514" spans="1:15" ht="15.75" customHeight="1" x14ac:dyDescent="0.15">
      <c r="A514" s="41">
        <v>2022</v>
      </c>
      <c r="B514" s="52" t="s">
        <v>127</v>
      </c>
      <c r="C514" s="52" t="s">
        <v>135</v>
      </c>
      <c r="D514" s="52" t="s">
        <v>139</v>
      </c>
      <c r="E514" s="41">
        <v>2205</v>
      </c>
      <c r="F514" s="41">
        <v>2</v>
      </c>
      <c r="G514" s="52" t="s">
        <v>31</v>
      </c>
      <c r="H514" s="41">
        <v>4</v>
      </c>
      <c r="I514" s="41">
        <v>16</v>
      </c>
      <c r="J514" s="52"/>
      <c r="K514" s="52"/>
      <c r="L514" s="41">
        <v>1</v>
      </c>
      <c r="M514" s="41">
        <v>0</v>
      </c>
      <c r="N514" s="52"/>
      <c r="O514" s="52"/>
    </row>
    <row r="515" spans="1:15" ht="15.75" customHeight="1" x14ac:dyDescent="0.15">
      <c r="A515" s="41">
        <v>2022</v>
      </c>
      <c r="B515" s="52" t="s">
        <v>127</v>
      </c>
      <c r="C515" s="52" t="s">
        <v>138</v>
      </c>
      <c r="D515" s="52" t="s">
        <v>139</v>
      </c>
      <c r="E515" s="41">
        <v>2205</v>
      </c>
      <c r="F515" s="41">
        <v>2</v>
      </c>
      <c r="G515" s="52" t="s">
        <v>31</v>
      </c>
      <c r="H515" s="41">
        <v>4</v>
      </c>
      <c r="I515" s="41">
        <v>30</v>
      </c>
      <c r="J515" s="52"/>
      <c r="K515" s="52"/>
      <c r="L515" s="41">
        <v>0</v>
      </c>
      <c r="M515" s="41">
        <v>0</v>
      </c>
      <c r="N515" s="52"/>
      <c r="O515" s="52"/>
    </row>
    <row r="516" spans="1:15" ht="15.75" customHeight="1" x14ac:dyDescent="0.15">
      <c r="A516" s="41">
        <v>2022</v>
      </c>
      <c r="B516" s="52" t="s">
        <v>127</v>
      </c>
      <c r="C516" s="52" t="s">
        <v>142</v>
      </c>
      <c r="D516" s="52" t="s">
        <v>139</v>
      </c>
      <c r="E516" s="41">
        <v>2205</v>
      </c>
      <c r="F516" s="41">
        <v>2</v>
      </c>
      <c r="G516" s="52" t="s">
        <v>31</v>
      </c>
      <c r="H516" s="41">
        <v>4</v>
      </c>
      <c r="I516" s="41">
        <v>43</v>
      </c>
      <c r="J516" s="52"/>
      <c r="K516" s="52"/>
      <c r="L516" s="41">
        <v>0</v>
      </c>
      <c r="M516" s="41">
        <v>0</v>
      </c>
      <c r="N516" s="52"/>
      <c r="O516" s="52"/>
    </row>
    <row r="517" spans="1:15" ht="15.75" customHeight="1" x14ac:dyDescent="0.15">
      <c r="A517" s="41">
        <v>2022</v>
      </c>
      <c r="B517" s="52" t="s">
        <v>127</v>
      </c>
      <c r="C517" s="52" t="s">
        <v>128</v>
      </c>
      <c r="D517" s="52" t="s">
        <v>139</v>
      </c>
      <c r="E517" s="41">
        <v>2212</v>
      </c>
      <c r="F517" s="41">
        <v>2</v>
      </c>
      <c r="G517" s="52" t="s">
        <v>31</v>
      </c>
      <c r="H517" s="41">
        <v>5</v>
      </c>
      <c r="I517" s="41">
        <v>59</v>
      </c>
      <c r="J517" s="52"/>
      <c r="K517" s="52"/>
      <c r="L517" s="41">
        <v>4</v>
      </c>
      <c r="M517" s="41">
        <v>0</v>
      </c>
      <c r="N517" s="52"/>
      <c r="O517" s="52"/>
    </row>
    <row r="518" spans="1:15" ht="15.75" customHeight="1" x14ac:dyDescent="0.15">
      <c r="A518" s="41">
        <v>2022</v>
      </c>
      <c r="B518" s="52" t="s">
        <v>127</v>
      </c>
      <c r="C518" s="52" t="s">
        <v>129</v>
      </c>
      <c r="D518" s="52" t="s">
        <v>139</v>
      </c>
      <c r="E518" s="41">
        <v>2212</v>
      </c>
      <c r="F518" s="41">
        <v>2</v>
      </c>
      <c r="G518" s="52" t="s">
        <v>31</v>
      </c>
      <c r="H518" s="41">
        <v>5</v>
      </c>
      <c r="I518" s="41">
        <v>221</v>
      </c>
      <c r="J518" s="52"/>
      <c r="K518" s="52"/>
      <c r="L518" s="41">
        <v>56</v>
      </c>
      <c r="M518" s="41">
        <v>0</v>
      </c>
      <c r="N518" s="52"/>
      <c r="O518" s="52"/>
    </row>
    <row r="519" spans="1:15" ht="15.75" customHeight="1" x14ac:dyDescent="0.15">
      <c r="A519" s="41">
        <v>2022</v>
      </c>
      <c r="B519" s="52" t="s">
        <v>127</v>
      </c>
      <c r="C519" s="52" t="s">
        <v>140</v>
      </c>
      <c r="D519" s="52" t="s">
        <v>139</v>
      </c>
      <c r="E519" s="41">
        <v>2212</v>
      </c>
      <c r="F519" s="41">
        <v>2</v>
      </c>
      <c r="G519" s="52" t="s">
        <v>31</v>
      </c>
      <c r="H519" s="41">
        <v>5</v>
      </c>
      <c r="I519" s="41">
        <v>165</v>
      </c>
      <c r="J519" s="52"/>
      <c r="K519" s="52"/>
      <c r="L519" s="41">
        <v>0</v>
      </c>
      <c r="M519" s="41">
        <v>0</v>
      </c>
      <c r="N519" s="52"/>
      <c r="O519" s="52"/>
    </row>
    <row r="520" spans="1:15" ht="15.75" customHeight="1" x14ac:dyDescent="0.15">
      <c r="A520" s="41">
        <v>2022</v>
      </c>
      <c r="B520" s="52" t="s">
        <v>130</v>
      </c>
      <c r="C520" s="52" t="s">
        <v>141</v>
      </c>
      <c r="D520" s="52" t="s">
        <v>139</v>
      </c>
      <c r="E520" s="41">
        <v>2212</v>
      </c>
      <c r="F520" s="41">
        <v>2</v>
      </c>
      <c r="G520" s="52" t="s">
        <v>31</v>
      </c>
      <c r="H520" s="41">
        <v>5</v>
      </c>
      <c r="I520" s="41">
        <v>0</v>
      </c>
      <c r="J520" s="41">
        <v>103</v>
      </c>
      <c r="K520" s="41">
        <v>945</v>
      </c>
      <c r="L520" s="41">
        <v>34</v>
      </c>
      <c r="M520" s="41">
        <v>808</v>
      </c>
      <c r="N520" s="52"/>
      <c r="O520" s="52"/>
    </row>
    <row r="521" spans="1:15" ht="15.75" customHeight="1" x14ac:dyDescent="0.15">
      <c r="A521" s="41">
        <v>2022</v>
      </c>
      <c r="B521" s="52" t="s">
        <v>130</v>
      </c>
      <c r="C521" s="52" t="s">
        <v>131</v>
      </c>
      <c r="D521" s="52" t="s">
        <v>139</v>
      </c>
      <c r="E521" s="41">
        <v>2212</v>
      </c>
      <c r="F521" s="41">
        <v>2</v>
      </c>
      <c r="G521" s="52" t="s">
        <v>31</v>
      </c>
      <c r="H521" s="41">
        <v>5</v>
      </c>
      <c r="I521" s="41">
        <v>0</v>
      </c>
      <c r="J521" s="41">
        <v>41</v>
      </c>
      <c r="K521" s="41">
        <v>1712</v>
      </c>
      <c r="L521" s="41">
        <v>379</v>
      </c>
      <c r="M521" s="41">
        <v>1292</v>
      </c>
      <c r="N521" s="52"/>
      <c r="O521" s="52"/>
    </row>
    <row r="522" spans="1:15" ht="15.75" customHeight="1" x14ac:dyDescent="0.15">
      <c r="A522" s="41">
        <v>2022</v>
      </c>
      <c r="B522" s="52" t="s">
        <v>130</v>
      </c>
      <c r="C522" s="52" t="s">
        <v>136</v>
      </c>
      <c r="D522" s="52" t="s">
        <v>139</v>
      </c>
      <c r="E522" s="41">
        <v>2212</v>
      </c>
      <c r="F522" s="41">
        <v>2</v>
      </c>
      <c r="G522" s="52" t="s">
        <v>31</v>
      </c>
      <c r="H522" s="41">
        <v>5</v>
      </c>
      <c r="I522" s="41">
        <v>0</v>
      </c>
      <c r="J522" s="41">
        <v>254</v>
      </c>
      <c r="K522" s="41">
        <v>1213</v>
      </c>
      <c r="L522" s="41">
        <v>7</v>
      </c>
      <c r="M522" s="41">
        <v>952</v>
      </c>
      <c r="N522" s="52"/>
      <c r="O522" s="52"/>
    </row>
    <row r="523" spans="1:15" ht="15.75" customHeight="1" x14ac:dyDescent="0.15">
      <c r="A523" s="41">
        <v>2022</v>
      </c>
      <c r="B523" s="52" t="s">
        <v>130</v>
      </c>
      <c r="C523" s="52" t="s">
        <v>132</v>
      </c>
      <c r="D523" s="52" t="s">
        <v>139</v>
      </c>
      <c r="E523" s="41">
        <v>2212</v>
      </c>
      <c r="F523" s="41">
        <v>2</v>
      </c>
      <c r="G523" s="52" t="s">
        <v>31</v>
      </c>
      <c r="H523" s="41">
        <v>5</v>
      </c>
      <c r="I523" s="41">
        <v>0</v>
      </c>
      <c r="J523" s="41">
        <v>264</v>
      </c>
      <c r="K523" s="41">
        <v>264</v>
      </c>
      <c r="L523" s="41">
        <v>0</v>
      </c>
      <c r="M523" s="41">
        <v>0</v>
      </c>
      <c r="N523" s="52"/>
      <c r="O523" s="52"/>
    </row>
    <row r="524" spans="1:15" ht="15.75" customHeight="1" x14ac:dyDescent="0.15">
      <c r="A524" s="41">
        <v>2022</v>
      </c>
      <c r="B524" s="52" t="s">
        <v>130</v>
      </c>
      <c r="C524" s="52" t="s">
        <v>137</v>
      </c>
      <c r="D524" s="52" t="s">
        <v>139</v>
      </c>
      <c r="E524" s="41">
        <v>2212</v>
      </c>
      <c r="F524" s="41">
        <v>2</v>
      </c>
      <c r="G524" s="52" t="s">
        <v>31</v>
      </c>
      <c r="H524" s="41">
        <v>5</v>
      </c>
      <c r="I524" s="41">
        <v>0</v>
      </c>
      <c r="J524" s="41">
        <v>316</v>
      </c>
      <c r="K524" s="41">
        <v>439</v>
      </c>
      <c r="L524" s="41">
        <v>16</v>
      </c>
      <c r="M524" s="41">
        <v>107</v>
      </c>
      <c r="N524" s="52"/>
      <c r="O524" s="52"/>
    </row>
    <row r="525" spans="1:15" ht="15.75" customHeight="1" x14ac:dyDescent="0.15">
      <c r="A525" s="41">
        <v>2022</v>
      </c>
      <c r="B525" s="52" t="s">
        <v>130</v>
      </c>
      <c r="C525" s="52" t="s">
        <v>133</v>
      </c>
      <c r="D525" s="52" t="s">
        <v>139</v>
      </c>
      <c r="E525" s="41">
        <v>2212</v>
      </c>
      <c r="F525" s="41">
        <v>2</v>
      </c>
      <c r="G525" s="52" t="s">
        <v>31</v>
      </c>
      <c r="H525" s="41">
        <v>5</v>
      </c>
      <c r="I525" s="41">
        <v>0</v>
      </c>
      <c r="J525" s="41">
        <v>191</v>
      </c>
      <c r="K525" s="41">
        <v>276</v>
      </c>
      <c r="L525" s="41">
        <v>0</v>
      </c>
      <c r="M525" s="41">
        <v>85</v>
      </c>
      <c r="N525" s="52"/>
      <c r="O525" s="52"/>
    </row>
    <row r="526" spans="1:15" ht="15.75" customHeight="1" x14ac:dyDescent="0.15">
      <c r="A526" s="41">
        <v>2022</v>
      </c>
      <c r="B526" s="52" t="s">
        <v>127</v>
      </c>
      <c r="C526" s="52" t="s">
        <v>134</v>
      </c>
      <c r="D526" s="52" t="s">
        <v>139</v>
      </c>
      <c r="E526" s="41">
        <v>2212</v>
      </c>
      <c r="F526" s="41">
        <v>2</v>
      </c>
      <c r="G526" s="52" t="s">
        <v>31</v>
      </c>
      <c r="H526" s="41">
        <v>5</v>
      </c>
      <c r="I526" s="41">
        <v>47</v>
      </c>
      <c r="J526" s="52"/>
      <c r="K526" s="52"/>
      <c r="L526" s="41">
        <v>34</v>
      </c>
      <c r="M526" s="41">
        <v>0</v>
      </c>
      <c r="N526" s="52"/>
      <c r="O526" s="52"/>
    </row>
    <row r="527" spans="1:15" ht="15.75" customHeight="1" x14ac:dyDescent="0.15">
      <c r="A527" s="41">
        <v>2022</v>
      </c>
      <c r="B527" s="52" t="s">
        <v>127</v>
      </c>
      <c r="C527" s="52" t="s">
        <v>135</v>
      </c>
      <c r="D527" s="52" t="s">
        <v>139</v>
      </c>
      <c r="E527" s="41">
        <v>2212</v>
      </c>
      <c r="F527" s="41">
        <v>2</v>
      </c>
      <c r="G527" s="52" t="s">
        <v>31</v>
      </c>
      <c r="H527" s="41">
        <v>5</v>
      </c>
      <c r="I527" s="41">
        <v>242</v>
      </c>
      <c r="J527" s="52"/>
      <c r="K527" s="52"/>
      <c r="L527" s="41">
        <v>109</v>
      </c>
      <c r="M527" s="41">
        <v>0</v>
      </c>
      <c r="N527" s="52"/>
      <c r="O527" s="52"/>
    </row>
    <row r="528" spans="1:15" ht="15.75" customHeight="1" x14ac:dyDescent="0.15">
      <c r="A528" s="41">
        <v>2022</v>
      </c>
      <c r="B528" s="52" t="s">
        <v>127</v>
      </c>
      <c r="C528" s="52" t="s">
        <v>138</v>
      </c>
      <c r="D528" s="52" t="s">
        <v>139</v>
      </c>
      <c r="E528" s="41">
        <v>2212</v>
      </c>
      <c r="F528" s="41">
        <v>2</v>
      </c>
      <c r="G528" s="52" t="s">
        <v>31</v>
      </c>
      <c r="H528" s="41">
        <v>5</v>
      </c>
      <c r="I528" s="41">
        <v>56</v>
      </c>
      <c r="J528" s="52"/>
      <c r="K528" s="52"/>
      <c r="L528" s="41">
        <v>0</v>
      </c>
      <c r="M528" s="41">
        <v>0</v>
      </c>
      <c r="N528" s="52"/>
      <c r="O528" s="52"/>
    </row>
    <row r="529" spans="1:15" ht="15.75" customHeight="1" x14ac:dyDescent="0.15">
      <c r="A529" s="41">
        <v>2022</v>
      </c>
      <c r="B529" s="52" t="s">
        <v>127</v>
      </c>
      <c r="C529" s="52" t="s">
        <v>142</v>
      </c>
      <c r="D529" s="52" t="s">
        <v>139</v>
      </c>
      <c r="E529" s="41">
        <v>2212</v>
      </c>
      <c r="F529" s="41">
        <v>2</v>
      </c>
      <c r="G529" s="52" t="s">
        <v>31</v>
      </c>
      <c r="H529" s="41">
        <v>5</v>
      </c>
      <c r="I529" s="41">
        <v>342</v>
      </c>
      <c r="J529" s="52"/>
      <c r="K529" s="52"/>
      <c r="L529" s="41">
        <v>207</v>
      </c>
      <c r="M529" s="41">
        <v>0</v>
      </c>
      <c r="N529" s="52"/>
      <c r="O529" s="52"/>
    </row>
    <row r="530" spans="1:15" ht="15.75" customHeight="1" x14ac:dyDescent="0.15">
      <c r="A530" s="41">
        <v>2022</v>
      </c>
      <c r="B530" s="52" t="s">
        <v>127</v>
      </c>
      <c r="C530" s="52" t="s">
        <v>143</v>
      </c>
      <c r="D530" s="52" t="s">
        <v>139</v>
      </c>
      <c r="E530" s="41">
        <v>2212</v>
      </c>
      <c r="F530" s="41">
        <v>2</v>
      </c>
      <c r="G530" s="52" t="s">
        <v>31</v>
      </c>
      <c r="H530" s="41">
        <v>5</v>
      </c>
      <c r="I530" s="41">
        <v>7</v>
      </c>
      <c r="J530" s="52"/>
      <c r="K530" s="52"/>
      <c r="L530" s="41">
        <v>0</v>
      </c>
      <c r="M530" s="41">
        <v>0</v>
      </c>
      <c r="N530" s="52"/>
      <c r="O530" s="52"/>
    </row>
    <row r="531" spans="1:15" ht="15.75" customHeight="1" x14ac:dyDescent="0.15">
      <c r="A531" s="41">
        <v>2022</v>
      </c>
      <c r="B531" s="52" t="s">
        <v>127</v>
      </c>
      <c r="C531" s="52" t="s">
        <v>128</v>
      </c>
      <c r="D531" s="52" t="s">
        <v>139</v>
      </c>
      <c r="E531" s="41">
        <v>2303</v>
      </c>
      <c r="F531" s="41">
        <v>3</v>
      </c>
      <c r="G531" s="52" t="s">
        <v>31</v>
      </c>
      <c r="H531" s="41">
        <v>5</v>
      </c>
      <c r="I531" s="41">
        <v>5</v>
      </c>
      <c r="J531" s="52"/>
      <c r="K531" s="52"/>
      <c r="L531" s="41">
        <v>0</v>
      </c>
      <c r="M531" s="41">
        <v>0</v>
      </c>
      <c r="N531" s="52"/>
      <c r="O531" s="52"/>
    </row>
    <row r="532" spans="1:15" ht="15.75" customHeight="1" x14ac:dyDescent="0.15">
      <c r="A532" s="41">
        <v>2022</v>
      </c>
      <c r="B532" s="52" t="s">
        <v>127</v>
      </c>
      <c r="C532" s="52" t="s">
        <v>129</v>
      </c>
      <c r="D532" s="52" t="s">
        <v>139</v>
      </c>
      <c r="E532" s="41">
        <v>2303</v>
      </c>
      <c r="F532" s="41">
        <v>3</v>
      </c>
      <c r="G532" s="52" t="s">
        <v>31</v>
      </c>
      <c r="H532" s="41">
        <v>5</v>
      </c>
      <c r="I532" s="41">
        <v>70</v>
      </c>
      <c r="J532" s="52"/>
      <c r="K532" s="52"/>
      <c r="L532" s="41">
        <v>0</v>
      </c>
      <c r="M532" s="41">
        <v>0</v>
      </c>
      <c r="N532" s="52"/>
      <c r="O532" s="52"/>
    </row>
    <row r="533" spans="1:15" ht="15.75" customHeight="1" x14ac:dyDescent="0.15">
      <c r="A533" s="41">
        <v>2022</v>
      </c>
      <c r="B533" s="52" t="s">
        <v>127</v>
      </c>
      <c r="C533" s="52" t="s">
        <v>140</v>
      </c>
      <c r="D533" s="52" t="s">
        <v>139</v>
      </c>
      <c r="E533" s="41">
        <v>2303</v>
      </c>
      <c r="F533" s="41">
        <v>3</v>
      </c>
      <c r="G533" s="52" t="s">
        <v>31</v>
      </c>
      <c r="H533" s="41">
        <v>5</v>
      </c>
      <c r="I533" s="41">
        <v>24</v>
      </c>
      <c r="J533" s="52"/>
      <c r="K533" s="52"/>
      <c r="L533" s="41">
        <v>0</v>
      </c>
      <c r="M533" s="41">
        <v>0</v>
      </c>
      <c r="N533" s="52"/>
      <c r="O533" s="52"/>
    </row>
    <row r="534" spans="1:15" ht="15.75" customHeight="1" x14ac:dyDescent="0.15">
      <c r="A534" s="41">
        <v>2022</v>
      </c>
      <c r="B534" s="52" t="s">
        <v>130</v>
      </c>
      <c r="C534" s="52" t="s">
        <v>141</v>
      </c>
      <c r="D534" s="52" t="s">
        <v>139</v>
      </c>
      <c r="E534" s="41">
        <v>2303</v>
      </c>
      <c r="F534" s="41">
        <v>3</v>
      </c>
      <c r="G534" s="52" t="s">
        <v>31</v>
      </c>
      <c r="H534" s="41">
        <v>5</v>
      </c>
      <c r="I534" s="41">
        <v>0</v>
      </c>
      <c r="J534" s="41">
        <v>134</v>
      </c>
      <c r="K534" s="41">
        <v>828</v>
      </c>
      <c r="L534" s="41">
        <v>28</v>
      </c>
      <c r="M534" s="41">
        <v>666</v>
      </c>
      <c r="N534" s="52"/>
      <c r="O534" s="52"/>
    </row>
    <row r="535" spans="1:15" ht="15.75" customHeight="1" x14ac:dyDescent="0.15">
      <c r="A535" s="41">
        <v>2022</v>
      </c>
      <c r="B535" s="52" t="s">
        <v>130</v>
      </c>
      <c r="C535" s="52" t="s">
        <v>131</v>
      </c>
      <c r="D535" s="52" t="s">
        <v>139</v>
      </c>
      <c r="E535" s="41">
        <v>2303</v>
      </c>
      <c r="F535" s="41">
        <v>3</v>
      </c>
      <c r="G535" s="52" t="s">
        <v>31</v>
      </c>
      <c r="H535" s="41">
        <v>5</v>
      </c>
      <c r="I535" s="41">
        <v>0</v>
      </c>
      <c r="J535" s="41">
        <v>116</v>
      </c>
      <c r="K535" s="41">
        <v>322</v>
      </c>
      <c r="L535" s="41">
        <v>206</v>
      </c>
      <c r="M535" s="41">
        <v>0</v>
      </c>
      <c r="N535" s="52"/>
      <c r="O535" s="52"/>
    </row>
    <row r="536" spans="1:15" ht="15.75" customHeight="1" x14ac:dyDescent="0.15">
      <c r="A536" s="41">
        <v>2022</v>
      </c>
      <c r="B536" s="52" t="s">
        <v>130</v>
      </c>
      <c r="C536" s="52" t="s">
        <v>136</v>
      </c>
      <c r="D536" s="52" t="s">
        <v>139</v>
      </c>
      <c r="E536" s="41">
        <v>2303</v>
      </c>
      <c r="F536" s="41">
        <v>3</v>
      </c>
      <c r="G536" s="52" t="s">
        <v>31</v>
      </c>
      <c r="H536" s="41">
        <v>5</v>
      </c>
      <c r="I536" s="41">
        <v>0</v>
      </c>
      <c r="J536" s="41">
        <v>181</v>
      </c>
      <c r="K536" s="41">
        <v>570</v>
      </c>
      <c r="L536" s="41">
        <v>30</v>
      </c>
      <c r="M536" s="41">
        <v>359</v>
      </c>
      <c r="N536" s="52"/>
      <c r="O536" s="52"/>
    </row>
    <row r="537" spans="1:15" ht="15.75" customHeight="1" x14ac:dyDescent="0.15">
      <c r="A537" s="41">
        <v>2022</v>
      </c>
      <c r="B537" s="52" t="s">
        <v>130</v>
      </c>
      <c r="C537" s="52" t="s">
        <v>132</v>
      </c>
      <c r="D537" s="52" t="s">
        <v>139</v>
      </c>
      <c r="E537" s="41">
        <v>2303</v>
      </c>
      <c r="F537" s="41">
        <v>3</v>
      </c>
      <c r="G537" s="52" t="s">
        <v>31</v>
      </c>
      <c r="H537" s="41">
        <v>5</v>
      </c>
      <c r="I537" s="41">
        <v>0</v>
      </c>
      <c r="J537" s="41">
        <v>93</v>
      </c>
      <c r="K537" s="41">
        <v>484</v>
      </c>
      <c r="L537" s="41">
        <v>15</v>
      </c>
      <c r="M537" s="41">
        <v>376</v>
      </c>
      <c r="N537" s="52"/>
      <c r="O537" s="52"/>
    </row>
    <row r="538" spans="1:15" ht="15.75" customHeight="1" x14ac:dyDescent="0.15">
      <c r="A538" s="41">
        <v>2022</v>
      </c>
      <c r="B538" s="52" t="s">
        <v>130</v>
      </c>
      <c r="C538" s="52" t="s">
        <v>137</v>
      </c>
      <c r="D538" s="52" t="s">
        <v>139</v>
      </c>
      <c r="E538" s="41">
        <v>2303</v>
      </c>
      <c r="F538" s="41">
        <v>3</v>
      </c>
      <c r="G538" s="52" t="s">
        <v>31</v>
      </c>
      <c r="H538" s="41">
        <v>5</v>
      </c>
      <c r="I538" s="41">
        <v>0</v>
      </c>
      <c r="J538" s="41">
        <v>205</v>
      </c>
      <c r="K538" s="41">
        <v>1664</v>
      </c>
      <c r="L538" s="41">
        <v>18</v>
      </c>
      <c r="M538" s="41">
        <v>1441</v>
      </c>
      <c r="N538" s="52"/>
      <c r="O538" s="52"/>
    </row>
    <row r="539" spans="1:15" ht="15.75" customHeight="1" x14ac:dyDescent="0.15">
      <c r="A539" s="41">
        <v>2022</v>
      </c>
      <c r="B539" s="52" t="s">
        <v>130</v>
      </c>
      <c r="C539" s="52" t="s">
        <v>133</v>
      </c>
      <c r="D539" s="52" t="s">
        <v>139</v>
      </c>
      <c r="E539" s="41">
        <v>2303</v>
      </c>
      <c r="F539" s="41">
        <v>3</v>
      </c>
      <c r="G539" s="52" t="s">
        <v>31</v>
      </c>
      <c r="H539" s="41">
        <v>5</v>
      </c>
      <c r="I539" s="41">
        <v>0</v>
      </c>
      <c r="J539" s="41">
        <v>217</v>
      </c>
      <c r="K539" s="41">
        <v>911</v>
      </c>
      <c r="L539" s="41">
        <v>0</v>
      </c>
      <c r="M539" s="41">
        <v>694</v>
      </c>
      <c r="N539" s="52"/>
      <c r="O539" s="52"/>
    </row>
    <row r="540" spans="1:15" ht="15.75" customHeight="1" x14ac:dyDescent="0.15">
      <c r="A540" s="41">
        <v>2022</v>
      </c>
      <c r="B540" s="52" t="s">
        <v>127</v>
      </c>
      <c r="C540" s="52" t="s">
        <v>134</v>
      </c>
      <c r="D540" s="52" t="s">
        <v>139</v>
      </c>
      <c r="E540" s="41">
        <v>2303</v>
      </c>
      <c r="F540" s="41">
        <v>3</v>
      </c>
      <c r="G540" s="52" t="s">
        <v>31</v>
      </c>
      <c r="H540" s="41">
        <v>5</v>
      </c>
      <c r="I540" s="41">
        <v>43</v>
      </c>
      <c r="J540" s="52"/>
      <c r="K540" s="52"/>
      <c r="L540" s="41">
        <v>11</v>
      </c>
      <c r="M540" s="41">
        <v>0</v>
      </c>
      <c r="N540" s="52"/>
      <c r="O540" s="52"/>
    </row>
    <row r="541" spans="1:15" ht="15.75" customHeight="1" x14ac:dyDescent="0.15">
      <c r="A541" s="41">
        <v>2022</v>
      </c>
      <c r="B541" s="52" t="s">
        <v>127</v>
      </c>
      <c r="C541" s="52" t="s">
        <v>135</v>
      </c>
      <c r="D541" s="52" t="s">
        <v>139</v>
      </c>
      <c r="E541" s="41">
        <v>2303</v>
      </c>
      <c r="F541" s="41">
        <v>3</v>
      </c>
      <c r="G541" s="52" t="s">
        <v>31</v>
      </c>
      <c r="H541" s="41">
        <v>5</v>
      </c>
      <c r="I541" s="41">
        <v>7</v>
      </c>
      <c r="J541" s="52"/>
      <c r="K541" s="52"/>
      <c r="L541" s="41">
        <v>1</v>
      </c>
      <c r="M541" s="41">
        <v>0</v>
      </c>
      <c r="N541" s="52"/>
      <c r="O541" s="52"/>
    </row>
    <row r="542" spans="1:15" ht="15.75" customHeight="1" x14ac:dyDescent="0.15">
      <c r="A542" s="41">
        <v>2022</v>
      </c>
      <c r="B542" s="52" t="s">
        <v>127</v>
      </c>
      <c r="C542" s="52" t="s">
        <v>138</v>
      </c>
      <c r="D542" s="52" t="s">
        <v>139</v>
      </c>
      <c r="E542" s="41">
        <v>2303</v>
      </c>
      <c r="F542" s="41">
        <v>3</v>
      </c>
      <c r="G542" s="52" t="s">
        <v>31</v>
      </c>
      <c r="H542" s="41">
        <v>5</v>
      </c>
      <c r="I542" s="41">
        <v>2</v>
      </c>
      <c r="J542" s="52"/>
      <c r="K542" s="52"/>
      <c r="L542" s="41">
        <v>0</v>
      </c>
      <c r="M542" s="41">
        <v>0</v>
      </c>
      <c r="N542" s="52"/>
      <c r="O542" s="52"/>
    </row>
    <row r="543" spans="1:15" ht="15.75" customHeight="1" x14ac:dyDescent="0.15">
      <c r="A543" s="41">
        <v>2022</v>
      </c>
      <c r="B543" s="52" t="s">
        <v>127</v>
      </c>
      <c r="C543" s="52" t="s">
        <v>142</v>
      </c>
      <c r="D543" s="52" t="s">
        <v>139</v>
      </c>
      <c r="E543" s="41">
        <v>2303</v>
      </c>
      <c r="F543" s="41">
        <v>3</v>
      </c>
      <c r="G543" s="52" t="s">
        <v>31</v>
      </c>
      <c r="H543" s="41">
        <v>5</v>
      </c>
      <c r="I543" s="41">
        <v>93</v>
      </c>
      <c r="J543" s="52"/>
      <c r="K543" s="52"/>
      <c r="L543" s="41">
        <v>0</v>
      </c>
      <c r="M543" s="41">
        <v>0</v>
      </c>
      <c r="N543" s="52"/>
      <c r="O543" s="52"/>
    </row>
    <row r="544" spans="1:15" ht="15.75" customHeight="1" x14ac:dyDescent="0.15">
      <c r="A544" s="41">
        <v>2022</v>
      </c>
      <c r="B544" s="52" t="s">
        <v>127</v>
      </c>
      <c r="C544" s="52" t="s">
        <v>143</v>
      </c>
      <c r="D544" s="52" t="s">
        <v>139</v>
      </c>
      <c r="E544" s="41">
        <v>2303</v>
      </c>
      <c r="F544" s="41">
        <v>3</v>
      </c>
      <c r="G544" s="52" t="s">
        <v>31</v>
      </c>
      <c r="H544" s="41">
        <v>5</v>
      </c>
      <c r="I544" s="41">
        <v>9</v>
      </c>
      <c r="J544" s="52"/>
      <c r="K544" s="52"/>
      <c r="L544" s="41">
        <v>0</v>
      </c>
      <c r="M544" s="41">
        <v>0</v>
      </c>
      <c r="N544" s="52"/>
      <c r="O544" s="52"/>
    </row>
    <row r="545" spans="1:15" ht="15.75" customHeight="1" x14ac:dyDescent="0.15">
      <c r="A545" s="41">
        <v>2022</v>
      </c>
      <c r="B545" s="52" t="s">
        <v>127</v>
      </c>
      <c r="C545" s="52" t="s">
        <v>128</v>
      </c>
      <c r="D545" s="52" t="s">
        <v>139</v>
      </c>
      <c r="E545" s="41">
        <v>2309</v>
      </c>
      <c r="F545" s="41">
        <v>3</v>
      </c>
      <c r="G545" s="52" t="s">
        <v>31</v>
      </c>
      <c r="H545" s="41">
        <v>4</v>
      </c>
      <c r="I545" s="41">
        <v>99</v>
      </c>
      <c r="J545" s="52"/>
      <c r="K545" s="52"/>
      <c r="L545" s="41">
        <v>0</v>
      </c>
      <c r="M545" s="41">
        <v>0</v>
      </c>
      <c r="N545" s="52"/>
      <c r="O545" s="52"/>
    </row>
    <row r="546" spans="1:15" ht="15.75" customHeight="1" x14ac:dyDescent="0.15">
      <c r="A546" s="41">
        <v>2022</v>
      </c>
      <c r="B546" s="52" t="s">
        <v>127</v>
      </c>
      <c r="C546" s="52" t="s">
        <v>129</v>
      </c>
      <c r="D546" s="52" t="s">
        <v>139</v>
      </c>
      <c r="E546" s="41">
        <v>2309</v>
      </c>
      <c r="F546" s="41">
        <v>3</v>
      </c>
      <c r="G546" s="52" t="s">
        <v>31</v>
      </c>
      <c r="H546" s="41">
        <v>4</v>
      </c>
      <c r="I546" s="41">
        <v>44</v>
      </c>
      <c r="J546" s="52"/>
      <c r="K546" s="52"/>
      <c r="L546" s="41">
        <v>0</v>
      </c>
      <c r="M546" s="41">
        <v>0</v>
      </c>
      <c r="N546" s="52"/>
      <c r="O546" s="52"/>
    </row>
    <row r="547" spans="1:15" ht="15.75" customHeight="1" x14ac:dyDescent="0.15">
      <c r="A547" s="41">
        <v>2022</v>
      </c>
      <c r="B547" s="52" t="s">
        <v>127</v>
      </c>
      <c r="C547" s="52" t="s">
        <v>140</v>
      </c>
      <c r="D547" s="52" t="s">
        <v>139</v>
      </c>
      <c r="E547" s="41">
        <v>2309</v>
      </c>
      <c r="F547" s="41">
        <v>3</v>
      </c>
      <c r="G547" s="52" t="s">
        <v>31</v>
      </c>
      <c r="H547" s="41">
        <v>4</v>
      </c>
      <c r="I547" s="41">
        <v>209</v>
      </c>
      <c r="J547" s="52"/>
      <c r="K547" s="52"/>
      <c r="L547" s="41">
        <v>0</v>
      </c>
      <c r="M547" s="41">
        <v>0</v>
      </c>
      <c r="N547" s="52"/>
      <c r="O547" s="52"/>
    </row>
    <row r="548" spans="1:15" ht="15.75" customHeight="1" x14ac:dyDescent="0.15">
      <c r="A548" s="41">
        <v>2022</v>
      </c>
      <c r="B548" s="52" t="s">
        <v>130</v>
      </c>
      <c r="C548" s="52" t="s">
        <v>141</v>
      </c>
      <c r="D548" s="52" t="s">
        <v>139</v>
      </c>
      <c r="E548" s="41">
        <v>2309</v>
      </c>
      <c r="F548" s="41">
        <v>3</v>
      </c>
      <c r="G548" s="52" t="s">
        <v>31</v>
      </c>
      <c r="H548" s="41">
        <v>4</v>
      </c>
      <c r="I548" s="41">
        <v>0</v>
      </c>
      <c r="J548" s="41">
        <v>170</v>
      </c>
      <c r="K548" s="41">
        <v>595</v>
      </c>
      <c r="L548" s="41">
        <v>18</v>
      </c>
      <c r="M548" s="41">
        <v>407</v>
      </c>
      <c r="N548" s="52"/>
      <c r="O548" s="52"/>
    </row>
    <row r="549" spans="1:15" ht="15.75" customHeight="1" x14ac:dyDescent="0.15">
      <c r="A549" s="41">
        <v>2022</v>
      </c>
      <c r="B549" s="52" t="s">
        <v>130</v>
      </c>
      <c r="C549" s="52" t="s">
        <v>131</v>
      </c>
      <c r="D549" s="52" t="s">
        <v>139</v>
      </c>
      <c r="E549" s="41">
        <v>2309</v>
      </c>
      <c r="F549" s="41">
        <v>3</v>
      </c>
      <c r="G549" s="52" t="s">
        <v>31</v>
      </c>
      <c r="H549" s="41">
        <v>4</v>
      </c>
      <c r="I549" s="41">
        <v>0</v>
      </c>
      <c r="J549" s="41">
        <v>102</v>
      </c>
      <c r="K549" s="41">
        <v>531</v>
      </c>
      <c r="L549" s="41">
        <v>204</v>
      </c>
      <c r="M549" s="41">
        <v>225</v>
      </c>
      <c r="N549" s="52"/>
      <c r="O549" s="52"/>
    </row>
    <row r="550" spans="1:15" ht="15.75" customHeight="1" x14ac:dyDescent="0.15">
      <c r="A550" s="41">
        <v>2022</v>
      </c>
      <c r="B550" s="52" t="s">
        <v>130</v>
      </c>
      <c r="C550" s="52" t="s">
        <v>136</v>
      </c>
      <c r="D550" s="52" t="s">
        <v>139</v>
      </c>
      <c r="E550" s="41">
        <v>2309</v>
      </c>
      <c r="F550" s="41">
        <v>3</v>
      </c>
      <c r="G550" s="52" t="s">
        <v>31</v>
      </c>
      <c r="H550" s="41">
        <v>4</v>
      </c>
      <c r="I550" s="41">
        <v>0</v>
      </c>
      <c r="J550" s="41">
        <v>142</v>
      </c>
      <c r="K550" s="41">
        <v>142</v>
      </c>
      <c r="L550" s="41">
        <v>0</v>
      </c>
      <c r="M550" s="41">
        <v>0</v>
      </c>
      <c r="N550" s="52"/>
      <c r="O550" s="52"/>
    </row>
    <row r="551" spans="1:15" ht="15.75" customHeight="1" x14ac:dyDescent="0.15">
      <c r="A551" s="41">
        <v>2022</v>
      </c>
      <c r="B551" s="52" t="s">
        <v>130</v>
      </c>
      <c r="C551" s="52" t="s">
        <v>132</v>
      </c>
      <c r="D551" s="52" t="s">
        <v>139</v>
      </c>
      <c r="E551" s="41">
        <v>2309</v>
      </c>
      <c r="F551" s="41">
        <v>3</v>
      </c>
      <c r="G551" s="52" t="s">
        <v>31</v>
      </c>
      <c r="H551" s="41">
        <v>4</v>
      </c>
      <c r="I551" s="41">
        <v>0</v>
      </c>
      <c r="J551" s="41">
        <v>187</v>
      </c>
      <c r="K551" s="41">
        <v>417</v>
      </c>
      <c r="L551" s="41">
        <v>0</v>
      </c>
      <c r="M551" s="41">
        <v>230</v>
      </c>
      <c r="N551" s="52"/>
      <c r="O551" s="52"/>
    </row>
    <row r="552" spans="1:15" ht="15.75" customHeight="1" x14ac:dyDescent="0.15">
      <c r="A552" s="41">
        <v>2022</v>
      </c>
      <c r="B552" s="52" t="s">
        <v>130</v>
      </c>
      <c r="C552" s="52" t="s">
        <v>137</v>
      </c>
      <c r="D552" s="52" t="s">
        <v>139</v>
      </c>
      <c r="E552" s="41">
        <v>2309</v>
      </c>
      <c r="F552" s="41">
        <v>3</v>
      </c>
      <c r="G552" s="52" t="s">
        <v>31</v>
      </c>
      <c r="H552" s="41">
        <v>4</v>
      </c>
      <c r="I552" s="41">
        <v>0</v>
      </c>
      <c r="J552" s="41">
        <v>157</v>
      </c>
      <c r="K552" s="41">
        <v>157</v>
      </c>
      <c r="L552" s="41">
        <v>0</v>
      </c>
      <c r="M552" s="41">
        <v>0</v>
      </c>
      <c r="N552" s="52"/>
      <c r="O552" s="52"/>
    </row>
    <row r="553" spans="1:15" ht="15.75" customHeight="1" x14ac:dyDescent="0.15">
      <c r="A553" s="41">
        <v>2022</v>
      </c>
      <c r="B553" s="52" t="s">
        <v>127</v>
      </c>
      <c r="C553" s="52" t="s">
        <v>134</v>
      </c>
      <c r="D553" s="52" t="s">
        <v>139</v>
      </c>
      <c r="E553" s="41">
        <v>2309</v>
      </c>
      <c r="F553" s="41">
        <v>3</v>
      </c>
      <c r="G553" s="52" t="s">
        <v>31</v>
      </c>
      <c r="H553" s="41">
        <v>4</v>
      </c>
      <c r="I553" s="41">
        <v>145</v>
      </c>
      <c r="J553" s="52"/>
      <c r="K553" s="52"/>
      <c r="L553" s="41">
        <v>132</v>
      </c>
      <c r="M553" s="41">
        <v>0</v>
      </c>
      <c r="N553" s="52"/>
      <c r="O553" s="52"/>
    </row>
    <row r="554" spans="1:15" ht="15.75" customHeight="1" x14ac:dyDescent="0.15">
      <c r="A554" s="41">
        <v>2022</v>
      </c>
      <c r="B554" s="52" t="s">
        <v>127</v>
      </c>
      <c r="C554" s="52" t="s">
        <v>135</v>
      </c>
      <c r="D554" s="52" t="s">
        <v>139</v>
      </c>
      <c r="E554" s="41">
        <v>2309</v>
      </c>
      <c r="F554" s="41">
        <v>3</v>
      </c>
      <c r="G554" s="52" t="s">
        <v>31</v>
      </c>
      <c r="H554" s="41">
        <v>4</v>
      </c>
      <c r="I554" s="41">
        <v>111</v>
      </c>
      <c r="J554" s="52"/>
      <c r="K554" s="52"/>
      <c r="L554" s="41">
        <v>15</v>
      </c>
      <c r="M554" s="41">
        <v>0</v>
      </c>
      <c r="N554" s="52"/>
      <c r="O554" s="52"/>
    </row>
    <row r="555" spans="1:15" ht="15.75" customHeight="1" x14ac:dyDescent="0.15">
      <c r="A555" s="41">
        <v>2022</v>
      </c>
      <c r="B555" s="52" t="s">
        <v>127</v>
      </c>
      <c r="C555" s="52" t="s">
        <v>138</v>
      </c>
      <c r="D555" s="52" t="s">
        <v>139</v>
      </c>
      <c r="E555" s="41">
        <v>2309</v>
      </c>
      <c r="F555" s="41">
        <v>3</v>
      </c>
      <c r="G555" s="52" t="s">
        <v>31</v>
      </c>
      <c r="H555" s="41">
        <v>4</v>
      </c>
      <c r="I555" s="41">
        <v>69</v>
      </c>
      <c r="J555" s="52"/>
      <c r="K555" s="52"/>
      <c r="L555" s="41">
        <v>0</v>
      </c>
      <c r="M555" s="41">
        <v>0</v>
      </c>
      <c r="N555" s="52"/>
      <c r="O555" s="52"/>
    </row>
    <row r="556" spans="1:15" ht="15.75" customHeight="1" x14ac:dyDescent="0.15">
      <c r="A556" s="41">
        <v>2022</v>
      </c>
      <c r="B556" s="52" t="s">
        <v>127</v>
      </c>
      <c r="C556" s="52" t="s">
        <v>142</v>
      </c>
      <c r="D556" s="52" t="s">
        <v>139</v>
      </c>
      <c r="E556" s="41">
        <v>2309</v>
      </c>
      <c r="F556" s="41">
        <v>3</v>
      </c>
      <c r="G556" s="52" t="s">
        <v>31</v>
      </c>
      <c r="H556" s="41">
        <v>4</v>
      </c>
      <c r="I556" s="41">
        <v>73</v>
      </c>
      <c r="J556" s="52"/>
      <c r="K556" s="52"/>
      <c r="L556" s="41">
        <v>0</v>
      </c>
      <c r="M556" s="41">
        <v>0</v>
      </c>
      <c r="N556" s="52"/>
      <c r="O556" s="52"/>
    </row>
    <row r="557" spans="1:15" ht="15.75" customHeight="1" x14ac:dyDescent="0.15">
      <c r="A557" s="41">
        <v>2022</v>
      </c>
      <c r="B557" s="52" t="s">
        <v>127</v>
      </c>
      <c r="C557" s="52" t="s">
        <v>128</v>
      </c>
      <c r="D557" s="52" t="s">
        <v>139</v>
      </c>
      <c r="E557" s="41">
        <v>2406</v>
      </c>
      <c r="F557" s="41">
        <v>4</v>
      </c>
      <c r="G557" s="52" t="s">
        <v>31</v>
      </c>
      <c r="H557" s="41">
        <v>4</v>
      </c>
      <c r="I557" s="41">
        <v>37</v>
      </c>
      <c r="J557" s="52"/>
      <c r="K557" s="52"/>
      <c r="L557" s="41">
        <v>6</v>
      </c>
      <c r="M557" s="41">
        <v>0</v>
      </c>
      <c r="N557" s="52"/>
      <c r="O557" s="52"/>
    </row>
    <row r="558" spans="1:15" ht="15.75" customHeight="1" x14ac:dyDescent="0.15">
      <c r="A558" s="41">
        <v>2022</v>
      </c>
      <c r="B558" s="52" t="s">
        <v>127</v>
      </c>
      <c r="C558" s="52" t="s">
        <v>129</v>
      </c>
      <c r="D558" s="52" t="s">
        <v>139</v>
      </c>
      <c r="E558" s="41">
        <v>2406</v>
      </c>
      <c r="F558" s="41">
        <v>4</v>
      </c>
      <c r="G558" s="52" t="s">
        <v>31</v>
      </c>
      <c r="H558" s="41">
        <v>4</v>
      </c>
      <c r="I558" s="41">
        <v>53</v>
      </c>
      <c r="J558" s="52"/>
      <c r="K558" s="52"/>
      <c r="L558" s="41">
        <v>0</v>
      </c>
      <c r="M558" s="41">
        <v>0</v>
      </c>
      <c r="N558" s="52"/>
      <c r="O558" s="52"/>
    </row>
    <row r="559" spans="1:15" ht="15.75" customHeight="1" x14ac:dyDescent="0.15">
      <c r="A559" s="41">
        <v>2022</v>
      </c>
      <c r="B559" s="52" t="s">
        <v>127</v>
      </c>
      <c r="C559" s="52" t="s">
        <v>140</v>
      </c>
      <c r="D559" s="52" t="s">
        <v>139</v>
      </c>
      <c r="E559" s="41">
        <v>2406</v>
      </c>
      <c r="F559" s="41">
        <v>4</v>
      </c>
      <c r="G559" s="52" t="s">
        <v>31</v>
      </c>
      <c r="H559" s="41">
        <v>4</v>
      </c>
      <c r="I559" s="41">
        <v>71</v>
      </c>
      <c r="J559" s="52"/>
      <c r="K559" s="52"/>
      <c r="L559" s="41">
        <v>0</v>
      </c>
      <c r="M559" s="41">
        <v>0</v>
      </c>
      <c r="N559" s="52"/>
      <c r="O559" s="52"/>
    </row>
    <row r="560" spans="1:15" ht="15.75" customHeight="1" x14ac:dyDescent="0.15">
      <c r="A560" s="41">
        <v>2022</v>
      </c>
      <c r="B560" s="52" t="s">
        <v>130</v>
      </c>
      <c r="C560" s="52" t="s">
        <v>141</v>
      </c>
      <c r="D560" s="52" t="s">
        <v>139</v>
      </c>
      <c r="E560" s="41">
        <v>2406</v>
      </c>
      <c r="F560" s="41">
        <v>4</v>
      </c>
      <c r="G560" s="52" t="s">
        <v>31</v>
      </c>
      <c r="H560" s="41">
        <v>4</v>
      </c>
      <c r="I560" s="41">
        <v>0</v>
      </c>
      <c r="J560" s="41">
        <v>172</v>
      </c>
      <c r="K560" s="41">
        <v>240</v>
      </c>
      <c r="L560" s="41">
        <v>10</v>
      </c>
      <c r="M560" s="41">
        <v>58</v>
      </c>
      <c r="N560" s="52"/>
      <c r="O560" s="52"/>
    </row>
    <row r="561" spans="1:15" ht="15.75" customHeight="1" x14ac:dyDescent="0.15">
      <c r="A561" s="41">
        <v>2022</v>
      </c>
      <c r="B561" s="52" t="s">
        <v>130</v>
      </c>
      <c r="C561" s="52" t="s">
        <v>131</v>
      </c>
      <c r="D561" s="52" t="s">
        <v>139</v>
      </c>
      <c r="E561" s="41">
        <v>2406</v>
      </c>
      <c r="F561" s="41">
        <v>4</v>
      </c>
      <c r="G561" s="52" t="s">
        <v>31</v>
      </c>
      <c r="H561" s="41">
        <v>4</v>
      </c>
      <c r="I561" s="41">
        <v>0</v>
      </c>
      <c r="J561" s="41">
        <v>27</v>
      </c>
      <c r="K561" s="41">
        <v>1555</v>
      </c>
      <c r="L561" s="41">
        <v>986</v>
      </c>
      <c r="M561" s="41">
        <v>542</v>
      </c>
      <c r="N561" s="52"/>
      <c r="O561" s="52"/>
    </row>
    <row r="562" spans="1:15" ht="15.75" customHeight="1" x14ac:dyDescent="0.15">
      <c r="A562" s="41">
        <v>2022</v>
      </c>
      <c r="B562" s="52" t="s">
        <v>130</v>
      </c>
      <c r="C562" s="52" t="s">
        <v>136</v>
      </c>
      <c r="D562" s="52" t="s">
        <v>139</v>
      </c>
      <c r="E562" s="41">
        <v>2406</v>
      </c>
      <c r="F562" s="41">
        <v>4</v>
      </c>
      <c r="G562" s="52" t="s">
        <v>31</v>
      </c>
      <c r="H562" s="41">
        <v>4</v>
      </c>
      <c r="I562" s="41">
        <v>0</v>
      </c>
      <c r="J562" s="41">
        <v>110</v>
      </c>
      <c r="K562" s="41">
        <v>1459</v>
      </c>
      <c r="L562" s="41">
        <v>21</v>
      </c>
      <c r="M562" s="41">
        <v>1328</v>
      </c>
      <c r="N562" s="52"/>
      <c r="O562" s="52"/>
    </row>
    <row r="563" spans="1:15" ht="15.75" customHeight="1" x14ac:dyDescent="0.15">
      <c r="A563" s="41">
        <v>2022</v>
      </c>
      <c r="B563" s="52" t="s">
        <v>130</v>
      </c>
      <c r="C563" s="52" t="s">
        <v>132</v>
      </c>
      <c r="D563" s="52" t="s">
        <v>139</v>
      </c>
      <c r="E563" s="41">
        <v>2406</v>
      </c>
      <c r="F563" s="41">
        <v>4</v>
      </c>
      <c r="G563" s="52" t="s">
        <v>31</v>
      </c>
      <c r="H563" s="41">
        <v>4</v>
      </c>
      <c r="I563" s="41">
        <v>0</v>
      </c>
      <c r="J563" s="41">
        <v>147</v>
      </c>
      <c r="K563" s="41">
        <v>169</v>
      </c>
      <c r="L563" s="41">
        <v>0</v>
      </c>
      <c r="M563" s="41">
        <v>22</v>
      </c>
      <c r="N563" s="52"/>
      <c r="O563" s="52"/>
    </row>
    <row r="564" spans="1:15" ht="15.75" customHeight="1" x14ac:dyDescent="0.15">
      <c r="A564" s="41">
        <v>2022</v>
      </c>
      <c r="B564" s="52" t="s">
        <v>130</v>
      </c>
      <c r="C564" s="52" t="s">
        <v>137</v>
      </c>
      <c r="D564" s="52" t="s">
        <v>139</v>
      </c>
      <c r="E564" s="41">
        <v>2406</v>
      </c>
      <c r="F564" s="41">
        <v>4</v>
      </c>
      <c r="G564" s="52" t="s">
        <v>31</v>
      </c>
      <c r="H564" s="41">
        <v>4</v>
      </c>
      <c r="I564" s="41">
        <v>0</v>
      </c>
      <c r="J564" s="41">
        <v>246</v>
      </c>
      <c r="K564" s="41">
        <v>246</v>
      </c>
      <c r="L564" s="41">
        <v>0</v>
      </c>
      <c r="M564" s="41">
        <v>0</v>
      </c>
      <c r="N564" s="52"/>
      <c r="O564" s="52"/>
    </row>
    <row r="565" spans="1:15" ht="15.75" customHeight="1" x14ac:dyDescent="0.15">
      <c r="A565" s="41">
        <v>2022</v>
      </c>
      <c r="B565" s="52" t="s">
        <v>127</v>
      </c>
      <c r="C565" s="52" t="s">
        <v>134</v>
      </c>
      <c r="D565" s="52" t="s">
        <v>139</v>
      </c>
      <c r="E565" s="41">
        <v>2406</v>
      </c>
      <c r="F565" s="41">
        <v>4</v>
      </c>
      <c r="G565" s="52" t="s">
        <v>31</v>
      </c>
      <c r="H565" s="41">
        <v>4</v>
      </c>
      <c r="I565" s="41">
        <v>265</v>
      </c>
      <c r="J565" s="52"/>
      <c r="K565" s="52"/>
      <c r="L565" s="41">
        <v>170</v>
      </c>
      <c r="M565" s="41">
        <v>0</v>
      </c>
      <c r="N565" s="52"/>
      <c r="O565" s="52"/>
    </row>
    <row r="566" spans="1:15" ht="15.75" customHeight="1" x14ac:dyDescent="0.15">
      <c r="A566" s="41">
        <v>2022</v>
      </c>
      <c r="B566" s="52" t="s">
        <v>127</v>
      </c>
      <c r="C566" s="52" t="s">
        <v>135</v>
      </c>
      <c r="D566" s="52" t="s">
        <v>139</v>
      </c>
      <c r="E566" s="41">
        <v>2406</v>
      </c>
      <c r="F566" s="41">
        <v>4</v>
      </c>
      <c r="G566" s="52" t="s">
        <v>31</v>
      </c>
      <c r="H566" s="41">
        <v>4</v>
      </c>
      <c r="I566" s="41">
        <v>68</v>
      </c>
      <c r="J566" s="52"/>
      <c r="K566" s="52"/>
      <c r="L566" s="41">
        <v>11</v>
      </c>
      <c r="M566" s="41">
        <v>0</v>
      </c>
      <c r="N566" s="52"/>
      <c r="O566" s="52"/>
    </row>
    <row r="567" spans="1:15" ht="15.75" customHeight="1" x14ac:dyDescent="0.15">
      <c r="A567" s="41">
        <v>2022</v>
      </c>
      <c r="B567" s="52" t="s">
        <v>127</v>
      </c>
      <c r="C567" s="52" t="s">
        <v>138</v>
      </c>
      <c r="D567" s="52" t="s">
        <v>139</v>
      </c>
      <c r="E567" s="41">
        <v>2406</v>
      </c>
      <c r="F567" s="41">
        <v>4</v>
      </c>
      <c r="G567" s="52" t="s">
        <v>31</v>
      </c>
      <c r="H567" s="41">
        <v>4</v>
      </c>
      <c r="I567" s="41">
        <v>41</v>
      </c>
      <c r="J567" s="52"/>
      <c r="K567" s="52"/>
      <c r="L567" s="41">
        <v>0</v>
      </c>
      <c r="M567" s="41">
        <v>0</v>
      </c>
      <c r="N567" s="52"/>
      <c r="O567" s="52"/>
    </row>
    <row r="568" spans="1:15" ht="15.75" customHeight="1" x14ac:dyDescent="0.15">
      <c r="A568" s="41">
        <v>2022</v>
      </c>
      <c r="B568" s="52" t="s">
        <v>127</v>
      </c>
      <c r="C568" s="52" t="s">
        <v>142</v>
      </c>
      <c r="D568" s="52" t="s">
        <v>139</v>
      </c>
      <c r="E568" s="41">
        <v>2406</v>
      </c>
      <c r="F568" s="41">
        <v>4</v>
      </c>
      <c r="G568" s="52" t="s">
        <v>31</v>
      </c>
      <c r="H568" s="41">
        <v>4</v>
      </c>
      <c r="I568" s="41">
        <v>49</v>
      </c>
      <c r="J568" s="52"/>
      <c r="K568" s="52"/>
      <c r="L568" s="41">
        <v>0</v>
      </c>
      <c r="M568" s="41">
        <v>0</v>
      </c>
      <c r="N568" s="52"/>
      <c r="O568" s="52"/>
    </row>
    <row r="569" spans="1:15" ht="15.75" customHeight="1" x14ac:dyDescent="0.15">
      <c r="A569" s="41">
        <v>2022</v>
      </c>
      <c r="B569" s="52" t="s">
        <v>127</v>
      </c>
      <c r="C569" s="52" t="s">
        <v>128</v>
      </c>
      <c r="D569" s="52" t="s">
        <v>139</v>
      </c>
      <c r="E569" s="41">
        <v>2407</v>
      </c>
      <c r="F569" s="41">
        <v>4</v>
      </c>
      <c r="G569" s="52" t="s">
        <v>31</v>
      </c>
      <c r="H569" s="41">
        <v>5</v>
      </c>
      <c r="I569" s="41">
        <v>46</v>
      </c>
      <c r="J569" s="52"/>
      <c r="K569" s="52"/>
      <c r="L569" s="41">
        <v>0</v>
      </c>
      <c r="M569" s="41">
        <v>0</v>
      </c>
      <c r="N569" s="52"/>
      <c r="O569" s="52"/>
    </row>
    <row r="570" spans="1:15" ht="15.75" customHeight="1" x14ac:dyDescent="0.15">
      <c r="A570" s="41">
        <v>2022</v>
      </c>
      <c r="B570" s="52" t="s">
        <v>127</v>
      </c>
      <c r="C570" s="52" t="s">
        <v>129</v>
      </c>
      <c r="D570" s="52" t="s">
        <v>139</v>
      </c>
      <c r="E570" s="41">
        <v>2407</v>
      </c>
      <c r="F570" s="41">
        <v>4</v>
      </c>
      <c r="G570" s="52" t="s">
        <v>31</v>
      </c>
      <c r="H570" s="41">
        <v>5</v>
      </c>
      <c r="I570" s="41">
        <v>470</v>
      </c>
      <c r="J570" s="52"/>
      <c r="K570" s="52"/>
      <c r="L570" s="41">
        <v>35</v>
      </c>
      <c r="M570" s="41">
        <v>0</v>
      </c>
      <c r="N570" s="52"/>
      <c r="O570" s="52"/>
    </row>
    <row r="571" spans="1:15" ht="15.75" customHeight="1" x14ac:dyDescent="0.15">
      <c r="A571" s="41">
        <v>2022</v>
      </c>
      <c r="B571" s="52" t="s">
        <v>127</v>
      </c>
      <c r="C571" s="52" t="s">
        <v>140</v>
      </c>
      <c r="D571" s="52" t="s">
        <v>139</v>
      </c>
      <c r="E571" s="41">
        <v>2407</v>
      </c>
      <c r="F571" s="41">
        <v>4</v>
      </c>
      <c r="G571" s="52" t="s">
        <v>31</v>
      </c>
      <c r="H571" s="41">
        <v>5</v>
      </c>
      <c r="I571" s="41">
        <v>43</v>
      </c>
      <c r="J571" s="52"/>
      <c r="K571" s="52"/>
      <c r="L571" s="41">
        <v>0</v>
      </c>
      <c r="M571" s="41">
        <v>0</v>
      </c>
      <c r="N571" s="52"/>
      <c r="O571" s="52"/>
    </row>
    <row r="572" spans="1:15" ht="15.75" customHeight="1" x14ac:dyDescent="0.15">
      <c r="A572" s="41">
        <v>2022</v>
      </c>
      <c r="B572" s="52" t="s">
        <v>130</v>
      </c>
      <c r="C572" s="52" t="s">
        <v>141</v>
      </c>
      <c r="D572" s="52" t="s">
        <v>139</v>
      </c>
      <c r="E572" s="41">
        <v>2407</v>
      </c>
      <c r="F572" s="41">
        <v>4</v>
      </c>
      <c r="G572" s="52" t="s">
        <v>31</v>
      </c>
      <c r="H572" s="41">
        <v>5</v>
      </c>
      <c r="I572" s="41">
        <v>0</v>
      </c>
      <c r="J572" s="41">
        <v>258</v>
      </c>
      <c r="K572" s="41">
        <v>1276</v>
      </c>
      <c r="L572" s="41">
        <v>7</v>
      </c>
      <c r="M572" s="41">
        <v>1011</v>
      </c>
      <c r="N572" s="52"/>
      <c r="O572" s="52"/>
    </row>
    <row r="573" spans="1:15" ht="15.75" customHeight="1" x14ac:dyDescent="0.15">
      <c r="A573" s="41">
        <v>2022</v>
      </c>
      <c r="B573" s="52" t="s">
        <v>130</v>
      </c>
      <c r="C573" s="52" t="s">
        <v>131</v>
      </c>
      <c r="D573" s="52" t="s">
        <v>139</v>
      </c>
      <c r="E573" s="41">
        <v>2407</v>
      </c>
      <c r="F573" s="41">
        <v>4</v>
      </c>
      <c r="G573" s="52" t="s">
        <v>31</v>
      </c>
      <c r="H573" s="41">
        <v>5</v>
      </c>
      <c r="I573" s="41">
        <v>0</v>
      </c>
      <c r="J573" s="41">
        <v>118</v>
      </c>
      <c r="K573" s="41">
        <v>1148</v>
      </c>
      <c r="L573" s="41">
        <v>312</v>
      </c>
      <c r="M573" s="41">
        <v>718</v>
      </c>
      <c r="N573" s="52"/>
      <c r="O573" s="52"/>
    </row>
    <row r="574" spans="1:15" ht="15.75" customHeight="1" x14ac:dyDescent="0.15">
      <c r="A574" s="41">
        <v>2022</v>
      </c>
      <c r="B574" s="52" t="s">
        <v>130</v>
      </c>
      <c r="C574" s="52" t="s">
        <v>136</v>
      </c>
      <c r="D574" s="52" t="s">
        <v>139</v>
      </c>
      <c r="E574" s="41">
        <v>2407</v>
      </c>
      <c r="F574" s="41">
        <v>4</v>
      </c>
      <c r="G574" s="52" t="s">
        <v>31</v>
      </c>
      <c r="H574" s="41">
        <v>5</v>
      </c>
      <c r="I574" s="41">
        <v>0</v>
      </c>
      <c r="J574" s="41">
        <v>229</v>
      </c>
      <c r="K574" s="41">
        <v>1387</v>
      </c>
      <c r="L574" s="41">
        <v>24</v>
      </c>
      <c r="M574" s="41">
        <v>1134</v>
      </c>
      <c r="N574" s="52"/>
      <c r="O574" s="52"/>
    </row>
    <row r="575" spans="1:15" ht="15.75" customHeight="1" x14ac:dyDescent="0.15">
      <c r="A575" s="41">
        <v>2022</v>
      </c>
      <c r="B575" s="52" t="s">
        <v>130</v>
      </c>
      <c r="C575" s="52" t="s">
        <v>132</v>
      </c>
      <c r="D575" s="52" t="s">
        <v>139</v>
      </c>
      <c r="E575" s="41">
        <v>2407</v>
      </c>
      <c r="F575" s="41">
        <v>4</v>
      </c>
      <c r="G575" s="52" t="s">
        <v>31</v>
      </c>
      <c r="H575" s="41">
        <v>5</v>
      </c>
      <c r="I575" s="41">
        <v>0</v>
      </c>
      <c r="J575" s="41">
        <v>239</v>
      </c>
      <c r="K575" s="41">
        <v>239</v>
      </c>
      <c r="L575" s="41">
        <v>0</v>
      </c>
      <c r="M575" s="41">
        <v>0</v>
      </c>
      <c r="N575" s="52"/>
      <c r="O575" s="52"/>
    </row>
    <row r="576" spans="1:15" ht="15.75" customHeight="1" x14ac:dyDescent="0.15">
      <c r="A576" s="41">
        <v>2022</v>
      </c>
      <c r="B576" s="52" t="s">
        <v>130</v>
      </c>
      <c r="C576" s="52" t="s">
        <v>137</v>
      </c>
      <c r="D576" s="52" t="s">
        <v>139</v>
      </c>
      <c r="E576" s="41">
        <v>2407</v>
      </c>
      <c r="F576" s="41">
        <v>4</v>
      </c>
      <c r="G576" s="52" t="s">
        <v>31</v>
      </c>
      <c r="H576" s="41">
        <v>5</v>
      </c>
      <c r="I576" s="41">
        <v>0</v>
      </c>
      <c r="J576" s="41">
        <v>173</v>
      </c>
      <c r="K576" s="41">
        <v>788</v>
      </c>
      <c r="L576" s="41">
        <v>27</v>
      </c>
      <c r="M576" s="41">
        <v>588</v>
      </c>
      <c r="N576" s="52"/>
      <c r="O576" s="52"/>
    </row>
    <row r="577" spans="1:15" ht="15.75" customHeight="1" x14ac:dyDescent="0.15">
      <c r="A577" s="41">
        <v>2022</v>
      </c>
      <c r="B577" s="52" t="s">
        <v>130</v>
      </c>
      <c r="C577" s="52" t="s">
        <v>133</v>
      </c>
      <c r="D577" s="52" t="s">
        <v>139</v>
      </c>
      <c r="E577" s="41">
        <v>2407</v>
      </c>
      <c r="F577" s="41">
        <v>4</v>
      </c>
      <c r="G577" s="52" t="s">
        <v>31</v>
      </c>
      <c r="H577" s="41">
        <v>5</v>
      </c>
      <c r="I577" s="41">
        <v>0</v>
      </c>
      <c r="J577" s="41">
        <v>219</v>
      </c>
      <c r="K577" s="41">
        <v>1436</v>
      </c>
      <c r="L577" s="41">
        <v>0</v>
      </c>
      <c r="M577" s="41">
        <v>1217</v>
      </c>
      <c r="N577" s="52"/>
      <c r="O577" s="52"/>
    </row>
    <row r="578" spans="1:15" ht="15.75" customHeight="1" x14ac:dyDescent="0.15">
      <c r="A578" s="41">
        <v>2022</v>
      </c>
      <c r="B578" s="52" t="s">
        <v>127</v>
      </c>
      <c r="C578" s="52" t="s">
        <v>134</v>
      </c>
      <c r="D578" s="52" t="s">
        <v>139</v>
      </c>
      <c r="E578" s="41">
        <v>2407</v>
      </c>
      <c r="F578" s="41">
        <v>4</v>
      </c>
      <c r="G578" s="52" t="s">
        <v>31</v>
      </c>
      <c r="H578" s="41">
        <v>5</v>
      </c>
      <c r="I578" s="41">
        <v>24</v>
      </c>
      <c r="J578" s="52"/>
      <c r="K578" s="52"/>
      <c r="L578" s="41">
        <v>3</v>
      </c>
      <c r="M578" s="41">
        <v>0</v>
      </c>
      <c r="N578" s="52"/>
      <c r="O578" s="52"/>
    </row>
    <row r="579" spans="1:15" ht="15.75" customHeight="1" x14ac:dyDescent="0.15">
      <c r="A579" s="41">
        <v>2022</v>
      </c>
      <c r="B579" s="52" t="s">
        <v>127</v>
      </c>
      <c r="C579" s="52" t="s">
        <v>135</v>
      </c>
      <c r="D579" s="52" t="s">
        <v>139</v>
      </c>
      <c r="E579" s="41">
        <v>2407</v>
      </c>
      <c r="F579" s="41">
        <v>4</v>
      </c>
      <c r="G579" s="52" t="s">
        <v>31</v>
      </c>
      <c r="H579" s="41">
        <v>5</v>
      </c>
      <c r="I579" s="41">
        <v>33</v>
      </c>
      <c r="J579" s="52"/>
      <c r="K579" s="52"/>
      <c r="L579" s="41">
        <v>4</v>
      </c>
      <c r="M579" s="41">
        <v>0</v>
      </c>
      <c r="N579" s="52"/>
      <c r="O579" s="52"/>
    </row>
    <row r="580" spans="1:15" ht="15.75" customHeight="1" x14ac:dyDescent="0.15">
      <c r="A580" s="41">
        <v>2022</v>
      </c>
      <c r="B580" s="52" t="s">
        <v>127</v>
      </c>
      <c r="C580" s="52" t="s">
        <v>138</v>
      </c>
      <c r="D580" s="52" t="s">
        <v>139</v>
      </c>
      <c r="E580" s="41">
        <v>2407</v>
      </c>
      <c r="F580" s="41">
        <v>4</v>
      </c>
      <c r="G580" s="52" t="s">
        <v>31</v>
      </c>
      <c r="H580" s="41">
        <v>5</v>
      </c>
      <c r="I580" s="41">
        <v>34</v>
      </c>
      <c r="J580" s="52"/>
      <c r="K580" s="52"/>
      <c r="L580" s="41">
        <v>0</v>
      </c>
      <c r="M580" s="41">
        <v>0</v>
      </c>
      <c r="N580" s="52"/>
      <c r="O580" s="52"/>
    </row>
    <row r="581" spans="1:15" ht="15.75" customHeight="1" x14ac:dyDescent="0.15">
      <c r="A581" s="41">
        <v>2022</v>
      </c>
      <c r="B581" s="52" t="s">
        <v>127</v>
      </c>
      <c r="C581" s="52" t="s">
        <v>142</v>
      </c>
      <c r="D581" s="52" t="s">
        <v>139</v>
      </c>
      <c r="E581" s="41">
        <v>2407</v>
      </c>
      <c r="F581" s="41">
        <v>4</v>
      </c>
      <c r="G581" s="52" t="s">
        <v>31</v>
      </c>
      <c r="H581" s="41">
        <v>5</v>
      </c>
      <c r="I581" s="41">
        <v>152</v>
      </c>
      <c r="J581" s="52"/>
      <c r="K581" s="52"/>
      <c r="L581" s="41">
        <v>0</v>
      </c>
      <c r="M581" s="41">
        <v>0</v>
      </c>
      <c r="N581" s="52"/>
      <c r="O581" s="52"/>
    </row>
    <row r="582" spans="1:15" ht="15.75" customHeight="1" x14ac:dyDescent="0.15">
      <c r="A582" s="41">
        <v>2022</v>
      </c>
      <c r="B582" s="52" t="s">
        <v>127</v>
      </c>
      <c r="C582" s="52" t="s">
        <v>143</v>
      </c>
      <c r="D582" s="52" t="s">
        <v>139</v>
      </c>
      <c r="E582" s="41">
        <v>2407</v>
      </c>
      <c r="F582" s="41">
        <v>4</v>
      </c>
      <c r="G582" s="52" t="s">
        <v>31</v>
      </c>
      <c r="H582" s="41">
        <v>5</v>
      </c>
      <c r="I582" s="41">
        <v>1</v>
      </c>
      <c r="J582" s="52"/>
      <c r="K582" s="52"/>
      <c r="L582" s="41">
        <v>0</v>
      </c>
      <c r="M582" s="41">
        <v>0</v>
      </c>
      <c r="N582" s="52"/>
      <c r="O582" s="52"/>
    </row>
    <row r="583" spans="1:15" ht="15.75" customHeight="1" x14ac:dyDescent="0.15">
      <c r="A583" s="41">
        <v>2022</v>
      </c>
      <c r="B583" s="52" t="s">
        <v>127</v>
      </c>
      <c r="C583" s="52" t="s">
        <v>128</v>
      </c>
      <c r="D583" s="52" t="s">
        <v>139</v>
      </c>
      <c r="E583" s="41">
        <v>2104</v>
      </c>
      <c r="F583" s="41">
        <v>1</v>
      </c>
      <c r="G583" s="52" t="s">
        <v>28</v>
      </c>
      <c r="H583" s="41">
        <v>4</v>
      </c>
      <c r="I583" s="41">
        <v>11</v>
      </c>
      <c r="J583" s="52"/>
      <c r="K583" s="52"/>
      <c r="L583" s="41">
        <v>0</v>
      </c>
      <c r="M583" s="41">
        <v>0</v>
      </c>
      <c r="N583" s="52"/>
      <c r="O583" s="52"/>
    </row>
    <row r="584" spans="1:15" ht="15.75" customHeight="1" x14ac:dyDescent="0.15">
      <c r="A584" s="41">
        <v>2022</v>
      </c>
      <c r="B584" s="52" t="s">
        <v>127</v>
      </c>
      <c r="C584" s="52" t="s">
        <v>129</v>
      </c>
      <c r="D584" s="52" t="s">
        <v>139</v>
      </c>
      <c r="E584" s="41">
        <v>2104</v>
      </c>
      <c r="F584" s="41">
        <v>1</v>
      </c>
      <c r="G584" s="52" t="s">
        <v>28</v>
      </c>
      <c r="H584" s="41">
        <v>4</v>
      </c>
      <c r="I584" s="41">
        <v>30</v>
      </c>
      <c r="J584" s="52"/>
      <c r="K584" s="52"/>
      <c r="L584" s="41">
        <v>0</v>
      </c>
      <c r="M584" s="41">
        <v>0</v>
      </c>
      <c r="N584" s="52"/>
      <c r="O584" s="52"/>
    </row>
    <row r="585" spans="1:15" ht="15.75" customHeight="1" x14ac:dyDescent="0.15">
      <c r="A585" s="41">
        <v>2022</v>
      </c>
      <c r="B585" s="52" t="s">
        <v>127</v>
      </c>
      <c r="C585" s="52" t="s">
        <v>140</v>
      </c>
      <c r="D585" s="52" t="s">
        <v>139</v>
      </c>
      <c r="E585" s="41">
        <v>2104</v>
      </c>
      <c r="F585" s="41">
        <v>1</v>
      </c>
      <c r="G585" s="52" t="s">
        <v>28</v>
      </c>
      <c r="H585" s="41">
        <v>4</v>
      </c>
      <c r="I585" s="41">
        <v>31</v>
      </c>
      <c r="J585" s="52"/>
      <c r="K585" s="52"/>
      <c r="L585" s="41">
        <v>0</v>
      </c>
      <c r="M585" s="41">
        <v>0</v>
      </c>
      <c r="N585" s="52"/>
      <c r="O585" s="52"/>
    </row>
    <row r="586" spans="1:15" ht="15.75" customHeight="1" x14ac:dyDescent="0.15">
      <c r="A586" s="41">
        <v>2022</v>
      </c>
      <c r="B586" s="52" t="s">
        <v>130</v>
      </c>
      <c r="C586" s="52" t="s">
        <v>141</v>
      </c>
      <c r="D586" s="52" t="s">
        <v>139</v>
      </c>
      <c r="E586" s="41">
        <v>2104</v>
      </c>
      <c r="F586" s="41">
        <v>1</v>
      </c>
      <c r="G586" s="52" t="s">
        <v>28</v>
      </c>
      <c r="H586" s="41">
        <v>4</v>
      </c>
      <c r="I586" s="41">
        <v>0</v>
      </c>
      <c r="J586" s="41">
        <v>207</v>
      </c>
      <c r="K586" s="41">
        <v>400</v>
      </c>
      <c r="L586" s="41">
        <v>27</v>
      </c>
      <c r="M586" s="41">
        <v>166</v>
      </c>
      <c r="N586" s="52"/>
      <c r="O586" s="52"/>
    </row>
    <row r="587" spans="1:15" ht="15.75" customHeight="1" x14ac:dyDescent="0.15">
      <c r="A587" s="41">
        <v>2022</v>
      </c>
      <c r="B587" s="52" t="s">
        <v>130</v>
      </c>
      <c r="C587" s="52" t="s">
        <v>131</v>
      </c>
      <c r="D587" s="52" t="s">
        <v>139</v>
      </c>
      <c r="E587" s="41">
        <v>2104</v>
      </c>
      <c r="F587" s="41">
        <v>1</v>
      </c>
      <c r="G587" s="52" t="s">
        <v>28</v>
      </c>
      <c r="H587" s="41">
        <v>4</v>
      </c>
      <c r="I587" s="41">
        <v>0</v>
      </c>
      <c r="J587" s="41">
        <v>64</v>
      </c>
      <c r="K587" s="41">
        <v>309</v>
      </c>
      <c r="L587" s="41">
        <v>245</v>
      </c>
      <c r="M587" s="41">
        <v>0</v>
      </c>
      <c r="N587" s="52"/>
      <c r="O587" s="52"/>
    </row>
    <row r="588" spans="1:15" ht="15.75" customHeight="1" x14ac:dyDescent="0.15">
      <c r="A588" s="41">
        <v>2022</v>
      </c>
      <c r="B588" s="52" t="s">
        <v>130</v>
      </c>
      <c r="C588" s="52" t="s">
        <v>136</v>
      </c>
      <c r="D588" s="52" t="s">
        <v>139</v>
      </c>
      <c r="E588" s="41">
        <v>2104</v>
      </c>
      <c r="F588" s="41">
        <v>1</v>
      </c>
      <c r="G588" s="52" t="s">
        <v>28</v>
      </c>
      <c r="H588" s="41">
        <v>4</v>
      </c>
      <c r="I588" s="41">
        <v>0</v>
      </c>
      <c r="J588" s="41">
        <v>170</v>
      </c>
      <c r="K588" s="41">
        <v>296</v>
      </c>
      <c r="L588" s="41">
        <v>20</v>
      </c>
      <c r="M588" s="41">
        <v>106</v>
      </c>
      <c r="N588" s="52"/>
      <c r="O588" s="52"/>
    </row>
    <row r="589" spans="1:15" ht="15.75" customHeight="1" x14ac:dyDescent="0.15">
      <c r="A589" s="41">
        <v>2022</v>
      </c>
      <c r="B589" s="52" t="s">
        <v>130</v>
      </c>
      <c r="C589" s="52" t="s">
        <v>132</v>
      </c>
      <c r="D589" s="52" t="s">
        <v>139</v>
      </c>
      <c r="E589" s="41">
        <v>2104</v>
      </c>
      <c r="F589" s="41">
        <v>1</v>
      </c>
      <c r="G589" s="52" t="s">
        <v>28</v>
      </c>
      <c r="H589" s="41">
        <v>4</v>
      </c>
      <c r="I589" s="41">
        <v>0</v>
      </c>
      <c r="J589" s="41">
        <v>204</v>
      </c>
      <c r="K589" s="41">
        <v>1546</v>
      </c>
      <c r="L589" s="41">
        <v>0</v>
      </c>
      <c r="M589" s="41">
        <v>1342</v>
      </c>
      <c r="N589" s="52"/>
      <c r="O589" s="52"/>
    </row>
    <row r="590" spans="1:15" ht="15.75" customHeight="1" x14ac:dyDescent="0.15">
      <c r="A590" s="41">
        <v>2022</v>
      </c>
      <c r="B590" s="52" t="s">
        <v>130</v>
      </c>
      <c r="C590" s="52" t="s">
        <v>137</v>
      </c>
      <c r="D590" s="52" t="s">
        <v>139</v>
      </c>
      <c r="E590" s="41">
        <v>2104</v>
      </c>
      <c r="F590" s="41">
        <v>1</v>
      </c>
      <c r="G590" s="52" t="s">
        <v>28</v>
      </c>
      <c r="H590" s="41">
        <v>4</v>
      </c>
      <c r="I590" s="41">
        <v>0</v>
      </c>
      <c r="J590" s="41">
        <v>196</v>
      </c>
      <c r="K590" s="41">
        <v>647</v>
      </c>
      <c r="L590" s="41">
        <v>0</v>
      </c>
      <c r="M590" s="41">
        <v>451</v>
      </c>
      <c r="N590" s="52"/>
      <c r="O590" s="52"/>
    </row>
    <row r="591" spans="1:15" ht="15.75" customHeight="1" x14ac:dyDescent="0.15">
      <c r="A591" s="41">
        <v>2022</v>
      </c>
      <c r="B591" s="52" t="s">
        <v>127</v>
      </c>
      <c r="C591" s="52" t="s">
        <v>134</v>
      </c>
      <c r="D591" s="52" t="s">
        <v>139</v>
      </c>
      <c r="E591" s="41">
        <v>2104</v>
      </c>
      <c r="F591" s="41">
        <v>1</v>
      </c>
      <c r="G591" s="52" t="s">
        <v>28</v>
      </c>
      <c r="H591" s="41">
        <v>4</v>
      </c>
      <c r="I591" s="41">
        <v>282</v>
      </c>
      <c r="J591" s="52"/>
      <c r="K591" s="52"/>
      <c r="L591" s="41">
        <v>259</v>
      </c>
      <c r="M591" s="41">
        <v>0</v>
      </c>
      <c r="N591" s="52"/>
      <c r="O591" s="52"/>
    </row>
    <row r="592" spans="1:15" ht="15.75" customHeight="1" x14ac:dyDescent="0.15">
      <c r="A592" s="41">
        <v>2022</v>
      </c>
      <c r="B592" s="52" t="s">
        <v>127</v>
      </c>
      <c r="C592" s="52" t="s">
        <v>135</v>
      </c>
      <c r="D592" s="52" t="s">
        <v>139</v>
      </c>
      <c r="E592" s="41">
        <v>2104</v>
      </c>
      <c r="F592" s="41">
        <v>1</v>
      </c>
      <c r="G592" s="52" t="s">
        <v>28</v>
      </c>
      <c r="H592" s="41">
        <v>4</v>
      </c>
      <c r="I592" s="41">
        <v>5</v>
      </c>
      <c r="J592" s="52"/>
      <c r="K592" s="52"/>
      <c r="L592" s="41">
        <v>0</v>
      </c>
      <c r="M592" s="41">
        <v>0</v>
      </c>
      <c r="N592" s="52"/>
      <c r="O592" s="52"/>
    </row>
    <row r="593" spans="1:15" ht="15.75" customHeight="1" x14ac:dyDescent="0.15">
      <c r="A593" s="41">
        <v>2022</v>
      </c>
      <c r="B593" s="52" t="s">
        <v>127</v>
      </c>
      <c r="C593" s="52" t="s">
        <v>138</v>
      </c>
      <c r="D593" s="52" t="s">
        <v>139</v>
      </c>
      <c r="E593" s="41">
        <v>2104</v>
      </c>
      <c r="F593" s="41">
        <v>1</v>
      </c>
      <c r="G593" s="52" t="s">
        <v>28</v>
      </c>
      <c r="H593" s="41">
        <v>4</v>
      </c>
      <c r="I593" s="41">
        <v>19</v>
      </c>
      <c r="J593" s="52"/>
      <c r="K593" s="52"/>
      <c r="L593" s="41">
        <v>0</v>
      </c>
      <c r="M593" s="41">
        <v>0</v>
      </c>
      <c r="N593" s="52"/>
      <c r="O593" s="52"/>
    </row>
    <row r="594" spans="1:15" ht="15.75" customHeight="1" x14ac:dyDescent="0.15">
      <c r="A594" s="41">
        <v>2022</v>
      </c>
      <c r="B594" s="52" t="s">
        <v>127</v>
      </c>
      <c r="C594" s="52" t="s">
        <v>142</v>
      </c>
      <c r="D594" s="52" t="s">
        <v>139</v>
      </c>
      <c r="E594" s="41">
        <v>2104</v>
      </c>
      <c r="F594" s="41">
        <v>1</v>
      </c>
      <c r="G594" s="52" t="s">
        <v>28</v>
      </c>
      <c r="H594" s="41">
        <v>4</v>
      </c>
      <c r="I594" s="41">
        <v>19</v>
      </c>
      <c r="J594" s="52"/>
      <c r="K594" s="52"/>
      <c r="L594" s="41">
        <v>0</v>
      </c>
      <c r="M594" s="41">
        <v>0</v>
      </c>
      <c r="N594" s="52"/>
      <c r="O594" s="52"/>
    </row>
    <row r="595" spans="1:15" ht="15.75" customHeight="1" x14ac:dyDescent="0.15">
      <c r="A595" s="41">
        <v>2022</v>
      </c>
      <c r="B595" s="52" t="s">
        <v>127</v>
      </c>
      <c r="C595" s="52" t="s">
        <v>128</v>
      </c>
      <c r="D595" s="52" t="s">
        <v>139</v>
      </c>
      <c r="E595" s="41">
        <v>2110</v>
      </c>
      <c r="F595" s="41">
        <v>1</v>
      </c>
      <c r="G595" s="52" t="s">
        <v>28</v>
      </c>
      <c r="H595" s="41">
        <v>5</v>
      </c>
      <c r="I595" s="41">
        <v>2</v>
      </c>
      <c r="J595" s="52"/>
      <c r="K595" s="52"/>
      <c r="L595" s="41">
        <v>0</v>
      </c>
      <c r="M595" s="41">
        <v>0</v>
      </c>
      <c r="N595" s="52"/>
      <c r="O595" s="52"/>
    </row>
    <row r="596" spans="1:15" ht="15.75" customHeight="1" x14ac:dyDescent="0.15">
      <c r="A596" s="41">
        <v>2022</v>
      </c>
      <c r="B596" s="52" t="s">
        <v>127</v>
      </c>
      <c r="C596" s="52" t="s">
        <v>129</v>
      </c>
      <c r="D596" s="52" t="s">
        <v>139</v>
      </c>
      <c r="E596" s="41">
        <v>2110</v>
      </c>
      <c r="F596" s="41">
        <v>1</v>
      </c>
      <c r="G596" s="52" t="s">
        <v>28</v>
      </c>
      <c r="H596" s="41">
        <v>5</v>
      </c>
      <c r="I596" s="41">
        <v>77</v>
      </c>
      <c r="J596" s="52"/>
      <c r="K596" s="52"/>
      <c r="L596" s="41">
        <v>0</v>
      </c>
      <c r="M596" s="41">
        <v>0</v>
      </c>
      <c r="N596" s="52"/>
      <c r="O596" s="52"/>
    </row>
    <row r="597" spans="1:15" ht="15.75" customHeight="1" x14ac:dyDescent="0.15">
      <c r="A597" s="41">
        <v>2022</v>
      </c>
      <c r="B597" s="52" t="s">
        <v>127</v>
      </c>
      <c r="C597" s="52" t="s">
        <v>140</v>
      </c>
      <c r="D597" s="52" t="s">
        <v>139</v>
      </c>
      <c r="E597" s="41">
        <v>2110</v>
      </c>
      <c r="F597" s="41">
        <v>1</v>
      </c>
      <c r="G597" s="52" t="s">
        <v>28</v>
      </c>
      <c r="H597" s="41">
        <v>5</v>
      </c>
      <c r="I597" s="41">
        <v>29</v>
      </c>
      <c r="J597" s="52"/>
      <c r="K597" s="52"/>
      <c r="L597" s="41">
        <v>0</v>
      </c>
      <c r="M597" s="41">
        <v>0</v>
      </c>
      <c r="N597" s="52"/>
      <c r="O597" s="52"/>
    </row>
    <row r="598" spans="1:15" ht="15.75" customHeight="1" x14ac:dyDescent="0.15">
      <c r="A598" s="41">
        <v>2022</v>
      </c>
      <c r="B598" s="52" t="s">
        <v>130</v>
      </c>
      <c r="C598" s="52" t="s">
        <v>141</v>
      </c>
      <c r="D598" s="52" t="s">
        <v>139</v>
      </c>
      <c r="E598" s="41">
        <v>2110</v>
      </c>
      <c r="F598" s="41">
        <v>1</v>
      </c>
      <c r="G598" s="52" t="s">
        <v>28</v>
      </c>
      <c r="H598" s="41">
        <v>5</v>
      </c>
      <c r="I598" s="41">
        <v>0</v>
      </c>
      <c r="J598" s="41">
        <v>250</v>
      </c>
      <c r="K598" s="41">
        <v>665</v>
      </c>
      <c r="L598" s="41">
        <v>21</v>
      </c>
      <c r="M598" s="41">
        <v>394</v>
      </c>
      <c r="N598" s="52"/>
      <c r="O598" s="52"/>
    </row>
    <row r="599" spans="1:15" ht="15.75" customHeight="1" x14ac:dyDescent="0.15">
      <c r="A599" s="41">
        <v>2022</v>
      </c>
      <c r="B599" s="52" t="s">
        <v>130</v>
      </c>
      <c r="C599" s="52" t="s">
        <v>131</v>
      </c>
      <c r="D599" s="52" t="s">
        <v>139</v>
      </c>
      <c r="E599" s="41">
        <v>2110</v>
      </c>
      <c r="F599" s="41">
        <v>1</v>
      </c>
      <c r="G599" s="52" t="s">
        <v>28</v>
      </c>
      <c r="H599" s="41">
        <v>5</v>
      </c>
      <c r="I599" s="41">
        <v>0</v>
      </c>
      <c r="J599" s="41">
        <v>58</v>
      </c>
      <c r="K599" s="41">
        <v>243</v>
      </c>
      <c r="L599" s="41">
        <v>185</v>
      </c>
      <c r="M599" s="41">
        <v>0</v>
      </c>
      <c r="N599" s="52"/>
      <c r="O599" s="52"/>
    </row>
    <row r="600" spans="1:15" ht="15.75" customHeight="1" x14ac:dyDescent="0.15">
      <c r="A600" s="41">
        <v>2022</v>
      </c>
      <c r="B600" s="52" t="s">
        <v>130</v>
      </c>
      <c r="C600" s="52" t="s">
        <v>136</v>
      </c>
      <c r="D600" s="52" t="s">
        <v>139</v>
      </c>
      <c r="E600" s="41">
        <v>2110</v>
      </c>
      <c r="F600" s="41">
        <v>1</v>
      </c>
      <c r="G600" s="52" t="s">
        <v>28</v>
      </c>
      <c r="H600" s="41">
        <v>5</v>
      </c>
      <c r="I600" s="41">
        <v>0</v>
      </c>
      <c r="J600" s="41">
        <v>170</v>
      </c>
      <c r="K600" s="41">
        <v>830</v>
      </c>
      <c r="L600" s="41">
        <v>18</v>
      </c>
      <c r="M600" s="41">
        <v>642</v>
      </c>
      <c r="N600" s="52"/>
      <c r="O600" s="52"/>
    </row>
    <row r="601" spans="1:15" ht="15.75" customHeight="1" x14ac:dyDescent="0.15">
      <c r="A601" s="41">
        <v>2022</v>
      </c>
      <c r="B601" s="52" t="s">
        <v>130</v>
      </c>
      <c r="C601" s="52" t="s">
        <v>132</v>
      </c>
      <c r="D601" s="52" t="s">
        <v>139</v>
      </c>
      <c r="E601" s="41">
        <v>2110</v>
      </c>
      <c r="F601" s="41">
        <v>1</v>
      </c>
      <c r="G601" s="52" t="s">
        <v>28</v>
      </c>
      <c r="H601" s="41">
        <v>5</v>
      </c>
      <c r="I601" s="41">
        <v>0</v>
      </c>
      <c r="J601" s="41">
        <v>100</v>
      </c>
      <c r="K601" s="41">
        <v>357</v>
      </c>
      <c r="L601" s="41">
        <v>0</v>
      </c>
      <c r="M601" s="41">
        <v>257</v>
      </c>
      <c r="N601" s="52"/>
      <c r="O601" s="52"/>
    </row>
    <row r="602" spans="1:15" ht="15.75" customHeight="1" x14ac:dyDescent="0.15">
      <c r="A602" s="41">
        <v>2022</v>
      </c>
      <c r="B602" s="52" t="s">
        <v>130</v>
      </c>
      <c r="C602" s="52" t="s">
        <v>137</v>
      </c>
      <c r="D602" s="52" t="s">
        <v>139</v>
      </c>
      <c r="E602" s="41">
        <v>2110</v>
      </c>
      <c r="F602" s="41">
        <v>1</v>
      </c>
      <c r="G602" s="52" t="s">
        <v>28</v>
      </c>
      <c r="H602" s="41">
        <v>5</v>
      </c>
      <c r="I602" s="41">
        <v>0</v>
      </c>
      <c r="J602" s="41">
        <v>100</v>
      </c>
      <c r="K602" s="41">
        <v>2671</v>
      </c>
      <c r="L602" s="41">
        <v>61</v>
      </c>
      <c r="M602" s="41">
        <v>2510</v>
      </c>
      <c r="N602" s="52"/>
      <c r="O602" s="52"/>
    </row>
    <row r="603" spans="1:15" ht="15.75" customHeight="1" x14ac:dyDescent="0.15">
      <c r="A603" s="41">
        <v>2022</v>
      </c>
      <c r="B603" s="52" t="s">
        <v>130</v>
      </c>
      <c r="C603" s="52" t="s">
        <v>133</v>
      </c>
      <c r="D603" s="52" t="s">
        <v>139</v>
      </c>
      <c r="E603" s="41">
        <v>2110</v>
      </c>
      <c r="F603" s="41">
        <v>1</v>
      </c>
      <c r="G603" s="52" t="s">
        <v>28</v>
      </c>
      <c r="H603" s="41">
        <v>5</v>
      </c>
      <c r="I603" s="41">
        <v>0</v>
      </c>
      <c r="J603" s="41">
        <v>102</v>
      </c>
      <c r="K603" s="41">
        <v>102</v>
      </c>
      <c r="L603" s="41">
        <v>0</v>
      </c>
      <c r="M603" s="41">
        <v>0</v>
      </c>
      <c r="N603" s="52"/>
      <c r="O603" s="52"/>
    </row>
    <row r="604" spans="1:15" ht="15.75" customHeight="1" x14ac:dyDescent="0.15">
      <c r="A604" s="41">
        <v>2022</v>
      </c>
      <c r="B604" s="52" t="s">
        <v>127</v>
      </c>
      <c r="C604" s="52" t="s">
        <v>134</v>
      </c>
      <c r="D604" s="52" t="s">
        <v>139</v>
      </c>
      <c r="E604" s="41">
        <v>2110</v>
      </c>
      <c r="F604" s="41">
        <v>1</v>
      </c>
      <c r="G604" s="52" t="s">
        <v>28</v>
      </c>
      <c r="H604" s="41">
        <v>5</v>
      </c>
      <c r="I604" s="41">
        <v>109</v>
      </c>
      <c r="J604" s="52"/>
      <c r="K604" s="52"/>
      <c r="L604" s="41">
        <v>104</v>
      </c>
      <c r="M604" s="41">
        <v>0</v>
      </c>
      <c r="N604" s="52"/>
      <c r="O604" s="52"/>
    </row>
    <row r="605" spans="1:15" ht="15.75" customHeight="1" x14ac:dyDescent="0.15">
      <c r="A605" s="41">
        <v>2022</v>
      </c>
      <c r="B605" s="52" t="s">
        <v>127</v>
      </c>
      <c r="C605" s="52" t="s">
        <v>135</v>
      </c>
      <c r="D605" s="52" t="s">
        <v>139</v>
      </c>
      <c r="E605" s="41">
        <v>2110</v>
      </c>
      <c r="F605" s="41">
        <v>1</v>
      </c>
      <c r="G605" s="52" t="s">
        <v>28</v>
      </c>
      <c r="H605" s="41">
        <v>5</v>
      </c>
      <c r="I605" s="41">
        <v>4</v>
      </c>
      <c r="J605" s="52"/>
      <c r="K605" s="52"/>
      <c r="L605" s="41">
        <v>0</v>
      </c>
      <c r="M605" s="41">
        <v>0</v>
      </c>
      <c r="N605" s="52"/>
      <c r="O605" s="52"/>
    </row>
    <row r="606" spans="1:15" ht="15.75" customHeight="1" x14ac:dyDescent="0.15">
      <c r="A606" s="41">
        <v>2022</v>
      </c>
      <c r="B606" s="52" t="s">
        <v>127</v>
      </c>
      <c r="C606" s="52" t="s">
        <v>138</v>
      </c>
      <c r="D606" s="52" t="s">
        <v>139</v>
      </c>
      <c r="E606" s="41">
        <v>2110</v>
      </c>
      <c r="F606" s="41">
        <v>1</v>
      </c>
      <c r="G606" s="52" t="s">
        <v>28</v>
      </c>
      <c r="H606" s="41">
        <v>5</v>
      </c>
      <c r="I606" s="41">
        <v>7</v>
      </c>
      <c r="J606" s="52"/>
      <c r="K606" s="52"/>
      <c r="L606" s="41">
        <v>0</v>
      </c>
      <c r="M606" s="41">
        <v>0</v>
      </c>
      <c r="N606" s="52"/>
      <c r="O606" s="52"/>
    </row>
    <row r="607" spans="1:15" ht="15.75" customHeight="1" x14ac:dyDescent="0.15">
      <c r="A607" s="41">
        <v>2022</v>
      </c>
      <c r="B607" s="52" t="s">
        <v>127</v>
      </c>
      <c r="C607" s="52" t="s">
        <v>142</v>
      </c>
      <c r="D607" s="52" t="s">
        <v>139</v>
      </c>
      <c r="E607" s="41">
        <v>2110</v>
      </c>
      <c r="F607" s="41">
        <v>1</v>
      </c>
      <c r="G607" s="52" t="s">
        <v>28</v>
      </c>
      <c r="H607" s="41">
        <v>5</v>
      </c>
      <c r="I607" s="41">
        <v>31</v>
      </c>
      <c r="J607" s="52"/>
      <c r="K607" s="52"/>
      <c r="L607" s="41">
        <v>3</v>
      </c>
      <c r="M607" s="41">
        <v>0</v>
      </c>
      <c r="N607" s="52"/>
      <c r="O607" s="52"/>
    </row>
    <row r="608" spans="1:15" ht="15.75" customHeight="1" x14ac:dyDescent="0.15">
      <c r="A608" s="41">
        <v>2022</v>
      </c>
      <c r="B608" s="52" t="s">
        <v>127</v>
      </c>
      <c r="C608" s="52" t="s">
        <v>143</v>
      </c>
      <c r="D608" s="52" t="s">
        <v>139</v>
      </c>
      <c r="E608" s="41">
        <v>2110</v>
      </c>
      <c r="F608" s="41">
        <v>1</v>
      </c>
      <c r="G608" s="52" t="s">
        <v>28</v>
      </c>
      <c r="H608" s="41">
        <v>5</v>
      </c>
      <c r="I608" s="41">
        <v>7</v>
      </c>
      <c r="J608" s="52"/>
      <c r="K608" s="52"/>
      <c r="L608" s="41">
        <v>0</v>
      </c>
      <c r="M608" s="41">
        <v>0</v>
      </c>
      <c r="N608" s="52"/>
      <c r="O608" s="52"/>
    </row>
    <row r="609" spans="1:15" ht="15.75" customHeight="1" x14ac:dyDescent="0.15">
      <c r="A609" s="41">
        <v>2022</v>
      </c>
      <c r="B609" s="52" t="s">
        <v>127</v>
      </c>
      <c r="C609" s="52" t="s">
        <v>128</v>
      </c>
      <c r="D609" s="52" t="s">
        <v>139</v>
      </c>
      <c r="E609" s="41">
        <v>2204</v>
      </c>
      <c r="F609" s="41">
        <v>2</v>
      </c>
      <c r="G609" s="52" t="s">
        <v>28</v>
      </c>
      <c r="H609" s="41">
        <v>4</v>
      </c>
      <c r="I609" s="41">
        <v>83</v>
      </c>
      <c r="J609" s="52"/>
      <c r="K609" s="52"/>
      <c r="L609" s="41">
        <v>7</v>
      </c>
      <c r="M609" s="41">
        <v>0</v>
      </c>
      <c r="N609" s="52"/>
      <c r="O609" s="52"/>
    </row>
    <row r="610" spans="1:15" ht="15.75" customHeight="1" x14ac:dyDescent="0.15">
      <c r="A610" s="41">
        <v>2022</v>
      </c>
      <c r="B610" s="52" t="s">
        <v>127</v>
      </c>
      <c r="C610" s="52" t="s">
        <v>129</v>
      </c>
      <c r="D610" s="52" t="s">
        <v>139</v>
      </c>
      <c r="E610" s="41">
        <v>2204</v>
      </c>
      <c r="F610" s="41">
        <v>2</v>
      </c>
      <c r="G610" s="52" t="s">
        <v>28</v>
      </c>
      <c r="H610" s="41">
        <v>4</v>
      </c>
      <c r="I610" s="41">
        <v>21</v>
      </c>
      <c r="J610" s="52"/>
      <c r="K610" s="52"/>
      <c r="L610" s="41">
        <v>0</v>
      </c>
      <c r="M610" s="41">
        <v>0</v>
      </c>
      <c r="N610" s="52"/>
      <c r="O610" s="52"/>
    </row>
    <row r="611" spans="1:15" ht="15.75" customHeight="1" x14ac:dyDescent="0.15">
      <c r="A611" s="41">
        <v>2022</v>
      </c>
      <c r="B611" s="52" t="s">
        <v>127</v>
      </c>
      <c r="C611" s="52" t="s">
        <v>140</v>
      </c>
      <c r="D611" s="52" t="s">
        <v>139</v>
      </c>
      <c r="E611" s="41">
        <v>2204</v>
      </c>
      <c r="F611" s="41">
        <v>2</v>
      </c>
      <c r="G611" s="52" t="s">
        <v>28</v>
      </c>
      <c r="H611" s="41">
        <v>4</v>
      </c>
      <c r="I611" s="41">
        <v>5</v>
      </c>
      <c r="J611" s="52"/>
      <c r="K611" s="52"/>
      <c r="L611" s="41">
        <v>0</v>
      </c>
      <c r="M611" s="41">
        <v>0</v>
      </c>
      <c r="N611" s="52"/>
      <c r="O611" s="52"/>
    </row>
    <row r="612" spans="1:15" ht="15.75" customHeight="1" x14ac:dyDescent="0.15">
      <c r="A612" s="41">
        <v>2022</v>
      </c>
      <c r="B612" s="52" t="s">
        <v>130</v>
      </c>
      <c r="C612" s="52" t="s">
        <v>141</v>
      </c>
      <c r="D612" s="52" t="s">
        <v>139</v>
      </c>
      <c r="E612" s="41">
        <v>2204</v>
      </c>
      <c r="F612" s="41">
        <v>2</v>
      </c>
      <c r="G612" s="52" t="s">
        <v>28</v>
      </c>
      <c r="H612" s="41">
        <v>4</v>
      </c>
      <c r="I612" s="41">
        <v>0</v>
      </c>
      <c r="J612" s="41">
        <v>140</v>
      </c>
      <c r="K612" s="41">
        <v>239</v>
      </c>
      <c r="L612" s="41">
        <v>6</v>
      </c>
      <c r="M612" s="41">
        <v>93</v>
      </c>
      <c r="N612" s="52"/>
      <c r="O612" s="52"/>
    </row>
    <row r="613" spans="1:15" ht="15.75" customHeight="1" x14ac:dyDescent="0.15">
      <c r="A613" s="41">
        <v>2022</v>
      </c>
      <c r="B613" s="52" t="s">
        <v>130</v>
      </c>
      <c r="C613" s="52" t="s">
        <v>131</v>
      </c>
      <c r="D613" s="52" t="s">
        <v>139</v>
      </c>
      <c r="E613" s="41">
        <v>2204</v>
      </c>
      <c r="F613" s="41">
        <v>2</v>
      </c>
      <c r="G613" s="52" t="s">
        <v>28</v>
      </c>
      <c r="H613" s="41">
        <v>4</v>
      </c>
      <c r="I613" s="41">
        <v>0</v>
      </c>
      <c r="J613" s="41">
        <v>33</v>
      </c>
      <c r="K613" s="41">
        <v>355</v>
      </c>
      <c r="L613" s="41">
        <v>14</v>
      </c>
      <c r="M613" s="41">
        <v>308</v>
      </c>
      <c r="N613" s="52"/>
      <c r="O613" s="52"/>
    </row>
    <row r="614" spans="1:15" ht="15.75" customHeight="1" x14ac:dyDescent="0.15">
      <c r="A614" s="41">
        <v>2022</v>
      </c>
      <c r="B614" s="52" t="s">
        <v>130</v>
      </c>
      <c r="C614" s="52" t="s">
        <v>136</v>
      </c>
      <c r="D614" s="52" t="s">
        <v>139</v>
      </c>
      <c r="E614" s="41">
        <v>2204</v>
      </c>
      <c r="F614" s="41">
        <v>2</v>
      </c>
      <c r="G614" s="52" t="s">
        <v>28</v>
      </c>
      <c r="H614" s="41">
        <v>4</v>
      </c>
      <c r="I614" s="41">
        <v>0</v>
      </c>
      <c r="J614" s="41">
        <v>101</v>
      </c>
      <c r="K614" s="41">
        <v>125</v>
      </c>
      <c r="L614" s="41">
        <v>24</v>
      </c>
      <c r="M614" s="41">
        <v>0</v>
      </c>
      <c r="N614" s="52"/>
      <c r="O614" s="52"/>
    </row>
    <row r="615" spans="1:15" ht="15.75" customHeight="1" x14ac:dyDescent="0.15">
      <c r="A615" s="41">
        <v>2022</v>
      </c>
      <c r="B615" s="52" t="s">
        <v>130</v>
      </c>
      <c r="C615" s="52" t="s">
        <v>132</v>
      </c>
      <c r="D615" s="52" t="s">
        <v>139</v>
      </c>
      <c r="E615" s="41">
        <v>2204</v>
      </c>
      <c r="F615" s="41">
        <v>2</v>
      </c>
      <c r="G615" s="52" t="s">
        <v>28</v>
      </c>
      <c r="H615" s="41">
        <v>4</v>
      </c>
      <c r="I615" s="41">
        <v>0</v>
      </c>
      <c r="J615" s="41">
        <v>105</v>
      </c>
      <c r="K615" s="41">
        <v>2352</v>
      </c>
      <c r="L615" s="41">
        <v>0</v>
      </c>
      <c r="M615" s="41">
        <v>2247</v>
      </c>
      <c r="N615" s="52"/>
      <c r="O615" s="52"/>
    </row>
    <row r="616" spans="1:15" ht="15.75" customHeight="1" x14ac:dyDescent="0.15">
      <c r="A616" s="41">
        <v>2022</v>
      </c>
      <c r="B616" s="52" t="s">
        <v>130</v>
      </c>
      <c r="C616" s="52" t="s">
        <v>137</v>
      </c>
      <c r="D616" s="52" t="s">
        <v>139</v>
      </c>
      <c r="E616" s="41">
        <v>2204</v>
      </c>
      <c r="F616" s="41">
        <v>2</v>
      </c>
      <c r="G616" s="52" t="s">
        <v>28</v>
      </c>
      <c r="H616" s="41">
        <v>4</v>
      </c>
      <c r="I616" s="41">
        <v>0</v>
      </c>
      <c r="J616" s="41">
        <v>146</v>
      </c>
      <c r="K616" s="41">
        <v>2097</v>
      </c>
      <c r="L616" s="41">
        <v>0</v>
      </c>
      <c r="M616" s="41">
        <v>1951</v>
      </c>
      <c r="N616" s="52"/>
      <c r="O616" s="52"/>
    </row>
    <row r="617" spans="1:15" ht="15.75" customHeight="1" x14ac:dyDescent="0.15">
      <c r="A617" s="41">
        <v>2022</v>
      </c>
      <c r="B617" s="52" t="s">
        <v>127</v>
      </c>
      <c r="C617" s="52" t="s">
        <v>134</v>
      </c>
      <c r="D617" s="52" t="s">
        <v>139</v>
      </c>
      <c r="E617" s="41">
        <v>2204</v>
      </c>
      <c r="F617" s="41">
        <v>2</v>
      </c>
      <c r="G617" s="52" t="s">
        <v>28</v>
      </c>
      <c r="H617" s="41">
        <v>4</v>
      </c>
      <c r="I617" s="41">
        <v>13</v>
      </c>
      <c r="J617" s="52"/>
      <c r="K617" s="52"/>
      <c r="L617" s="41">
        <v>0</v>
      </c>
      <c r="M617" s="41">
        <v>0</v>
      </c>
      <c r="N617" s="52"/>
      <c r="O617" s="52"/>
    </row>
    <row r="618" spans="1:15" ht="15.75" customHeight="1" x14ac:dyDescent="0.15">
      <c r="A618" s="41">
        <v>2022</v>
      </c>
      <c r="B618" s="52" t="s">
        <v>127</v>
      </c>
      <c r="C618" s="52" t="s">
        <v>135</v>
      </c>
      <c r="D618" s="52" t="s">
        <v>139</v>
      </c>
      <c r="E618" s="41">
        <v>2204</v>
      </c>
      <c r="F618" s="41">
        <v>2</v>
      </c>
      <c r="G618" s="52" t="s">
        <v>28</v>
      </c>
      <c r="H618" s="41">
        <v>4</v>
      </c>
      <c r="I618" s="41">
        <v>20</v>
      </c>
      <c r="J618" s="52"/>
      <c r="K618" s="52"/>
      <c r="L618" s="41">
        <v>4</v>
      </c>
      <c r="M618" s="41">
        <v>0</v>
      </c>
      <c r="N618" s="52"/>
      <c r="O618" s="52"/>
    </row>
    <row r="619" spans="1:15" ht="15.75" customHeight="1" x14ac:dyDescent="0.15">
      <c r="A619" s="41">
        <v>2022</v>
      </c>
      <c r="B619" s="52" t="s">
        <v>127</v>
      </c>
      <c r="C619" s="52" t="s">
        <v>138</v>
      </c>
      <c r="D619" s="52" t="s">
        <v>139</v>
      </c>
      <c r="E619" s="41">
        <v>2204</v>
      </c>
      <c r="F619" s="41">
        <v>2</v>
      </c>
      <c r="G619" s="52" t="s">
        <v>28</v>
      </c>
      <c r="H619" s="41">
        <v>4</v>
      </c>
      <c r="I619" s="41">
        <v>56</v>
      </c>
      <c r="J619" s="52"/>
      <c r="K619" s="52"/>
      <c r="L619" s="41">
        <v>0</v>
      </c>
      <c r="M619" s="41">
        <v>0</v>
      </c>
      <c r="N619" s="52"/>
      <c r="O619" s="52"/>
    </row>
    <row r="620" spans="1:15" ht="15.75" customHeight="1" x14ac:dyDescent="0.15">
      <c r="A620" s="41">
        <v>2022</v>
      </c>
      <c r="B620" s="52" t="s">
        <v>127</v>
      </c>
      <c r="C620" s="52" t="s">
        <v>142</v>
      </c>
      <c r="D620" s="52" t="s">
        <v>139</v>
      </c>
      <c r="E620" s="41">
        <v>2204</v>
      </c>
      <c r="F620" s="41">
        <v>2</v>
      </c>
      <c r="G620" s="52" t="s">
        <v>28</v>
      </c>
      <c r="H620" s="41">
        <v>4</v>
      </c>
      <c r="I620" s="41">
        <v>45</v>
      </c>
      <c r="J620" s="52"/>
      <c r="K620" s="52"/>
      <c r="L620" s="41">
        <v>0</v>
      </c>
      <c r="M620" s="41">
        <v>0</v>
      </c>
      <c r="N620" s="52"/>
      <c r="O620" s="52"/>
    </row>
    <row r="621" spans="1:15" ht="15.75" customHeight="1" x14ac:dyDescent="0.15">
      <c r="A621" s="41">
        <v>2022</v>
      </c>
      <c r="B621" s="52" t="s">
        <v>127</v>
      </c>
      <c r="C621" s="52" t="s">
        <v>128</v>
      </c>
      <c r="D621" s="52" t="s">
        <v>139</v>
      </c>
      <c r="E621" s="41">
        <v>2208</v>
      </c>
      <c r="F621" s="41">
        <v>2</v>
      </c>
      <c r="G621" s="52" t="s">
        <v>28</v>
      </c>
      <c r="H621" s="41">
        <v>5</v>
      </c>
      <c r="I621" s="41">
        <v>22</v>
      </c>
      <c r="J621" s="52"/>
      <c r="K621" s="52"/>
      <c r="L621" s="41">
        <v>1</v>
      </c>
      <c r="M621" s="41">
        <v>0</v>
      </c>
      <c r="N621" s="52"/>
      <c r="O621" s="52"/>
    </row>
    <row r="622" spans="1:15" ht="15.75" customHeight="1" x14ac:dyDescent="0.15">
      <c r="A622" s="41">
        <v>2022</v>
      </c>
      <c r="B622" s="52" t="s">
        <v>127</v>
      </c>
      <c r="C622" s="52" t="s">
        <v>129</v>
      </c>
      <c r="D622" s="52" t="s">
        <v>139</v>
      </c>
      <c r="E622" s="41">
        <v>2208</v>
      </c>
      <c r="F622" s="41">
        <v>2</v>
      </c>
      <c r="G622" s="52" t="s">
        <v>28</v>
      </c>
      <c r="H622" s="41">
        <v>5</v>
      </c>
      <c r="I622" s="41">
        <v>75</v>
      </c>
      <c r="J622" s="52"/>
      <c r="K622" s="52"/>
      <c r="L622" s="41">
        <v>0</v>
      </c>
      <c r="M622" s="41">
        <v>0</v>
      </c>
      <c r="N622" s="52"/>
      <c r="O622" s="52"/>
    </row>
    <row r="623" spans="1:15" ht="15.75" customHeight="1" x14ac:dyDescent="0.15">
      <c r="A623" s="41">
        <v>2022</v>
      </c>
      <c r="B623" s="52" t="s">
        <v>127</v>
      </c>
      <c r="C623" s="52" t="s">
        <v>140</v>
      </c>
      <c r="D623" s="52" t="s">
        <v>139</v>
      </c>
      <c r="E623" s="41">
        <v>2208</v>
      </c>
      <c r="F623" s="41">
        <v>2</v>
      </c>
      <c r="G623" s="52" t="s">
        <v>28</v>
      </c>
      <c r="H623" s="41">
        <v>5</v>
      </c>
      <c r="I623" s="41">
        <v>33</v>
      </c>
      <c r="J623" s="52"/>
      <c r="K623" s="52"/>
      <c r="L623" s="41">
        <v>0</v>
      </c>
      <c r="M623" s="41">
        <v>0</v>
      </c>
      <c r="N623" s="52"/>
      <c r="O623" s="52"/>
    </row>
    <row r="624" spans="1:15" ht="15.75" customHeight="1" x14ac:dyDescent="0.15">
      <c r="A624" s="41">
        <v>2022</v>
      </c>
      <c r="B624" s="52" t="s">
        <v>130</v>
      </c>
      <c r="C624" s="52" t="s">
        <v>141</v>
      </c>
      <c r="D624" s="52" t="s">
        <v>139</v>
      </c>
      <c r="E624" s="41">
        <v>2208</v>
      </c>
      <c r="F624" s="41">
        <v>2</v>
      </c>
      <c r="G624" s="52" t="s">
        <v>28</v>
      </c>
      <c r="H624" s="41">
        <v>5</v>
      </c>
      <c r="I624" s="41">
        <v>0</v>
      </c>
      <c r="J624" s="41">
        <v>113</v>
      </c>
      <c r="K624" s="41">
        <v>850</v>
      </c>
      <c r="L624" s="41">
        <v>33</v>
      </c>
      <c r="M624" s="41">
        <v>704</v>
      </c>
      <c r="N624" s="52"/>
      <c r="O624" s="52"/>
    </row>
    <row r="625" spans="1:15" ht="15.75" customHeight="1" x14ac:dyDescent="0.15">
      <c r="A625" s="41">
        <v>2022</v>
      </c>
      <c r="B625" s="52" t="s">
        <v>130</v>
      </c>
      <c r="C625" s="52" t="s">
        <v>131</v>
      </c>
      <c r="D625" s="52" t="s">
        <v>139</v>
      </c>
      <c r="E625" s="41">
        <v>2208</v>
      </c>
      <c r="F625" s="41">
        <v>2</v>
      </c>
      <c r="G625" s="52" t="s">
        <v>28</v>
      </c>
      <c r="H625" s="41">
        <v>5</v>
      </c>
      <c r="I625" s="41">
        <v>0</v>
      </c>
      <c r="J625" s="41">
        <v>46</v>
      </c>
      <c r="K625" s="41">
        <v>1050</v>
      </c>
      <c r="L625" s="41">
        <v>197</v>
      </c>
      <c r="M625" s="41">
        <v>807</v>
      </c>
      <c r="N625" s="52"/>
      <c r="O625" s="52"/>
    </row>
    <row r="626" spans="1:15" ht="15.75" customHeight="1" x14ac:dyDescent="0.15">
      <c r="A626" s="41">
        <v>2022</v>
      </c>
      <c r="B626" s="52" t="s">
        <v>130</v>
      </c>
      <c r="C626" s="52" t="s">
        <v>136</v>
      </c>
      <c r="D626" s="52" t="s">
        <v>139</v>
      </c>
      <c r="E626" s="41">
        <v>2208</v>
      </c>
      <c r="F626" s="41">
        <v>2</v>
      </c>
      <c r="G626" s="52" t="s">
        <v>28</v>
      </c>
      <c r="H626" s="41">
        <v>5</v>
      </c>
      <c r="I626" s="41">
        <v>0</v>
      </c>
      <c r="J626" s="41">
        <v>74</v>
      </c>
      <c r="K626" s="41">
        <v>279</v>
      </c>
      <c r="L626" s="41">
        <v>0</v>
      </c>
      <c r="M626" s="41">
        <v>205</v>
      </c>
      <c r="N626" s="52"/>
      <c r="O626" s="52"/>
    </row>
    <row r="627" spans="1:15" ht="15.75" customHeight="1" x14ac:dyDescent="0.15">
      <c r="A627" s="41">
        <v>2022</v>
      </c>
      <c r="B627" s="52" t="s">
        <v>130</v>
      </c>
      <c r="C627" s="52" t="s">
        <v>132</v>
      </c>
      <c r="D627" s="52" t="s">
        <v>139</v>
      </c>
      <c r="E627" s="41">
        <v>2208</v>
      </c>
      <c r="F627" s="41">
        <v>2</v>
      </c>
      <c r="G627" s="52" t="s">
        <v>28</v>
      </c>
      <c r="H627" s="41">
        <v>5</v>
      </c>
      <c r="I627" s="41">
        <v>0</v>
      </c>
      <c r="J627" s="41">
        <v>114</v>
      </c>
      <c r="K627" s="41">
        <v>1609</v>
      </c>
      <c r="L627" s="41">
        <v>28</v>
      </c>
      <c r="M627" s="41">
        <v>1467</v>
      </c>
      <c r="N627" s="52"/>
      <c r="O627" s="52"/>
    </row>
    <row r="628" spans="1:15" ht="15.75" customHeight="1" x14ac:dyDescent="0.15">
      <c r="A628" s="41">
        <v>2022</v>
      </c>
      <c r="B628" s="52" t="s">
        <v>130</v>
      </c>
      <c r="C628" s="52" t="s">
        <v>137</v>
      </c>
      <c r="D628" s="52" t="s">
        <v>139</v>
      </c>
      <c r="E628" s="41">
        <v>2208</v>
      </c>
      <c r="F628" s="41">
        <v>2</v>
      </c>
      <c r="G628" s="52" t="s">
        <v>28</v>
      </c>
      <c r="H628" s="41">
        <v>5</v>
      </c>
      <c r="I628" s="41">
        <v>0</v>
      </c>
      <c r="J628" s="41">
        <v>278</v>
      </c>
      <c r="K628" s="41">
        <v>300</v>
      </c>
      <c r="L628" s="41">
        <v>22</v>
      </c>
      <c r="M628" s="77">
        <v>3.55E-14</v>
      </c>
      <c r="N628" s="52"/>
      <c r="O628" s="52"/>
    </row>
    <row r="629" spans="1:15" ht="15.75" customHeight="1" x14ac:dyDescent="0.15">
      <c r="A629" s="41">
        <v>2022</v>
      </c>
      <c r="B629" s="52" t="s">
        <v>130</v>
      </c>
      <c r="C629" s="52" t="s">
        <v>133</v>
      </c>
      <c r="D629" s="52" t="s">
        <v>139</v>
      </c>
      <c r="E629" s="41">
        <v>2208</v>
      </c>
      <c r="F629" s="41">
        <v>2</v>
      </c>
      <c r="G629" s="52" t="s">
        <v>28</v>
      </c>
      <c r="H629" s="41">
        <v>5</v>
      </c>
      <c r="I629" s="41">
        <v>0</v>
      </c>
      <c r="J629" s="41">
        <v>143</v>
      </c>
      <c r="K629" s="41">
        <v>143</v>
      </c>
      <c r="L629" s="41">
        <v>0</v>
      </c>
      <c r="M629" s="41">
        <v>0</v>
      </c>
      <c r="N629" s="52"/>
      <c r="O629" s="52"/>
    </row>
    <row r="630" spans="1:15" ht="15.75" customHeight="1" x14ac:dyDescent="0.15">
      <c r="A630" s="41">
        <v>2022</v>
      </c>
      <c r="B630" s="52" t="s">
        <v>127</v>
      </c>
      <c r="C630" s="52" t="s">
        <v>134</v>
      </c>
      <c r="D630" s="52" t="s">
        <v>139</v>
      </c>
      <c r="E630" s="41">
        <v>2208</v>
      </c>
      <c r="F630" s="41">
        <v>2</v>
      </c>
      <c r="G630" s="52" t="s">
        <v>28</v>
      </c>
      <c r="H630" s="41">
        <v>5</v>
      </c>
      <c r="I630" s="41">
        <v>84</v>
      </c>
      <c r="J630" s="52"/>
      <c r="K630" s="52"/>
      <c r="L630" s="41">
        <v>36</v>
      </c>
      <c r="M630" s="41">
        <v>0</v>
      </c>
      <c r="N630" s="52"/>
      <c r="O630" s="52"/>
    </row>
    <row r="631" spans="1:15" ht="15.75" customHeight="1" x14ac:dyDescent="0.15">
      <c r="A631" s="41">
        <v>2022</v>
      </c>
      <c r="B631" s="52" t="s">
        <v>127</v>
      </c>
      <c r="C631" s="52" t="s">
        <v>135</v>
      </c>
      <c r="D631" s="52" t="s">
        <v>139</v>
      </c>
      <c r="E631" s="41">
        <v>2208</v>
      </c>
      <c r="F631" s="41">
        <v>2</v>
      </c>
      <c r="G631" s="52" t="s">
        <v>28</v>
      </c>
      <c r="H631" s="41">
        <v>5</v>
      </c>
      <c r="I631" s="41">
        <v>6</v>
      </c>
      <c r="J631" s="52"/>
      <c r="K631" s="52"/>
      <c r="L631" s="41">
        <v>1</v>
      </c>
      <c r="M631" s="41">
        <v>0</v>
      </c>
      <c r="N631" s="52"/>
      <c r="O631" s="52"/>
    </row>
    <row r="632" spans="1:15" ht="15.75" customHeight="1" x14ac:dyDescent="0.15">
      <c r="A632" s="41">
        <v>2022</v>
      </c>
      <c r="B632" s="52" t="s">
        <v>127</v>
      </c>
      <c r="C632" s="52" t="s">
        <v>138</v>
      </c>
      <c r="D632" s="52" t="s">
        <v>139</v>
      </c>
      <c r="E632" s="41">
        <v>2208</v>
      </c>
      <c r="F632" s="41">
        <v>2</v>
      </c>
      <c r="G632" s="52" t="s">
        <v>28</v>
      </c>
      <c r="H632" s="41">
        <v>5</v>
      </c>
      <c r="I632" s="41">
        <v>18</v>
      </c>
      <c r="J632" s="52"/>
      <c r="K632" s="52"/>
      <c r="L632" s="41">
        <v>0</v>
      </c>
      <c r="M632" s="41">
        <v>0</v>
      </c>
      <c r="N632" s="52"/>
      <c r="O632" s="52"/>
    </row>
    <row r="633" spans="1:15" ht="15.75" customHeight="1" x14ac:dyDescent="0.15">
      <c r="A633" s="41">
        <v>2022</v>
      </c>
      <c r="B633" s="52" t="s">
        <v>127</v>
      </c>
      <c r="C633" s="52" t="s">
        <v>142</v>
      </c>
      <c r="D633" s="52" t="s">
        <v>139</v>
      </c>
      <c r="E633" s="41">
        <v>2208</v>
      </c>
      <c r="F633" s="41">
        <v>2</v>
      </c>
      <c r="G633" s="52" t="s">
        <v>28</v>
      </c>
      <c r="H633" s="41">
        <v>5</v>
      </c>
      <c r="I633" s="41">
        <v>85</v>
      </c>
      <c r="J633" s="52"/>
      <c r="K633" s="52"/>
      <c r="L633" s="41">
        <v>0</v>
      </c>
      <c r="M633" s="41">
        <v>0</v>
      </c>
      <c r="N633" s="52"/>
      <c r="O633" s="52"/>
    </row>
    <row r="634" spans="1:15" ht="15.75" customHeight="1" x14ac:dyDescent="0.15">
      <c r="A634" s="41">
        <v>2022</v>
      </c>
      <c r="B634" s="52" t="s">
        <v>127</v>
      </c>
      <c r="C634" s="52" t="s">
        <v>128</v>
      </c>
      <c r="D634" s="52" t="s">
        <v>139</v>
      </c>
      <c r="E634" s="41">
        <v>2302</v>
      </c>
      <c r="F634" s="41">
        <v>3</v>
      </c>
      <c r="G634" s="52" t="s">
        <v>28</v>
      </c>
      <c r="H634" s="41">
        <v>5</v>
      </c>
      <c r="I634" s="41">
        <v>21</v>
      </c>
      <c r="J634" s="52"/>
      <c r="K634" s="52"/>
      <c r="L634" s="41">
        <v>3</v>
      </c>
      <c r="M634" s="41">
        <v>0</v>
      </c>
      <c r="N634" s="52"/>
      <c r="O634" s="52"/>
    </row>
    <row r="635" spans="1:15" ht="15.75" customHeight="1" x14ac:dyDescent="0.15">
      <c r="A635" s="41">
        <v>2022</v>
      </c>
      <c r="B635" s="52" t="s">
        <v>127</v>
      </c>
      <c r="C635" s="52" t="s">
        <v>129</v>
      </c>
      <c r="D635" s="52" t="s">
        <v>139</v>
      </c>
      <c r="E635" s="41">
        <v>2302</v>
      </c>
      <c r="F635" s="41">
        <v>3</v>
      </c>
      <c r="G635" s="52" t="s">
        <v>28</v>
      </c>
      <c r="H635" s="41">
        <v>5</v>
      </c>
      <c r="I635" s="41">
        <v>57</v>
      </c>
      <c r="J635" s="52"/>
      <c r="K635" s="52"/>
      <c r="L635" s="41">
        <v>9</v>
      </c>
      <c r="M635" s="41">
        <v>0</v>
      </c>
      <c r="N635" s="52"/>
      <c r="O635" s="52"/>
    </row>
    <row r="636" spans="1:15" ht="15.75" customHeight="1" x14ac:dyDescent="0.15">
      <c r="A636" s="41">
        <v>2022</v>
      </c>
      <c r="B636" s="52" t="s">
        <v>127</v>
      </c>
      <c r="C636" s="52" t="s">
        <v>140</v>
      </c>
      <c r="D636" s="52" t="s">
        <v>139</v>
      </c>
      <c r="E636" s="41">
        <v>2302</v>
      </c>
      <c r="F636" s="41">
        <v>3</v>
      </c>
      <c r="G636" s="52" t="s">
        <v>28</v>
      </c>
      <c r="H636" s="41">
        <v>5</v>
      </c>
      <c r="I636" s="41">
        <v>25</v>
      </c>
      <c r="J636" s="52"/>
      <c r="K636" s="52"/>
      <c r="L636" s="41">
        <v>0</v>
      </c>
      <c r="M636" s="41">
        <v>0</v>
      </c>
      <c r="N636" s="52"/>
      <c r="O636" s="52"/>
    </row>
    <row r="637" spans="1:15" ht="15.75" customHeight="1" x14ac:dyDescent="0.15">
      <c r="A637" s="41">
        <v>2022</v>
      </c>
      <c r="B637" s="52" t="s">
        <v>130</v>
      </c>
      <c r="C637" s="52" t="s">
        <v>141</v>
      </c>
      <c r="D637" s="52" t="s">
        <v>139</v>
      </c>
      <c r="E637" s="41">
        <v>2302</v>
      </c>
      <c r="F637" s="41">
        <v>3</v>
      </c>
      <c r="G637" s="52" t="s">
        <v>28</v>
      </c>
      <c r="H637" s="41">
        <v>5</v>
      </c>
      <c r="I637" s="41">
        <v>0</v>
      </c>
      <c r="J637" s="41">
        <v>110</v>
      </c>
      <c r="K637" s="41">
        <v>232</v>
      </c>
      <c r="L637" s="41">
        <v>16</v>
      </c>
      <c r="M637" s="41">
        <v>106</v>
      </c>
      <c r="N637" s="52"/>
      <c r="O637" s="52"/>
    </row>
    <row r="638" spans="1:15" ht="15.75" customHeight="1" x14ac:dyDescent="0.15">
      <c r="A638" s="41">
        <v>2022</v>
      </c>
      <c r="B638" s="52" t="s">
        <v>130</v>
      </c>
      <c r="C638" s="52" t="s">
        <v>131</v>
      </c>
      <c r="D638" s="52" t="s">
        <v>139</v>
      </c>
      <c r="E638" s="41">
        <v>2302</v>
      </c>
      <c r="F638" s="41">
        <v>3</v>
      </c>
      <c r="G638" s="52" t="s">
        <v>28</v>
      </c>
      <c r="H638" s="41">
        <v>5</v>
      </c>
      <c r="I638" s="41">
        <v>0</v>
      </c>
      <c r="J638" s="41">
        <v>55</v>
      </c>
      <c r="K638" s="41">
        <v>520</v>
      </c>
      <c r="L638" s="41">
        <v>213</v>
      </c>
      <c r="M638" s="41">
        <v>252</v>
      </c>
      <c r="N638" s="52"/>
      <c r="O638" s="52"/>
    </row>
    <row r="639" spans="1:15" ht="15.75" customHeight="1" x14ac:dyDescent="0.15">
      <c r="A639" s="41">
        <v>2022</v>
      </c>
      <c r="B639" s="52" t="s">
        <v>130</v>
      </c>
      <c r="C639" s="52" t="s">
        <v>136</v>
      </c>
      <c r="D639" s="52" t="s">
        <v>139</v>
      </c>
      <c r="E639" s="41">
        <v>2302</v>
      </c>
      <c r="F639" s="41">
        <v>3</v>
      </c>
      <c r="G639" s="52" t="s">
        <v>28</v>
      </c>
      <c r="H639" s="41">
        <v>5</v>
      </c>
      <c r="I639" s="41">
        <v>0</v>
      </c>
      <c r="J639" s="41">
        <v>104</v>
      </c>
      <c r="K639" s="41">
        <v>609</v>
      </c>
      <c r="L639" s="41">
        <v>88</v>
      </c>
      <c r="M639" s="41">
        <v>417</v>
      </c>
      <c r="N639" s="52"/>
      <c r="O639" s="52"/>
    </row>
    <row r="640" spans="1:15" ht="15.75" customHeight="1" x14ac:dyDescent="0.15">
      <c r="A640" s="41">
        <v>2022</v>
      </c>
      <c r="B640" s="52" t="s">
        <v>130</v>
      </c>
      <c r="C640" s="52" t="s">
        <v>132</v>
      </c>
      <c r="D640" s="52" t="s">
        <v>139</v>
      </c>
      <c r="E640" s="41">
        <v>2302</v>
      </c>
      <c r="F640" s="41">
        <v>3</v>
      </c>
      <c r="G640" s="52" t="s">
        <v>28</v>
      </c>
      <c r="H640" s="41">
        <v>5</v>
      </c>
      <c r="I640" s="41">
        <v>0</v>
      </c>
      <c r="J640" s="41">
        <v>97</v>
      </c>
      <c r="K640" s="41">
        <v>97</v>
      </c>
      <c r="L640" s="41">
        <v>0</v>
      </c>
      <c r="M640" s="41">
        <v>0</v>
      </c>
      <c r="N640" s="52"/>
      <c r="O640" s="52"/>
    </row>
    <row r="641" spans="1:15" ht="15.75" customHeight="1" x14ac:dyDescent="0.15">
      <c r="A641" s="41">
        <v>2022</v>
      </c>
      <c r="B641" s="52" t="s">
        <v>130</v>
      </c>
      <c r="C641" s="52" t="s">
        <v>137</v>
      </c>
      <c r="D641" s="52" t="s">
        <v>139</v>
      </c>
      <c r="E641" s="41">
        <v>2302</v>
      </c>
      <c r="F641" s="41">
        <v>3</v>
      </c>
      <c r="G641" s="52" t="s">
        <v>28</v>
      </c>
      <c r="H641" s="41">
        <v>5</v>
      </c>
      <c r="I641" s="41">
        <v>0</v>
      </c>
      <c r="J641" s="41">
        <v>196</v>
      </c>
      <c r="K641" s="41">
        <v>355</v>
      </c>
      <c r="L641" s="41">
        <v>27</v>
      </c>
      <c r="M641" s="41">
        <v>132</v>
      </c>
      <c r="N641" s="52"/>
      <c r="O641" s="52"/>
    </row>
    <row r="642" spans="1:15" ht="15.75" customHeight="1" x14ac:dyDescent="0.15">
      <c r="A642" s="41">
        <v>2022</v>
      </c>
      <c r="B642" s="52" t="s">
        <v>130</v>
      </c>
      <c r="C642" s="52" t="s">
        <v>133</v>
      </c>
      <c r="D642" s="52" t="s">
        <v>139</v>
      </c>
      <c r="E642" s="41">
        <v>2302</v>
      </c>
      <c r="F642" s="41">
        <v>3</v>
      </c>
      <c r="G642" s="52" t="s">
        <v>28</v>
      </c>
      <c r="H642" s="41">
        <v>5</v>
      </c>
      <c r="I642" s="41">
        <v>0</v>
      </c>
      <c r="J642" s="41">
        <v>220</v>
      </c>
      <c r="K642" s="41">
        <v>220</v>
      </c>
      <c r="L642" s="41">
        <v>0</v>
      </c>
      <c r="M642" s="41">
        <v>0</v>
      </c>
      <c r="N642" s="52"/>
      <c r="O642" s="52"/>
    </row>
    <row r="643" spans="1:15" ht="15.75" customHeight="1" x14ac:dyDescent="0.15">
      <c r="A643" s="41">
        <v>2022</v>
      </c>
      <c r="B643" s="52" t="s">
        <v>127</v>
      </c>
      <c r="C643" s="52" t="s">
        <v>134</v>
      </c>
      <c r="D643" s="52" t="s">
        <v>139</v>
      </c>
      <c r="E643" s="41">
        <v>2302</v>
      </c>
      <c r="F643" s="41">
        <v>3</v>
      </c>
      <c r="G643" s="52" t="s">
        <v>28</v>
      </c>
      <c r="H643" s="41">
        <v>5</v>
      </c>
      <c r="I643" s="41">
        <v>113</v>
      </c>
      <c r="J643" s="52"/>
      <c r="K643" s="52"/>
      <c r="L643" s="41">
        <v>67</v>
      </c>
      <c r="M643" s="41">
        <v>0</v>
      </c>
      <c r="N643" s="52"/>
      <c r="O643" s="52"/>
    </row>
    <row r="644" spans="1:15" ht="15.75" customHeight="1" x14ac:dyDescent="0.15">
      <c r="A644" s="41">
        <v>2022</v>
      </c>
      <c r="B644" s="52" t="s">
        <v>127</v>
      </c>
      <c r="C644" s="52" t="s">
        <v>135</v>
      </c>
      <c r="D644" s="52" t="s">
        <v>139</v>
      </c>
      <c r="E644" s="41">
        <v>2302</v>
      </c>
      <c r="F644" s="41">
        <v>3</v>
      </c>
      <c r="G644" s="52" t="s">
        <v>28</v>
      </c>
      <c r="H644" s="41">
        <v>5</v>
      </c>
      <c r="I644" s="41">
        <v>60</v>
      </c>
      <c r="J644" s="52"/>
      <c r="K644" s="52"/>
      <c r="L644" s="41">
        <v>7</v>
      </c>
      <c r="M644" s="41">
        <v>0</v>
      </c>
      <c r="N644" s="52"/>
      <c r="O644" s="52"/>
    </row>
    <row r="645" spans="1:15" ht="15.75" customHeight="1" x14ac:dyDescent="0.15">
      <c r="A645" s="41">
        <v>2022</v>
      </c>
      <c r="B645" s="52" t="s">
        <v>127</v>
      </c>
      <c r="C645" s="52" t="s">
        <v>138</v>
      </c>
      <c r="D645" s="52" t="s">
        <v>139</v>
      </c>
      <c r="E645" s="41">
        <v>2302</v>
      </c>
      <c r="F645" s="41">
        <v>3</v>
      </c>
      <c r="G645" s="52" t="s">
        <v>28</v>
      </c>
      <c r="H645" s="41">
        <v>5</v>
      </c>
      <c r="I645" s="41">
        <v>100</v>
      </c>
      <c r="J645" s="52"/>
      <c r="K645" s="52"/>
      <c r="L645" s="41">
        <v>94</v>
      </c>
      <c r="M645" s="41">
        <v>0</v>
      </c>
      <c r="N645" s="52"/>
      <c r="O645" s="52"/>
    </row>
    <row r="646" spans="1:15" ht="15.75" customHeight="1" x14ac:dyDescent="0.15">
      <c r="A646" s="41">
        <v>2022</v>
      </c>
      <c r="B646" s="52" t="s">
        <v>127</v>
      </c>
      <c r="C646" s="52" t="s">
        <v>142</v>
      </c>
      <c r="D646" s="52" t="s">
        <v>139</v>
      </c>
      <c r="E646" s="41">
        <v>2302</v>
      </c>
      <c r="F646" s="41">
        <v>3</v>
      </c>
      <c r="G646" s="52" t="s">
        <v>28</v>
      </c>
      <c r="H646" s="41">
        <v>5</v>
      </c>
      <c r="I646" s="41">
        <v>136</v>
      </c>
      <c r="J646" s="52"/>
      <c r="K646" s="52"/>
      <c r="L646" s="41">
        <v>0</v>
      </c>
      <c r="M646" s="41">
        <v>0</v>
      </c>
      <c r="N646" s="52"/>
      <c r="O646" s="52"/>
    </row>
    <row r="647" spans="1:15" ht="15.75" customHeight="1" x14ac:dyDescent="0.15">
      <c r="A647" s="41">
        <v>2022</v>
      </c>
      <c r="B647" s="52" t="s">
        <v>127</v>
      </c>
      <c r="C647" s="52" t="s">
        <v>143</v>
      </c>
      <c r="D647" s="52" t="s">
        <v>139</v>
      </c>
      <c r="E647" s="41">
        <v>2302</v>
      </c>
      <c r="F647" s="41">
        <v>3</v>
      </c>
      <c r="G647" s="52" t="s">
        <v>28</v>
      </c>
      <c r="H647" s="41">
        <v>5</v>
      </c>
      <c r="I647" s="41">
        <v>26</v>
      </c>
      <c r="J647" s="52"/>
      <c r="K647" s="52"/>
      <c r="L647" s="41">
        <v>0</v>
      </c>
      <c r="M647" s="41">
        <v>0</v>
      </c>
      <c r="N647" s="52"/>
      <c r="O647" s="52"/>
    </row>
    <row r="648" spans="1:15" ht="15.75" customHeight="1" x14ac:dyDescent="0.15">
      <c r="A648" s="41">
        <v>2022</v>
      </c>
      <c r="B648" s="52" t="s">
        <v>127</v>
      </c>
      <c r="C648" s="52" t="s">
        <v>128</v>
      </c>
      <c r="D648" s="52" t="s">
        <v>139</v>
      </c>
      <c r="E648" s="41">
        <v>2312</v>
      </c>
      <c r="F648" s="41">
        <v>3</v>
      </c>
      <c r="G648" s="52" t="s">
        <v>28</v>
      </c>
      <c r="H648" s="41">
        <v>4</v>
      </c>
      <c r="I648" s="41">
        <v>210</v>
      </c>
      <c r="J648" s="52"/>
      <c r="K648" s="52"/>
      <c r="L648" s="41">
        <v>8</v>
      </c>
      <c r="M648" s="41">
        <v>0</v>
      </c>
      <c r="N648" s="52"/>
      <c r="O648" s="52"/>
    </row>
    <row r="649" spans="1:15" ht="15.75" customHeight="1" x14ac:dyDescent="0.15">
      <c r="A649" s="41">
        <v>2022</v>
      </c>
      <c r="B649" s="52" t="s">
        <v>127</v>
      </c>
      <c r="C649" s="52" t="s">
        <v>129</v>
      </c>
      <c r="D649" s="52" t="s">
        <v>139</v>
      </c>
      <c r="E649" s="41">
        <v>2312</v>
      </c>
      <c r="F649" s="41">
        <v>3</v>
      </c>
      <c r="G649" s="52" t="s">
        <v>28</v>
      </c>
      <c r="H649" s="41">
        <v>4</v>
      </c>
      <c r="I649" s="41">
        <v>34</v>
      </c>
      <c r="J649" s="52"/>
      <c r="K649" s="52"/>
      <c r="L649" s="41">
        <v>0</v>
      </c>
      <c r="M649" s="41">
        <v>0</v>
      </c>
      <c r="N649" s="52"/>
      <c r="O649" s="52"/>
    </row>
    <row r="650" spans="1:15" ht="15.75" customHeight="1" x14ac:dyDescent="0.15">
      <c r="A650" s="41">
        <v>2022</v>
      </c>
      <c r="B650" s="52" t="s">
        <v>127</v>
      </c>
      <c r="C650" s="52" t="s">
        <v>140</v>
      </c>
      <c r="D650" s="52" t="s">
        <v>139</v>
      </c>
      <c r="E650" s="41">
        <v>2312</v>
      </c>
      <c r="F650" s="41">
        <v>3</v>
      </c>
      <c r="G650" s="52" t="s">
        <v>28</v>
      </c>
      <c r="H650" s="41">
        <v>4</v>
      </c>
      <c r="I650" s="41">
        <v>59</v>
      </c>
      <c r="J650" s="52"/>
      <c r="K650" s="52"/>
      <c r="L650" s="41">
        <v>0</v>
      </c>
      <c r="M650" s="41">
        <v>0</v>
      </c>
      <c r="N650" s="52"/>
      <c r="O650" s="52"/>
    </row>
    <row r="651" spans="1:15" ht="15.75" customHeight="1" x14ac:dyDescent="0.15">
      <c r="A651" s="41">
        <v>2022</v>
      </c>
      <c r="B651" s="52" t="s">
        <v>130</v>
      </c>
      <c r="C651" s="52" t="s">
        <v>141</v>
      </c>
      <c r="D651" s="52" t="s">
        <v>139</v>
      </c>
      <c r="E651" s="41">
        <v>2312</v>
      </c>
      <c r="F651" s="41">
        <v>3</v>
      </c>
      <c r="G651" s="52" t="s">
        <v>28</v>
      </c>
      <c r="H651" s="41">
        <v>4</v>
      </c>
      <c r="I651" s="41">
        <v>0</v>
      </c>
      <c r="J651" s="41">
        <v>132</v>
      </c>
      <c r="K651" s="41">
        <v>339</v>
      </c>
      <c r="L651" s="41">
        <v>0</v>
      </c>
      <c r="M651" s="41">
        <v>207</v>
      </c>
      <c r="N651" s="52"/>
      <c r="O651" s="52"/>
    </row>
    <row r="652" spans="1:15" ht="15.75" customHeight="1" x14ac:dyDescent="0.15">
      <c r="A652" s="41">
        <v>2022</v>
      </c>
      <c r="B652" s="52" t="s">
        <v>130</v>
      </c>
      <c r="C652" s="52" t="s">
        <v>131</v>
      </c>
      <c r="D652" s="52" t="s">
        <v>139</v>
      </c>
      <c r="E652" s="41">
        <v>2312</v>
      </c>
      <c r="F652" s="41">
        <v>3</v>
      </c>
      <c r="G652" s="52" t="s">
        <v>28</v>
      </c>
      <c r="H652" s="41">
        <v>4</v>
      </c>
      <c r="I652" s="41">
        <v>0</v>
      </c>
      <c r="J652" s="41">
        <v>21</v>
      </c>
      <c r="K652" s="41">
        <v>280</v>
      </c>
      <c r="L652" s="41">
        <v>164</v>
      </c>
      <c r="M652" s="41">
        <v>95</v>
      </c>
      <c r="N652" s="52"/>
      <c r="O652" s="52"/>
    </row>
    <row r="653" spans="1:15" ht="15.75" customHeight="1" x14ac:dyDescent="0.15">
      <c r="A653" s="41">
        <v>2022</v>
      </c>
      <c r="B653" s="52" t="s">
        <v>130</v>
      </c>
      <c r="C653" s="52" t="s">
        <v>136</v>
      </c>
      <c r="D653" s="52" t="s">
        <v>139</v>
      </c>
      <c r="E653" s="41">
        <v>2312</v>
      </c>
      <c r="F653" s="41">
        <v>3</v>
      </c>
      <c r="G653" s="52" t="s">
        <v>28</v>
      </c>
      <c r="H653" s="41">
        <v>4</v>
      </c>
      <c r="I653" s="41">
        <v>0</v>
      </c>
      <c r="J653" s="41">
        <v>170</v>
      </c>
      <c r="K653" s="41">
        <v>1516</v>
      </c>
      <c r="L653" s="41">
        <v>19</v>
      </c>
      <c r="M653" s="41">
        <v>1327</v>
      </c>
      <c r="N653" s="52"/>
      <c r="O653" s="52"/>
    </row>
    <row r="654" spans="1:15" ht="15.75" customHeight="1" x14ac:dyDescent="0.15">
      <c r="A654" s="41">
        <v>2022</v>
      </c>
      <c r="B654" s="52" t="s">
        <v>130</v>
      </c>
      <c r="C654" s="52" t="s">
        <v>132</v>
      </c>
      <c r="D654" s="52" t="s">
        <v>139</v>
      </c>
      <c r="E654" s="41">
        <v>2312</v>
      </c>
      <c r="F654" s="41">
        <v>3</v>
      </c>
      <c r="G654" s="52" t="s">
        <v>28</v>
      </c>
      <c r="H654" s="41">
        <v>4</v>
      </c>
      <c r="I654" s="41">
        <v>0</v>
      </c>
      <c r="J654" s="41">
        <v>248</v>
      </c>
      <c r="K654" s="41">
        <v>737</v>
      </c>
      <c r="L654" s="41">
        <v>0</v>
      </c>
      <c r="M654" s="41">
        <v>489</v>
      </c>
      <c r="N654" s="52"/>
      <c r="O654" s="52"/>
    </row>
    <row r="655" spans="1:15" ht="15.75" customHeight="1" x14ac:dyDescent="0.15">
      <c r="A655" s="41">
        <v>2022</v>
      </c>
      <c r="B655" s="52" t="s">
        <v>130</v>
      </c>
      <c r="C655" s="52" t="s">
        <v>137</v>
      </c>
      <c r="D655" s="52" t="s">
        <v>139</v>
      </c>
      <c r="E655" s="41">
        <v>2312</v>
      </c>
      <c r="F655" s="41">
        <v>3</v>
      </c>
      <c r="G655" s="52" t="s">
        <v>28</v>
      </c>
      <c r="H655" s="41">
        <v>4</v>
      </c>
      <c r="I655" s="41">
        <v>0</v>
      </c>
      <c r="J655" s="41">
        <v>131</v>
      </c>
      <c r="K655" s="41">
        <v>131</v>
      </c>
      <c r="L655" s="41">
        <v>0</v>
      </c>
      <c r="M655" s="41">
        <v>0</v>
      </c>
      <c r="N655" s="52"/>
      <c r="O655" s="52"/>
    </row>
    <row r="656" spans="1:15" ht="15.75" customHeight="1" x14ac:dyDescent="0.15">
      <c r="A656" s="41">
        <v>2022</v>
      </c>
      <c r="B656" s="52" t="s">
        <v>127</v>
      </c>
      <c r="C656" s="52" t="s">
        <v>134</v>
      </c>
      <c r="D656" s="52" t="s">
        <v>139</v>
      </c>
      <c r="E656" s="41">
        <v>2312</v>
      </c>
      <c r="F656" s="41">
        <v>3</v>
      </c>
      <c r="G656" s="52" t="s">
        <v>28</v>
      </c>
      <c r="H656" s="41">
        <v>4</v>
      </c>
      <c r="I656" s="41">
        <v>42</v>
      </c>
      <c r="J656" s="52"/>
      <c r="K656" s="52"/>
      <c r="L656" s="41">
        <v>15</v>
      </c>
      <c r="M656" s="41">
        <v>0</v>
      </c>
      <c r="N656" s="52"/>
      <c r="O656" s="52"/>
    </row>
    <row r="657" spans="1:15" ht="15.75" customHeight="1" x14ac:dyDescent="0.15">
      <c r="A657" s="41">
        <v>2022</v>
      </c>
      <c r="B657" s="52" t="s">
        <v>127</v>
      </c>
      <c r="C657" s="52" t="s">
        <v>135</v>
      </c>
      <c r="D657" s="52" t="s">
        <v>139</v>
      </c>
      <c r="E657" s="41">
        <v>2312</v>
      </c>
      <c r="F657" s="41">
        <v>3</v>
      </c>
      <c r="G657" s="52" t="s">
        <v>28</v>
      </c>
      <c r="H657" s="41">
        <v>4</v>
      </c>
      <c r="I657" s="41">
        <v>67</v>
      </c>
      <c r="J657" s="52"/>
      <c r="K657" s="52"/>
      <c r="L657" s="41">
        <v>0</v>
      </c>
      <c r="M657" s="41">
        <v>0</v>
      </c>
      <c r="N657" s="52"/>
      <c r="O657" s="52"/>
    </row>
    <row r="658" spans="1:15" ht="15.75" customHeight="1" x14ac:dyDescent="0.15">
      <c r="A658" s="41">
        <v>2022</v>
      </c>
      <c r="B658" s="52" t="s">
        <v>127</v>
      </c>
      <c r="C658" s="52" t="s">
        <v>138</v>
      </c>
      <c r="D658" s="52" t="s">
        <v>139</v>
      </c>
      <c r="E658" s="41">
        <v>2312</v>
      </c>
      <c r="F658" s="41">
        <v>3</v>
      </c>
      <c r="G658" s="52" t="s">
        <v>28</v>
      </c>
      <c r="H658" s="41">
        <v>4</v>
      </c>
      <c r="I658" s="41">
        <v>68</v>
      </c>
      <c r="J658" s="52"/>
      <c r="K658" s="52"/>
      <c r="L658" s="41">
        <v>0</v>
      </c>
      <c r="M658" s="41">
        <v>0</v>
      </c>
      <c r="N658" s="52"/>
      <c r="O658" s="52"/>
    </row>
    <row r="659" spans="1:15" ht="15.75" customHeight="1" x14ac:dyDescent="0.15">
      <c r="A659" s="41">
        <v>2022</v>
      </c>
      <c r="B659" s="52" t="s">
        <v>127</v>
      </c>
      <c r="C659" s="52" t="s">
        <v>142</v>
      </c>
      <c r="D659" s="52" t="s">
        <v>139</v>
      </c>
      <c r="E659" s="41">
        <v>2312</v>
      </c>
      <c r="F659" s="41">
        <v>3</v>
      </c>
      <c r="G659" s="52" t="s">
        <v>28</v>
      </c>
      <c r="H659" s="41">
        <v>4</v>
      </c>
      <c r="I659" s="41">
        <v>15</v>
      </c>
      <c r="J659" s="52"/>
      <c r="K659" s="52"/>
      <c r="L659" s="41">
        <v>0</v>
      </c>
      <c r="M659" s="41">
        <v>0</v>
      </c>
      <c r="N659" s="52"/>
      <c r="O659" s="52"/>
    </row>
    <row r="660" spans="1:15" ht="15.75" customHeight="1" x14ac:dyDescent="0.15">
      <c r="A660" s="41">
        <v>2022</v>
      </c>
      <c r="B660" s="52" t="s">
        <v>127</v>
      </c>
      <c r="C660" s="52" t="s">
        <v>128</v>
      </c>
      <c r="D660" s="52" t="s">
        <v>139</v>
      </c>
      <c r="E660" s="41">
        <v>2404</v>
      </c>
      <c r="F660" s="41">
        <v>4</v>
      </c>
      <c r="G660" s="52" t="s">
        <v>28</v>
      </c>
      <c r="H660" s="41">
        <v>4</v>
      </c>
      <c r="I660" s="41">
        <v>170</v>
      </c>
      <c r="J660" s="52"/>
      <c r="K660" s="52"/>
      <c r="L660" s="41">
        <v>68</v>
      </c>
      <c r="M660" s="41">
        <v>0</v>
      </c>
      <c r="N660" s="52"/>
      <c r="O660" s="52"/>
    </row>
    <row r="661" spans="1:15" ht="15.75" customHeight="1" x14ac:dyDescent="0.15">
      <c r="A661" s="41">
        <v>2022</v>
      </c>
      <c r="B661" s="52" t="s">
        <v>127</v>
      </c>
      <c r="C661" s="52" t="s">
        <v>129</v>
      </c>
      <c r="D661" s="52" t="s">
        <v>139</v>
      </c>
      <c r="E661" s="41">
        <v>2404</v>
      </c>
      <c r="F661" s="41">
        <v>4</v>
      </c>
      <c r="G661" s="52" t="s">
        <v>28</v>
      </c>
      <c r="H661" s="41">
        <v>4</v>
      </c>
      <c r="I661" s="41">
        <v>56</v>
      </c>
      <c r="J661" s="52"/>
      <c r="K661" s="52"/>
      <c r="L661" s="41">
        <v>0</v>
      </c>
      <c r="M661" s="41">
        <v>0</v>
      </c>
      <c r="N661" s="52"/>
      <c r="O661" s="52"/>
    </row>
    <row r="662" spans="1:15" ht="15.75" customHeight="1" x14ac:dyDescent="0.15">
      <c r="A662" s="41">
        <v>2022</v>
      </c>
      <c r="B662" s="52" t="s">
        <v>127</v>
      </c>
      <c r="C662" s="52" t="s">
        <v>140</v>
      </c>
      <c r="D662" s="52" t="s">
        <v>139</v>
      </c>
      <c r="E662" s="41">
        <v>2404</v>
      </c>
      <c r="F662" s="41">
        <v>4</v>
      </c>
      <c r="G662" s="52" t="s">
        <v>28</v>
      </c>
      <c r="H662" s="41">
        <v>4</v>
      </c>
      <c r="I662" s="41">
        <v>276</v>
      </c>
      <c r="J662" s="52"/>
      <c r="K662" s="52"/>
      <c r="L662" s="41">
        <v>0</v>
      </c>
      <c r="M662" s="41">
        <v>0</v>
      </c>
      <c r="N662" s="52"/>
      <c r="O662" s="52"/>
    </row>
    <row r="663" spans="1:15" ht="15.75" customHeight="1" x14ac:dyDescent="0.15">
      <c r="A663" s="41">
        <v>2022</v>
      </c>
      <c r="B663" s="52" t="s">
        <v>130</v>
      </c>
      <c r="C663" s="52" t="s">
        <v>141</v>
      </c>
      <c r="D663" s="52" t="s">
        <v>139</v>
      </c>
      <c r="E663" s="41">
        <v>2404</v>
      </c>
      <c r="F663" s="41">
        <v>4</v>
      </c>
      <c r="G663" s="52" t="s">
        <v>28</v>
      </c>
      <c r="H663" s="41">
        <v>4</v>
      </c>
      <c r="I663" s="41">
        <v>0</v>
      </c>
      <c r="J663" s="41">
        <v>175</v>
      </c>
      <c r="K663" s="41">
        <v>920</v>
      </c>
      <c r="L663" s="41">
        <v>19</v>
      </c>
      <c r="M663" s="41">
        <v>726</v>
      </c>
      <c r="N663" s="52"/>
      <c r="O663" s="52"/>
    </row>
    <row r="664" spans="1:15" ht="15.75" customHeight="1" x14ac:dyDescent="0.15">
      <c r="A664" s="41">
        <v>2022</v>
      </c>
      <c r="B664" s="52" t="s">
        <v>130</v>
      </c>
      <c r="C664" s="52" t="s">
        <v>131</v>
      </c>
      <c r="D664" s="52" t="s">
        <v>139</v>
      </c>
      <c r="E664" s="41">
        <v>2404</v>
      </c>
      <c r="F664" s="41">
        <v>4</v>
      </c>
      <c r="G664" s="52" t="s">
        <v>28</v>
      </c>
      <c r="H664" s="41">
        <v>4</v>
      </c>
      <c r="I664" s="41">
        <v>0</v>
      </c>
      <c r="J664" s="41">
        <v>54</v>
      </c>
      <c r="K664" s="41">
        <v>626</v>
      </c>
      <c r="L664" s="41">
        <v>409</v>
      </c>
      <c r="M664" s="41">
        <v>163</v>
      </c>
      <c r="N664" s="52"/>
      <c r="O664" s="52"/>
    </row>
    <row r="665" spans="1:15" ht="15.75" customHeight="1" x14ac:dyDescent="0.15">
      <c r="A665" s="41">
        <v>2022</v>
      </c>
      <c r="B665" s="52" t="s">
        <v>130</v>
      </c>
      <c r="C665" s="52" t="s">
        <v>136</v>
      </c>
      <c r="D665" s="52" t="s">
        <v>139</v>
      </c>
      <c r="E665" s="41">
        <v>2404</v>
      </c>
      <c r="F665" s="41">
        <v>4</v>
      </c>
      <c r="G665" s="52" t="s">
        <v>28</v>
      </c>
      <c r="H665" s="41">
        <v>4</v>
      </c>
      <c r="I665" s="41">
        <v>0</v>
      </c>
      <c r="J665" s="41">
        <v>47</v>
      </c>
      <c r="K665" s="41">
        <v>47</v>
      </c>
      <c r="L665" s="41">
        <v>0</v>
      </c>
      <c r="M665" s="41">
        <v>0</v>
      </c>
      <c r="N665" s="52"/>
      <c r="O665" s="52"/>
    </row>
    <row r="666" spans="1:15" ht="15.75" customHeight="1" x14ac:dyDescent="0.15">
      <c r="A666" s="41">
        <v>2022</v>
      </c>
      <c r="B666" s="52" t="s">
        <v>130</v>
      </c>
      <c r="C666" s="52" t="s">
        <v>132</v>
      </c>
      <c r="D666" s="52" t="s">
        <v>139</v>
      </c>
      <c r="E666" s="41">
        <v>2404</v>
      </c>
      <c r="F666" s="41">
        <v>4</v>
      </c>
      <c r="G666" s="52" t="s">
        <v>28</v>
      </c>
      <c r="H666" s="41">
        <v>4</v>
      </c>
      <c r="I666" s="41">
        <v>0</v>
      </c>
      <c r="J666" s="41">
        <v>96</v>
      </c>
      <c r="K666" s="41">
        <v>1217</v>
      </c>
      <c r="L666" s="41">
        <v>0</v>
      </c>
      <c r="M666" s="41">
        <v>1121</v>
      </c>
      <c r="N666" s="52"/>
      <c r="O666" s="52"/>
    </row>
    <row r="667" spans="1:15" ht="15.75" customHeight="1" x14ac:dyDescent="0.15">
      <c r="A667" s="41">
        <v>2022</v>
      </c>
      <c r="B667" s="52" t="s">
        <v>130</v>
      </c>
      <c r="C667" s="52" t="s">
        <v>137</v>
      </c>
      <c r="D667" s="52" t="s">
        <v>139</v>
      </c>
      <c r="E667" s="41">
        <v>2404</v>
      </c>
      <c r="F667" s="41">
        <v>4</v>
      </c>
      <c r="G667" s="52" t="s">
        <v>28</v>
      </c>
      <c r="H667" s="41">
        <v>4</v>
      </c>
      <c r="I667" s="41">
        <v>0</v>
      </c>
      <c r="J667" s="41">
        <v>198</v>
      </c>
      <c r="K667" s="41">
        <v>198</v>
      </c>
      <c r="L667" s="41">
        <v>0</v>
      </c>
      <c r="M667" s="41">
        <v>0</v>
      </c>
      <c r="N667" s="52"/>
      <c r="O667" s="52"/>
    </row>
    <row r="668" spans="1:15" ht="15.75" customHeight="1" x14ac:dyDescent="0.15">
      <c r="A668" s="41">
        <v>2022</v>
      </c>
      <c r="B668" s="52" t="s">
        <v>127</v>
      </c>
      <c r="C668" s="52" t="s">
        <v>134</v>
      </c>
      <c r="D668" s="52" t="s">
        <v>139</v>
      </c>
      <c r="E668" s="41">
        <v>2404</v>
      </c>
      <c r="F668" s="41">
        <v>4</v>
      </c>
      <c r="G668" s="52" t="s">
        <v>28</v>
      </c>
      <c r="H668" s="41">
        <v>4</v>
      </c>
      <c r="I668" s="41">
        <v>466</v>
      </c>
      <c r="J668" s="52"/>
      <c r="K668" s="52"/>
      <c r="L668" s="41">
        <v>455</v>
      </c>
      <c r="M668" s="41">
        <v>0</v>
      </c>
      <c r="N668" s="52"/>
      <c r="O668" s="52"/>
    </row>
    <row r="669" spans="1:15" ht="15.75" customHeight="1" x14ac:dyDescent="0.15">
      <c r="A669" s="41">
        <v>2022</v>
      </c>
      <c r="B669" s="52" t="s">
        <v>127</v>
      </c>
      <c r="C669" s="52" t="s">
        <v>135</v>
      </c>
      <c r="D669" s="52" t="s">
        <v>139</v>
      </c>
      <c r="E669" s="41">
        <v>2404</v>
      </c>
      <c r="F669" s="41">
        <v>4</v>
      </c>
      <c r="G669" s="52" t="s">
        <v>28</v>
      </c>
      <c r="H669" s="41">
        <v>4</v>
      </c>
      <c r="I669" s="41">
        <v>3</v>
      </c>
      <c r="J669" s="52"/>
      <c r="K669" s="52"/>
      <c r="L669" s="41">
        <v>0</v>
      </c>
      <c r="M669" s="41">
        <v>0</v>
      </c>
      <c r="N669" s="52"/>
      <c r="O669" s="52"/>
    </row>
    <row r="670" spans="1:15" ht="15.75" customHeight="1" x14ac:dyDescent="0.15">
      <c r="A670" s="41">
        <v>2022</v>
      </c>
      <c r="B670" s="52" t="s">
        <v>127</v>
      </c>
      <c r="C670" s="52" t="s">
        <v>138</v>
      </c>
      <c r="D670" s="52" t="s">
        <v>139</v>
      </c>
      <c r="E670" s="41">
        <v>2404</v>
      </c>
      <c r="F670" s="41">
        <v>4</v>
      </c>
      <c r="G670" s="52" t="s">
        <v>28</v>
      </c>
      <c r="H670" s="41">
        <v>4</v>
      </c>
      <c r="I670" s="41">
        <v>12</v>
      </c>
      <c r="J670" s="52"/>
      <c r="K670" s="52"/>
      <c r="L670" s="41">
        <v>0</v>
      </c>
      <c r="M670" s="41">
        <v>0</v>
      </c>
      <c r="N670" s="52"/>
      <c r="O670" s="52"/>
    </row>
    <row r="671" spans="1:15" ht="15.75" customHeight="1" x14ac:dyDescent="0.15">
      <c r="A671" s="41">
        <v>2022</v>
      </c>
      <c r="B671" s="52" t="s">
        <v>127</v>
      </c>
      <c r="C671" s="52" t="s">
        <v>142</v>
      </c>
      <c r="D671" s="52" t="s">
        <v>139</v>
      </c>
      <c r="E671" s="41">
        <v>2404</v>
      </c>
      <c r="F671" s="41">
        <v>4</v>
      </c>
      <c r="G671" s="52" t="s">
        <v>28</v>
      </c>
      <c r="H671" s="41">
        <v>4</v>
      </c>
      <c r="I671" s="41">
        <v>15</v>
      </c>
      <c r="J671" s="52"/>
      <c r="K671" s="52"/>
      <c r="L671" s="41">
        <v>0</v>
      </c>
      <c r="M671" s="41">
        <v>0</v>
      </c>
      <c r="N671" s="52"/>
      <c r="O671" s="52"/>
    </row>
    <row r="672" spans="1:15" ht="15.75" customHeight="1" x14ac:dyDescent="0.15">
      <c r="A672" s="41">
        <v>2022</v>
      </c>
      <c r="B672" s="52" t="s">
        <v>127</v>
      </c>
      <c r="C672" s="52" t="s">
        <v>128</v>
      </c>
      <c r="D672" s="52" t="s">
        <v>139</v>
      </c>
      <c r="E672" s="41">
        <v>2412</v>
      </c>
      <c r="F672" s="41">
        <v>4</v>
      </c>
      <c r="G672" s="52" t="s">
        <v>28</v>
      </c>
      <c r="H672" s="41">
        <v>5</v>
      </c>
      <c r="I672" s="41">
        <v>42</v>
      </c>
      <c r="J672" s="52"/>
      <c r="K672" s="52"/>
      <c r="L672" s="41">
        <v>6</v>
      </c>
      <c r="M672" s="41">
        <v>0</v>
      </c>
      <c r="N672" s="52"/>
      <c r="O672" s="52"/>
    </row>
    <row r="673" spans="1:15" ht="15.75" customHeight="1" x14ac:dyDescent="0.15">
      <c r="A673" s="41">
        <v>2022</v>
      </c>
      <c r="B673" s="52" t="s">
        <v>127</v>
      </c>
      <c r="C673" s="52" t="s">
        <v>129</v>
      </c>
      <c r="D673" s="52" t="s">
        <v>139</v>
      </c>
      <c r="E673" s="41">
        <v>2412</v>
      </c>
      <c r="F673" s="41">
        <v>4</v>
      </c>
      <c r="G673" s="52" t="s">
        <v>28</v>
      </c>
      <c r="H673" s="41">
        <v>5</v>
      </c>
      <c r="I673" s="41">
        <v>120</v>
      </c>
      <c r="J673" s="52"/>
      <c r="K673" s="52"/>
      <c r="L673" s="41">
        <v>25</v>
      </c>
      <c r="M673" s="41">
        <v>0</v>
      </c>
      <c r="N673" s="52"/>
      <c r="O673" s="52"/>
    </row>
    <row r="674" spans="1:15" ht="15.75" customHeight="1" x14ac:dyDescent="0.15">
      <c r="A674" s="41">
        <v>2022</v>
      </c>
      <c r="B674" s="52" t="s">
        <v>127</v>
      </c>
      <c r="C674" s="52" t="s">
        <v>140</v>
      </c>
      <c r="D674" s="52" t="s">
        <v>139</v>
      </c>
      <c r="E674" s="41">
        <v>2412</v>
      </c>
      <c r="F674" s="41">
        <v>4</v>
      </c>
      <c r="G674" s="52" t="s">
        <v>28</v>
      </c>
      <c r="H674" s="41">
        <v>5</v>
      </c>
      <c r="I674" s="41">
        <v>54</v>
      </c>
      <c r="J674" s="52"/>
      <c r="K674" s="52"/>
      <c r="L674" s="41">
        <v>0</v>
      </c>
      <c r="M674" s="41">
        <v>0</v>
      </c>
      <c r="N674" s="52"/>
      <c r="O674" s="52"/>
    </row>
    <row r="675" spans="1:15" ht="15.75" customHeight="1" x14ac:dyDescent="0.15">
      <c r="A675" s="41">
        <v>2022</v>
      </c>
      <c r="B675" s="52" t="s">
        <v>130</v>
      </c>
      <c r="C675" s="52" t="s">
        <v>141</v>
      </c>
      <c r="D675" s="52" t="s">
        <v>139</v>
      </c>
      <c r="E675" s="41">
        <v>2412</v>
      </c>
      <c r="F675" s="41">
        <v>4</v>
      </c>
      <c r="G675" s="52" t="s">
        <v>28</v>
      </c>
      <c r="H675" s="41">
        <v>5</v>
      </c>
      <c r="I675" s="41">
        <v>0</v>
      </c>
      <c r="J675" s="41">
        <v>227</v>
      </c>
      <c r="K675" s="41">
        <v>615</v>
      </c>
      <c r="L675" s="41">
        <v>13</v>
      </c>
      <c r="M675" s="41">
        <v>375</v>
      </c>
      <c r="N675" s="52"/>
      <c r="O675" s="52"/>
    </row>
    <row r="676" spans="1:15" ht="15.75" customHeight="1" x14ac:dyDescent="0.15">
      <c r="A676" s="41">
        <v>2022</v>
      </c>
      <c r="B676" s="52" t="s">
        <v>130</v>
      </c>
      <c r="C676" s="52" t="s">
        <v>131</v>
      </c>
      <c r="D676" s="52" t="s">
        <v>139</v>
      </c>
      <c r="E676" s="41">
        <v>2412</v>
      </c>
      <c r="F676" s="41">
        <v>4</v>
      </c>
      <c r="G676" s="52" t="s">
        <v>28</v>
      </c>
      <c r="H676" s="41">
        <v>5</v>
      </c>
      <c r="I676" s="41">
        <v>0</v>
      </c>
      <c r="J676" s="41">
        <v>120</v>
      </c>
      <c r="K676" s="41">
        <v>963</v>
      </c>
      <c r="L676" s="41">
        <v>48</v>
      </c>
      <c r="M676" s="41">
        <v>795</v>
      </c>
      <c r="N676" s="52"/>
      <c r="O676" s="52"/>
    </row>
    <row r="677" spans="1:15" ht="15.75" customHeight="1" x14ac:dyDescent="0.15">
      <c r="A677" s="41">
        <v>2022</v>
      </c>
      <c r="B677" s="52" t="s">
        <v>130</v>
      </c>
      <c r="C677" s="52" t="s">
        <v>136</v>
      </c>
      <c r="D677" s="52" t="s">
        <v>139</v>
      </c>
      <c r="E677" s="41">
        <v>2412</v>
      </c>
      <c r="F677" s="41">
        <v>4</v>
      </c>
      <c r="G677" s="52" t="s">
        <v>28</v>
      </c>
      <c r="H677" s="41">
        <v>5</v>
      </c>
      <c r="I677" s="41">
        <v>0</v>
      </c>
      <c r="J677" s="41">
        <v>364</v>
      </c>
      <c r="K677" s="41">
        <v>364</v>
      </c>
      <c r="L677" s="41">
        <v>0</v>
      </c>
      <c r="M677" s="41">
        <v>0</v>
      </c>
      <c r="N677" s="52"/>
      <c r="O677" s="52"/>
    </row>
    <row r="678" spans="1:15" ht="15.75" customHeight="1" x14ac:dyDescent="0.15">
      <c r="A678" s="41">
        <v>2022</v>
      </c>
      <c r="B678" s="52" t="s">
        <v>130</v>
      </c>
      <c r="C678" s="52" t="s">
        <v>132</v>
      </c>
      <c r="D678" s="52" t="s">
        <v>139</v>
      </c>
      <c r="E678" s="41">
        <v>2412</v>
      </c>
      <c r="F678" s="41">
        <v>4</v>
      </c>
      <c r="G678" s="52" t="s">
        <v>28</v>
      </c>
      <c r="H678" s="41">
        <v>5</v>
      </c>
      <c r="I678" s="41">
        <v>0</v>
      </c>
      <c r="J678" s="41">
        <v>205</v>
      </c>
      <c r="K678" s="41">
        <v>883</v>
      </c>
      <c r="L678" s="41">
        <v>0</v>
      </c>
      <c r="M678" s="41">
        <v>678</v>
      </c>
      <c r="N678" s="52"/>
      <c r="O678" s="52"/>
    </row>
    <row r="679" spans="1:15" ht="15.75" customHeight="1" x14ac:dyDescent="0.15">
      <c r="A679" s="41">
        <v>2022</v>
      </c>
      <c r="B679" s="52" t="s">
        <v>130</v>
      </c>
      <c r="C679" s="52" t="s">
        <v>137</v>
      </c>
      <c r="D679" s="52" t="s">
        <v>139</v>
      </c>
      <c r="E679" s="41">
        <v>2412</v>
      </c>
      <c r="F679" s="41">
        <v>4</v>
      </c>
      <c r="G679" s="52" t="s">
        <v>28</v>
      </c>
      <c r="H679" s="41">
        <v>5</v>
      </c>
      <c r="I679" s="41">
        <v>0</v>
      </c>
      <c r="J679" s="41">
        <v>295</v>
      </c>
      <c r="K679" s="41">
        <v>1622</v>
      </c>
      <c r="L679" s="41">
        <v>75</v>
      </c>
      <c r="M679" s="41">
        <v>1252</v>
      </c>
      <c r="N679" s="52"/>
      <c r="O679" s="52"/>
    </row>
    <row r="680" spans="1:15" ht="15.75" customHeight="1" x14ac:dyDescent="0.15">
      <c r="A680" s="41">
        <v>2022</v>
      </c>
      <c r="B680" s="52" t="s">
        <v>130</v>
      </c>
      <c r="C680" s="52" t="s">
        <v>133</v>
      </c>
      <c r="D680" s="52" t="s">
        <v>139</v>
      </c>
      <c r="E680" s="41">
        <v>2412</v>
      </c>
      <c r="F680" s="41">
        <v>4</v>
      </c>
      <c r="G680" s="52" t="s">
        <v>28</v>
      </c>
      <c r="H680" s="41">
        <v>5</v>
      </c>
      <c r="I680" s="41">
        <v>0</v>
      </c>
      <c r="J680" s="41">
        <v>263</v>
      </c>
      <c r="K680" s="41">
        <v>313</v>
      </c>
      <c r="L680" s="41">
        <v>0</v>
      </c>
      <c r="M680" s="41">
        <v>50</v>
      </c>
      <c r="N680" s="52"/>
      <c r="O680" s="52"/>
    </row>
    <row r="681" spans="1:15" ht="15.75" customHeight="1" x14ac:dyDescent="0.15">
      <c r="A681" s="41">
        <v>2022</v>
      </c>
      <c r="B681" s="52" t="s">
        <v>127</v>
      </c>
      <c r="C681" s="52" t="s">
        <v>134</v>
      </c>
      <c r="D681" s="52" t="s">
        <v>139</v>
      </c>
      <c r="E681" s="41">
        <v>2412</v>
      </c>
      <c r="F681" s="41">
        <v>4</v>
      </c>
      <c r="G681" s="52" t="s">
        <v>28</v>
      </c>
      <c r="H681" s="41">
        <v>5</v>
      </c>
      <c r="I681" s="41">
        <v>255</v>
      </c>
      <c r="J681" s="52"/>
      <c r="K681" s="52"/>
      <c r="L681" s="41">
        <v>248</v>
      </c>
      <c r="M681" s="41">
        <v>0</v>
      </c>
      <c r="N681" s="52"/>
      <c r="O681" s="52"/>
    </row>
    <row r="682" spans="1:15" ht="15.75" customHeight="1" x14ac:dyDescent="0.15">
      <c r="A682" s="41">
        <v>2022</v>
      </c>
      <c r="B682" s="52" t="s">
        <v>127</v>
      </c>
      <c r="C682" s="52" t="s">
        <v>135</v>
      </c>
      <c r="D682" s="52" t="s">
        <v>139</v>
      </c>
      <c r="E682" s="41">
        <v>2412</v>
      </c>
      <c r="F682" s="41">
        <v>4</v>
      </c>
      <c r="G682" s="52" t="s">
        <v>28</v>
      </c>
      <c r="H682" s="41">
        <v>5</v>
      </c>
      <c r="I682" s="41">
        <v>26</v>
      </c>
      <c r="J682" s="52"/>
      <c r="K682" s="52"/>
      <c r="L682" s="41">
        <v>3</v>
      </c>
      <c r="M682" s="41">
        <v>0</v>
      </c>
      <c r="N682" s="52"/>
      <c r="O682" s="52"/>
    </row>
    <row r="683" spans="1:15" ht="15.75" customHeight="1" x14ac:dyDescent="0.15">
      <c r="A683" s="41">
        <v>2022</v>
      </c>
      <c r="B683" s="52" t="s">
        <v>127</v>
      </c>
      <c r="C683" s="52" t="s">
        <v>138</v>
      </c>
      <c r="D683" s="52" t="s">
        <v>139</v>
      </c>
      <c r="E683" s="41">
        <v>2412</v>
      </c>
      <c r="F683" s="41">
        <v>4</v>
      </c>
      <c r="G683" s="52" t="s">
        <v>28</v>
      </c>
      <c r="H683" s="41">
        <v>5</v>
      </c>
      <c r="I683" s="41">
        <v>21</v>
      </c>
      <c r="J683" s="52"/>
      <c r="K683" s="52"/>
      <c r="L683" s="41">
        <v>0</v>
      </c>
      <c r="M683" s="41">
        <v>0</v>
      </c>
      <c r="N683" s="52"/>
      <c r="O683" s="52"/>
    </row>
    <row r="684" spans="1:15" ht="15.75" customHeight="1" x14ac:dyDescent="0.15">
      <c r="A684" s="41">
        <v>2022</v>
      </c>
      <c r="B684" s="52" t="s">
        <v>127</v>
      </c>
      <c r="C684" s="52" t="s">
        <v>143</v>
      </c>
      <c r="D684" s="52" t="s">
        <v>139</v>
      </c>
      <c r="E684" s="41">
        <v>2412</v>
      </c>
      <c r="F684" s="41">
        <v>4</v>
      </c>
      <c r="G684" s="52" t="s">
        <v>28</v>
      </c>
      <c r="H684" s="41">
        <v>5</v>
      </c>
      <c r="I684" s="41">
        <v>7</v>
      </c>
      <c r="J684" s="52"/>
      <c r="K684" s="52"/>
      <c r="L684" s="41">
        <v>0</v>
      </c>
      <c r="M684" s="41">
        <v>0</v>
      </c>
      <c r="N684" s="52"/>
      <c r="O684" s="52"/>
    </row>
    <row r="685" spans="1:15" ht="15.75" customHeight="1" x14ac:dyDescent="0.15">
      <c r="A685" s="41">
        <v>2023</v>
      </c>
      <c r="B685" s="52" t="s">
        <v>127</v>
      </c>
      <c r="C685" s="52" t="s">
        <v>128</v>
      </c>
      <c r="D685" s="52" t="s">
        <v>21</v>
      </c>
      <c r="E685" s="41">
        <v>1106</v>
      </c>
      <c r="F685" s="41">
        <v>1</v>
      </c>
      <c r="G685" s="52" t="s">
        <v>31</v>
      </c>
      <c r="H685" s="41">
        <v>4</v>
      </c>
      <c r="I685" s="41">
        <v>205</v>
      </c>
      <c r="J685" s="41">
        <v>104</v>
      </c>
      <c r="K685" s="52"/>
      <c r="L685" s="41">
        <v>101</v>
      </c>
      <c r="M685" s="52"/>
      <c r="N685" s="52"/>
      <c r="O685" s="52"/>
    </row>
    <row r="686" spans="1:15" ht="15.75" customHeight="1" x14ac:dyDescent="0.15">
      <c r="A686" s="41">
        <v>2023</v>
      </c>
      <c r="B686" s="52" t="s">
        <v>127</v>
      </c>
      <c r="C686" s="52" t="s">
        <v>129</v>
      </c>
      <c r="D686" s="52" t="s">
        <v>21</v>
      </c>
      <c r="E686" s="41">
        <v>1106</v>
      </c>
      <c r="F686" s="41">
        <v>1</v>
      </c>
      <c r="G686" s="52" t="s">
        <v>31</v>
      </c>
      <c r="H686" s="41">
        <v>4</v>
      </c>
      <c r="I686" s="41">
        <v>167</v>
      </c>
      <c r="J686" s="41">
        <v>52</v>
      </c>
      <c r="K686" s="52"/>
      <c r="L686" s="41">
        <v>115</v>
      </c>
      <c r="M686" s="52"/>
      <c r="N686" s="52"/>
      <c r="O686" s="52"/>
    </row>
    <row r="687" spans="1:15" ht="15.75" customHeight="1" x14ac:dyDescent="0.15">
      <c r="A687" s="41">
        <v>2023</v>
      </c>
      <c r="B687" s="52" t="s">
        <v>127</v>
      </c>
      <c r="C687" s="52" t="s">
        <v>140</v>
      </c>
      <c r="D687" s="52" t="s">
        <v>21</v>
      </c>
      <c r="E687" s="41">
        <v>1106</v>
      </c>
      <c r="F687" s="41">
        <v>1</v>
      </c>
      <c r="G687" s="52" t="s">
        <v>31</v>
      </c>
      <c r="H687" s="41">
        <v>4</v>
      </c>
      <c r="I687" s="41">
        <v>313</v>
      </c>
      <c r="J687" s="41">
        <v>91</v>
      </c>
      <c r="K687" s="52"/>
      <c r="L687" s="41">
        <v>222</v>
      </c>
      <c r="M687" s="52"/>
      <c r="N687" s="52"/>
      <c r="O687" s="52"/>
    </row>
    <row r="688" spans="1:15" ht="15.75" customHeight="1" x14ac:dyDescent="0.15">
      <c r="A688" s="41">
        <v>2023</v>
      </c>
      <c r="B688" s="52" t="s">
        <v>130</v>
      </c>
      <c r="C688" s="52" t="s">
        <v>136</v>
      </c>
      <c r="D688" s="52" t="s">
        <v>21</v>
      </c>
      <c r="E688" s="41">
        <v>1106</v>
      </c>
      <c r="F688" s="41">
        <v>1</v>
      </c>
      <c r="G688" s="52" t="s">
        <v>31</v>
      </c>
      <c r="H688" s="41">
        <v>4</v>
      </c>
      <c r="I688" s="52"/>
      <c r="J688" s="52"/>
      <c r="K688" s="41">
        <v>232</v>
      </c>
      <c r="L688" s="41">
        <v>232</v>
      </c>
      <c r="M688" s="41">
        <v>920</v>
      </c>
      <c r="N688" s="52"/>
      <c r="O688" s="52"/>
    </row>
    <row r="689" spans="1:15" ht="15.75" customHeight="1" x14ac:dyDescent="0.15">
      <c r="A689" s="41">
        <v>2023</v>
      </c>
      <c r="B689" s="52" t="s">
        <v>130</v>
      </c>
      <c r="C689" s="52" t="s">
        <v>132</v>
      </c>
      <c r="D689" s="52" t="s">
        <v>21</v>
      </c>
      <c r="E689" s="41">
        <v>1106</v>
      </c>
      <c r="F689" s="41">
        <v>1</v>
      </c>
      <c r="G689" s="52" t="s">
        <v>31</v>
      </c>
      <c r="H689" s="41">
        <v>4</v>
      </c>
      <c r="I689" s="52"/>
      <c r="J689" s="41">
        <v>25</v>
      </c>
      <c r="K689" s="41">
        <v>165</v>
      </c>
      <c r="L689" s="41">
        <v>140</v>
      </c>
      <c r="M689" s="41">
        <v>232</v>
      </c>
      <c r="N689" s="52"/>
      <c r="O689" s="52"/>
    </row>
    <row r="690" spans="1:15" ht="15.75" customHeight="1" x14ac:dyDescent="0.15">
      <c r="A690" s="41">
        <v>2023</v>
      </c>
      <c r="B690" s="52" t="s">
        <v>130</v>
      </c>
      <c r="C690" s="52" t="s">
        <v>137</v>
      </c>
      <c r="D690" s="52" t="s">
        <v>21</v>
      </c>
      <c r="E690" s="41">
        <v>1106</v>
      </c>
      <c r="F690" s="41">
        <v>1</v>
      </c>
      <c r="G690" s="52" t="s">
        <v>31</v>
      </c>
      <c r="H690" s="41">
        <v>4</v>
      </c>
      <c r="I690" s="52"/>
      <c r="J690" s="41">
        <v>44</v>
      </c>
      <c r="K690" s="41">
        <v>117</v>
      </c>
      <c r="L690" s="41">
        <v>73</v>
      </c>
      <c r="M690" s="41">
        <v>76</v>
      </c>
      <c r="N690" s="52"/>
      <c r="O690" s="52"/>
    </row>
    <row r="691" spans="1:15" ht="15.75" customHeight="1" x14ac:dyDescent="0.15">
      <c r="A691" s="41">
        <v>2023</v>
      </c>
      <c r="B691" s="52" t="s">
        <v>130</v>
      </c>
      <c r="C691" s="52" t="s">
        <v>144</v>
      </c>
      <c r="D691" s="52" t="s">
        <v>21</v>
      </c>
      <c r="E691" s="41">
        <v>1106</v>
      </c>
      <c r="F691" s="41">
        <v>1</v>
      </c>
      <c r="G691" s="52" t="s">
        <v>31</v>
      </c>
      <c r="H691" s="41">
        <v>4</v>
      </c>
      <c r="I691" s="52"/>
      <c r="J691" s="52"/>
      <c r="K691" s="41">
        <v>72</v>
      </c>
      <c r="L691" s="41">
        <v>72</v>
      </c>
      <c r="M691" s="41">
        <v>673</v>
      </c>
      <c r="N691" s="52"/>
      <c r="O691" s="52"/>
    </row>
    <row r="692" spans="1:15" ht="15.75" customHeight="1" x14ac:dyDescent="0.15">
      <c r="A692" s="41">
        <v>2023</v>
      </c>
      <c r="B692" s="52" t="s">
        <v>130</v>
      </c>
      <c r="C692" s="52" t="s">
        <v>131</v>
      </c>
      <c r="D692" s="52" t="s">
        <v>21</v>
      </c>
      <c r="E692" s="41">
        <v>1106</v>
      </c>
      <c r="F692" s="41">
        <v>1</v>
      </c>
      <c r="G692" s="52" t="s">
        <v>31</v>
      </c>
      <c r="H692" s="41">
        <v>4</v>
      </c>
      <c r="I692" s="52"/>
      <c r="J692" s="41">
        <v>80</v>
      </c>
      <c r="K692" s="41">
        <v>269</v>
      </c>
      <c r="L692" s="41">
        <v>189</v>
      </c>
      <c r="M692" s="41">
        <v>303</v>
      </c>
      <c r="N692" s="52"/>
      <c r="O692" s="52"/>
    </row>
    <row r="693" spans="1:15" ht="15.75" customHeight="1" x14ac:dyDescent="0.15">
      <c r="A693" s="41">
        <v>2023</v>
      </c>
      <c r="B693" s="52" t="s">
        <v>130</v>
      </c>
      <c r="C693" s="52" t="s">
        <v>141</v>
      </c>
      <c r="D693" s="52" t="s">
        <v>21</v>
      </c>
      <c r="E693" s="41">
        <v>1106</v>
      </c>
      <c r="F693" s="41">
        <v>1</v>
      </c>
      <c r="G693" s="52" t="s">
        <v>31</v>
      </c>
      <c r="H693" s="41">
        <v>4</v>
      </c>
      <c r="I693" s="52"/>
      <c r="J693" s="41">
        <v>100</v>
      </c>
      <c r="K693" s="41">
        <v>199</v>
      </c>
      <c r="L693" s="41">
        <v>99</v>
      </c>
      <c r="M693" s="41">
        <v>652</v>
      </c>
      <c r="N693" s="52"/>
      <c r="O693" s="52"/>
    </row>
    <row r="694" spans="1:15" ht="15.75" customHeight="1" x14ac:dyDescent="0.15">
      <c r="A694" s="41">
        <v>2023</v>
      </c>
      <c r="B694" s="52" t="s">
        <v>127</v>
      </c>
      <c r="C694" s="52" t="s">
        <v>134</v>
      </c>
      <c r="D694" s="52" t="s">
        <v>21</v>
      </c>
      <c r="E694" s="41">
        <v>1106</v>
      </c>
      <c r="F694" s="41">
        <v>1</v>
      </c>
      <c r="G694" s="52" t="s">
        <v>31</v>
      </c>
      <c r="H694" s="41">
        <v>4</v>
      </c>
      <c r="I694" s="41">
        <v>7</v>
      </c>
      <c r="J694" s="41">
        <v>7</v>
      </c>
      <c r="K694" s="52"/>
      <c r="L694" s="52"/>
      <c r="M694" s="52"/>
      <c r="N694" s="52"/>
      <c r="O694" s="52"/>
    </row>
    <row r="695" spans="1:15" ht="15.75" customHeight="1" x14ac:dyDescent="0.15">
      <c r="A695" s="41">
        <v>2023</v>
      </c>
      <c r="B695" s="52" t="s">
        <v>127</v>
      </c>
      <c r="C695" s="52" t="s">
        <v>135</v>
      </c>
      <c r="D695" s="52" t="s">
        <v>21</v>
      </c>
      <c r="E695" s="41">
        <v>1106</v>
      </c>
      <c r="F695" s="41">
        <v>1</v>
      </c>
      <c r="G695" s="52" t="s">
        <v>31</v>
      </c>
      <c r="H695" s="41">
        <v>4</v>
      </c>
      <c r="I695" s="41">
        <v>55</v>
      </c>
      <c r="J695" s="52"/>
      <c r="K695" s="52"/>
      <c r="L695" s="41">
        <v>55</v>
      </c>
      <c r="M695" s="52"/>
      <c r="N695" s="52"/>
      <c r="O695" s="52"/>
    </row>
    <row r="696" spans="1:15" ht="15.75" customHeight="1" x14ac:dyDescent="0.15">
      <c r="A696" s="41">
        <v>2023</v>
      </c>
      <c r="B696" s="52" t="s">
        <v>127</v>
      </c>
      <c r="C696" s="52" t="s">
        <v>138</v>
      </c>
      <c r="D696" s="52" t="s">
        <v>21</v>
      </c>
      <c r="E696" s="41">
        <v>1106</v>
      </c>
      <c r="F696" s="41">
        <v>1</v>
      </c>
      <c r="G696" s="52" t="s">
        <v>31</v>
      </c>
      <c r="H696" s="41">
        <v>4</v>
      </c>
      <c r="I696" s="41">
        <v>101</v>
      </c>
      <c r="J696" s="41">
        <v>34</v>
      </c>
      <c r="K696" s="52"/>
      <c r="L696" s="41">
        <v>67</v>
      </c>
      <c r="M696" s="52"/>
      <c r="N696" s="52"/>
      <c r="O696" s="52"/>
    </row>
    <row r="697" spans="1:15" ht="15.75" customHeight="1" x14ac:dyDescent="0.15">
      <c r="A697" s="41">
        <v>2023</v>
      </c>
      <c r="B697" s="52" t="s">
        <v>127</v>
      </c>
      <c r="C697" s="52" t="s">
        <v>142</v>
      </c>
      <c r="D697" s="52" t="s">
        <v>21</v>
      </c>
      <c r="E697" s="41">
        <v>1106</v>
      </c>
      <c r="F697" s="41">
        <v>1</v>
      </c>
      <c r="G697" s="52" t="s">
        <v>31</v>
      </c>
      <c r="H697" s="41">
        <v>4</v>
      </c>
      <c r="I697" s="41">
        <v>27</v>
      </c>
      <c r="J697" s="41">
        <v>27</v>
      </c>
      <c r="K697" s="52"/>
      <c r="L697" s="52"/>
      <c r="M697" s="52"/>
      <c r="N697" s="52"/>
      <c r="O697" s="52"/>
    </row>
    <row r="698" spans="1:15" ht="15.75" customHeight="1" x14ac:dyDescent="0.15">
      <c r="A698" s="41">
        <v>2023</v>
      </c>
      <c r="B698" s="52" t="s">
        <v>127</v>
      </c>
      <c r="C698" s="52" t="s">
        <v>128</v>
      </c>
      <c r="D698" s="52" t="s">
        <v>21</v>
      </c>
      <c r="E698" s="41">
        <v>1112</v>
      </c>
      <c r="F698" s="41">
        <v>1</v>
      </c>
      <c r="G698" s="52" t="s">
        <v>31</v>
      </c>
      <c r="H698" s="41">
        <v>5</v>
      </c>
      <c r="I698" s="41">
        <v>132</v>
      </c>
      <c r="J698" s="52"/>
      <c r="K698" s="52"/>
      <c r="L698" s="41">
        <v>132</v>
      </c>
      <c r="M698" s="52"/>
      <c r="N698" s="52"/>
      <c r="O698" s="52"/>
    </row>
    <row r="699" spans="1:15" ht="15.75" customHeight="1" x14ac:dyDescent="0.15">
      <c r="A699" s="41">
        <v>2023</v>
      </c>
      <c r="B699" s="52" t="s">
        <v>127</v>
      </c>
      <c r="C699" s="52" t="s">
        <v>129</v>
      </c>
      <c r="D699" s="52" t="s">
        <v>21</v>
      </c>
      <c r="E699" s="41">
        <v>1112</v>
      </c>
      <c r="F699" s="41">
        <v>1</v>
      </c>
      <c r="G699" s="52" t="s">
        <v>31</v>
      </c>
      <c r="H699" s="41">
        <v>5</v>
      </c>
      <c r="I699" s="41">
        <v>151</v>
      </c>
      <c r="J699" s="41">
        <v>52</v>
      </c>
      <c r="K699" s="52"/>
      <c r="L699" s="41">
        <v>99</v>
      </c>
      <c r="M699" s="41">
        <v>520</v>
      </c>
      <c r="N699" s="52"/>
      <c r="O699" s="52"/>
    </row>
    <row r="700" spans="1:15" ht="15.75" customHeight="1" x14ac:dyDescent="0.15">
      <c r="A700" s="41">
        <v>2023</v>
      </c>
      <c r="B700" s="52" t="s">
        <v>127</v>
      </c>
      <c r="C700" s="52" t="s">
        <v>140</v>
      </c>
      <c r="D700" s="52" t="s">
        <v>21</v>
      </c>
      <c r="E700" s="41">
        <v>1112</v>
      </c>
      <c r="F700" s="41">
        <v>1</v>
      </c>
      <c r="G700" s="52" t="s">
        <v>31</v>
      </c>
      <c r="H700" s="41">
        <v>5</v>
      </c>
      <c r="I700" s="41">
        <v>156</v>
      </c>
      <c r="J700" s="41">
        <v>37</v>
      </c>
      <c r="K700" s="52"/>
      <c r="L700" s="41">
        <v>119</v>
      </c>
      <c r="M700" s="52"/>
      <c r="N700" s="52"/>
      <c r="O700" s="52"/>
    </row>
    <row r="701" spans="1:15" ht="15.75" customHeight="1" x14ac:dyDescent="0.15">
      <c r="A701" s="41">
        <v>2023</v>
      </c>
      <c r="B701" s="52" t="s">
        <v>130</v>
      </c>
      <c r="C701" s="52" t="s">
        <v>136</v>
      </c>
      <c r="D701" s="52" t="s">
        <v>21</v>
      </c>
      <c r="E701" s="41">
        <v>1112</v>
      </c>
      <c r="F701" s="41">
        <v>1</v>
      </c>
      <c r="G701" s="52" t="s">
        <v>31</v>
      </c>
      <c r="H701" s="41">
        <v>5</v>
      </c>
      <c r="I701" s="52"/>
      <c r="J701" s="41">
        <v>95</v>
      </c>
      <c r="K701" s="41">
        <v>271</v>
      </c>
      <c r="L701" s="41">
        <v>176</v>
      </c>
      <c r="M701" s="41">
        <v>2099</v>
      </c>
      <c r="N701" s="52"/>
      <c r="O701" s="52"/>
    </row>
    <row r="702" spans="1:15" ht="15.75" customHeight="1" x14ac:dyDescent="0.15">
      <c r="A702" s="41">
        <v>2023</v>
      </c>
      <c r="B702" s="52" t="s">
        <v>130</v>
      </c>
      <c r="C702" s="52" t="s">
        <v>132</v>
      </c>
      <c r="D702" s="52" t="s">
        <v>21</v>
      </c>
      <c r="E702" s="41">
        <v>1112</v>
      </c>
      <c r="F702" s="41">
        <v>1</v>
      </c>
      <c r="G702" s="52" t="s">
        <v>31</v>
      </c>
      <c r="H702" s="41">
        <v>5</v>
      </c>
      <c r="I702" s="52"/>
      <c r="J702" s="41">
        <v>63</v>
      </c>
      <c r="K702" s="41">
        <v>163</v>
      </c>
      <c r="L702" s="41">
        <v>100</v>
      </c>
      <c r="M702" s="41">
        <v>447</v>
      </c>
      <c r="N702" s="52"/>
      <c r="O702" s="52"/>
    </row>
    <row r="703" spans="1:15" ht="15.75" customHeight="1" x14ac:dyDescent="0.15">
      <c r="A703" s="41">
        <v>2023</v>
      </c>
      <c r="B703" s="52" t="s">
        <v>130</v>
      </c>
      <c r="C703" s="52" t="s">
        <v>137</v>
      </c>
      <c r="D703" s="52" t="s">
        <v>21</v>
      </c>
      <c r="E703" s="41">
        <v>1112</v>
      </c>
      <c r="F703" s="41">
        <v>1</v>
      </c>
      <c r="G703" s="52" t="s">
        <v>31</v>
      </c>
      <c r="H703" s="41">
        <v>5</v>
      </c>
      <c r="I703" s="52"/>
      <c r="J703" s="41">
        <v>39</v>
      </c>
      <c r="K703" s="41">
        <v>170</v>
      </c>
      <c r="L703" s="41">
        <v>131</v>
      </c>
      <c r="M703" s="41">
        <v>326</v>
      </c>
      <c r="N703" s="52"/>
      <c r="O703" s="52"/>
    </row>
    <row r="704" spans="1:15" ht="15.75" customHeight="1" x14ac:dyDescent="0.15">
      <c r="A704" s="41">
        <v>2023</v>
      </c>
      <c r="B704" s="52" t="s">
        <v>130</v>
      </c>
      <c r="C704" s="52" t="s">
        <v>133</v>
      </c>
      <c r="D704" s="52" t="s">
        <v>21</v>
      </c>
      <c r="E704" s="41">
        <v>1112</v>
      </c>
      <c r="F704" s="41">
        <v>1</v>
      </c>
      <c r="G704" s="52" t="s">
        <v>31</v>
      </c>
      <c r="H704" s="41">
        <v>5</v>
      </c>
      <c r="I704" s="52"/>
      <c r="J704" s="41">
        <v>119</v>
      </c>
      <c r="K704" s="41">
        <v>190</v>
      </c>
      <c r="L704" s="41">
        <v>71</v>
      </c>
      <c r="M704" s="41">
        <v>2721</v>
      </c>
      <c r="N704" s="52"/>
      <c r="O704" s="52"/>
    </row>
    <row r="705" spans="1:15" ht="15.75" customHeight="1" x14ac:dyDescent="0.15">
      <c r="A705" s="41">
        <v>2023</v>
      </c>
      <c r="B705" s="52" t="s">
        <v>130</v>
      </c>
      <c r="C705" s="52" t="s">
        <v>144</v>
      </c>
      <c r="D705" s="52" t="s">
        <v>21</v>
      </c>
      <c r="E705" s="41">
        <v>1112</v>
      </c>
      <c r="F705" s="41">
        <v>1</v>
      </c>
      <c r="G705" s="52" t="s">
        <v>31</v>
      </c>
      <c r="H705" s="41">
        <v>5</v>
      </c>
      <c r="I705" s="52"/>
      <c r="J705" s="41">
        <v>121</v>
      </c>
      <c r="K705" s="41">
        <v>121</v>
      </c>
      <c r="L705" s="52"/>
      <c r="M705" s="41">
        <v>652</v>
      </c>
      <c r="N705" s="52"/>
      <c r="O705" s="52"/>
    </row>
    <row r="706" spans="1:15" ht="15.75" customHeight="1" x14ac:dyDescent="0.15">
      <c r="A706" s="41">
        <v>2023</v>
      </c>
      <c r="B706" s="52" t="s">
        <v>130</v>
      </c>
      <c r="C706" s="52" t="s">
        <v>131</v>
      </c>
      <c r="D706" s="52" t="s">
        <v>21</v>
      </c>
      <c r="E706" s="41">
        <v>1112</v>
      </c>
      <c r="F706" s="41">
        <v>1</v>
      </c>
      <c r="G706" s="52" t="s">
        <v>31</v>
      </c>
      <c r="H706" s="41">
        <v>5</v>
      </c>
      <c r="I706" s="52"/>
      <c r="J706" s="41">
        <v>66</v>
      </c>
      <c r="K706" s="41">
        <v>259</v>
      </c>
      <c r="L706" s="41">
        <v>193</v>
      </c>
      <c r="M706" s="41">
        <v>613</v>
      </c>
      <c r="N706" s="52"/>
      <c r="O706" s="52"/>
    </row>
    <row r="707" spans="1:15" ht="15.75" customHeight="1" x14ac:dyDescent="0.15">
      <c r="A707" s="41">
        <v>2023</v>
      </c>
      <c r="B707" s="52" t="s">
        <v>130</v>
      </c>
      <c r="C707" s="52" t="s">
        <v>141</v>
      </c>
      <c r="D707" s="52" t="s">
        <v>21</v>
      </c>
      <c r="E707" s="41">
        <v>1112</v>
      </c>
      <c r="F707" s="41">
        <v>1</v>
      </c>
      <c r="G707" s="52" t="s">
        <v>31</v>
      </c>
      <c r="H707" s="41">
        <v>5</v>
      </c>
      <c r="I707" s="52"/>
      <c r="J707" s="52"/>
      <c r="K707" s="41">
        <v>200</v>
      </c>
      <c r="L707" s="41">
        <v>200</v>
      </c>
      <c r="M707" s="41">
        <v>470</v>
      </c>
      <c r="N707" s="52"/>
      <c r="O707" s="52"/>
    </row>
    <row r="708" spans="1:15" ht="15.75" customHeight="1" x14ac:dyDescent="0.15">
      <c r="A708" s="41">
        <v>2023</v>
      </c>
      <c r="B708" s="52" t="s">
        <v>127</v>
      </c>
      <c r="C708" s="52" t="s">
        <v>134</v>
      </c>
      <c r="D708" s="52" t="s">
        <v>21</v>
      </c>
      <c r="E708" s="41">
        <v>1112</v>
      </c>
      <c r="F708" s="41">
        <v>1</v>
      </c>
      <c r="G708" s="52" t="s">
        <v>31</v>
      </c>
      <c r="H708" s="41">
        <v>5</v>
      </c>
      <c r="I708" s="41">
        <v>11</v>
      </c>
      <c r="J708" s="41">
        <v>11</v>
      </c>
      <c r="K708" s="52"/>
      <c r="L708" s="52"/>
      <c r="M708" s="52"/>
      <c r="N708" s="52"/>
      <c r="O708" s="52"/>
    </row>
    <row r="709" spans="1:15" ht="15.75" customHeight="1" x14ac:dyDescent="0.15">
      <c r="A709" s="41">
        <v>2023</v>
      </c>
      <c r="B709" s="52" t="s">
        <v>127</v>
      </c>
      <c r="C709" s="52" t="s">
        <v>135</v>
      </c>
      <c r="D709" s="52" t="s">
        <v>21</v>
      </c>
      <c r="E709" s="41">
        <v>1112</v>
      </c>
      <c r="F709" s="41">
        <v>1</v>
      </c>
      <c r="G709" s="52" t="s">
        <v>31</v>
      </c>
      <c r="H709" s="41">
        <v>5</v>
      </c>
      <c r="I709" s="41">
        <v>20</v>
      </c>
      <c r="J709" s="41">
        <v>20</v>
      </c>
      <c r="K709" s="52"/>
      <c r="L709" s="52"/>
      <c r="M709" s="52"/>
      <c r="N709" s="52"/>
      <c r="O709" s="52"/>
    </row>
    <row r="710" spans="1:15" ht="15.75" customHeight="1" x14ac:dyDescent="0.15">
      <c r="A710" s="41">
        <v>2023</v>
      </c>
      <c r="B710" s="52" t="s">
        <v>127</v>
      </c>
      <c r="C710" s="52" t="s">
        <v>138</v>
      </c>
      <c r="D710" s="52" t="s">
        <v>21</v>
      </c>
      <c r="E710" s="41">
        <v>1112</v>
      </c>
      <c r="F710" s="41">
        <v>1</v>
      </c>
      <c r="G710" s="52" t="s">
        <v>31</v>
      </c>
      <c r="H710" s="41">
        <v>5</v>
      </c>
      <c r="I710" s="41">
        <v>62</v>
      </c>
      <c r="J710" s="41">
        <v>35</v>
      </c>
      <c r="K710" s="52"/>
      <c r="L710" s="41">
        <v>27</v>
      </c>
      <c r="M710" s="52"/>
      <c r="N710" s="52"/>
      <c r="O710" s="52"/>
    </row>
    <row r="711" spans="1:15" ht="15.75" customHeight="1" x14ac:dyDescent="0.15">
      <c r="A711" s="41">
        <v>2023</v>
      </c>
      <c r="B711" s="52" t="s">
        <v>127</v>
      </c>
      <c r="C711" s="52" t="s">
        <v>142</v>
      </c>
      <c r="D711" s="52" t="s">
        <v>21</v>
      </c>
      <c r="E711" s="41">
        <v>1112</v>
      </c>
      <c r="F711" s="41">
        <v>1</v>
      </c>
      <c r="G711" s="52" t="s">
        <v>31</v>
      </c>
      <c r="H711" s="41">
        <v>5</v>
      </c>
      <c r="I711" s="41">
        <v>81</v>
      </c>
      <c r="J711" s="52"/>
      <c r="K711" s="52"/>
      <c r="L711" s="41">
        <v>81</v>
      </c>
      <c r="M711" s="52"/>
      <c r="N711" s="52"/>
      <c r="O711" s="52"/>
    </row>
    <row r="712" spans="1:15" ht="15.75" customHeight="1" x14ac:dyDescent="0.15">
      <c r="A712" s="41">
        <v>2023</v>
      </c>
      <c r="B712" s="52" t="s">
        <v>127</v>
      </c>
      <c r="C712" s="52" t="s">
        <v>143</v>
      </c>
      <c r="D712" s="52" t="s">
        <v>21</v>
      </c>
      <c r="E712" s="41">
        <v>1112</v>
      </c>
      <c r="F712" s="41">
        <v>1</v>
      </c>
      <c r="G712" s="52" t="s">
        <v>31</v>
      </c>
      <c r="H712" s="41">
        <v>5</v>
      </c>
      <c r="I712" s="41">
        <v>59</v>
      </c>
      <c r="J712" s="52"/>
      <c r="K712" s="52"/>
      <c r="L712" s="41">
        <v>59</v>
      </c>
      <c r="M712" s="52"/>
      <c r="N712" s="52"/>
      <c r="O712" s="52"/>
    </row>
    <row r="713" spans="1:15" ht="15.75" customHeight="1" x14ac:dyDescent="0.15">
      <c r="A713" s="41">
        <v>2023</v>
      </c>
      <c r="B713" s="52" t="s">
        <v>127</v>
      </c>
      <c r="C713" s="52" t="s">
        <v>128</v>
      </c>
      <c r="D713" s="52" t="s">
        <v>21</v>
      </c>
      <c r="E713" s="41">
        <v>1206</v>
      </c>
      <c r="F713" s="41">
        <v>2</v>
      </c>
      <c r="G713" s="52" t="s">
        <v>31</v>
      </c>
      <c r="H713" s="41">
        <v>4</v>
      </c>
      <c r="I713" s="41">
        <v>150</v>
      </c>
      <c r="J713" s="41">
        <v>150</v>
      </c>
      <c r="K713" s="52"/>
      <c r="L713" s="52"/>
      <c r="M713" s="52"/>
      <c r="N713" s="52"/>
      <c r="O713" s="52"/>
    </row>
    <row r="714" spans="1:15" ht="15.75" customHeight="1" x14ac:dyDescent="0.15">
      <c r="A714" s="41">
        <v>2023</v>
      </c>
      <c r="B714" s="52" t="s">
        <v>127</v>
      </c>
      <c r="C714" s="52" t="s">
        <v>129</v>
      </c>
      <c r="D714" s="52" t="s">
        <v>21</v>
      </c>
      <c r="E714" s="41">
        <v>1206</v>
      </c>
      <c r="F714" s="41">
        <v>2</v>
      </c>
      <c r="G714" s="52" t="s">
        <v>31</v>
      </c>
      <c r="H714" s="41">
        <v>4</v>
      </c>
      <c r="I714" s="41">
        <v>316</v>
      </c>
      <c r="J714" s="41">
        <v>165</v>
      </c>
      <c r="K714" s="52"/>
      <c r="L714" s="41">
        <v>151</v>
      </c>
      <c r="M714" s="41">
        <v>139</v>
      </c>
      <c r="N714" s="52"/>
      <c r="O714" s="52"/>
    </row>
    <row r="715" spans="1:15" ht="15.75" customHeight="1" x14ac:dyDescent="0.15">
      <c r="A715" s="41">
        <v>2023</v>
      </c>
      <c r="B715" s="52" t="s">
        <v>127</v>
      </c>
      <c r="C715" s="52" t="s">
        <v>129</v>
      </c>
      <c r="D715" s="52" t="s">
        <v>21</v>
      </c>
      <c r="E715" s="41">
        <v>1206</v>
      </c>
      <c r="F715" s="41">
        <v>2</v>
      </c>
      <c r="G715" s="52" t="s">
        <v>31</v>
      </c>
      <c r="H715" s="41">
        <v>4</v>
      </c>
      <c r="I715" s="41">
        <v>43</v>
      </c>
      <c r="J715" s="41">
        <v>19</v>
      </c>
      <c r="K715" s="52"/>
      <c r="L715" s="41">
        <v>24</v>
      </c>
      <c r="M715" s="52"/>
      <c r="N715" s="52"/>
      <c r="O715" s="52"/>
    </row>
    <row r="716" spans="1:15" ht="15.75" customHeight="1" x14ac:dyDescent="0.15">
      <c r="A716" s="41">
        <v>2023</v>
      </c>
      <c r="B716" s="52" t="s">
        <v>127</v>
      </c>
      <c r="C716" s="52" t="s">
        <v>140</v>
      </c>
      <c r="D716" s="52" t="s">
        <v>21</v>
      </c>
      <c r="E716" s="41">
        <v>1206</v>
      </c>
      <c r="F716" s="41">
        <v>2</v>
      </c>
      <c r="G716" s="52" t="s">
        <v>31</v>
      </c>
      <c r="H716" s="41">
        <v>4</v>
      </c>
      <c r="I716" s="41">
        <v>159</v>
      </c>
      <c r="J716" s="41">
        <v>18</v>
      </c>
      <c r="K716" s="52"/>
      <c r="L716" s="41">
        <v>141</v>
      </c>
      <c r="M716" s="52"/>
      <c r="N716" s="52"/>
      <c r="O716" s="52"/>
    </row>
    <row r="717" spans="1:15" ht="15.75" customHeight="1" x14ac:dyDescent="0.15">
      <c r="A717" s="41">
        <v>2023</v>
      </c>
      <c r="B717" s="52" t="s">
        <v>130</v>
      </c>
      <c r="C717" s="52" t="s">
        <v>136</v>
      </c>
      <c r="D717" s="52" t="s">
        <v>21</v>
      </c>
      <c r="E717" s="41">
        <v>1206</v>
      </c>
      <c r="F717" s="41">
        <v>2</v>
      </c>
      <c r="G717" s="52" t="s">
        <v>31</v>
      </c>
      <c r="H717" s="41">
        <v>4</v>
      </c>
      <c r="I717" s="52"/>
      <c r="J717" s="41">
        <v>67</v>
      </c>
      <c r="K717" s="41">
        <v>276</v>
      </c>
      <c r="L717" s="41">
        <v>209</v>
      </c>
      <c r="M717" s="41">
        <v>1219</v>
      </c>
      <c r="N717" s="52"/>
      <c r="O717" s="52"/>
    </row>
    <row r="718" spans="1:15" ht="15.75" customHeight="1" x14ac:dyDescent="0.15">
      <c r="A718" s="41">
        <v>2023</v>
      </c>
      <c r="B718" s="52" t="s">
        <v>130</v>
      </c>
      <c r="C718" s="52" t="s">
        <v>132</v>
      </c>
      <c r="D718" s="52" t="s">
        <v>21</v>
      </c>
      <c r="E718" s="41">
        <v>1206</v>
      </c>
      <c r="F718" s="41">
        <v>2</v>
      </c>
      <c r="G718" s="52" t="s">
        <v>31</v>
      </c>
      <c r="H718" s="41">
        <v>4</v>
      </c>
      <c r="I718" s="52"/>
      <c r="J718" s="41">
        <v>34</v>
      </c>
      <c r="K718" s="41">
        <v>164</v>
      </c>
      <c r="L718" s="41">
        <v>130</v>
      </c>
      <c r="M718" s="41">
        <v>415</v>
      </c>
      <c r="N718" s="52"/>
      <c r="O718" s="52"/>
    </row>
    <row r="719" spans="1:15" ht="15.75" customHeight="1" x14ac:dyDescent="0.15">
      <c r="A719" s="41">
        <v>2023</v>
      </c>
      <c r="B719" s="52" t="s">
        <v>130</v>
      </c>
      <c r="C719" s="52" t="s">
        <v>137</v>
      </c>
      <c r="D719" s="52" t="s">
        <v>21</v>
      </c>
      <c r="E719" s="41">
        <v>1206</v>
      </c>
      <c r="F719" s="41">
        <v>2</v>
      </c>
      <c r="G719" s="52" t="s">
        <v>31</v>
      </c>
      <c r="H719" s="41">
        <v>4</v>
      </c>
      <c r="I719" s="52"/>
      <c r="J719" s="41">
        <v>36</v>
      </c>
      <c r="K719" s="41">
        <v>99</v>
      </c>
      <c r="L719" s="41">
        <v>63</v>
      </c>
      <c r="M719" s="41">
        <v>246</v>
      </c>
      <c r="N719" s="52"/>
      <c r="O719" s="52"/>
    </row>
    <row r="720" spans="1:15" ht="15.75" customHeight="1" x14ac:dyDescent="0.15">
      <c r="A720" s="41">
        <v>2023</v>
      </c>
      <c r="B720" s="52" t="s">
        <v>130</v>
      </c>
      <c r="C720" s="52" t="s">
        <v>144</v>
      </c>
      <c r="D720" s="52" t="s">
        <v>21</v>
      </c>
      <c r="E720" s="41">
        <v>1206</v>
      </c>
      <c r="F720" s="41">
        <v>2</v>
      </c>
      <c r="G720" s="52" t="s">
        <v>31</v>
      </c>
      <c r="H720" s="41">
        <v>4</v>
      </c>
      <c r="I720" s="52"/>
      <c r="J720" s="41">
        <v>43</v>
      </c>
      <c r="K720" s="41">
        <v>188</v>
      </c>
      <c r="L720" s="41">
        <v>145</v>
      </c>
      <c r="M720" s="41">
        <v>1546</v>
      </c>
      <c r="N720" s="52"/>
      <c r="O720" s="52"/>
    </row>
    <row r="721" spans="1:15" ht="15.75" customHeight="1" x14ac:dyDescent="0.15">
      <c r="A721" s="41">
        <v>2023</v>
      </c>
      <c r="B721" s="52" t="s">
        <v>130</v>
      </c>
      <c r="C721" s="52" t="s">
        <v>131</v>
      </c>
      <c r="D721" s="52" t="s">
        <v>21</v>
      </c>
      <c r="E721" s="41">
        <v>1206</v>
      </c>
      <c r="F721" s="41">
        <v>2</v>
      </c>
      <c r="G721" s="52" t="s">
        <v>31</v>
      </c>
      <c r="H721" s="41">
        <v>4</v>
      </c>
      <c r="I721" s="52"/>
      <c r="J721" s="41">
        <v>26</v>
      </c>
      <c r="K721" s="41">
        <v>186</v>
      </c>
      <c r="L721" s="41">
        <v>160</v>
      </c>
      <c r="M721" s="41">
        <v>98</v>
      </c>
      <c r="N721" s="52"/>
      <c r="O721" s="52"/>
    </row>
    <row r="722" spans="1:15" ht="15.75" customHeight="1" x14ac:dyDescent="0.15">
      <c r="A722" s="41">
        <v>2023</v>
      </c>
      <c r="B722" s="52" t="s">
        <v>130</v>
      </c>
      <c r="C722" s="52" t="s">
        <v>141</v>
      </c>
      <c r="D722" s="52" t="s">
        <v>21</v>
      </c>
      <c r="E722" s="41">
        <v>1206</v>
      </c>
      <c r="F722" s="41">
        <v>2</v>
      </c>
      <c r="G722" s="52" t="s">
        <v>31</v>
      </c>
      <c r="H722" s="41">
        <v>4</v>
      </c>
      <c r="I722" s="52"/>
      <c r="J722" s="41">
        <v>57</v>
      </c>
      <c r="K722" s="41">
        <v>57</v>
      </c>
      <c r="L722" s="52"/>
      <c r="M722" s="41">
        <v>1240</v>
      </c>
      <c r="N722" s="52"/>
      <c r="O722" s="52"/>
    </row>
    <row r="723" spans="1:15" ht="15.75" customHeight="1" x14ac:dyDescent="0.15">
      <c r="A723" s="41">
        <v>2023</v>
      </c>
      <c r="B723" s="52" t="s">
        <v>127</v>
      </c>
      <c r="C723" s="52" t="s">
        <v>134</v>
      </c>
      <c r="D723" s="52" t="s">
        <v>21</v>
      </c>
      <c r="E723" s="41">
        <v>1206</v>
      </c>
      <c r="F723" s="41">
        <v>2</v>
      </c>
      <c r="G723" s="52" t="s">
        <v>31</v>
      </c>
      <c r="H723" s="41">
        <v>4</v>
      </c>
      <c r="I723" s="41">
        <v>14</v>
      </c>
      <c r="J723" s="41">
        <v>14</v>
      </c>
      <c r="K723" s="52"/>
      <c r="L723" s="52"/>
      <c r="M723" s="52"/>
      <c r="N723" s="52"/>
      <c r="O723" s="52"/>
    </row>
    <row r="724" spans="1:15" ht="15.75" customHeight="1" x14ac:dyDescent="0.15">
      <c r="A724" s="41">
        <v>2023</v>
      </c>
      <c r="B724" s="52" t="s">
        <v>127</v>
      </c>
      <c r="C724" s="52" t="s">
        <v>135</v>
      </c>
      <c r="D724" s="52" t="s">
        <v>21</v>
      </c>
      <c r="E724" s="41">
        <v>1206</v>
      </c>
      <c r="F724" s="41">
        <v>2</v>
      </c>
      <c r="G724" s="52" t="s">
        <v>31</v>
      </c>
      <c r="H724" s="41">
        <v>4</v>
      </c>
      <c r="I724" s="41">
        <v>64</v>
      </c>
      <c r="J724" s="41">
        <v>64</v>
      </c>
      <c r="K724" s="52"/>
      <c r="L724" s="52"/>
      <c r="M724" s="52"/>
      <c r="N724" s="52"/>
      <c r="O724" s="52"/>
    </row>
    <row r="725" spans="1:15" ht="15.75" customHeight="1" x14ac:dyDescent="0.15">
      <c r="A725" s="41">
        <v>2023</v>
      </c>
      <c r="B725" s="52" t="s">
        <v>127</v>
      </c>
      <c r="C725" s="52" t="s">
        <v>138</v>
      </c>
      <c r="D725" s="52" t="s">
        <v>21</v>
      </c>
      <c r="E725" s="41">
        <v>1206</v>
      </c>
      <c r="F725" s="41">
        <v>2</v>
      </c>
      <c r="G725" s="52" t="s">
        <v>31</v>
      </c>
      <c r="H725" s="41">
        <v>4</v>
      </c>
      <c r="I725" s="41">
        <v>186</v>
      </c>
      <c r="J725" s="41">
        <v>140</v>
      </c>
      <c r="K725" s="52"/>
      <c r="L725" s="41">
        <v>46</v>
      </c>
      <c r="M725" s="52"/>
      <c r="N725" s="52"/>
      <c r="O725" s="52"/>
    </row>
    <row r="726" spans="1:15" ht="15.75" customHeight="1" x14ac:dyDescent="0.15">
      <c r="A726" s="41">
        <v>2023</v>
      </c>
      <c r="B726" s="52" t="s">
        <v>127</v>
      </c>
      <c r="C726" s="52" t="s">
        <v>142</v>
      </c>
      <c r="D726" s="52" t="s">
        <v>21</v>
      </c>
      <c r="E726" s="41">
        <v>1206</v>
      </c>
      <c r="F726" s="41">
        <v>2</v>
      </c>
      <c r="G726" s="52" t="s">
        <v>31</v>
      </c>
      <c r="H726" s="41">
        <v>4</v>
      </c>
      <c r="I726" s="41">
        <v>23</v>
      </c>
      <c r="J726" s="41">
        <v>5</v>
      </c>
      <c r="K726" s="52"/>
      <c r="L726" s="41">
        <v>18</v>
      </c>
      <c r="M726" s="52"/>
      <c r="N726" s="52"/>
      <c r="O726" s="52"/>
    </row>
    <row r="727" spans="1:15" ht="15.75" customHeight="1" x14ac:dyDescent="0.15">
      <c r="A727" s="41">
        <v>2023</v>
      </c>
      <c r="B727" s="52" t="s">
        <v>127</v>
      </c>
      <c r="C727" s="52" t="s">
        <v>128</v>
      </c>
      <c r="D727" s="52" t="s">
        <v>21</v>
      </c>
      <c r="E727" s="41">
        <v>1209</v>
      </c>
      <c r="F727" s="41">
        <v>2</v>
      </c>
      <c r="G727" s="52" t="s">
        <v>31</v>
      </c>
      <c r="H727" s="41">
        <v>5</v>
      </c>
      <c r="I727" s="41">
        <v>59</v>
      </c>
      <c r="J727" s="41">
        <v>59</v>
      </c>
      <c r="K727" s="52"/>
      <c r="L727" s="52"/>
      <c r="M727" s="52"/>
      <c r="N727" s="52"/>
      <c r="O727" s="52"/>
    </row>
    <row r="728" spans="1:15" ht="15.75" customHeight="1" x14ac:dyDescent="0.15">
      <c r="A728" s="41">
        <v>2023</v>
      </c>
      <c r="B728" s="52" t="s">
        <v>127</v>
      </c>
      <c r="C728" s="52" t="s">
        <v>129</v>
      </c>
      <c r="D728" s="52" t="s">
        <v>21</v>
      </c>
      <c r="E728" s="41">
        <v>1209</v>
      </c>
      <c r="F728" s="41">
        <v>2</v>
      </c>
      <c r="G728" s="52" t="s">
        <v>31</v>
      </c>
      <c r="H728" s="41">
        <v>5</v>
      </c>
      <c r="I728" s="41">
        <v>182</v>
      </c>
      <c r="J728" s="52"/>
      <c r="K728" s="52"/>
      <c r="L728" s="41">
        <v>182</v>
      </c>
      <c r="M728" s="52"/>
      <c r="N728" s="52"/>
      <c r="O728" s="52"/>
    </row>
    <row r="729" spans="1:15" ht="15.75" customHeight="1" x14ac:dyDescent="0.15">
      <c r="A729" s="41">
        <v>2023</v>
      </c>
      <c r="B729" s="52" t="s">
        <v>127</v>
      </c>
      <c r="C729" s="52" t="s">
        <v>140</v>
      </c>
      <c r="D729" s="52" t="s">
        <v>21</v>
      </c>
      <c r="E729" s="41">
        <v>1209</v>
      </c>
      <c r="F729" s="41">
        <v>2</v>
      </c>
      <c r="G729" s="52" t="s">
        <v>31</v>
      </c>
      <c r="H729" s="41">
        <v>5</v>
      </c>
      <c r="I729" s="41">
        <v>30</v>
      </c>
      <c r="J729" s="41">
        <v>30</v>
      </c>
      <c r="K729" s="52"/>
      <c r="L729" s="52"/>
      <c r="M729" s="52"/>
      <c r="N729" s="52"/>
      <c r="O729" s="52"/>
    </row>
    <row r="730" spans="1:15" ht="15.75" customHeight="1" x14ac:dyDescent="0.15">
      <c r="A730" s="41">
        <v>2023</v>
      </c>
      <c r="B730" s="52" t="s">
        <v>130</v>
      </c>
      <c r="C730" s="52" t="s">
        <v>131</v>
      </c>
      <c r="D730" s="52" t="s">
        <v>21</v>
      </c>
      <c r="E730" s="41">
        <v>1209</v>
      </c>
      <c r="F730" s="41">
        <v>2</v>
      </c>
      <c r="G730" s="52" t="s">
        <v>31</v>
      </c>
      <c r="H730" s="41">
        <v>5</v>
      </c>
      <c r="I730" s="52"/>
      <c r="J730" s="41">
        <v>104</v>
      </c>
      <c r="K730" s="41">
        <v>268</v>
      </c>
      <c r="L730" s="41">
        <v>164</v>
      </c>
      <c r="M730" s="41">
        <v>2192</v>
      </c>
      <c r="N730" s="52"/>
      <c r="O730" s="52"/>
    </row>
    <row r="731" spans="1:15" ht="15.75" customHeight="1" x14ac:dyDescent="0.15">
      <c r="A731" s="41">
        <v>2023</v>
      </c>
      <c r="B731" s="52" t="s">
        <v>130</v>
      </c>
      <c r="C731" s="52" t="s">
        <v>136</v>
      </c>
      <c r="D731" s="52" t="s">
        <v>21</v>
      </c>
      <c r="E731" s="41">
        <v>1209</v>
      </c>
      <c r="F731" s="41">
        <v>2</v>
      </c>
      <c r="G731" s="52" t="s">
        <v>31</v>
      </c>
      <c r="H731" s="41">
        <v>5</v>
      </c>
      <c r="I731" s="52"/>
      <c r="J731" s="41">
        <v>87</v>
      </c>
      <c r="K731" s="41">
        <v>238</v>
      </c>
      <c r="L731" s="41">
        <v>151</v>
      </c>
      <c r="M731" s="52"/>
      <c r="N731" s="52"/>
      <c r="O731" s="52"/>
    </row>
    <row r="732" spans="1:15" ht="15.75" customHeight="1" x14ac:dyDescent="0.15">
      <c r="A732" s="41">
        <v>2023</v>
      </c>
      <c r="B732" s="52" t="s">
        <v>130</v>
      </c>
      <c r="C732" s="52" t="s">
        <v>132</v>
      </c>
      <c r="D732" s="52" t="s">
        <v>21</v>
      </c>
      <c r="E732" s="41">
        <v>1209</v>
      </c>
      <c r="F732" s="41">
        <v>2</v>
      </c>
      <c r="G732" s="52" t="s">
        <v>31</v>
      </c>
      <c r="H732" s="41">
        <v>5</v>
      </c>
      <c r="I732" s="52"/>
      <c r="J732" s="41">
        <v>129</v>
      </c>
      <c r="K732" s="41">
        <v>129</v>
      </c>
      <c r="L732" s="52"/>
      <c r="M732" s="41">
        <v>155</v>
      </c>
      <c r="N732" s="52"/>
      <c r="O732" s="52"/>
    </row>
    <row r="733" spans="1:15" ht="15.75" customHeight="1" x14ac:dyDescent="0.15">
      <c r="A733" s="41">
        <v>2023</v>
      </c>
      <c r="B733" s="52" t="s">
        <v>130</v>
      </c>
      <c r="C733" s="52" t="s">
        <v>137</v>
      </c>
      <c r="D733" s="52" t="s">
        <v>21</v>
      </c>
      <c r="E733" s="41">
        <v>1209</v>
      </c>
      <c r="F733" s="41">
        <v>2</v>
      </c>
      <c r="G733" s="52" t="s">
        <v>31</v>
      </c>
      <c r="H733" s="41">
        <v>5</v>
      </c>
      <c r="I733" s="52"/>
      <c r="J733" s="41">
        <v>43</v>
      </c>
      <c r="K733" s="41">
        <v>169</v>
      </c>
      <c r="L733" s="41">
        <v>126</v>
      </c>
      <c r="M733" s="41">
        <v>1302</v>
      </c>
      <c r="N733" s="52"/>
      <c r="O733" s="52"/>
    </row>
    <row r="734" spans="1:15" ht="15.75" customHeight="1" x14ac:dyDescent="0.15">
      <c r="A734" s="41">
        <v>2023</v>
      </c>
      <c r="B734" s="52" t="s">
        <v>130</v>
      </c>
      <c r="C734" s="52" t="s">
        <v>133</v>
      </c>
      <c r="D734" s="52" t="s">
        <v>21</v>
      </c>
      <c r="E734" s="41">
        <v>1209</v>
      </c>
      <c r="F734" s="41">
        <v>2</v>
      </c>
      <c r="G734" s="52" t="s">
        <v>31</v>
      </c>
      <c r="H734" s="41">
        <v>5</v>
      </c>
      <c r="I734" s="52"/>
      <c r="J734" s="52"/>
      <c r="K734" s="41">
        <v>113</v>
      </c>
      <c r="L734" s="41">
        <v>113</v>
      </c>
      <c r="M734" s="41">
        <v>531</v>
      </c>
      <c r="N734" s="52"/>
      <c r="O734" s="52"/>
    </row>
    <row r="735" spans="1:15" ht="15.75" customHeight="1" x14ac:dyDescent="0.15">
      <c r="A735" s="41">
        <v>2023</v>
      </c>
      <c r="B735" s="52" t="s">
        <v>130</v>
      </c>
      <c r="C735" s="52" t="s">
        <v>144</v>
      </c>
      <c r="D735" s="52" t="s">
        <v>21</v>
      </c>
      <c r="E735" s="41">
        <v>1209</v>
      </c>
      <c r="F735" s="41">
        <v>2</v>
      </c>
      <c r="G735" s="52" t="s">
        <v>31</v>
      </c>
      <c r="H735" s="41">
        <v>5</v>
      </c>
      <c r="I735" s="52"/>
      <c r="J735" s="41">
        <v>110</v>
      </c>
      <c r="K735" s="41">
        <v>110</v>
      </c>
      <c r="L735" s="52"/>
      <c r="M735" s="52"/>
      <c r="N735" s="52"/>
      <c r="O735" s="52"/>
    </row>
    <row r="736" spans="1:15" ht="15.75" customHeight="1" x14ac:dyDescent="0.15">
      <c r="A736" s="41">
        <v>2023</v>
      </c>
      <c r="B736" s="52" t="s">
        <v>130</v>
      </c>
      <c r="C736" s="52" t="s">
        <v>141</v>
      </c>
      <c r="D736" s="52" t="s">
        <v>21</v>
      </c>
      <c r="E736" s="41">
        <v>1209</v>
      </c>
      <c r="F736" s="41">
        <v>2</v>
      </c>
      <c r="G736" s="52" t="s">
        <v>31</v>
      </c>
      <c r="H736" s="41">
        <v>5</v>
      </c>
      <c r="I736" s="52"/>
      <c r="J736" s="41">
        <v>16</v>
      </c>
      <c r="K736" s="41">
        <v>16</v>
      </c>
      <c r="L736" s="52"/>
      <c r="M736" s="52"/>
      <c r="N736" s="52"/>
      <c r="O736" s="52"/>
    </row>
    <row r="737" spans="1:15" ht="15.75" customHeight="1" x14ac:dyDescent="0.15">
      <c r="A737" s="41">
        <v>2023</v>
      </c>
      <c r="B737" s="52" t="s">
        <v>127</v>
      </c>
      <c r="C737" s="52" t="s">
        <v>134</v>
      </c>
      <c r="D737" s="52" t="s">
        <v>21</v>
      </c>
      <c r="E737" s="41">
        <v>1209</v>
      </c>
      <c r="F737" s="41">
        <v>2</v>
      </c>
      <c r="G737" s="52" t="s">
        <v>31</v>
      </c>
      <c r="H737" s="41">
        <v>5</v>
      </c>
      <c r="I737" s="41">
        <v>12</v>
      </c>
      <c r="J737" s="52"/>
      <c r="K737" s="52"/>
      <c r="L737" s="41">
        <v>12</v>
      </c>
      <c r="M737" s="52"/>
      <c r="N737" s="52"/>
      <c r="O737" s="52"/>
    </row>
    <row r="738" spans="1:15" ht="15.75" customHeight="1" x14ac:dyDescent="0.15">
      <c r="A738" s="41">
        <v>2023</v>
      </c>
      <c r="B738" s="52" t="s">
        <v>127</v>
      </c>
      <c r="C738" s="52" t="s">
        <v>135</v>
      </c>
      <c r="D738" s="52" t="s">
        <v>21</v>
      </c>
      <c r="E738" s="41">
        <v>1209</v>
      </c>
      <c r="F738" s="41">
        <v>2</v>
      </c>
      <c r="G738" s="52" t="s">
        <v>31</v>
      </c>
      <c r="H738" s="41">
        <v>5</v>
      </c>
      <c r="I738" s="41">
        <v>4</v>
      </c>
      <c r="J738" s="41">
        <v>4</v>
      </c>
      <c r="K738" s="52"/>
      <c r="L738" s="52"/>
      <c r="M738" s="52"/>
      <c r="N738" s="52"/>
      <c r="O738" s="52"/>
    </row>
    <row r="739" spans="1:15" ht="15.75" customHeight="1" x14ac:dyDescent="0.15">
      <c r="A739" s="41">
        <v>2023</v>
      </c>
      <c r="B739" s="52" t="s">
        <v>127</v>
      </c>
      <c r="C739" s="52" t="s">
        <v>138</v>
      </c>
      <c r="D739" s="52" t="s">
        <v>21</v>
      </c>
      <c r="E739" s="41">
        <v>1209</v>
      </c>
      <c r="F739" s="41">
        <v>2</v>
      </c>
      <c r="G739" s="52" t="s">
        <v>31</v>
      </c>
      <c r="H739" s="41">
        <v>5</v>
      </c>
      <c r="I739" s="41">
        <v>33</v>
      </c>
      <c r="J739" s="52"/>
      <c r="K739" s="52"/>
      <c r="L739" s="41">
        <v>33</v>
      </c>
      <c r="M739" s="52"/>
      <c r="N739" s="52"/>
      <c r="O739" s="52"/>
    </row>
    <row r="740" spans="1:15" ht="15.75" customHeight="1" x14ac:dyDescent="0.15">
      <c r="A740" s="41">
        <v>2023</v>
      </c>
      <c r="B740" s="52" t="s">
        <v>127</v>
      </c>
      <c r="C740" s="52" t="s">
        <v>142</v>
      </c>
      <c r="D740" s="52" t="s">
        <v>21</v>
      </c>
      <c r="E740" s="41">
        <v>1209</v>
      </c>
      <c r="F740" s="41">
        <v>2</v>
      </c>
      <c r="G740" s="52" t="s">
        <v>31</v>
      </c>
      <c r="H740" s="41">
        <v>5</v>
      </c>
      <c r="I740" s="41">
        <v>82</v>
      </c>
      <c r="J740" s="41">
        <v>21</v>
      </c>
      <c r="K740" s="52"/>
      <c r="L740" s="41">
        <v>61</v>
      </c>
      <c r="M740" s="52"/>
      <c r="N740" s="52"/>
      <c r="O740" s="52"/>
    </row>
    <row r="741" spans="1:15" ht="15.75" customHeight="1" x14ac:dyDescent="0.15">
      <c r="A741" s="41">
        <v>2023</v>
      </c>
      <c r="B741" s="52" t="s">
        <v>127</v>
      </c>
      <c r="C741" s="52" t="s">
        <v>143</v>
      </c>
      <c r="D741" s="52" t="s">
        <v>21</v>
      </c>
      <c r="E741" s="41">
        <v>1209</v>
      </c>
      <c r="F741" s="41">
        <v>2</v>
      </c>
      <c r="G741" s="52" t="s">
        <v>31</v>
      </c>
      <c r="H741" s="41">
        <v>5</v>
      </c>
      <c r="I741" s="41">
        <v>15</v>
      </c>
      <c r="J741" s="41">
        <v>15</v>
      </c>
      <c r="K741" s="52"/>
      <c r="L741" s="52"/>
      <c r="M741" s="52"/>
      <c r="N741" s="52"/>
      <c r="O741" s="52"/>
    </row>
    <row r="742" spans="1:15" ht="15.75" customHeight="1" x14ac:dyDescent="0.15">
      <c r="A742" s="41">
        <v>2023</v>
      </c>
      <c r="B742" s="52" t="s">
        <v>127</v>
      </c>
      <c r="C742" s="52" t="s">
        <v>128</v>
      </c>
      <c r="D742" s="52" t="s">
        <v>21</v>
      </c>
      <c r="E742" s="41">
        <v>1304</v>
      </c>
      <c r="F742" s="41">
        <v>3</v>
      </c>
      <c r="G742" s="52" t="s">
        <v>31</v>
      </c>
      <c r="H742" s="41">
        <v>5</v>
      </c>
      <c r="I742" s="41">
        <v>38</v>
      </c>
      <c r="J742" s="52"/>
      <c r="K742" s="52"/>
      <c r="L742" s="41">
        <v>38</v>
      </c>
      <c r="M742" s="52"/>
      <c r="N742" s="52"/>
      <c r="O742" s="52"/>
    </row>
    <row r="743" spans="1:15" ht="15.75" customHeight="1" x14ac:dyDescent="0.15">
      <c r="A743" s="41">
        <v>2023</v>
      </c>
      <c r="B743" s="52" t="s">
        <v>127</v>
      </c>
      <c r="C743" s="52" t="s">
        <v>129</v>
      </c>
      <c r="D743" s="52" t="s">
        <v>21</v>
      </c>
      <c r="E743" s="41">
        <v>1304</v>
      </c>
      <c r="F743" s="41">
        <v>3</v>
      </c>
      <c r="G743" s="52" t="s">
        <v>31</v>
      </c>
      <c r="H743" s="41">
        <v>5</v>
      </c>
      <c r="I743" s="41">
        <v>76</v>
      </c>
      <c r="J743" s="41">
        <v>76</v>
      </c>
      <c r="K743" s="52"/>
      <c r="L743" s="52"/>
      <c r="M743" s="52"/>
      <c r="N743" s="52"/>
      <c r="O743" s="52"/>
    </row>
    <row r="744" spans="1:15" ht="15.75" customHeight="1" x14ac:dyDescent="0.15">
      <c r="A744" s="41">
        <v>2023</v>
      </c>
      <c r="B744" s="52" t="s">
        <v>127</v>
      </c>
      <c r="C744" s="52" t="s">
        <v>140</v>
      </c>
      <c r="D744" s="52" t="s">
        <v>21</v>
      </c>
      <c r="E744" s="41">
        <v>1304</v>
      </c>
      <c r="F744" s="41">
        <v>3</v>
      </c>
      <c r="G744" s="52" t="s">
        <v>31</v>
      </c>
      <c r="H744" s="41">
        <v>5</v>
      </c>
      <c r="I744" s="41">
        <v>258</v>
      </c>
      <c r="J744" s="41">
        <v>23</v>
      </c>
      <c r="K744" s="52"/>
      <c r="L744" s="41">
        <v>235</v>
      </c>
      <c r="M744" s="52"/>
      <c r="N744" s="52"/>
      <c r="O744" s="52"/>
    </row>
    <row r="745" spans="1:15" ht="15.75" customHeight="1" x14ac:dyDescent="0.15">
      <c r="A745" s="41">
        <v>2023</v>
      </c>
      <c r="B745" s="52" t="s">
        <v>130</v>
      </c>
      <c r="C745" s="52" t="s">
        <v>136</v>
      </c>
      <c r="D745" s="52" t="s">
        <v>21</v>
      </c>
      <c r="E745" s="41">
        <v>1304</v>
      </c>
      <c r="F745" s="41">
        <v>3</v>
      </c>
      <c r="G745" s="52" t="s">
        <v>31</v>
      </c>
      <c r="H745" s="41">
        <v>5</v>
      </c>
      <c r="I745" s="52"/>
      <c r="J745" s="41">
        <v>24</v>
      </c>
      <c r="K745" s="41">
        <v>219</v>
      </c>
      <c r="L745" s="41">
        <v>195</v>
      </c>
      <c r="M745" s="52"/>
      <c r="N745" s="52"/>
      <c r="O745" s="52"/>
    </row>
    <row r="746" spans="1:15" ht="15.75" customHeight="1" x14ac:dyDescent="0.15">
      <c r="A746" s="41">
        <v>2023</v>
      </c>
      <c r="B746" s="52" t="s">
        <v>130</v>
      </c>
      <c r="C746" s="52" t="s">
        <v>132</v>
      </c>
      <c r="D746" s="52" t="s">
        <v>21</v>
      </c>
      <c r="E746" s="41">
        <v>1304</v>
      </c>
      <c r="F746" s="41">
        <v>3</v>
      </c>
      <c r="G746" s="52" t="s">
        <v>31</v>
      </c>
      <c r="H746" s="41">
        <v>5</v>
      </c>
      <c r="I746" s="52"/>
      <c r="J746" s="52"/>
      <c r="K746" s="41">
        <v>54</v>
      </c>
      <c r="L746" s="41">
        <v>54</v>
      </c>
      <c r="M746" s="41">
        <v>129</v>
      </c>
      <c r="N746" s="52"/>
      <c r="O746" s="52"/>
    </row>
    <row r="747" spans="1:15" ht="15.75" customHeight="1" x14ac:dyDescent="0.15">
      <c r="A747" s="41">
        <v>2023</v>
      </c>
      <c r="B747" s="52" t="s">
        <v>130</v>
      </c>
      <c r="C747" s="52" t="s">
        <v>137</v>
      </c>
      <c r="D747" s="52" t="s">
        <v>21</v>
      </c>
      <c r="E747" s="41">
        <v>1304</v>
      </c>
      <c r="F747" s="41">
        <v>3</v>
      </c>
      <c r="G747" s="52" t="s">
        <v>31</v>
      </c>
      <c r="H747" s="41">
        <v>5</v>
      </c>
      <c r="I747" s="52"/>
      <c r="J747" s="41">
        <v>28</v>
      </c>
      <c r="K747" s="41">
        <v>164</v>
      </c>
      <c r="L747" s="41">
        <v>136</v>
      </c>
      <c r="M747" s="41">
        <v>1025</v>
      </c>
      <c r="N747" s="52"/>
      <c r="O747" s="52"/>
    </row>
    <row r="748" spans="1:15" ht="15.75" customHeight="1" x14ac:dyDescent="0.15">
      <c r="A748" s="41">
        <v>2023</v>
      </c>
      <c r="B748" s="52" t="s">
        <v>130</v>
      </c>
      <c r="C748" s="52" t="s">
        <v>133</v>
      </c>
      <c r="D748" s="52" t="s">
        <v>21</v>
      </c>
      <c r="E748" s="41">
        <v>1304</v>
      </c>
      <c r="F748" s="41">
        <v>3</v>
      </c>
      <c r="G748" s="52" t="s">
        <v>31</v>
      </c>
      <c r="H748" s="41">
        <v>5</v>
      </c>
      <c r="I748" s="52"/>
      <c r="J748" s="41">
        <v>157</v>
      </c>
      <c r="K748" s="41">
        <v>316</v>
      </c>
      <c r="L748" s="41">
        <v>159</v>
      </c>
      <c r="M748" s="52"/>
      <c r="N748" s="52"/>
      <c r="O748" s="52"/>
    </row>
    <row r="749" spans="1:15" ht="15.75" customHeight="1" x14ac:dyDescent="0.15">
      <c r="A749" s="41">
        <v>2023</v>
      </c>
      <c r="B749" s="52" t="s">
        <v>130</v>
      </c>
      <c r="C749" s="52" t="s">
        <v>144</v>
      </c>
      <c r="D749" s="52" t="s">
        <v>21</v>
      </c>
      <c r="E749" s="41">
        <v>1304</v>
      </c>
      <c r="F749" s="41">
        <v>3</v>
      </c>
      <c r="G749" s="52" t="s">
        <v>31</v>
      </c>
      <c r="H749" s="41">
        <v>5</v>
      </c>
      <c r="I749" s="52"/>
      <c r="J749" s="41">
        <v>35</v>
      </c>
      <c r="K749" s="41">
        <v>112</v>
      </c>
      <c r="L749" s="41">
        <v>77</v>
      </c>
      <c r="M749" s="41">
        <v>1235</v>
      </c>
      <c r="N749" s="52"/>
      <c r="O749" s="52"/>
    </row>
    <row r="750" spans="1:15" ht="15.75" customHeight="1" x14ac:dyDescent="0.15">
      <c r="A750" s="41">
        <v>2023</v>
      </c>
      <c r="B750" s="52" t="s">
        <v>130</v>
      </c>
      <c r="C750" s="52" t="s">
        <v>131</v>
      </c>
      <c r="D750" s="52" t="s">
        <v>21</v>
      </c>
      <c r="E750" s="41">
        <v>1304</v>
      </c>
      <c r="F750" s="41">
        <v>3</v>
      </c>
      <c r="G750" s="52" t="s">
        <v>31</v>
      </c>
      <c r="H750" s="41">
        <v>5</v>
      </c>
      <c r="I750" s="52"/>
      <c r="J750" s="41">
        <v>61</v>
      </c>
      <c r="K750" s="41">
        <v>232</v>
      </c>
      <c r="L750" s="41">
        <v>171</v>
      </c>
      <c r="M750" s="41">
        <v>515</v>
      </c>
      <c r="N750" s="52"/>
      <c r="O750" s="52"/>
    </row>
    <row r="751" spans="1:15" ht="15.75" customHeight="1" x14ac:dyDescent="0.15">
      <c r="A751" s="41">
        <v>2023</v>
      </c>
      <c r="B751" s="52" t="s">
        <v>130</v>
      </c>
      <c r="C751" s="52" t="s">
        <v>141</v>
      </c>
      <c r="D751" s="52" t="s">
        <v>21</v>
      </c>
      <c r="E751" s="41">
        <v>1304</v>
      </c>
      <c r="F751" s="41">
        <v>3</v>
      </c>
      <c r="G751" s="52" t="s">
        <v>31</v>
      </c>
      <c r="H751" s="41">
        <v>5</v>
      </c>
      <c r="I751" s="52"/>
      <c r="J751" s="41">
        <v>189</v>
      </c>
      <c r="K751" s="41">
        <v>189</v>
      </c>
      <c r="L751" s="52"/>
      <c r="M751" s="41">
        <v>1169</v>
      </c>
      <c r="N751" s="52"/>
      <c r="O751" s="52"/>
    </row>
    <row r="752" spans="1:15" ht="15.75" customHeight="1" x14ac:dyDescent="0.15">
      <c r="A752" s="41">
        <v>2023</v>
      </c>
      <c r="B752" s="52" t="s">
        <v>127</v>
      </c>
      <c r="C752" s="52" t="s">
        <v>135</v>
      </c>
      <c r="D752" s="52" t="s">
        <v>21</v>
      </c>
      <c r="E752" s="41">
        <v>1304</v>
      </c>
      <c r="F752" s="41">
        <v>3</v>
      </c>
      <c r="G752" s="52" t="s">
        <v>31</v>
      </c>
      <c r="H752" s="41">
        <v>5</v>
      </c>
      <c r="I752" s="41">
        <v>2</v>
      </c>
      <c r="J752" s="41">
        <v>2</v>
      </c>
      <c r="K752" s="52"/>
      <c r="L752" s="52"/>
      <c r="M752" s="52"/>
      <c r="N752" s="52"/>
      <c r="O752" s="52"/>
    </row>
    <row r="753" spans="1:15" ht="15.75" customHeight="1" x14ac:dyDescent="0.15">
      <c r="A753" s="41">
        <v>2023</v>
      </c>
      <c r="B753" s="52" t="s">
        <v>127</v>
      </c>
      <c r="C753" s="52" t="s">
        <v>138</v>
      </c>
      <c r="D753" s="52" t="s">
        <v>21</v>
      </c>
      <c r="E753" s="41">
        <v>1304</v>
      </c>
      <c r="F753" s="41">
        <v>3</v>
      </c>
      <c r="G753" s="52" t="s">
        <v>31</v>
      </c>
      <c r="H753" s="41">
        <v>5</v>
      </c>
      <c r="I753" s="41">
        <v>38</v>
      </c>
      <c r="J753" s="52"/>
      <c r="K753" s="52"/>
      <c r="L753" s="41">
        <v>38</v>
      </c>
      <c r="M753" s="52"/>
      <c r="N753" s="52"/>
      <c r="O753" s="52"/>
    </row>
    <row r="754" spans="1:15" ht="15.75" customHeight="1" x14ac:dyDescent="0.15">
      <c r="A754" s="41">
        <v>2023</v>
      </c>
      <c r="B754" s="52" t="s">
        <v>127</v>
      </c>
      <c r="C754" s="52" t="s">
        <v>142</v>
      </c>
      <c r="D754" s="52" t="s">
        <v>21</v>
      </c>
      <c r="E754" s="41">
        <v>1304</v>
      </c>
      <c r="F754" s="41">
        <v>3</v>
      </c>
      <c r="G754" s="52" t="s">
        <v>31</v>
      </c>
      <c r="H754" s="41">
        <v>5</v>
      </c>
      <c r="I754" s="41">
        <v>109</v>
      </c>
      <c r="J754" s="52"/>
      <c r="K754" s="52"/>
      <c r="L754" s="41">
        <v>109</v>
      </c>
      <c r="M754" s="52"/>
      <c r="N754" s="52"/>
      <c r="O754" s="52"/>
    </row>
    <row r="755" spans="1:15" ht="15.75" customHeight="1" x14ac:dyDescent="0.15">
      <c r="A755" s="41">
        <v>2023</v>
      </c>
      <c r="B755" s="52" t="s">
        <v>127</v>
      </c>
      <c r="C755" s="52" t="s">
        <v>143</v>
      </c>
      <c r="D755" s="52" t="s">
        <v>21</v>
      </c>
      <c r="E755" s="41">
        <v>1304</v>
      </c>
      <c r="F755" s="41">
        <v>3</v>
      </c>
      <c r="G755" s="52" t="s">
        <v>31</v>
      </c>
      <c r="H755" s="41">
        <v>5</v>
      </c>
      <c r="I755" s="41">
        <v>9</v>
      </c>
      <c r="J755" s="52"/>
      <c r="K755" s="52"/>
      <c r="L755" s="41">
        <v>9</v>
      </c>
      <c r="M755" s="52"/>
      <c r="N755" s="52"/>
      <c r="O755" s="52"/>
    </row>
    <row r="756" spans="1:15" ht="15.75" customHeight="1" x14ac:dyDescent="0.15">
      <c r="A756" s="41">
        <v>2023</v>
      </c>
      <c r="B756" s="52" t="s">
        <v>127</v>
      </c>
      <c r="C756" s="52" t="s">
        <v>128</v>
      </c>
      <c r="D756" s="52" t="s">
        <v>21</v>
      </c>
      <c r="E756" s="41">
        <v>1309</v>
      </c>
      <c r="F756" s="41">
        <v>3</v>
      </c>
      <c r="G756" s="52" t="s">
        <v>31</v>
      </c>
      <c r="H756" s="41">
        <v>4</v>
      </c>
      <c r="I756" s="41">
        <v>45</v>
      </c>
      <c r="J756" s="52"/>
      <c r="K756" s="52"/>
      <c r="L756" s="41">
        <v>45</v>
      </c>
      <c r="M756" s="52"/>
      <c r="N756" s="52"/>
      <c r="O756" s="52"/>
    </row>
    <row r="757" spans="1:15" ht="15.75" customHeight="1" x14ac:dyDescent="0.15">
      <c r="A757" s="41">
        <v>2023</v>
      </c>
      <c r="B757" s="52" t="s">
        <v>127</v>
      </c>
      <c r="C757" s="52" t="s">
        <v>129</v>
      </c>
      <c r="D757" s="52" t="s">
        <v>21</v>
      </c>
      <c r="E757" s="41">
        <v>1309</v>
      </c>
      <c r="F757" s="41">
        <v>3</v>
      </c>
      <c r="G757" s="52" t="s">
        <v>31</v>
      </c>
      <c r="H757" s="41">
        <v>4</v>
      </c>
      <c r="I757" s="41">
        <v>584</v>
      </c>
      <c r="J757" s="41">
        <v>99</v>
      </c>
      <c r="K757" s="52"/>
      <c r="L757" s="41">
        <v>485</v>
      </c>
      <c r="M757" s="52"/>
      <c r="N757" s="52"/>
      <c r="O757" s="52"/>
    </row>
    <row r="758" spans="1:15" ht="15.75" customHeight="1" x14ac:dyDescent="0.15">
      <c r="A758" s="41">
        <v>2023</v>
      </c>
      <c r="B758" s="52" t="s">
        <v>127</v>
      </c>
      <c r="C758" s="52" t="s">
        <v>140</v>
      </c>
      <c r="D758" s="52" t="s">
        <v>21</v>
      </c>
      <c r="E758" s="41">
        <v>1309</v>
      </c>
      <c r="F758" s="41">
        <v>3</v>
      </c>
      <c r="G758" s="52" t="s">
        <v>31</v>
      </c>
      <c r="H758" s="41">
        <v>4</v>
      </c>
      <c r="I758" s="41">
        <v>168</v>
      </c>
      <c r="J758" s="41">
        <v>49</v>
      </c>
      <c r="K758" s="52"/>
      <c r="L758" s="41">
        <v>119</v>
      </c>
      <c r="M758" s="52"/>
      <c r="N758" s="52"/>
      <c r="O758" s="52"/>
    </row>
    <row r="759" spans="1:15" ht="15.75" customHeight="1" x14ac:dyDescent="0.15">
      <c r="A759" s="41">
        <v>2023</v>
      </c>
      <c r="B759" s="52" t="s">
        <v>130</v>
      </c>
      <c r="C759" s="52" t="s">
        <v>136</v>
      </c>
      <c r="D759" s="52" t="s">
        <v>21</v>
      </c>
      <c r="E759" s="41">
        <v>1309</v>
      </c>
      <c r="F759" s="41">
        <v>3</v>
      </c>
      <c r="G759" s="52" t="s">
        <v>31</v>
      </c>
      <c r="H759" s="41">
        <v>4</v>
      </c>
      <c r="I759" s="52"/>
      <c r="J759" s="52"/>
      <c r="K759" s="41">
        <v>127</v>
      </c>
      <c r="L759" s="41">
        <v>127</v>
      </c>
      <c r="M759" s="41">
        <v>792</v>
      </c>
      <c r="N759" s="52"/>
      <c r="O759" s="52"/>
    </row>
    <row r="760" spans="1:15" ht="15.75" customHeight="1" x14ac:dyDescent="0.15">
      <c r="A760" s="41">
        <v>2023</v>
      </c>
      <c r="B760" s="52" t="s">
        <v>130</v>
      </c>
      <c r="C760" s="52" t="s">
        <v>132</v>
      </c>
      <c r="D760" s="52" t="s">
        <v>21</v>
      </c>
      <c r="E760" s="41">
        <v>1309</v>
      </c>
      <c r="F760" s="41">
        <v>3</v>
      </c>
      <c r="G760" s="52" t="s">
        <v>31</v>
      </c>
      <c r="H760" s="41">
        <v>4</v>
      </c>
      <c r="I760" s="52"/>
      <c r="J760" s="41">
        <v>35</v>
      </c>
      <c r="K760" s="41">
        <v>161</v>
      </c>
      <c r="L760" s="41">
        <v>126</v>
      </c>
      <c r="M760" s="41">
        <v>85</v>
      </c>
      <c r="N760" s="52"/>
      <c r="O760" s="52"/>
    </row>
    <row r="761" spans="1:15" ht="15.75" customHeight="1" x14ac:dyDescent="0.15">
      <c r="A761" s="41">
        <v>2023</v>
      </c>
      <c r="B761" s="52" t="s">
        <v>130</v>
      </c>
      <c r="C761" s="52" t="s">
        <v>137</v>
      </c>
      <c r="D761" s="52" t="s">
        <v>21</v>
      </c>
      <c r="E761" s="41">
        <v>1309</v>
      </c>
      <c r="F761" s="41">
        <v>3</v>
      </c>
      <c r="G761" s="52" t="s">
        <v>31</v>
      </c>
      <c r="H761" s="41">
        <v>4</v>
      </c>
      <c r="I761" s="52"/>
      <c r="J761" s="52"/>
      <c r="K761" s="41">
        <v>94</v>
      </c>
      <c r="L761" s="41">
        <v>94</v>
      </c>
      <c r="M761" s="41">
        <v>818</v>
      </c>
      <c r="N761" s="52"/>
      <c r="O761" s="52"/>
    </row>
    <row r="762" spans="1:15" ht="15.75" customHeight="1" x14ac:dyDescent="0.15">
      <c r="A762" s="41">
        <v>2023</v>
      </c>
      <c r="B762" s="52" t="s">
        <v>130</v>
      </c>
      <c r="C762" s="52" t="s">
        <v>144</v>
      </c>
      <c r="D762" s="52" t="s">
        <v>21</v>
      </c>
      <c r="E762" s="41">
        <v>1309</v>
      </c>
      <c r="F762" s="41">
        <v>3</v>
      </c>
      <c r="G762" s="52" t="s">
        <v>31</v>
      </c>
      <c r="H762" s="41">
        <v>4</v>
      </c>
      <c r="I762" s="52"/>
      <c r="J762" s="41">
        <v>37</v>
      </c>
      <c r="K762" s="41">
        <v>141</v>
      </c>
      <c r="L762" s="41">
        <v>104</v>
      </c>
      <c r="M762" s="41">
        <v>133</v>
      </c>
      <c r="N762" s="52"/>
      <c r="O762" s="52"/>
    </row>
    <row r="763" spans="1:15" ht="15.75" customHeight="1" x14ac:dyDescent="0.15">
      <c r="A763" s="41">
        <v>2023</v>
      </c>
      <c r="B763" s="52" t="s">
        <v>130</v>
      </c>
      <c r="C763" s="52" t="s">
        <v>131</v>
      </c>
      <c r="D763" s="52" t="s">
        <v>21</v>
      </c>
      <c r="E763" s="41">
        <v>1309</v>
      </c>
      <c r="F763" s="41">
        <v>3</v>
      </c>
      <c r="G763" s="52" t="s">
        <v>31</v>
      </c>
      <c r="H763" s="41">
        <v>4</v>
      </c>
      <c r="I763" s="52"/>
      <c r="J763" s="41">
        <v>28</v>
      </c>
      <c r="K763" s="41">
        <v>176</v>
      </c>
      <c r="L763" s="41">
        <v>148</v>
      </c>
      <c r="M763" s="41">
        <v>264</v>
      </c>
      <c r="N763" s="52"/>
      <c r="O763" s="52"/>
    </row>
    <row r="764" spans="1:15" ht="15.75" customHeight="1" x14ac:dyDescent="0.15">
      <c r="A764" s="41">
        <v>2023</v>
      </c>
      <c r="B764" s="52" t="s">
        <v>130</v>
      </c>
      <c r="C764" s="52" t="s">
        <v>141</v>
      </c>
      <c r="D764" s="52" t="s">
        <v>21</v>
      </c>
      <c r="E764" s="41">
        <v>1309</v>
      </c>
      <c r="F764" s="41">
        <v>3</v>
      </c>
      <c r="G764" s="52" t="s">
        <v>31</v>
      </c>
      <c r="H764" s="41">
        <v>4</v>
      </c>
      <c r="I764" s="52"/>
      <c r="J764" s="41">
        <v>130</v>
      </c>
      <c r="K764" s="41">
        <v>130</v>
      </c>
      <c r="L764" s="52"/>
      <c r="M764" s="41">
        <v>276</v>
      </c>
      <c r="N764" s="52"/>
      <c r="O764" s="52"/>
    </row>
    <row r="765" spans="1:15" ht="15.75" customHeight="1" x14ac:dyDescent="0.15">
      <c r="A765" s="41">
        <v>2023</v>
      </c>
      <c r="B765" s="52" t="s">
        <v>127</v>
      </c>
      <c r="C765" s="52" t="s">
        <v>134</v>
      </c>
      <c r="D765" s="52" t="s">
        <v>21</v>
      </c>
      <c r="E765" s="41">
        <v>1309</v>
      </c>
      <c r="F765" s="41">
        <v>3</v>
      </c>
      <c r="G765" s="52" t="s">
        <v>31</v>
      </c>
      <c r="H765" s="41">
        <v>4</v>
      </c>
      <c r="I765" s="41">
        <v>6</v>
      </c>
      <c r="J765" s="41">
        <v>6</v>
      </c>
      <c r="K765" s="52"/>
      <c r="L765" s="52"/>
      <c r="M765" s="52"/>
      <c r="N765" s="52"/>
      <c r="O765" s="52"/>
    </row>
    <row r="766" spans="1:15" ht="15.75" customHeight="1" x14ac:dyDescent="0.15">
      <c r="A766" s="41">
        <v>2023</v>
      </c>
      <c r="B766" s="52" t="s">
        <v>127</v>
      </c>
      <c r="C766" s="52" t="s">
        <v>135</v>
      </c>
      <c r="D766" s="52" t="s">
        <v>21</v>
      </c>
      <c r="E766" s="41">
        <v>1309</v>
      </c>
      <c r="F766" s="41">
        <v>3</v>
      </c>
      <c r="G766" s="52" t="s">
        <v>31</v>
      </c>
      <c r="H766" s="41">
        <v>4</v>
      </c>
      <c r="I766" s="41">
        <v>9</v>
      </c>
      <c r="J766" s="41">
        <v>9</v>
      </c>
      <c r="K766" s="52"/>
      <c r="L766" s="52"/>
      <c r="M766" s="52"/>
      <c r="N766" s="52"/>
      <c r="O766" s="52"/>
    </row>
    <row r="767" spans="1:15" ht="15.75" customHeight="1" x14ac:dyDescent="0.15">
      <c r="A767" s="41">
        <v>2023</v>
      </c>
      <c r="B767" s="52" t="s">
        <v>127</v>
      </c>
      <c r="C767" s="52" t="s">
        <v>138</v>
      </c>
      <c r="D767" s="52" t="s">
        <v>21</v>
      </c>
      <c r="E767" s="41">
        <v>1309</v>
      </c>
      <c r="F767" s="41">
        <v>3</v>
      </c>
      <c r="G767" s="52" t="s">
        <v>31</v>
      </c>
      <c r="H767" s="41">
        <v>4</v>
      </c>
      <c r="I767" s="41">
        <v>88</v>
      </c>
      <c r="J767" s="41">
        <v>38</v>
      </c>
      <c r="K767" s="52"/>
      <c r="L767" s="41">
        <v>50</v>
      </c>
      <c r="M767" s="52"/>
      <c r="N767" s="52"/>
      <c r="O767" s="52"/>
    </row>
    <row r="768" spans="1:15" ht="15.75" customHeight="1" x14ac:dyDescent="0.15">
      <c r="A768" s="41">
        <v>2023</v>
      </c>
      <c r="B768" s="52" t="s">
        <v>127</v>
      </c>
      <c r="C768" s="52" t="s">
        <v>142</v>
      </c>
      <c r="D768" s="52" t="s">
        <v>21</v>
      </c>
      <c r="E768" s="41">
        <v>1309</v>
      </c>
      <c r="F768" s="41">
        <v>3</v>
      </c>
      <c r="G768" s="52" t="s">
        <v>31</v>
      </c>
      <c r="H768" s="41">
        <v>4</v>
      </c>
      <c r="I768" s="41">
        <v>1</v>
      </c>
      <c r="J768" s="41">
        <v>1</v>
      </c>
      <c r="K768" s="52"/>
      <c r="L768" s="52"/>
      <c r="M768" s="52"/>
      <c r="N768" s="52"/>
      <c r="O768" s="52"/>
    </row>
    <row r="769" spans="1:15" ht="15.75" customHeight="1" x14ac:dyDescent="0.15">
      <c r="A769" s="41">
        <v>2023</v>
      </c>
      <c r="B769" s="52" t="s">
        <v>127</v>
      </c>
      <c r="C769" s="52" t="s">
        <v>128</v>
      </c>
      <c r="D769" s="52" t="s">
        <v>21</v>
      </c>
      <c r="E769" s="41">
        <v>1405</v>
      </c>
      <c r="F769" s="41">
        <v>4</v>
      </c>
      <c r="G769" s="52" t="s">
        <v>31</v>
      </c>
      <c r="H769" s="41">
        <v>4</v>
      </c>
      <c r="I769" s="41">
        <v>121</v>
      </c>
      <c r="J769" s="41">
        <v>121</v>
      </c>
      <c r="K769" s="52"/>
      <c r="L769" s="52"/>
      <c r="M769" s="52"/>
      <c r="N769" s="52"/>
      <c r="O769" s="52"/>
    </row>
    <row r="770" spans="1:15" ht="15.75" customHeight="1" x14ac:dyDescent="0.15">
      <c r="A770" s="41">
        <v>2023</v>
      </c>
      <c r="B770" s="52" t="s">
        <v>127</v>
      </c>
      <c r="C770" s="52" t="s">
        <v>129</v>
      </c>
      <c r="D770" s="52" t="s">
        <v>21</v>
      </c>
      <c r="E770" s="41">
        <v>1405</v>
      </c>
      <c r="F770" s="41">
        <v>4</v>
      </c>
      <c r="G770" s="52" t="s">
        <v>31</v>
      </c>
      <c r="H770" s="41">
        <v>4</v>
      </c>
      <c r="I770" s="41">
        <v>73</v>
      </c>
      <c r="J770" s="41">
        <v>73</v>
      </c>
      <c r="K770" s="52"/>
      <c r="L770" s="52"/>
      <c r="M770" s="41">
        <v>194</v>
      </c>
      <c r="N770" s="52"/>
      <c r="O770" s="52"/>
    </row>
    <row r="771" spans="1:15" ht="15.75" customHeight="1" x14ac:dyDescent="0.15">
      <c r="A771" s="41">
        <v>2023</v>
      </c>
      <c r="B771" s="52" t="s">
        <v>127</v>
      </c>
      <c r="C771" s="52" t="s">
        <v>140</v>
      </c>
      <c r="D771" s="52" t="s">
        <v>21</v>
      </c>
      <c r="E771" s="41">
        <v>1405</v>
      </c>
      <c r="F771" s="41">
        <v>4</v>
      </c>
      <c r="G771" s="52" t="s">
        <v>31</v>
      </c>
      <c r="H771" s="41">
        <v>4</v>
      </c>
      <c r="I771" s="41">
        <v>210</v>
      </c>
      <c r="J771" s="41">
        <v>49</v>
      </c>
      <c r="K771" s="52"/>
      <c r="L771" s="41">
        <v>161</v>
      </c>
      <c r="M771" s="52"/>
      <c r="N771" s="52"/>
      <c r="O771" s="52"/>
    </row>
    <row r="772" spans="1:15" ht="15.75" customHeight="1" x14ac:dyDescent="0.15">
      <c r="A772" s="41">
        <v>2023</v>
      </c>
      <c r="B772" s="52" t="s">
        <v>130</v>
      </c>
      <c r="C772" s="52" t="s">
        <v>136</v>
      </c>
      <c r="D772" s="52" t="s">
        <v>21</v>
      </c>
      <c r="E772" s="41">
        <v>1405</v>
      </c>
      <c r="F772" s="41">
        <v>4</v>
      </c>
      <c r="G772" s="52" t="s">
        <v>31</v>
      </c>
      <c r="H772" s="41">
        <v>4</v>
      </c>
      <c r="I772" s="52"/>
      <c r="J772" s="41">
        <v>69</v>
      </c>
      <c r="K772" s="41">
        <v>203</v>
      </c>
      <c r="L772" s="41">
        <v>134</v>
      </c>
      <c r="M772" s="41">
        <v>2437</v>
      </c>
      <c r="N772" s="52"/>
      <c r="O772" s="52"/>
    </row>
    <row r="773" spans="1:15" ht="15.75" customHeight="1" x14ac:dyDescent="0.15">
      <c r="A773" s="41">
        <v>2023</v>
      </c>
      <c r="B773" s="52" t="s">
        <v>130</v>
      </c>
      <c r="C773" s="52" t="s">
        <v>132</v>
      </c>
      <c r="D773" s="52" t="s">
        <v>21</v>
      </c>
      <c r="E773" s="41">
        <v>1405</v>
      </c>
      <c r="F773" s="41">
        <v>4</v>
      </c>
      <c r="G773" s="52" t="s">
        <v>31</v>
      </c>
      <c r="H773" s="41">
        <v>4</v>
      </c>
      <c r="I773" s="52"/>
      <c r="J773" s="41">
        <v>30</v>
      </c>
      <c r="K773" s="41">
        <v>260</v>
      </c>
      <c r="L773" s="41">
        <v>230</v>
      </c>
      <c r="M773" s="41">
        <v>695</v>
      </c>
      <c r="N773" s="52"/>
      <c r="O773" s="52"/>
    </row>
    <row r="774" spans="1:15" ht="15.75" customHeight="1" x14ac:dyDescent="0.15">
      <c r="A774" s="41">
        <v>2023</v>
      </c>
      <c r="B774" s="52" t="s">
        <v>130</v>
      </c>
      <c r="C774" s="52" t="s">
        <v>137</v>
      </c>
      <c r="D774" s="52" t="s">
        <v>21</v>
      </c>
      <c r="E774" s="41">
        <v>1405</v>
      </c>
      <c r="F774" s="41">
        <v>4</v>
      </c>
      <c r="G774" s="52" t="s">
        <v>31</v>
      </c>
      <c r="H774" s="41">
        <v>4</v>
      </c>
      <c r="I774" s="52"/>
      <c r="J774" s="41">
        <v>23</v>
      </c>
      <c r="K774" s="41">
        <v>179</v>
      </c>
      <c r="L774" s="41">
        <v>156</v>
      </c>
      <c r="M774" s="41">
        <v>855</v>
      </c>
      <c r="N774" s="52"/>
      <c r="O774" s="52"/>
    </row>
    <row r="775" spans="1:15" ht="15.75" customHeight="1" x14ac:dyDescent="0.15">
      <c r="A775" s="41">
        <v>2023</v>
      </c>
      <c r="B775" s="52" t="s">
        <v>130</v>
      </c>
      <c r="C775" s="52" t="s">
        <v>144</v>
      </c>
      <c r="D775" s="52" t="s">
        <v>21</v>
      </c>
      <c r="E775" s="41">
        <v>1405</v>
      </c>
      <c r="F775" s="41">
        <v>4</v>
      </c>
      <c r="G775" s="52" t="s">
        <v>31</v>
      </c>
      <c r="H775" s="41">
        <v>4</v>
      </c>
      <c r="I775" s="52"/>
      <c r="J775" s="41">
        <v>33</v>
      </c>
      <c r="K775" s="41">
        <v>239</v>
      </c>
      <c r="L775" s="41">
        <v>206</v>
      </c>
      <c r="M775" s="41">
        <v>1215</v>
      </c>
      <c r="N775" s="52"/>
      <c r="O775" s="52"/>
    </row>
    <row r="776" spans="1:15" ht="15.75" customHeight="1" x14ac:dyDescent="0.15">
      <c r="A776" s="41">
        <v>2023</v>
      </c>
      <c r="B776" s="52" t="s">
        <v>130</v>
      </c>
      <c r="C776" s="52" t="s">
        <v>131</v>
      </c>
      <c r="D776" s="52" t="s">
        <v>21</v>
      </c>
      <c r="E776" s="41">
        <v>1405</v>
      </c>
      <c r="F776" s="41">
        <v>4</v>
      </c>
      <c r="G776" s="52" t="s">
        <v>31</v>
      </c>
      <c r="H776" s="41">
        <v>4</v>
      </c>
      <c r="I776" s="52"/>
      <c r="J776" s="41">
        <v>47</v>
      </c>
      <c r="K776" s="41">
        <v>318</v>
      </c>
      <c r="L776" s="41">
        <v>271</v>
      </c>
      <c r="M776" s="41">
        <v>201</v>
      </c>
      <c r="N776" s="52"/>
      <c r="O776" s="52"/>
    </row>
    <row r="777" spans="1:15" ht="15.75" customHeight="1" x14ac:dyDescent="0.15">
      <c r="A777" s="41">
        <v>2023</v>
      </c>
      <c r="B777" s="52" t="s">
        <v>130</v>
      </c>
      <c r="C777" s="52" t="s">
        <v>141</v>
      </c>
      <c r="D777" s="52" t="s">
        <v>21</v>
      </c>
      <c r="E777" s="41">
        <v>1405</v>
      </c>
      <c r="F777" s="41">
        <v>4</v>
      </c>
      <c r="G777" s="52" t="s">
        <v>31</v>
      </c>
      <c r="H777" s="41">
        <v>4</v>
      </c>
      <c r="I777" s="52"/>
      <c r="J777" s="52"/>
      <c r="K777" s="41">
        <v>300</v>
      </c>
      <c r="L777" s="41">
        <v>300</v>
      </c>
      <c r="M777" s="41">
        <v>331</v>
      </c>
      <c r="N777" s="52"/>
      <c r="O777" s="52"/>
    </row>
    <row r="778" spans="1:15" ht="15.75" customHeight="1" x14ac:dyDescent="0.15">
      <c r="A778" s="41">
        <v>2023</v>
      </c>
      <c r="B778" s="52" t="s">
        <v>127</v>
      </c>
      <c r="C778" s="52" t="s">
        <v>134</v>
      </c>
      <c r="D778" s="52" t="s">
        <v>21</v>
      </c>
      <c r="E778" s="41">
        <v>1405</v>
      </c>
      <c r="F778" s="41">
        <v>4</v>
      </c>
      <c r="G778" s="52" t="s">
        <v>31</v>
      </c>
      <c r="H778" s="41">
        <v>4</v>
      </c>
      <c r="I778" s="41">
        <v>7</v>
      </c>
      <c r="J778" s="41">
        <v>7</v>
      </c>
      <c r="K778" s="52"/>
      <c r="L778" s="52"/>
      <c r="M778" s="52"/>
      <c r="N778" s="52"/>
      <c r="O778" s="52"/>
    </row>
    <row r="779" spans="1:15" ht="15.75" customHeight="1" x14ac:dyDescent="0.15">
      <c r="A779" s="41">
        <v>2023</v>
      </c>
      <c r="B779" s="52" t="s">
        <v>127</v>
      </c>
      <c r="C779" s="52" t="s">
        <v>135</v>
      </c>
      <c r="D779" s="52" t="s">
        <v>21</v>
      </c>
      <c r="E779" s="41">
        <v>1405</v>
      </c>
      <c r="F779" s="41">
        <v>4</v>
      </c>
      <c r="G779" s="52" t="s">
        <v>31</v>
      </c>
      <c r="H779" s="41">
        <v>4</v>
      </c>
      <c r="I779" s="41">
        <v>87</v>
      </c>
      <c r="J779" s="41">
        <v>87</v>
      </c>
      <c r="K779" s="52"/>
      <c r="L779" s="52"/>
      <c r="M779" s="52"/>
      <c r="N779" s="52"/>
      <c r="O779" s="52"/>
    </row>
    <row r="780" spans="1:15" ht="15.75" customHeight="1" x14ac:dyDescent="0.15">
      <c r="A780" s="41">
        <v>2023</v>
      </c>
      <c r="B780" s="52" t="s">
        <v>127</v>
      </c>
      <c r="C780" s="52" t="s">
        <v>138</v>
      </c>
      <c r="D780" s="52" t="s">
        <v>21</v>
      </c>
      <c r="E780" s="41">
        <v>1405</v>
      </c>
      <c r="F780" s="41">
        <v>4</v>
      </c>
      <c r="G780" s="52" t="s">
        <v>31</v>
      </c>
      <c r="H780" s="41">
        <v>4</v>
      </c>
      <c r="I780" s="41">
        <v>52</v>
      </c>
      <c r="J780" s="52"/>
      <c r="K780" s="52"/>
      <c r="L780" s="41">
        <v>52</v>
      </c>
      <c r="M780" s="52"/>
      <c r="N780" s="52"/>
      <c r="O780" s="52"/>
    </row>
    <row r="781" spans="1:15" ht="15.75" customHeight="1" x14ac:dyDescent="0.15">
      <c r="A781" s="41">
        <v>2023</v>
      </c>
      <c r="B781" s="52" t="s">
        <v>127</v>
      </c>
      <c r="C781" s="52" t="s">
        <v>142</v>
      </c>
      <c r="D781" s="52" t="s">
        <v>21</v>
      </c>
      <c r="E781" s="41">
        <v>1405</v>
      </c>
      <c r="F781" s="41">
        <v>4</v>
      </c>
      <c r="G781" s="52" t="s">
        <v>31</v>
      </c>
      <c r="H781" s="41">
        <v>4</v>
      </c>
      <c r="I781" s="41">
        <v>29</v>
      </c>
      <c r="J781" s="52"/>
      <c r="K781" s="52"/>
      <c r="L781" s="41">
        <v>29</v>
      </c>
      <c r="M781" s="52"/>
      <c r="N781" s="52"/>
      <c r="O781" s="52"/>
    </row>
    <row r="782" spans="1:15" ht="15.75" customHeight="1" x14ac:dyDescent="0.15">
      <c r="A782" s="41">
        <v>2023</v>
      </c>
      <c r="B782" s="52" t="s">
        <v>127</v>
      </c>
      <c r="C782" s="52" t="s">
        <v>128</v>
      </c>
      <c r="D782" s="52" t="s">
        <v>21</v>
      </c>
      <c r="E782" s="41">
        <v>1410</v>
      </c>
      <c r="F782" s="41">
        <v>4</v>
      </c>
      <c r="G782" s="52" t="s">
        <v>31</v>
      </c>
      <c r="H782" s="41">
        <v>5</v>
      </c>
      <c r="I782" s="41">
        <v>40</v>
      </c>
      <c r="J782" s="52"/>
      <c r="K782" s="52"/>
      <c r="L782" s="41">
        <v>40</v>
      </c>
      <c r="M782" s="52"/>
      <c r="N782" s="52"/>
      <c r="O782" s="52"/>
    </row>
    <row r="783" spans="1:15" ht="15.75" customHeight="1" x14ac:dyDescent="0.15">
      <c r="A783" s="41">
        <v>2023</v>
      </c>
      <c r="B783" s="52" t="s">
        <v>127</v>
      </c>
      <c r="C783" s="52" t="s">
        <v>129</v>
      </c>
      <c r="D783" s="52" t="s">
        <v>21</v>
      </c>
      <c r="E783" s="41">
        <v>1410</v>
      </c>
      <c r="F783" s="41">
        <v>4</v>
      </c>
      <c r="G783" s="52" t="s">
        <v>31</v>
      </c>
      <c r="H783" s="41">
        <v>5</v>
      </c>
      <c r="I783" s="41">
        <v>66</v>
      </c>
      <c r="J783" s="41">
        <v>16</v>
      </c>
      <c r="K783" s="52"/>
      <c r="L783" s="41">
        <v>50</v>
      </c>
      <c r="M783" s="52"/>
      <c r="N783" s="52"/>
      <c r="O783" s="52"/>
    </row>
    <row r="784" spans="1:15" ht="15.75" customHeight="1" x14ac:dyDescent="0.15">
      <c r="A784" s="41">
        <v>2023</v>
      </c>
      <c r="B784" s="52" t="s">
        <v>127</v>
      </c>
      <c r="C784" s="52" t="s">
        <v>140</v>
      </c>
      <c r="D784" s="52" t="s">
        <v>21</v>
      </c>
      <c r="E784" s="41">
        <v>1410</v>
      </c>
      <c r="F784" s="41">
        <v>4</v>
      </c>
      <c r="G784" s="52" t="s">
        <v>31</v>
      </c>
      <c r="H784" s="41">
        <v>5</v>
      </c>
      <c r="I784" s="41">
        <v>173</v>
      </c>
      <c r="J784" s="41">
        <v>42</v>
      </c>
      <c r="K784" s="52"/>
      <c r="L784" s="41">
        <v>131</v>
      </c>
      <c r="M784" s="52"/>
      <c r="N784" s="52"/>
      <c r="O784" s="52"/>
    </row>
    <row r="785" spans="1:15" ht="15.75" customHeight="1" x14ac:dyDescent="0.15">
      <c r="A785" s="41">
        <v>2023</v>
      </c>
      <c r="B785" s="52" t="s">
        <v>130</v>
      </c>
      <c r="C785" s="52" t="s">
        <v>136</v>
      </c>
      <c r="D785" s="52" t="s">
        <v>21</v>
      </c>
      <c r="E785" s="41">
        <v>1410</v>
      </c>
      <c r="F785" s="41">
        <v>4</v>
      </c>
      <c r="G785" s="52" t="s">
        <v>31</v>
      </c>
      <c r="H785" s="41">
        <v>5</v>
      </c>
      <c r="I785" s="52"/>
      <c r="J785" s="52"/>
      <c r="K785" s="41">
        <v>147</v>
      </c>
      <c r="L785" s="41">
        <v>147</v>
      </c>
      <c r="M785" s="52"/>
      <c r="N785" s="52"/>
      <c r="O785" s="52"/>
    </row>
    <row r="786" spans="1:15" ht="15.75" customHeight="1" x14ac:dyDescent="0.15">
      <c r="A786" s="41">
        <v>2023</v>
      </c>
      <c r="B786" s="52" t="s">
        <v>130</v>
      </c>
      <c r="C786" s="52" t="s">
        <v>132</v>
      </c>
      <c r="D786" s="52" t="s">
        <v>21</v>
      </c>
      <c r="E786" s="41">
        <v>1410</v>
      </c>
      <c r="F786" s="41">
        <v>4</v>
      </c>
      <c r="G786" s="52" t="s">
        <v>31</v>
      </c>
      <c r="H786" s="41">
        <v>5</v>
      </c>
      <c r="I786" s="52"/>
      <c r="J786" s="52"/>
      <c r="K786" s="41">
        <v>65</v>
      </c>
      <c r="L786" s="41">
        <v>65</v>
      </c>
      <c r="M786" s="41">
        <v>41</v>
      </c>
      <c r="N786" s="52"/>
      <c r="O786" s="52"/>
    </row>
    <row r="787" spans="1:15" ht="15.75" customHeight="1" x14ac:dyDescent="0.15">
      <c r="A787" s="41">
        <v>2023</v>
      </c>
      <c r="B787" s="52" t="s">
        <v>130</v>
      </c>
      <c r="C787" s="52" t="s">
        <v>137</v>
      </c>
      <c r="D787" s="52" t="s">
        <v>21</v>
      </c>
      <c r="E787" s="41">
        <v>1410</v>
      </c>
      <c r="F787" s="41">
        <v>4</v>
      </c>
      <c r="G787" s="52" t="s">
        <v>31</v>
      </c>
      <c r="H787" s="41">
        <v>5</v>
      </c>
      <c r="I787" s="52"/>
      <c r="J787" s="41">
        <v>45</v>
      </c>
      <c r="K787" s="41">
        <v>226</v>
      </c>
      <c r="L787" s="41">
        <v>181</v>
      </c>
      <c r="M787" s="41">
        <v>1138</v>
      </c>
      <c r="N787" s="52"/>
      <c r="O787" s="52"/>
    </row>
    <row r="788" spans="1:15" ht="15.75" customHeight="1" x14ac:dyDescent="0.15">
      <c r="A788" s="41">
        <v>2023</v>
      </c>
      <c r="B788" s="52" t="s">
        <v>130</v>
      </c>
      <c r="C788" s="52" t="s">
        <v>133</v>
      </c>
      <c r="D788" s="52" t="s">
        <v>21</v>
      </c>
      <c r="E788" s="41">
        <v>1410</v>
      </c>
      <c r="F788" s="41">
        <v>4</v>
      </c>
      <c r="G788" s="52" t="s">
        <v>31</v>
      </c>
      <c r="H788" s="41">
        <v>5</v>
      </c>
      <c r="I788" s="52"/>
      <c r="J788" s="41">
        <v>52</v>
      </c>
      <c r="K788" s="41">
        <v>166</v>
      </c>
      <c r="L788" s="41">
        <v>114</v>
      </c>
      <c r="M788" s="41">
        <v>483</v>
      </c>
      <c r="N788" s="52"/>
      <c r="O788" s="52"/>
    </row>
    <row r="789" spans="1:15" ht="15.75" customHeight="1" x14ac:dyDescent="0.15">
      <c r="A789" s="41">
        <v>2023</v>
      </c>
      <c r="B789" s="52" t="s">
        <v>130</v>
      </c>
      <c r="C789" s="52" t="s">
        <v>144</v>
      </c>
      <c r="D789" s="52" t="s">
        <v>21</v>
      </c>
      <c r="E789" s="41">
        <v>1410</v>
      </c>
      <c r="F789" s="41">
        <v>4</v>
      </c>
      <c r="G789" s="52" t="s">
        <v>31</v>
      </c>
      <c r="H789" s="41">
        <v>5</v>
      </c>
      <c r="I789" s="52"/>
      <c r="J789" s="41">
        <v>35</v>
      </c>
      <c r="K789" s="41">
        <v>144</v>
      </c>
      <c r="L789" s="41">
        <v>109</v>
      </c>
      <c r="M789" s="41">
        <v>1660</v>
      </c>
      <c r="N789" s="52"/>
      <c r="O789" s="52"/>
    </row>
    <row r="790" spans="1:15" ht="15.75" customHeight="1" x14ac:dyDescent="0.15">
      <c r="A790" s="41">
        <v>2023</v>
      </c>
      <c r="B790" s="52" t="s">
        <v>130</v>
      </c>
      <c r="C790" s="52" t="s">
        <v>131</v>
      </c>
      <c r="D790" s="52" t="s">
        <v>21</v>
      </c>
      <c r="E790" s="41">
        <v>1410</v>
      </c>
      <c r="F790" s="41">
        <v>4</v>
      </c>
      <c r="G790" s="52" t="s">
        <v>31</v>
      </c>
      <c r="H790" s="41">
        <v>5</v>
      </c>
      <c r="I790" s="52"/>
      <c r="J790" s="52"/>
      <c r="K790" s="41">
        <v>403</v>
      </c>
      <c r="L790" s="41">
        <v>403</v>
      </c>
      <c r="M790" s="41">
        <v>1684</v>
      </c>
      <c r="N790" s="52"/>
      <c r="O790" s="52"/>
    </row>
    <row r="791" spans="1:15" ht="15.75" customHeight="1" x14ac:dyDescent="0.15">
      <c r="A791" s="41">
        <v>2023</v>
      </c>
      <c r="B791" s="52" t="s">
        <v>130</v>
      </c>
      <c r="C791" s="52" t="s">
        <v>141</v>
      </c>
      <c r="D791" s="52" t="s">
        <v>21</v>
      </c>
      <c r="E791" s="41">
        <v>1410</v>
      </c>
      <c r="F791" s="41">
        <v>4</v>
      </c>
      <c r="G791" s="52" t="s">
        <v>31</v>
      </c>
      <c r="H791" s="41">
        <v>5</v>
      </c>
      <c r="I791" s="52"/>
      <c r="J791" s="41">
        <v>56</v>
      </c>
      <c r="K791" s="41">
        <v>218</v>
      </c>
      <c r="L791" s="41">
        <v>162</v>
      </c>
      <c r="M791" s="41">
        <v>430</v>
      </c>
      <c r="N791" s="52"/>
      <c r="O791" s="52"/>
    </row>
    <row r="792" spans="1:15" ht="15.75" customHeight="1" x14ac:dyDescent="0.15">
      <c r="A792" s="41">
        <v>2023</v>
      </c>
      <c r="B792" s="52" t="s">
        <v>127</v>
      </c>
      <c r="C792" s="52" t="s">
        <v>134</v>
      </c>
      <c r="D792" s="52" t="s">
        <v>21</v>
      </c>
      <c r="E792" s="41">
        <v>1410</v>
      </c>
      <c r="F792" s="41">
        <v>4</v>
      </c>
      <c r="G792" s="52" t="s">
        <v>31</v>
      </c>
      <c r="H792" s="41">
        <v>5</v>
      </c>
      <c r="I792" s="41">
        <v>1</v>
      </c>
      <c r="J792" s="41">
        <v>1</v>
      </c>
      <c r="K792" s="52"/>
      <c r="L792" s="52"/>
      <c r="M792" s="52"/>
      <c r="N792" s="52"/>
      <c r="O792" s="52"/>
    </row>
    <row r="793" spans="1:15" ht="15.75" customHeight="1" x14ac:dyDescent="0.15">
      <c r="A793" s="41">
        <v>2023</v>
      </c>
      <c r="B793" s="52" t="s">
        <v>127</v>
      </c>
      <c r="C793" s="52" t="s">
        <v>135</v>
      </c>
      <c r="D793" s="52" t="s">
        <v>21</v>
      </c>
      <c r="E793" s="41">
        <v>1410</v>
      </c>
      <c r="F793" s="41">
        <v>4</v>
      </c>
      <c r="G793" s="52" t="s">
        <v>31</v>
      </c>
      <c r="H793" s="41">
        <v>5</v>
      </c>
      <c r="I793" s="41">
        <v>15</v>
      </c>
      <c r="J793" s="52"/>
      <c r="K793" s="52"/>
      <c r="L793" s="41">
        <v>15</v>
      </c>
      <c r="M793" s="52"/>
      <c r="N793" s="52"/>
      <c r="O793" s="52"/>
    </row>
    <row r="794" spans="1:15" ht="15.75" customHeight="1" x14ac:dyDescent="0.15">
      <c r="A794" s="41">
        <v>2023</v>
      </c>
      <c r="B794" s="52" t="s">
        <v>127</v>
      </c>
      <c r="C794" s="52" t="s">
        <v>138</v>
      </c>
      <c r="D794" s="52" t="s">
        <v>21</v>
      </c>
      <c r="E794" s="41">
        <v>1410</v>
      </c>
      <c r="F794" s="41">
        <v>4</v>
      </c>
      <c r="G794" s="52" t="s">
        <v>31</v>
      </c>
      <c r="H794" s="41">
        <v>5</v>
      </c>
      <c r="I794" s="41">
        <v>9</v>
      </c>
      <c r="J794" s="52"/>
      <c r="K794" s="52"/>
      <c r="L794" s="41">
        <v>9</v>
      </c>
      <c r="M794" s="52"/>
      <c r="N794" s="52"/>
      <c r="O794" s="52"/>
    </row>
    <row r="795" spans="1:15" ht="15.75" customHeight="1" x14ac:dyDescent="0.15">
      <c r="A795" s="41">
        <v>2023</v>
      </c>
      <c r="B795" s="52" t="s">
        <v>127</v>
      </c>
      <c r="C795" s="52" t="s">
        <v>142</v>
      </c>
      <c r="D795" s="52" t="s">
        <v>21</v>
      </c>
      <c r="E795" s="41">
        <v>1410</v>
      </c>
      <c r="F795" s="41">
        <v>4</v>
      </c>
      <c r="G795" s="52" t="s">
        <v>31</v>
      </c>
      <c r="H795" s="41">
        <v>5</v>
      </c>
      <c r="I795" s="41">
        <v>131</v>
      </c>
      <c r="J795" s="52"/>
      <c r="K795" s="52"/>
      <c r="L795" s="41">
        <v>131</v>
      </c>
      <c r="M795" s="52"/>
      <c r="N795" s="52"/>
      <c r="O795" s="52"/>
    </row>
    <row r="796" spans="1:15" ht="15.75" customHeight="1" x14ac:dyDescent="0.15">
      <c r="A796" s="41">
        <v>2023</v>
      </c>
      <c r="B796" s="52" t="s">
        <v>127</v>
      </c>
      <c r="C796" s="52" t="s">
        <v>143</v>
      </c>
      <c r="D796" s="52" t="s">
        <v>21</v>
      </c>
      <c r="E796" s="41">
        <v>1410</v>
      </c>
      <c r="F796" s="41">
        <v>4</v>
      </c>
      <c r="G796" s="52" t="s">
        <v>31</v>
      </c>
      <c r="H796" s="41">
        <v>5</v>
      </c>
      <c r="I796" s="41">
        <v>23</v>
      </c>
      <c r="J796" s="41">
        <v>23</v>
      </c>
      <c r="K796" s="52"/>
      <c r="L796" s="52"/>
      <c r="M796" s="52"/>
      <c r="N796" s="52"/>
      <c r="O796" s="52"/>
    </row>
    <row r="797" spans="1:15" ht="15.75" customHeight="1" x14ac:dyDescent="0.15">
      <c r="A797" s="41">
        <v>2023</v>
      </c>
      <c r="B797" s="52" t="s">
        <v>127</v>
      </c>
      <c r="C797" s="52" t="s">
        <v>128</v>
      </c>
      <c r="D797" s="52" t="s">
        <v>21</v>
      </c>
      <c r="E797" s="41">
        <v>1103</v>
      </c>
      <c r="F797" s="41">
        <v>1</v>
      </c>
      <c r="G797" s="52" t="s">
        <v>28</v>
      </c>
      <c r="H797" s="41">
        <v>4</v>
      </c>
      <c r="I797" s="41">
        <v>154</v>
      </c>
      <c r="J797" s="41">
        <v>154</v>
      </c>
      <c r="K797" s="52"/>
      <c r="L797" s="52"/>
      <c r="M797" s="52"/>
      <c r="N797" s="52"/>
      <c r="O797" s="52"/>
    </row>
    <row r="798" spans="1:15" ht="15.75" customHeight="1" x14ac:dyDescent="0.15">
      <c r="A798" s="41">
        <v>2023</v>
      </c>
      <c r="B798" s="52" t="s">
        <v>127</v>
      </c>
      <c r="C798" s="52" t="s">
        <v>129</v>
      </c>
      <c r="D798" s="52" t="s">
        <v>21</v>
      </c>
      <c r="E798" s="41">
        <v>1103</v>
      </c>
      <c r="F798" s="41">
        <v>1</v>
      </c>
      <c r="G798" s="52" t="s">
        <v>28</v>
      </c>
      <c r="H798" s="41">
        <v>4</v>
      </c>
      <c r="I798" s="41">
        <v>85</v>
      </c>
      <c r="J798" s="52"/>
      <c r="K798" s="52"/>
      <c r="L798" s="41">
        <v>85</v>
      </c>
      <c r="M798" s="52"/>
      <c r="N798" s="52"/>
      <c r="O798" s="52"/>
    </row>
    <row r="799" spans="1:15" ht="15.75" customHeight="1" x14ac:dyDescent="0.15">
      <c r="A799" s="41">
        <v>2023</v>
      </c>
      <c r="B799" s="52" t="s">
        <v>127</v>
      </c>
      <c r="C799" s="52" t="s">
        <v>140</v>
      </c>
      <c r="D799" s="52" t="s">
        <v>21</v>
      </c>
      <c r="E799" s="41">
        <v>1103</v>
      </c>
      <c r="F799" s="41">
        <v>1</v>
      </c>
      <c r="G799" s="52" t="s">
        <v>28</v>
      </c>
      <c r="H799" s="41">
        <v>4</v>
      </c>
      <c r="I799" s="41">
        <v>249</v>
      </c>
      <c r="J799" s="41">
        <v>69</v>
      </c>
      <c r="K799" s="52"/>
      <c r="L799" s="41">
        <v>180</v>
      </c>
      <c r="M799" s="52"/>
      <c r="N799" s="52"/>
      <c r="O799" s="52"/>
    </row>
    <row r="800" spans="1:15" ht="15.75" customHeight="1" x14ac:dyDescent="0.15">
      <c r="A800" s="41">
        <v>2023</v>
      </c>
      <c r="B800" s="52" t="s">
        <v>130</v>
      </c>
      <c r="C800" s="52" t="s">
        <v>136</v>
      </c>
      <c r="D800" s="52" t="s">
        <v>21</v>
      </c>
      <c r="E800" s="41">
        <v>1103</v>
      </c>
      <c r="F800" s="41">
        <v>1</v>
      </c>
      <c r="G800" s="52" t="s">
        <v>28</v>
      </c>
      <c r="H800" s="41">
        <v>4</v>
      </c>
      <c r="I800" s="52"/>
      <c r="J800" s="52"/>
      <c r="K800" s="41">
        <v>183</v>
      </c>
      <c r="L800" s="41">
        <v>183</v>
      </c>
      <c r="M800" s="41">
        <v>4626</v>
      </c>
      <c r="N800" s="52"/>
      <c r="O800" s="52"/>
    </row>
    <row r="801" spans="1:15" ht="15.75" customHeight="1" x14ac:dyDescent="0.15">
      <c r="A801" s="41">
        <v>2023</v>
      </c>
      <c r="B801" s="52" t="s">
        <v>130</v>
      </c>
      <c r="C801" s="52" t="s">
        <v>132</v>
      </c>
      <c r="D801" s="52" t="s">
        <v>21</v>
      </c>
      <c r="E801" s="41">
        <v>1103</v>
      </c>
      <c r="F801" s="41">
        <v>1</v>
      </c>
      <c r="G801" s="52" t="s">
        <v>28</v>
      </c>
      <c r="H801" s="41">
        <v>4</v>
      </c>
      <c r="I801" s="52"/>
      <c r="J801" s="41">
        <v>31</v>
      </c>
      <c r="K801" s="41">
        <v>114</v>
      </c>
      <c r="L801" s="41">
        <v>83</v>
      </c>
      <c r="M801" s="41">
        <v>1138</v>
      </c>
      <c r="N801" s="52"/>
      <c r="O801" s="52"/>
    </row>
    <row r="802" spans="1:15" ht="15.75" customHeight="1" x14ac:dyDescent="0.15">
      <c r="A802" s="41">
        <v>2023</v>
      </c>
      <c r="B802" s="52" t="s">
        <v>130</v>
      </c>
      <c r="C802" s="52" t="s">
        <v>137</v>
      </c>
      <c r="D802" s="52" t="s">
        <v>21</v>
      </c>
      <c r="E802" s="41">
        <v>1103</v>
      </c>
      <c r="F802" s="41">
        <v>1</v>
      </c>
      <c r="G802" s="52" t="s">
        <v>28</v>
      </c>
      <c r="H802" s="41">
        <v>4</v>
      </c>
      <c r="I802" s="52"/>
      <c r="J802" s="41">
        <v>17</v>
      </c>
      <c r="K802" s="41">
        <v>75</v>
      </c>
      <c r="L802" s="41">
        <v>58</v>
      </c>
      <c r="M802" s="41">
        <v>396</v>
      </c>
      <c r="N802" s="52"/>
      <c r="O802" s="52"/>
    </row>
    <row r="803" spans="1:15" ht="15.75" customHeight="1" x14ac:dyDescent="0.15">
      <c r="A803" s="41">
        <v>2023</v>
      </c>
      <c r="B803" s="52" t="s">
        <v>130</v>
      </c>
      <c r="C803" s="52" t="s">
        <v>144</v>
      </c>
      <c r="D803" s="52" t="s">
        <v>21</v>
      </c>
      <c r="E803" s="41">
        <v>1103</v>
      </c>
      <c r="F803" s="41">
        <v>1</v>
      </c>
      <c r="G803" s="52" t="s">
        <v>28</v>
      </c>
      <c r="H803" s="41">
        <v>4</v>
      </c>
      <c r="I803" s="52"/>
      <c r="J803" s="41">
        <v>56</v>
      </c>
      <c r="K803" s="41">
        <v>100</v>
      </c>
      <c r="L803" s="41">
        <v>44</v>
      </c>
      <c r="M803" s="41">
        <v>82</v>
      </c>
      <c r="N803" s="52"/>
      <c r="O803" s="52"/>
    </row>
    <row r="804" spans="1:15" ht="15.75" customHeight="1" x14ac:dyDescent="0.15">
      <c r="A804" s="41">
        <v>2023</v>
      </c>
      <c r="B804" s="52" t="s">
        <v>130</v>
      </c>
      <c r="C804" s="52" t="s">
        <v>131</v>
      </c>
      <c r="D804" s="52" t="s">
        <v>21</v>
      </c>
      <c r="E804" s="41">
        <v>1103</v>
      </c>
      <c r="F804" s="41">
        <v>1</v>
      </c>
      <c r="G804" s="52" t="s">
        <v>28</v>
      </c>
      <c r="H804" s="41">
        <v>4</v>
      </c>
      <c r="I804" s="52"/>
      <c r="J804" s="52"/>
      <c r="K804" s="41">
        <v>207</v>
      </c>
      <c r="L804" s="41">
        <v>207</v>
      </c>
      <c r="M804" s="41">
        <v>545</v>
      </c>
      <c r="N804" s="52"/>
      <c r="O804" s="52"/>
    </row>
    <row r="805" spans="1:15" ht="15.75" customHeight="1" x14ac:dyDescent="0.15">
      <c r="A805" s="41">
        <v>2023</v>
      </c>
      <c r="B805" s="52" t="s">
        <v>130</v>
      </c>
      <c r="C805" s="52" t="s">
        <v>141</v>
      </c>
      <c r="D805" s="52" t="s">
        <v>21</v>
      </c>
      <c r="E805" s="41">
        <v>1103</v>
      </c>
      <c r="F805" s="41">
        <v>1</v>
      </c>
      <c r="G805" s="52" t="s">
        <v>28</v>
      </c>
      <c r="H805" s="41">
        <v>4</v>
      </c>
      <c r="I805" s="52"/>
      <c r="J805" s="41">
        <v>113</v>
      </c>
      <c r="K805" s="41">
        <v>113</v>
      </c>
      <c r="L805" s="52"/>
      <c r="M805" s="52"/>
      <c r="N805" s="52"/>
      <c r="O805" s="52"/>
    </row>
    <row r="806" spans="1:15" ht="15.75" customHeight="1" x14ac:dyDescent="0.15">
      <c r="A806" s="41">
        <v>2023</v>
      </c>
      <c r="B806" s="52" t="s">
        <v>127</v>
      </c>
      <c r="C806" s="52" t="s">
        <v>134</v>
      </c>
      <c r="D806" s="52" t="s">
        <v>21</v>
      </c>
      <c r="E806" s="41">
        <v>1103</v>
      </c>
      <c r="F806" s="41">
        <v>1</v>
      </c>
      <c r="G806" s="52" t="s">
        <v>28</v>
      </c>
      <c r="H806" s="41">
        <v>4</v>
      </c>
      <c r="I806" s="41">
        <v>3</v>
      </c>
      <c r="J806" s="41">
        <v>3</v>
      </c>
      <c r="K806" s="52"/>
      <c r="L806" s="52"/>
      <c r="M806" s="52"/>
      <c r="N806" s="52"/>
      <c r="O806" s="52"/>
    </row>
    <row r="807" spans="1:15" ht="15.75" customHeight="1" x14ac:dyDescent="0.15">
      <c r="A807" s="41">
        <v>2023</v>
      </c>
      <c r="B807" s="52" t="s">
        <v>127</v>
      </c>
      <c r="C807" s="52" t="s">
        <v>135</v>
      </c>
      <c r="D807" s="52" t="s">
        <v>21</v>
      </c>
      <c r="E807" s="41">
        <v>1103</v>
      </c>
      <c r="F807" s="41">
        <v>1</v>
      </c>
      <c r="G807" s="52" t="s">
        <v>28</v>
      </c>
      <c r="H807" s="41">
        <v>4</v>
      </c>
      <c r="I807" s="41">
        <v>24</v>
      </c>
      <c r="J807" s="41">
        <v>24</v>
      </c>
      <c r="K807" s="52"/>
      <c r="L807" s="52"/>
      <c r="M807" s="52"/>
      <c r="N807" s="52"/>
      <c r="O807" s="52"/>
    </row>
    <row r="808" spans="1:15" ht="15.75" customHeight="1" x14ac:dyDescent="0.15">
      <c r="A808" s="41">
        <v>2023</v>
      </c>
      <c r="B808" s="52" t="s">
        <v>127</v>
      </c>
      <c r="C808" s="52" t="s">
        <v>138</v>
      </c>
      <c r="D808" s="52" t="s">
        <v>21</v>
      </c>
      <c r="E808" s="41">
        <v>1103</v>
      </c>
      <c r="F808" s="41">
        <v>1</v>
      </c>
      <c r="G808" s="52" t="s">
        <v>28</v>
      </c>
      <c r="H808" s="41">
        <v>4</v>
      </c>
      <c r="I808" s="41">
        <v>67</v>
      </c>
      <c r="J808" s="52"/>
      <c r="K808" s="52"/>
      <c r="L808" s="41">
        <v>67</v>
      </c>
      <c r="M808" s="52"/>
      <c r="N808" s="52"/>
      <c r="O808" s="52"/>
    </row>
    <row r="809" spans="1:15" ht="15.75" customHeight="1" x14ac:dyDescent="0.15">
      <c r="A809" s="41">
        <v>2023</v>
      </c>
      <c r="B809" s="52" t="s">
        <v>127</v>
      </c>
      <c r="C809" s="52" t="s">
        <v>142</v>
      </c>
      <c r="D809" s="52" t="s">
        <v>21</v>
      </c>
      <c r="E809" s="41">
        <v>1103</v>
      </c>
      <c r="F809" s="41">
        <v>1</v>
      </c>
      <c r="G809" s="52" t="s">
        <v>28</v>
      </c>
      <c r="H809" s="41">
        <v>4</v>
      </c>
      <c r="I809" s="41">
        <v>24</v>
      </c>
      <c r="J809" s="52"/>
      <c r="K809" s="52"/>
      <c r="L809" s="41">
        <v>24</v>
      </c>
      <c r="M809" s="52"/>
      <c r="N809" s="52"/>
      <c r="O809" s="52"/>
    </row>
    <row r="810" spans="1:15" ht="15.75" customHeight="1" x14ac:dyDescent="0.15">
      <c r="A810" s="41">
        <v>2023</v>
      </c>
      <c r="B810" s="52" t="s">
        <v>127</v>
      </c>
      <c r="C810" s="52" t="s">
        <v>128</v>
      </c>
      <c r="D810" s="52" t="s">
        <v>21</v>
      </c>
      <c r="E810" s="41">
        <v>1108</v>
      </c>
      <c r="F810" s="41">
        <v>1</v>
      </c>
      <c r="G810" s="52" t="s">
        <v>28</v>
      </c>
      <c r="H810" s="41">
        <v>5</v>
      </c>
      <c r="I810" s="41">
        <v>45</v>
      </c>
      <c r="J810" s="41">
        <v>45</v>
      </c>
      <c r="K810" s="52"/>
      <c r="L810" s="52"/>
      <c r="M810" s="52"/>
      <c r="N810" s="52"/>
      <c r="O810" s="52"/>
    </row>
    <row r="811" spans="1:15" ht="15.75" customHeight="1" x14ac:dyDescent="0.15">
      <c r="A811" s="41">
        <v>2023</v>
      </c>
      <c r="B811" s="52" t="s">
        <v>127</v>
      </c>
      <c r="C811" s="52" t="s">
        <v>129</v>
      </c>
      <c r="D811" s="52" t="s">
        <v>21</v>
      </c>
      <c r="E811" s="41">
        <v>1108</v>
      </c>
      <c r="F811" s="41">
        <v>1</v>
      </c>
      <c r="G811" s="52" t="s">
        <v>28</v>
      </c>
      <c r="H811" s="41">
        <v>5</v>
      </c>
      <c r="I811" s="41">
        <v>56</v>
      </c>
      <c r="J811" s="41">
        <v>56</v>
      </c>
      <c r="K811" s="52"/>
      <c r="L811" s="52"/>
      <c r="M811" s="52"/>
      <c r="N811" s="52"/>
      <c r="O811" s="52"/>
    </row>
    <row r="812" spans="1:15" ht="15.75" customHeight="1" x14ac:dyDescent="0.15">
      <c r="A812" s="41">
        <v>2023</v>
      </c>
      <c r="B812" s="52" t="s">
        <v>127</v>
      </c>
      <c r="C812" s="52" t="s">
        <v>140</v>
      </c>
      <c r="D812" s="52" t="s">
        <v>21</v>
      </c>
      <c r="E812" s="41">
        <v>1108</v>
      </c>
      <c r="F812" s="41">
        <v>1</v>
      </c>
      <c r="G812" s="52" t="s">
        <v>28</v>
      </c>
      <c r="H812" s="41">
        <v>5</v>
      </c>
      <c r="I812" s="41">
        <v>217</v>
      </c>
      <c r="J812" s="52"/>
      <c r="K812" s="52"/>
      <c r="L812" s="41">
        <v>217</v>
      </c>
      <c r="M812" s="52"/>
      <c r="N812" s="52"/>
      <c r="O812" s="52"/>
    </row>
    <row r="813" spans="1:15" ht="15.75" customHeight="1" x14ac:dyDescent="0.15">
      <c r="A813" s="41">
        <v>2023</v>
      </c>
      <c r="B813" s="52" t="s">
        <v>130</v>
      </c>
      <c r="C813" s="52" t="s">
        <v>136</v>
      </c>
      <c r="D813" s="52" t="s">
        <v>21</v>
      </c>
      <c r="E813" s="41">
        <v>1108</v>
      </c>
      <c r="F813" s="41">
        <v>1</v>
      </c>
      <c r="G813" s="52" t="s">
        <v>28</v>
      </c>
      <c r="H813" s="41">
        <v>5</v>
      </c>
      <c r="I813" s="52"/>
      <c r="J813" s="41">
        <v>41</v>
      </c>
      <c r="K813" s="41">
        <v>184</v>
      </c>
      <c r="L813" s="41">
        <v>143</v>
      </c>
      <c r="M813" s="41">
        <v>94</v>
      </c>
      <c r="N813" s="52"/>
      <c r="O813" s="52"/>
    </row>
    <row r="814" spans="1:15" ht="15.75" customHeight="1" x14ac:dyDescent="0.15">
      <c r="A814" s="41">
        <v>2023</v>
      </c>
      <c r="B814" s="52" t="s">
        <v>130</v>
      </c>
      <c r="C814" s="52" t="s">
        <v>132</v>
      </c>
      <c r="D814" s="52" t="s">
        <v>21</v>
      </c>
      <c r="E814" s="41">
        <v>1108</v>
      </c>
      <c r="F814" s="41">
        <v>1</v>
      </c>
      <c r="G814" s="52" t="s">
        <v>28</v>
      </c>
      <c r="H814" s="41">
        <v>5</v>
      </c>
      <c r="I814" s="52"/>
      <c r="J814" s="41">
        <v>14</v>
      </c>
      <c r="K814" s="41">
        <v>87</v>
      </c>
      <c r="L814" s="41">
        <v>73</v>
      </c>
      <c r="M814" s="41">
        <v>112</v>
      </c>
      <c r="N814" s="52"/>
      <c r="O814" s="52"/>
    </row>
    <row r="815" spans="1:15" ht="15.75" customHeight="1" x14ac:dyDescent="0.15">
      <c r="A815" s="41">
        <v>2023</v>
      </c>
      <c r="B815" s="52" t="s">
        <v>130</v>
      </c>
      <c r="C815" s="52" t="s">
        <v>137</v>
      </c>
      <c r="D815" s="52" t="s">
        <v>21</v>
      </c>
      <c r="E815" s="41">
        <v>1108</v>
      </c>
      <c r="F815" s="41">
        <v>1</v>
      </c>
      <c r="G815" s="52" t="s">
        <v>28</v>
      </c>
      <c r="H815" s="41">
        <v>5</v>
      </c>
      <c r="I815" s="52"/>
      <c r="J815" s="41">
        <v>22</v>
      </c>
      <c r="K815" s="41">
        <v>115</v>
      </c>
      <c r="L815" s="41">
        <v>93</v>
      </c>
      <c r="M815" s="41">
        <v>1927</v>
      </c>
      <c r="N815" s="52"/>
      <c r="O815" s="52"/>
    </row>
    <row r="816" spans="1:15" ht="15.75" customHeight="1" x14ac:dyDescent="0.15">
      <c r="A816" s="41">
        <v>2023</v>
      </c>
      <c r="B816" s="52" t="s">
        <v>130</v>
      </c>
      <c r="C816" s="52" t="s">
        <v>133</v>
      </c>
      <c r="D816" s="52" t="s">
        <v>21</v>
      </c>
      <c r="E816" s="41">
        <v>1108</v>
      </c>
      <c r="F816" s="41">
        <v>1</v>
      </c>
      <c r="G816" s="52" t="s">
        <v>28</v>
      </c>
      <c r="H816" s="41">
        <v>5</v>
      </c>
      <c r="I816" s="52"/>
      <c r="J816" s="41">
        <v>7</v>
      </c>
      <c r="K816" s="41">
        <v>58</v>
      </c>
      <c r="L816" s="41">
        <v>51</v>
      </c>
      <c r="M816" s="41">
        <v>125</v>
      </c>
      <c r="N816" s="52"/>
      <c r="O816" s="52"/>
    </row>
    <row r="817" spans="1:15" ht="15.75" customHeight="1" x14ac:dyDescent="0.15">
      <c r="A817" s="41">
        <v>2023</v>
      </c>
      <c r="B817" s="52" t="s">
        <v>130</v>
      </c>
      <c r="C817" s="52" t="s">
        <v>144</v>
      </c>
      <c r="D817" s="52" t="s">
        <v>21</v>
      </c>
      <c r="E817" s="41">
        <v>1108</v>
      </c>
      <c r="F817" s="41">
        <v>1</v>
      </c>
      <c r="G817" s="52" t="s">
        <v>28</v>
      </c>
      <c r="H817" s="41">
        <v>5</v>
      </c>
      <c r="I817" s="52"/>
      <c r="J817" s="41">
        <v>83</v>
      </c>
      <c r="K817" s="41">
        <v>83</v>
      </c>
      <c r="L817" s="52"/>
      <c r="M817" s="41">
        <v>429</v>
      </c>
      <c r="N817" s="52"/>
      <c r="O817" s="52"/>
    </row>
    <row r="818" spans="1:15" ht="15.75" customHeight="1" x14ac:dyDescent="0.15">
      <c r="A818" s="41">
        <v>2023</v>
      </c>
      <c r="B818" s="52" t="s">
        <v>130</v>
      </c>
      <c r="C818" s="52" t="s">
        <v>131</v>
      </c>
      <c r="D818" s="52" t="s">
        <v>21</v>
      </c>
      <c r="E818" s="41">
        <v>1108</v>
      </c>
      <c r="F818" s="41">
        <v>1</v>
      </c>
      <c r="G818" s="52" t="s">
        <v>28</v>
      </c>
      <c r="H818" s="41">
        <v>5</v>
      </c>
      <c r="I818" s="52"/>
      <c r="J818" s="41">
        <v>19</v>
      </c>
      <c r="K818" s="41">
        <v>158</v>
      </c>
      <c r="L818" s="41">
        <v>139</v>
      </c>
      <c r="M818" s="41">
        <v>440</v>
      </c>
      <c r="N818" s="52"/>
      <c r="O818" s="52"/>
    </row>
    <row r="819" spans="1:15" ht="15.75" customHeight="1" x14ac:dyDescent="0.15">
      <c r="A819" s="41">
        <v>2023</v>
      </c>
      <c r="B819" s="52" t="s">
        <v>130</v>
      </c>
      <c r="C819" s="52" t="s">
        <v>141</v>
      </c>
      <c r="D819" s="52" t="s">
        <v>21</v>
      </c>
      <c r="E819" s="41">
        <v>1108</v>
      </c>
      <c r="F819" s="41">
        <v>1</v>
      </c>
      <c r="G819" s="52" t="s">
        <v>28</v>
      </c>
      <c r="H819" s="41">
        <v>5</v>
      </c>
      <c r="I819" s="52"/>
      <c r="J819" s="41">
        <v>122</v>
      </c>
      <c r="K819" s="41">
        <v>190</v>
      </c>
      <c r="L819" s="41">
        <v>68</v>
      </c>
      <c r="M819" s="41">
        <v>181</v>
      </c>
      <c r="N819" s="52"/>
      <c r="O819" s="52"/>
    </row>
    <row r="820" spans="1:15" ht="15.75" customHeight="1" x14ac:dyDescent="0.15">
      <c r="A820" s="41">
        <v>2023</v>
      </c>
      <c r="B820" s="52" t="s">
        <v>127</v>
      </c>
      <c r="C820" s="52" t="s">
        <v>134</v>
      </c>
      <c r="D820" s="52" t="s">
        <v>21</v>
      </c>
      <c r="E820" s="41">
        <v>1108</v>
      </c>
      <c r="F820" s="41">
        <v>1</v>
      </c>
      <c r="G820" s="52" t="s">
        <v>28</v>
      </c>
      <c r="H820" s="41">
        <v>5</v>
      </c>
      <c r="I820" s="41">
        <v>5</v>
      </c>
      <c r="J820" s="41">
        <v>5</v>
      </c>
      <c r="K820" s="52"/>
      <c r="L820" s="52"/>
      <c r="M820" s="52"/>
      <c r="N820" s="52"/>
      <c r="O820" s="52"/>
    </row>
    <row r="821" spans="1:15" ht="15.75" customHeight="1" x14ac:dyDescent="0.15">
      <c r="A821" s="41">
        <v>2023</v>
      </c>
      <c r="B821" s="52" t="s">
        <v>127</v>
      </c>
      <c r="C821" s="52" t="s">
        <v>135</v>
      </c>
      <c r="D821" s="52" t="s">
        <v>21</v>
      </c>
      <c r="E821" s="41">
        <v>1108</v>
      </c>
      <c r="F821" s="41">
        <v>1</v>
      </c>
      <c r="G821" s="52" t="s">
        <v>28</v>
      </c>
      <c r="H821" s="41">
        <v>5</v>
      </c>
      <c r="I821" s="41">
        <v>14</v>
      </c>
      <c r="J821" s="52"/>
      <c r="K821" s="52"/>
      <c r="L821" s="41">
        <v>14</v>
      </c>
      <c r="M821" s="41">
        <v>69</v>
      </c>
      <c r="N821" s="52"/>
      <c r="O821" s="52"/>
    </row>
    <row r="822" spans="1:15" ht="15.75" customHeight="1" x14ac:dyDescent="0.15">
      <c r="A822" s="41">
        <v>2023</v>
      </c>
      <c r="B822" s="52" t="s">
        <v>127</v>
      </c>
      <c r="C822" s="52" t="s">
        <v>138</v>
      </c>
      <c r="D822" s="52" t="s">
        <v>21</v>
      </c>
      <c r="E822" s="41">
        <v>1108</v>
      </c>
      <c r="F822" s="41">
        <v>1</v>
      </c>
      <c r="G822" s="52" t="s">
        <v>28</v>
      </c>
      <c r="H822" s="41">
        <v>5</v>
      </c>
      <c r="I822" s="41">
        <v>36</v>
      </c>
      <c r="J822" s="41">
        <v>18</v>
      </c>
      <c r="K822" s="52"/>
      <c r="L822" s="41">
        <v>18</v>
      </c>
      <c r="M822" s="52"/>
      <c r="N822" s="52"/>
      <c r="O822" s="52"/>
    </row>
    <row r="823" spans="1:15" ht="15.75" customHeight="1" x14ac:dyDescent="0.15">
      <c r="A823" s="41">
        <v>2023</v>
      </c>
      <c r="B823" s="52" t="s">
        <v>127</v>
      </c>
      <c r="C823" s="52" t="s">
        <v>142</v>
      </c>
      <c r="D823" s="52" t="s">
        <v>21</v>
      </c>
      <c r="E823" s="41">
        <v>1108</v>
      </c>
      <c r="F823" s="41">
        <v>1</v>
      </c>
      <c r="G823" s="52" t="s">
        <v>28</v>
      </c>
      <c r="H823" s="41">
        <v>5</v>
      </c>
      <c r="I823" s="41">
        <v>109</v>
      </c>
      <c r="J823" s="41">
        <v>50</v>
      </c>
      <c r="K823" s="52"/>
      <c r="L823" s="41">
        <v>59</v>
      </c>
      <c r="M823" s="52"/>
      <c r="N823" s="52"/>
      <c r="O823" s="52"/>
    </row>
    <row r="824" spans="1:15" ht="15.75" customHeight="1" x14ac:dyDescent="0.15">
      <c r="A824" s="41">
        <v>2023</v>
      </c>
      <c r="B824" s="52" t="s">
        <v>127</v>
      </c>
      <c r="C824" s="52" t="s">
        <v>143</v>
      </c>
      <c r="D824" s="52" t="s">
        <v>21</v>
      </c>
      <c r="E824" s="41">
        <v>1108</v>
      </c>
      <c r="F824" s="41">
        <v>1</v>
      </c>
      <c r="G824" s="52" t="s">
        <v>28</v>
      </c>
      <c r="H824" s="41">
        <v>5</v>
      </c>
      <c r="I824" s="41">
        <v>16</v>
      </c>
      <c r="J824" s="41">
        <v>16</v>
      </c>
      <c r="K824" s="52"/>
      <c r="L824" s="52"/>
      <c r="M824" s="52"/>
      <c r="N824" s="52"/>
      <c r="O824" s="52"/>
    </row>
    <row r="825" spans="1:15" ht="15.75" customHeight="1" x14ac:dyDescent="0.15">
      <c r="A825" s="41">
        <v>2023</v>
      </c>
      <c r="B825" s="52" t="s">
        <v>130</v>
      </c>
      <c r="C825" s="52" t="s">
        <v>141</v>
      </c>
      <c r="D825" s="52" t="s">
        <v>21</v>
      </c>
      <c r="E825" s="41">
        <v>1205</v>
      </c>
      <c r="F825" s="41">
        <v>2</v>
      </c>
      <c r="G825" s="52" t="s">
        <v>28</v>
      </c>
      <c r="H825" s="41">
        <v>4</v>
      </c>
      <c r="I825" s="52"/>
      <c r="J825" s="41">
        <v>131</v>
      </c>
      <c r="K825" s="41">
        <v>131</v>
      </c>
      <c r="L825" s="52"/>
      <c r="M825" s="41">
        <v>343</v>
      </c>
      <c r="N825" s="52"/>
      <c r="O825" s="52"/>
    </row>
    <row r="826" spans="1:15" ht="15.75" customHeight="1" x14ac:dyDescent="0.15">
      <c r="A826" s="41">
        <v>2023</v>
      </c>
      <c r="B826" s="52" t="s">
        <v>127</v>
      </c>
      <c r="C826" s="52" t="s">
        <v>128</v>
      </c>
      <c r="D826" s="52" t="s">
        <v>21</v>
      </c>
      <c r="E826" s="41">
        <v>1205</v>
      </c>
      <c r="F826" s="41">
        <v>2</v>
      </c>
      <c r="G826" s="52" t="s">
        <v>28</v>
      </c>
      <c r="H826" s="41">
        <v>4</v>
      </c>
      <c r="I826" s="41">
        <v>73</v>
      </c>
      <c r="J826" s="41">
        <v>36</v>
      </c>
      <c r="K826" s="52"/>
      <c r="L826" s="41">
        <v>37</v>
      </c>
      <c r="M826" s="52"/>
      <c r="N826" s="52"/>
      <c r="O826" s="52"/>
    </row>
    <row r="827" spans="1:15" ht="15.75" customHeight="1" x14ac:dyDescent="0.15">
      <c r="A827" s="41">
        <v>2023</v>
      </c>
      <c r="B827" s="52" t="s">
        <v>127</v>
      </c>
      <c r="C827" s="52" t="s">
        <v>129</v>
      </c>
      <c r="D827" s="52" t="s">
        <v>21</v>
      </c>
      <c r="E827" s="41">
        <v>1205</v>
      </c>
      <c r="F827" s="41">
        <v>2</v>
      </c>
      <c r="G827" s="52" t="s">
        <v>28</v>
      </c>
      <c r="H827" s="41">
        <v>4</v>
      </c>
      <c r="I827" s="41">
        <v>244</v>
      </c>
      <c r="J827" s="41">
        <v>65</v>
      </c>
      <c r="K827" s="52"/>
      <c r="L827" s="41">
        <v>179</v>
      </c>
      <c r="M827" s="52"/>
      <c r="N827" s="52"/>
      <c r="O827" s="52"/>
    </row>
    <row r="828" spans="1:15" ht="15.75" customHeight="1" x14ac:dyDescent="0.15">
      <c r="A828" s="41">
        <v>2023</v>
      </c>
      <c r="B828" s="52" t="s">
        <v>127</v>
      </c>
      <c r="C828" s="52" t="s">
        <v>140</v>
      </c>
      <c r="D828" s="52" t="s">
        <v>21</v>
      </c>
      <c r="E828" s="41">
        <v>1205</v>
      </c>
      <c r="F828" s="41">
        <v>2</v>
      </c>
      <c r="G828" s="52" t="s">
        <v>28</v>
      </c>
      <c r="H828" s="41">
        <v>4</v>
      </c>
      <c r="I828" s="41">
        <v>274</v>
      </c>
      <c r="J828" s="41">
        <v>81</v>
      </c>
      <c r="K828" s="52"/>
      <c r="L828" s="41">
        <v>193</v>
      </c>
      <c r="M828" s="52"/>
      <c r="N828" s="52"/>
      <c r="O828" s="52"/>
    </row>
    <row r="829" spans="1:15" ht="15.75" customHeight="1" x14ac:dyDescent="0.15">
      <c r="A829" s="41">
        <v>2023</v>
      </c>
      <c r="B829" s="52" t="s">
        <v>130</v>
      </c>
      <c r="C829" s="52" t="s">
        <v>136</v>
      </c>
      <c r="D829" s="52" t="s">
        <v>21</v>
      </c>
      <c r="E829" s="41">
        <v>1205</v>
      </c>
      <c r="F829" s="41">
        <v>2</v>
      </c>
      <c r="G829" s="52" t="s">
        <v>28</v>
      </c>
      <c r="H829" s="41">
        <v>4</v>
      </c>
      <c r="I829" s="52"/>
      <c r="J829" s="41">
        <v>29</v>
      </c>
      <c r="K829" s="41">
        <v>342</v>
      </c>
      <c r="L829" s="41">
        <v>313</v>
      </c>
      <c r="M829" s="41">
        <v>2003</v>
      </c>
      <c r="N829" s="52"/>
      <c r="O829" s="52"/>
    </row>
    <row r="830" spans="1:15" ht="15.75" customHeight="1" x14ac:dyDescent="0.15">
      <c r="A830" s="41">
        <v>2023</v>
      </c>
      <c r="B830" s="52" t="s">
        <v>130</v>
      </c>
      <c r="C830" s="52" t="s">
        <v>132</v>
      </c>
      <c r="D830" s="52" t="s">
        <v>21</v>
      </c>
      <c r="E830" s="41">
        <v>1205</v>
      </c>
      <c r="F830" s="41">
        <v>2</v>
      </c>
      <c r="G830" s="52" t="s">
        <v>28</v>
      </c>
      <c r="H830" s="41">
        <v>4</v>
      </c>
      <c r="I830" s="52"/>
      <c r="J830" s="41">
        <v>19</v>
      </c>
      <c r="K830" s="41">
        <v>151</v>
      </c>
      <c r="L830" s="41">
        <v>132</v>
      </c>
      <c r="M830" s="41">
        <v>101</v>
      </c>
      <c r="N830" s="52"/>
      <c r="O830" s="52"/>
    </row>
    <row r="831" spans="1:15" ht="15.75" customHeight="1" x14ac:dyDescent="0.15">
      <c r="A831" s="41">
        <v>2023</v>
      </c>
      <c r="B831" s="52" t="s">
        <v>130</v>
      </c>
      <c r="C831" s="52" t="s">
        <v>137</v>
      </c>
      <c r="D831" s="52" t="s">
        <v>21</v>
      </c>
      <c r="E831" s="41">
        <v>1205</v>
      </c>
      <c r="F831" s="41">
        <v>2</v>
      </c>
      <c r="G831" s="52" t="s">
        <v>28</v>
      </c>
      <c r="H831" s="41">
        <v>4</v>
      </c>
      <c r="I831" s="52"/>
      <c r="J831" s="41">
        <v>37</v>
      </c>
      <c r="K831" s="41">
        <v>73</v>
      </c>
      <c r="L831" s="41">
        <v>36</v>
      </c>
      <c r="M831" s="52"/>
      <c r="N831" s="52"/>
      <c r="O831" s="52"/>
    </row>
    <row r="832" spans="1:15" ht="15.75" customHeight="1" x14ac:dyDescent="0.15">
      <c r="A832" s="41">
        <v>2023</v>
      </c>
      <c r="B832" s="52" t="s">
        <v>130</v>
      </c>
      <c r="C832" s="52" t="s">
        <v>144</v>
      </c>
      <c r="D832" s="52" t="s">
        <v>21</v>
      </c>
      <c r="E832" s="41">
        <v>1205</v>
      </c>
      <c r="F832" s="41">
        <v>2</v>
      </c>
      <c r="G832" s="52" t="s">
        <v>28</v>
      </c>
      <c r="H832" s="41">
        <v>4</v>
      </c>
      <c r="I832" s="52"/>
      <c r="J832" s="41">
        <v>22</v>
      </c>
      <c r="K832" s="41">
        <v>194</v>
      </c>
      <c r="L832" s="41">
        <v>172</v>
      </c>
      <c r="M832" s="52"/>
      <c r="N832" s="52"/>
      <c r="O832" s="52"/>
    </row>
    <row r="833" spans="1:15" ht="15.75" customHeight="1" x14ac:dyDescent="0.15">
      <c r="A833" s="41">
        <v>2023</v>
      </c>
      <c r="B833" s="52" t="s">
        <v>130</v>
      </c>
      <c r="C833" s="52" t="s">
        <v>131</v>
      </c>
      <c r="D833" s="52" t="s">
        <v>21</v>
      </c>
      <c r="E833" s="41">
        <v>1205</v>
      </c>
      <c r="F833" s="41">
        <v>2</v>
      </c>
      <c r="G833" s="52" t="s">
        <v>28</v>
      </c>
      <c r="H833" s="41">
        <v>4</v>
      </c>
      <c r="I833" s="52"/>
      <c r="J833" s="52"/>
      <c r="K833" s="41">
        <v>102</v>
      </c>
      <c r="L833" s="41">
        <v>102</v>
      </c>
      <c r="M833" s="52"/>
      <c r="N833" s="52"/>
      <c r="O833" s="52"/>
    </row>
    <row r="834" spans="1:15" ht="15.75" customHeight="1" x14ac:dyDescent="0.15">
      <c r="A834" s="41">
        <v>2023</v>
      </c>
      <c r="B834" s="52" t="s">
        <v>130</v>
      </c>
      <c r="C834" s="52" t="s">
        <v>141</v>
      </c>
      <c r="D834" s="52" t="s">
        <v>21</v>
      </c>
      <c r="E834" s="41">
        <v>1205</v>
      </c>
      <c r="F834" s="41">
        <v>2</v>
      </c>
      <c r="G834" s="52" t="s">
        <v>28</v>
      </c>
      <c r="H834" s="41">
        <v>4</v>
      </c>
      <c r="I834" s="52"/>
      <c r="J834" s="41">
        <v>202</v>
      </c>
      <c r="K834" s="41">
        <v>202</v>
      </c>
      <c r="L834" s="52"/>
      <c r="M834" s="52"/>
      <c r="N834" s="52"/>
      <c r="O834" s="52"/>
    </row>
    <row r="835" spans="1:15" ht="15.75" customHeight="1" x14ac:dyDescent="0.15">
      <c r="A835" s="41">
        <v>2023</v>
      </c>
      <c r="B835" s="52" t="s">
        <v>127</v>
      </c>
      <c r="C835" s="52" t="s">
        <v>134</v>
      </c>
      <c r="D835" s="52" t="s">
        <v>21</v>
      </c>
      <c r="E835" s="41">
        <v>1205</v>
      </c>
      <c r="F835" s="41">
        <v>2</v>
      </c>
      <c r="G835" s="52" t="s">
        <v>28</v>
      </c>
      <c r="H835" s="41">
        <v>4</v>
      </c>
      <c r="I835" s="41">
        <v>6</v>
      </c>
      <c r="J835" s="41">
        <v>6</v>
      </c>
      <c r="K835" s="52"/>
      <c r="L835" s="52"/>
      <c r="M835" s="52"/>
      <c r="N835" s="52"/>
      <c r="O835" s="52"/>
    </row>
    <row r="836" spans="1:15" ht="15.75" customHeight="1" x14ac:dyDescent="0.15">
      <c r="A836" s="41">
        <v>2023</v>
      </c>
      <c r="B836" s="52" t="s">
        <v>127</v>
      </c>
      <c r="C836" s="52" t="s">
        <v>135</v>
      </c>
      <c r="D836" s="52" t="s">
        <v>21</v>
      </c>
      <c r="E836" s="41">
        <v>1205</v>
      </c>
      <c r="F836" s="41">
        <v>2</v>
      </c>
      <c r="G836" s="52" t="s">
        <v>28</v>
      </c>
      <c r="H836" s="41">
        <v>4</v>
      </c>
      <c r="I836" s="41">
        <v>28</v>
      </c>
      <c r="J836" s="52"/>
      <c r="K836" s="52"/>
      <c r="L836" s="41">
        <v>28</v>
      </c>
      <c r="M836" s="52"/>
      <c r="N836" s="52"/>
      <c r="O836" s="52"/>
    </row>
    <row r="837" spans="1:15" ht="15.75" customHeight="1" x14ac:dyDescent="0.15">
      <c r="A837" s="41">
        <v>2023</v>
      </c>
      <c r="B837" s="52" t="s">
        <v>127</v>
      </c>
      <c r="C837" s="52" t="s">
        <v>138</v>
      </c>
      <c r="D837" s="52" t="s">
        <v>21</v>
      </c>
      <c r="E837" s="41">
        <v>1205</v>
      </c>
      <c r="F837" s="41">
        <v>2</v>
      </c>
      <c r="G837" s="52" t="s">
        <v>28</v>
      </c>
      <c r="H837" s="41">
        <v>4</v>
      </c>
      <c r="I837" s="41">
        <v>91</v>
      </c>
      <c r="J837" s="41">
        <v>29</v>
      </c>
      <c r="K837" s="52"/>
      <c r="L837" s="41">
        <v>62</v>
      </c>
      <c r="M837" s="52"/>
      <c r="N837" s="52"/>
      <c r="O837" s="52"/>
    </row>
    <row r="838" spans="1:15" ht="15.75" customHeight="1" x14ac:dyDescent="0.15">
      <c r="A838" s="41">
        <v>2023</v>
      </c>
      <c r="B838" s="52" t="s">
        <v>127</v>
      </c>
      <c r="C838" s="52" t="s">
        <v>142</v>
      </c>
      <c r="D838" s="52" t="s">
        <v>21</v>
      </c>
      <c r="E838" s="41">
        <v>1205</v>
      </c>
      <c r="F838" s="41">
        <v>2</v>
      </c>
      <c r="G838" s="52" t="s">
        <v>28</v>
      </c>
      <c r="H838" s="41">
        <v>4</v>
      </c>
      <c r="I838" s="41">
        <v>19</v>
      </c>
      <c r="J838" s="41">
        <v>19</v>
      </c>
      <c r="K838" s="52"/>
      <c r="L838" s="52"/>
      <c r="M838" s="52"/>
      <c r="N838" s="52"/>
      <c r="O838" s="52"/>
    </row>
    <row r="839" spans="1:15" ht="15.75" customHeight="1" x14ac:dyDescent="0.15">
      <c r="A839" s="41">
        <v>2023</v>
      </c>
      <c r="B839" s="52" t="s">
        <v>127</v>
      </c>
      <c r="C839" s="52" t="s">
        <v>128</v>
      </c>
      <c r="D839" s="52" t="s">
        <v>21</v>
      </c>
      <c r="E839" s="41">
        <v>1207</v>
      </c>
      <c r="F839" s="41">
        <v>2</v>
      </c>
      <c r="G839" s="52" t="s">
        <v>28</v>
      </c>
      <c r="H839" s="41">
        <v>5</v>
      </c>
      <c r="I839" s="41">
        <v>87</v>
      </c>
      <c r="J839" s="41">
        <v>63</v>
      </c>
      <c r="K839" s="52"/>
      <c r="L839" s="41">
        <v>24</v>
      </c>
      <c r="M839" s="52"/>
      <c r="N839" s="52"/>
      <c r="O839" s="52"/>
    </row>
    <row r="840" spans="1:15" ht="15.75" customHeight="1" x14ac:dyDescent="0.15">
      <c r="A840" s="41">
        <v>2023</v>
      </c>
      <c r="B840" s="52" t="s">
        <v>127</v>
      </c>
      <c r="C840" s="52" t="s">
        <v>129</v>
      </c>
      <c r="D840" s="52" t="s">
        <v>21</v>
      </c>
      <c r="E840" s="41">
        <v>1207</v>
      </c>
      <c r="F840" s="41">
        <v>2</v>
      </c>
      <c r="G840" s="52" t="s">
        <v>28</v>
      </c>
      <c r="H840" s="41">
        <v>5</v>
      </c>
      <c r="I840" s="41">
        <v>135</v>
      </c>
      <c r="J840" s="41">
        <v>69</v>
      </c>
      <c r="K840" s="52"/>
      <c r="L840" s="41">
        <v>66</v>
      </c>
      <c r="M840" s="41">
        <v>324</v>
      </c>
      <c r="N840" s="52"/>
      <c r="O840" s="52"/>
    </row>
    <row r="841" spans="1:15" ht="15.75" customHeight="1" x14ac:dyDescent="0.15">
      <c r="A841" s="41">
        <v>2023</v>
      </c>
      <c r="B841" s="52" t="s">
        <v>127</v>
      </c>
      <c r="C841" s="52" t="s">
        <v>140</v>
      </c>
      <c r="D841" s="52" t="s">
        <v>21</v>
      </c>
      <c r="E841" s="41">
        <v>1207</v>
      </c>
      <c r="F841" s="41">
        <v>2</v>
      </c>
      <c r="G841" s="52" t="s">
        <v>28</v>
      </c>
      <c r="H841" s="41">
        <v>5</v>
      </c>
      <c r="I841" s="41">
        <v>199</v>
      </c>
      <c r="J841" s="41">
        <v>101</v>
      </c>
      <c r="K841" s="52"/>
      <c r="L841" s="41">
        <v>98</v>
      </c>
      <c r="M841" s="52"/>
      <c r="N841" s="52"/>
      <c r="O841" s="52"/>
    </row>
    <row r="842" spans="1:15" ht="15.75" customHeight="1" x14ac:dyDescent="0.15">
      <c r="A842" s="41">
        <v>2023</v>
      </c>
      <c r="B842" s="52" t="s">
        <v>127</v>
      </c>
      <c r="C842" s="52" t="s">
        <v>140</v>
      </c>
      <c r="D842" s="52" t="s">
        <v>21</v>
      </c>
      <c r="E842" s="41">
        <v>1207</v>
      </c>
      <c r="F842" s="41">
        <v>2</v>
      </c>
      <c r="G842" s="52" t="s">
        <v>28</v>
      </c>
      <c r="H842" s="41">
        <v>5</v>
      </c>
      <c r="I842" s="41">
        <v>28</v>
      </c>
      <c r="J842" s="41">
        <v>28</v>
      </c>
      <c r="K842" s="52"/>
      <c r="L842" s="52"/>
      <c r="M842" s="52"/>
      <c r="N842" s="52"/>
      <c r="O842" s="52"/>
    </row>
    <row r="843" spans="1:15" ht="15.75" customHeight="1" x14ac:dyDescent="0.15">
      <c r="A843" s="41">
        <v>2023</v>
      </c>
      <c r="B843" s="52" t="s">
        <v>130</v>
      </c>
      <c r="C843" s="52" t="s">
        <v>136</v>
      </c>
      <c r="D843" s="52" t="s">
        <v>21</v>
      </c>
      <c r="E843" s="41">
        <v>1207</v>
      </c>
      <c r="F843" s="41">
        <v>2</v>
      </c>
      <c r="G843" s="52" t="s">
        <v>28</v>
      </c>
      <c r="H843" s="41">
        <v>5</v>
      </c>
      <c r="I843" s="52"/>
      <c r="J843" s="41">
        <v>36</v>
      </c>
      <c r="K843" s="41">
        <v>155</v>
      </c>
      <c r="L843" s="41">
        <v>119</v>
      </c>
      <c r="M843" s="41">
        <v>615</v>
      </c>
      <c r="N843" s="52"/>
      <c r="O843" s="52"/>
    </row>
    <row r="844" spans="1:15" ht="15.75" customHeight="1" x14ac:dyDescent="0.15">
      <c r="A844" s="41">
        <v>2023</v>
      </c>
      <c r="B844" s="52" t="s">
        <v>130</v>
      </c>
      <c r="C844" s="52" t="s">
        <v>132</v>
      </c>
      <c r="D844" s="52" t="s">
        <v>21</v>
      </c>
      <c r="E844" s="41">
        <v>1207</v>
      </c>
      <c r="F844" s="41">
        <v>2</v>
      </c>
      <c r="G844" s="52" t="s">
        <v>28</v>
      </c>
      <c r="H844" s="41">
        <v>5</v>
      </c>
      <c r="I844" s="52"/>
      <c r="J844" s="41">
        <v>17</v>
      </c>
      <c r="K844" s="41">
        <v>144</v>
      </c>
      <c r="L844" s="41">
        <v>127</v>
      </c>
      <c r="M844" s="52"/>
      <c r="N844" s="52"/>
      <c r="O844" s="52"/>
    </row>
    <row r="845" spans="1:15" ht="15.75" customHeight="1" x14ac:dyDescent="0.15">
      <c r="A845" s="41">
        <v>2023</v>
      </c>
      <c r="B845" s="52" t="s">
        <v>130</v>
      </c>
      <c r="C845" s="52" t="s">
        <v>137</v>
      </c>
      <c r="D845" s="52" t="s">
        <v>21</v>
      </c>
      <c r="E845" s="41">
        <v>1207</v>
      </c>
      <c r="F845" s="41">
        <v>2</v>
      </c>
      <c r="G845" s="52" t="s">
        <v>28</v>
      </c>
      <c r="H845" s="41">
        <v>5</v>
      </c>
      <c r="I845" s="52"/>
      <c r="J845" s="41">
        <v>36</v>
      </c>
      <c r="K845" s="41">
        <v>210</v>
      </c>
      <c r="L845" s="41">
        <v>174</v>
      </c>
      <c r="M845" s="41">
        <v>918</v>
      </c>
      <c r="N845" s="52"/>
      <c r="O845" s="52"/>
    </row>
    <row r="846" spans="1:15" ht="15.75" customHeight="1" x14ac:dyDescent="0.15">
      <c r="A846" s="41">
        <v>2023</v>
      </c>
      <c r="B846" s="52" t="s">
        <v>130</v>
      </c>
      <c r="C846" s="52" t="s">
        <v>133</v>
      </c>
      <c r="D846" s="52" t="s">
        <v>21</v>
      </c>
      <c r="E846" s="41">
        <v>1207</v>
      </c>
      <c r="F846" s="41">
        <v>2</v>
      </c>
      <c r="G846" s="52" t="s">
        <v>28</v>
      </c>
      <c r="H846" s="41">
        <v>5</v>
      </c>
      <c r="I846" s="52"/>
      <c r="J846" s="52"/>
      <c r="K846" s="41">
        <v>160</v>
      </c>
      <c r="L846" s="41">
        <v>160</v>
      </c>
      <c r="M846" s="41">
        <v>143</v>
      </c>
      <c r="N846" s="52"/>
      <c r="O846" s="52"/>
    </row>
    <row r="847" spans="1:15" ht="15.75" customHeight="1" x14ac:dyDescent="0.15">
      <c r="A847" s="41">
        <v>2023</v>
      </c>
      <c r="B847" s="52" t="s">
        <v>130</v>
      </c>
      <c r="C847" s="52" t="s">
        <v>144</v>
      </c>
      <c r="D847" s="52" t="s">
        <v>21</v>
      </c>
      <c r="E847" s="41">
        <v>1207</v>
      </c>
      <c r="F847" s="41">
        <v>2</v>
      </c>
      <c r="G847" s="52" t="s">
        <v>28</v>
      </c>
      <c r="H847" s="41">
        <v>5</v>
      </c>
      <c r="I847" s="52"/>
      <c r="J847" s="41">
        <v>20</v>
      </c>
      <c r="K847" s="41">
        <v>106</v>
      </c>
      <c r="L847" s="41">
        <v>86</v>
      </c>
      <c r="M847" s="41">
        <v>55</v>
      </c>
      <c r="N847" s="52"/>
      <c r="O847" s="52"/>
    </row>
    <row r="848" spans="1:15" ht="15.75" customHeight="1" x14ac:dyDescent="0.15">
      <c r="A848" s="41">
        <v>2023</v>
      </c>
      <c r="B848" s="52" t="s">
        <v>130</v>
      </c>
      <c r="C848" s="52" t="s">
        <v>131</v>
      </c>
      <c r="D848" s="52" t="s">
        <v>21</v>
      </c>
      <c r="E848" s="41">
        <v>1207</v>
      </c>
      <c r="F848" s="41">
        <v>2</v>
      </c>
      <c r="G848" s="52" t="s">
        <v>28</v>
      </c>
      <c r="H848" s="41">
        <v>5</v>
      </c>
      <c r="I848" s="52"/>
      <c r="J848" s="41">
        <v>49</v>
      </c>
      <c r="K848" s="41">
        <v>132</v>
      </c>
      <c r="L848" s="41">
        <v>83</v>
      </c>
      <c r="M848" s="41">
        <v>532</v>
      </c>
      <c r="N848" s="52"/>
      <c r="O848" s="52"/>
    </row>
    <row r="849" spans="1:15" ht="15.75" customHeight="1" x14ac:dyDescent="0.15">
      <c r="A849" s="41">
        <v>2023</v>
      </c>
      <c r="B849" s="52" t="s">
        <v>127</v>
      </c>
      <c r="C849" s="52" t="s">
        <v>134</v>
      </c>
      <c r="D849" s="52" t="s">
        <v>21</v>
      </c>
      <c r="E849" s="41">
        <v>1207</v>
      </c>
      <c r="F849" s="41">
        <v>2</v>
      </c>
      <c r="G849" s="52" t="s">
        <v>28</v>
      </c>
      <c r="H849" s="41">
        <v>5</v>
      </c>
      <c r="I849" s="41">
        <v>16</v>
      </c>
      <c r="J849" s="41">
        <v>16</v>
      </c>
      <c r="K849" s="52"/>
      <c r="L849" s="52"/>
      <c r="M849" s="52"/>
      <c r="N849" s="52"/>
      <c r="O849" s="52"/>
    </row>
    <row r="850" spans="1:15" ht="15.75" customHeight="1" x14ac:dyDescent="0.15">
      <c r="A850" s="41">
        <v>2023</v>
      </c>
      <c r="B850" s="52" t="s">
        <v>127</v>
      </c>
      <c r="C850" s="52" t="s">
        <v>135</v>
      </c>
      <c r="D850" s="52" t="s">
        <v>21</v>
      </c>
      <c r="E850" s="41">
        <v>1207</v>
      </c>
      <c r="F850" s="41">
        <v>2</v>
      </c>
      <c r="G850" s="52" t="s">
        <v>28</v>
      </c>
      <c r="H850" s="41">
        <v>5</v>
      </c>
      <c r="I850" s="41">
        <v>3</v>
      </c>
      <c r="J850" s="41">
        <v>3</v>
      </c>
      <c r="K850" s="52"/>
      <c r="L850" s="52"/>
      <c r="M850" s="52"/>
      <c r="N850" s="52"/>
      <c r="O850" s="52"/>
    </row>
    <row r="851" spans="1:15" ht="15.75" customHeight="1" x14ac:dyDescent="0.15">
      <c r="A851" s="41">
        <v>2023</v>
      </c>
      <c r="B851" s="52" t="s">
        <v>127</v>
      </c>
      <c r="C851" s="52" t="s">
        <v>138</v>
      </c>
      <c r="D851" s="52" t="s">
        <v>21</v>
      </c>
      <c r="E851" s="41">
        <v>1207</v>
      </c>
      <c r="F851" s="41">
        <v>2</v>
      </c>
      <c r="G851" s="52" t="s">
        <v>28</v>
      </c>
      <c r="H851" s="41">
        <v>5</v>
      </c>
      <c r="I851" s="41">
        <v>43</v>
      </c>
      <c r="J851" s="41">
        <v>43</v>
      </c>
      <c r="K851" s="52"/>
      <c r="L851" s="52"/>
      <c r="M851" s="52"/>
      <c r="N851" s="52"/>
      <c r="O851" s="52"/>
    </row>
    <row r="852" spans="1:15" ht="15.75" customHeight="1" x14ac:dyDescent="0.15">
      <c r="A852" s="41">
        <v>2023</v>
      </c>
      <c r="B852" s="52" t="s">
        <v>127</v>
      </c>
      <c r="C852" s="52" t="s">
        <v>143</v>
      </c>
      <c r="D852" s="52" t="s">
        <v>21</v>
      </c>
      <c r="E852" s="41">
        <v>1207</v>
      </c>
      <c r="F852" s="41">
        <v>2</v>
      </c>
      <c r="G852" s="52" t="s">
        <v>28</v>
      </c>
      <c r="H852" s="41">
        <v>5</v>
      </c>
      <c r="I852" s="41">
        <v>27</v>
      </c>
      <c r="J852" s="41">
        <v>27</v>
      </c>
      <c r="K852" s="52"/>
      <c r="L852" s="52"/>
      <c r="M852" s="52"/>
      <c r="N852" s="52"/>
      <c r="O852" s="52"/>
    </row>
    <row r="853" spans="1:15" ht="15.75" customHeight="1" x14ac:dyDescent="0.15">
      <c r="A853" s="41">
        <v>2023</v>
      </c>
      <c r="B853" s="52" t="s">
        <v>127</v>
      </c>
      <c r="C853" s="52" t="s">
        <v>128</v>
      </c>
      <c r="D853" s="52" t="s">
        <v>21</v>
      </c>
      <c r="E853" s="41">
        <v>1305</v>
      </c>
      <c r="F853" s="41">
        <v>3</v>
      </c>
      <c r="G853" s="52" t="s">
        <v>28</v>
      </c>
      <c r="H853" s="41">
        <v>5</v>
      </c>
      <c r="I853" s="41">
        <v>78</v>
      </c>
      <c r="J853" s="41">
        <v>78</v>
      </c>
      <c r="K853" s="52"/>
      <c r="L853" s="52"/>
      <c r="M853" s="41">
        <v>1557</v>
      </c>
      <c r="N853" s="52"/>
      <c r="O853" s="52"/>
    </row>
    <row r="854" spans="1:15" ht="15.75" customHeight="1" x14ac:dyDescent="0.15">
      <c r="A854" s="41">
        <v>2023</v>
      </c>
      <c r="B854" s="52" t="s">
        <v>127</v>
      </c>
      <c r="C854" s="52" t="s">
        <v>129</v>
      </c>
      <c r="D854" s="52" t="s">
        <v>21</v>
      </c>
      <c r="E854" s="41">
        <v>1305</v>
      </c>
      <c r="F854" s="41">
        <v>3</v>
      </c>
      <c r="G854" s="52" t="s">
        <v>28</v>
      </c>
      <c r="H854" s="41">
        <v>5</v>
      </c>
      <c r="I854" s="41">
        <v>102</v>
      </c>
      <c r="J854" s="52"/>
      <c r="K854" s="52"/>
      <c r="L854" s="41">
        <v>102</v>
      </c>
      <c r="M854" s="52"/>
      <c r="N854" s="52"/>
      <c r="O854" s="52"/>
    </row>
    <row r="855" spans="1:15" ht="15.75" customHeight="1" x14ac:dyDescent="0.15">
      <c r="A855" s="41">
        <v>2023</v>
      </c>
      <c r="B855" s="52" t="s">
        <v>127</v>
      </c>
      <c r="C855" s="52" t="s">
        <v>140</v>
      </c>
      <c r="D855" s="52" t="s">
        <v>21</v>
      </c>
      <c r="E855" s="41">
        <v>1305</v>
      </c>
      <c r="F855" s="41">
        <v>3</v>
      </c>
      <c r="G855" s="52" t="s">
        <v>28</v>
      </c>
      <c r="H855" s="41">
        <v>5</v>
      </c>
      <c r="I855" s="41">
        <v>62</v>
      </c>
      <c r="J855" s="52"/>
      <c r="K855" s="52"/>
      <c r="L855" s="41">
        <v>62</v>
      </c>
      <c r="M855" s="52"/>
      <c r="N855" s="52"/>
      <c r="O855" s="52"/>
    </row>
    <row r="856" spans="1:15" ht="15.75" customHeight="1" x14ac:dyDescent="0.15">
      <c r="A856" s="41">
        <v>2023</v>
      </c>
      <c r="B856" s="52" t="s">
        <v>130</v>
      </c>
      <c r="C856" s="52" t="s">
        <v>136</v>
      </c>
      <c r="D856" s="52" t="s">
        <v>21</v>
      </c>
      <c r="E856" s="41">
        <v>1305</v>
      </c>
      <c r="F856" s="41">
        <v>3</v>
      </c>
      <c r="G856" s="52" t="s">
        <v>28</v>
      </c>
      <c r="H856" s="41">
        <v>5</v>
      </c>
      <c r="I856" s="52"/>
      <c r="J856" s="41">
        <v>15</v>
      </c>
      <c r="K856" s="41">
        <v>60</v>
      </c>
      <c r="L856" s="41">
        <v>45</v>
      </c>
      <c r="M856" s="41">
        <v>603</v>
      </c>
      <c r="N856" s="52"/>
      <c r="O856" s="52"/>
    </row>
    <row r="857" spans="1:15" ht="15.75" customHeight="1" x14ac:dyDescent="0.15">
      <c r="A857" s="41">
        <v>2023</v>
      </c>
      <c r="B857" s="52" t="s">
        <v>130</v>
      </c>
      <c r="C857" s="52" t="s">
        <v>132</v>
      </c>
      <c r="D857" s="52" t="s">
        <v>21</v>
      </c>
      <c r="E857" s="41">
        <v>1305</v>
      </c>
      <c r="F857" s="41">
        <v>3</v>
      </c>
      <c r="G857" s="52" t="s">
        <v>28</v>
      </c>
      <c r="H857" s="41">
        <v>5</v>
      </c>
      <c r="I857" s="52"/>
      <c r="J857" s="41">
        <v>20</v>
      </c>
      <c r="K857" s="41">
        <v>95</v>
      </c>
      <c r="L857" s="41">
        <v>75</v>
      </c>
      <c r="M857" s="41">
        <v>1093</v>
      </c>
      <c r="N857" s="52"/>
      <c r="O857" s="52"/>
    </row>
    <row r="858" spans="1:15" ht="15.75" customHeight="1" x14ac:dyDescent="0.15">
      <c r="A858" s="41">
        <v>2023</v>
      </c>
      <c r="B858" s="52" t="s">
        <v>130</v>
      </c>
      <c r="C858" s="52" t="s">
        <v>137</v>
      </c>
      <c r="D858" s="52" t="s">
        <v>21</v>
      </c>
      <c r="E858" s="41">
        <v>1305</v>
      </c>
      <c r="F858" s="41">
        <v>3</v>
      </c>
      <c r="G858" s="52" t="s">
        <v>28</v>
      </c>
      <c r="H858" s="41">
        <v>5</v>
      </c>
      <c r="I858" s="52"/>
      <c r="J858" s="41">
        <v>33</v>
      </c>
      <c r="K858" s="41">
        <v>191</v>
      </c>
      <c r="L858" s="41">
        <v>158</v>
      </c>
      <c r="M858" s="41">
        <v>774</v>
      </c>
      <c r="N858" s="52"/>
      <c r="O858" s="52"/>
    </row>
    <row r="859" spans="1:15" ht="15.75" customHeight="1" x14ac:dyDescent="0.15">
      <c r="A859" s="41">
        <v>2023</v>
      </c>
      <c r="B859" s="52" t="s">
        <v>130</v>
      </c>
      <c r="C859" s="52" t="s">
        <v>133</v>
      </c>
      <c r="D859" s="52" t="s">
        <v>21</v>
      </c>
      <c r="E859" s="41">
        <v>1305</v>
      </c>
      <c r="F859" s="41">
        <v>3</v>
      </c>
      <c r="G859" s="52" t="s">
        <v>28</v>
      </c>
      <c r="H859" s="41">
        <v>5</v>
      </c>
      <c r="I859" s="52"/>
      <c r="J859" s="41">
        <v>18</v>
      </c>
      <c r="K859" s="41">
        <v>78</v>
      </c>
      <c r="L859" s="41">
        <v>60</v>
      </c>
      <c r="M859" s="52"/>
      <c r="N859" s="52"/>
      <c r="O859" s="52"/>
    </row>
    <row r="860" spans="1:15" ht="15.75" customHeight="1" x14ac:dyDescent="0.15">
      <c r="A860" s="41">
        <v>2023</v>
      </c>
      <c r="B860" s="52" t="s">
        <v>130</v>
      </c>
      <c r="C860" s="52" t="s">
        <v>144</v>
      </c>
      <c r="D860" s="52" t="s">
        <v>21</v>
      </c>
      <c r="E860" s="41">
        <v>1305</v>
      </c>
      <c r="F860" s="41">
        <v>3</v>
      </c>
      <c r="G860" s="52" t="s">
        <v>28</v>
      </c>
      <c r="H860" s="41">
        <v>5</v>
      </c>
      <c r="I860" s="52"/>
      <c r="J860" s="41">
        <v>91</v>
      </c>
      <c r="K860" s="41">
        <v>91</v>
      </c>
      <c r="L860" s="52"/>
      <c r="M860" s="52"/>
      <c r="N860" s="52"/>
      <c r="O860" s="52"/>
    </row>
    <row r="861" spans="1:15" ht="15.75" customHeight="1" x14ac:dyDescent="0.15">
      <c r="A861" s="41">
        <v>2023</v>
      </c>
      <c r="B861" s="52" t="s">
        <v>130</v>
      </c>
      <c r="C861" s="52" t="s">
        <v>144</v>
      </c>
      <c r="D861" s="52" t="s">
        <v>21</v>
      </c>
      <c r="E861" s="41">
        <v>1305</v>
      </c>
      <c r="F861" s="41">
        <v>3</v>
      </c>
      <c r="G861" s="52" t="s">
        <v>28</v>
      </c>
      <c r="H861" s="41">
        <v>5</v>
      </c>
      <c r="I861" s="52"/>
      <c r="J861" s="52"/>
      <c r="K861" s="41">
        <v>0</v>
      </c>
      <c r="L861" s="52"/>
      <c r="M861" s="41">
        <v>2394</v>
      </c>
      <c r="N861" s="52"/>
      <c r="O861" s="52"/>
    </row>
    <row r="862" spans="1:15" ht="15.75" customHeight="1" x14ac:dyDescent="0.15">
      <c r="A862" s="41">
        <v>2023</v>
      </c>
      <c r="B862" s="52" t="s">
        <v>130</v>
      </c>
      <c r="C862" s="52" t="s">
        <v>131</v>
      </c>
      <c r="D862" s="52" t="s">
        <v>21</v>
      </c>
      <c r="E862" s="41">
        <v>1305</v>
      </c>
      <c r="F862" s="41">
        <v>3</v>
      </c>
      <c r="G862" s="52" t="s">
        <v>28</v>
      </c>
      <c r="H862" s="41">
        <v>5</v>
      </c>
      <c r="I862" s="52"/>
      <c r="J862" s="52"/>
      <c r="K862" s="41">
        <v>215</v>
      </c>
      <c r="L862" s="41">
        <v>215</v>
      </c>
      <c r="M862" s="41">
        <v>515</v>
      </c>
      <c r="N862" s="52"/>
      <c r="O862" s="52"/>
    </row>
    <row r="863" spans="1:15" ht="15.75" customHeight="1" x14ac:dyDescent="0.15">
      <c r="A863" s="41">
        <v>2023</v>
      </c>
      <c r="B863" s="52" t="s">
        <v>130</v>
      </c>
      <c r="C863" s="52" t="s">
        <v>141</v>
      </c>
      <c r="D863" s="52" t="s">
        <v>21</v>
      </c>
      <c r="E863" s="41">
        <v>1305</v>
      </c>
      <c r="F863" s="41">
        <v>3</v>
      </c>
      <c r="G863" s="52" t="s">
        <v>28</v>
      </c>
      <c r="H863" s="41">
        <v>5</v>
      </c>
      <c r="I863" s="52"/>
      <c r="J863" s="41">
        <v>124</v>
      </c>
      <c r="K863" s="41">
        <v>124</v>
      </c>
      <c r="L863" s="52"/>
      <c r="M863" s="41">
        <v>648</v>
      </c>
      <c r="N863" s="52"/>
      <c r="O863" s="52"/>
    </row>
    <row r="864" spans="1:15" ht="15.75" customHeight="1" x14ac:dyDescent="0.15">
      <c r="A864" s="41">
        <v>2023</v>
      </c>
      <c r="B864" s="52" t="s">
        <v>127</v>
      </c>
      <c r="C864" s="52" t="s">
        <v>134</v>
      </c>
      <c r="D864" s="52" t="s">
        <v>21</v>
      </c>
      <c r="E864" s="41">
        <v>1305</v>
      </c>
      <c r="F864" s="41">
        <v>3</v>
      </c>
      <c r="G864" s="52" t="s">
        <v>28</v>
      </c>
      <c r="H864" s="41">
        <v>5</v>
      </c>
      <c r="I864" s="41">
        <v>15</v>
      </c>
      <c r="J864" s="41">
        <v>15</v>
      </c>
      <c r="K864" s="52"/>
      <c r="L864" s="52"/>
      <c r="M864" s="52"/>
      <c r="N864" s="52"/>
      <c r="O864" s="52"/>
    </row>
    <row r="865" spans="1:15" ht="15.75" customHeight="1" x14ac:dyDescent="0.15">
      <c r="A865" s="41">
        <v>2023</v>
      </c>
      <c r="B865" s="52" t="s">
        <v>127</v>
      </c>
      <c r="C865" s="52" t="s">
        <v>135</v>
      </c>
      <c r="D865" s="52" t="s">
        <v>21</v>
      </c>
      <c r="E865" s="41">
        <v>1305</v>
      </c>
      <c r="F865" s="41">
        <v>3</v>
      </c>
      <c r="G865" s="52" t="s">
        <v>28</v>
      </c>
      <c r="H865" s="41">
        <v>5</v>
      </c>
      <c r="I865" s="41">
        <v>3</v>
      </c>
      <c r="J865" s="41">
        <v>3</v>
      </c>
      <c r="K865" s="52"/>
      <c r="L865" s="52"/>
      <c r="M865" s="52"/>
      <c r="N865" s="52"/>
      <c r="O865" s="52"/>
    </row>
    <row r="866" spans="1:15" ht="15.75" customHeight="1" x14ac:dyDescent="0.15">
      <c r="A866" s="41">
        <v>2023</v>
      </c>
      <c r="B866" s="52" t="s">
        <v>127</v>
      </c>
      <c r="C866" s="52" t="s">
        <v>138</v>
      </c>
      <c r="D866" s="52" t="s">
        <v>21</v>
      </c>
      <c r="E866" s="41">
        <v>1305</v>
      </c>
      <c r="F866" s="41">
        <v>3</v>
      </c>
      <c r="G866" s="52" t="s">
        <v>28</v>
      </c>
      <c r="H866" s="41">
        <v>5</v>
      </c>
      <c r="I866" s="41">
        <v>17</v>
      </c>
      <c r="J866" s="52"/>
      <c r="K866" s="52"/>
      <c r="L866" s="41">
        <v>17</v>
      </c>
      <c r="M866" s="52"/>
      <c r="N866" s="52"/>
      <c r="O866" s="52"/>
    </row>
    <row r="867" spans="1:15" ht="15.75" customHeight="1" x14ac:dyDescent="0.15">
      <c r="A867" s="41">
        <v>2023</v>
      </c>
      <c r="B867" s="52" t="s">
        <v>127</v>
      </c>
      <c r="C867" s="52" t="s">
        <v>142</v>
      </c>
      <c r="D867" s="52" t="s">
        <v>21</v>
      </c>
      <c r="E867" s="41">
        <v>1305</v>
      </c>
      <c r="F867" s="41">
        <v>3</v>
      </c>
      <c r="G867" s="52" t="s">
        <v>28</v>
      </c>
      <c r="H867" s="41">
        <v>5</v>
      </c>
      <c r="I867" s="41">
        <v>4</v>
      </c>
      <c r="J867" s="41">
        <v>4</v>
      </c>
      <c r="K867" s="52"/>
      <c r="L867" s="52"/>
      <c r="M867" s="52"/>
      <c r="N867" s="52"/>
      <c r="O867" s="52"/>
    </row>
    <row r="868" spans="1:15" ht="15.75" customHeight="1" x14ac:dyDescent="0.15">
      <c r="A868" s="41">
        <v>2023</v>
      </c>
      <c r="B868" s="52" t="s">
        <v>127</v>
      </c>
      <c r="C868" s="52" t="s">
        <v>143</v>
      </c>
      <c r="D868" s="52" t="s">
        <v>21</v>
      </c>
      <c r="E868" s="41">
        <v>1305</v>
      </c>
      <c r="F868" s="41">
        <v>3</v>
      </c>
      <c r="G868" s="52" t="s">
        <v>28</v>
      </c>
      <c r="H868" s="41">
        <v>5</v>
      </c>
      <c r="I868" s="41">
        <v>0</v>
      </c>
      <c r="J868" s="52"/>
      <c r="K868" s="52"/>
      <c r="L868" s="52"/>
      <c r="M868" s="52"/>
      <c r="N868" s="52"/>
      <c r="O868" s="52"/>
    </row>
    <row r="869" spans="1:15" ht="15.75" customHeight="1" x14ac:dyDescent="0.15">
      <c r="A869" s="41">
        <v>2023</v>
      </c>
      <c r="B869" s="52" t="s">
        <v>127</v>
      </c>
      <c r="C869" s="52" t="s">
        <v>128</v>
      </c>
      <c r="D869" s="52" t="s">
        <v>21</v>
      </c>
      <c r="E869" s="41">
        <v>1312</v>
      </c>
      <c r="F869" s="41">
        <v>3</v>
      </c>
      <c r="G869" s="52" t="s">
        <v>28</v>
      </c>
      <c r="H869" s="41">
        <v>4</v>
      </c>
      <c r="I869" s="41">
        <v>56</v>
      </c>
      <c r="J869" s="52"/>
      <c r="K869" s="52"/>
      <c r="L869" s="41">
        <v>56</v>
      </c>
      <c r="M869" s="52"/>
      <c r="N869" s="52"/>
      <c r="O869" s="52"/>
    </row>
    <row r="870" spans="1:15" ht="15.75" customHeight="1" x14ac:dyDescent="0.15">
      <c r="A870" s="41">
        <v>2023</v>
      </c>
      <c r="B870" s="52" t="s">
        <v>127</v>
      </c>
      <c r="C870" s="52" t="s">
        <v>129</v>
      </c>
      <c r="D870" s="52" t="s">
        <v>21</v>
      </c>
      <c r="E870" s="41">
        <v>1312</v>
      </c>
      <c r="F870" s="41">
        <v>3</v>
      </c>
      <c r="G870" s="52" t="s">
        <v>28</v>
      </c>
      <c r="H870" s="41">
        <v>4</v>
      </c>
      <c r="I870" s="41">
        <v>42</v>
      </c>
      <c r="J870" s="41">
        <v>21</v>
      </c>
      <c r="K870" s="52"/>
      <c r="L870" s="41">
        <v>21</v>
      </c>
      <c r="M870" s="52"/>
      <c r="N870" s="52"/>
      <c r="O870" s="52"/>
    </row>
    <row r="871" spans="1:15" ht="15.75" customHeight="1" x14ac:dyDescent="0.15">
      <c r="A871" s="41">
        <v>2023</v>
      </c>
      <c r="B871" s="52" t="s">
        <v>127</v>
      </c>
      <c r="C871" s="52" t="s">
        <v>140</v>
      </c>
      <c r="D871" s="52" t="s">
        <v>21</v>
      </c>
      <c r="E871" s="41">
        <v>1312</v>
      </c>
      <c r="F871" s="41">
        <v>3</v>
      </c>
      <c r="G871" s="52" t="s">
        <v>28</v>
      </c>
      <c r="H871" s="41">
        <v>4</v>
      </c>
      <c r="I871" s="41">
        <v>10</v>
      </c>
      <c r="J871" s="41">
        <v>10</v>
      </c>
      <c r="K871" s="52"/>
      <c r="L871" s="52"/>
      <c r="M871" s="52"/>
      <c r="N871" s="52"/>
      <c r="O871" s="52"/>
    </row>
    <row r="872" spans="1:15" ht="15.75" customHeight="1" x14ac:dyDescent="0.15">
      <c r="A872" s="41">
        <v>2023</v>
      </c>
      <c r="B872" s="52" t="s">
        <v>130</v>
      </c>
      <c r="C872" s="52" t="s">
        <v>136</v>
      </c>
      <c r="D872" s="52" t="s">
        <v>21</v>
      </c>
      <c r="E872" s="41">
        <v>1312</v>
      </c>
      <c r="F872" s="41">
        <v>3</v>
      </c>
      <c r="G872" s="52" t="s">
        <v>28</v>
      </c>
      <c r="H872" s="41">
        <v>4</v>
      </c>
      <c r="I872" s="52"/>
      <c r="J872" s="52"/>
      <c r="K872" s="41">
        <v>357</v>
      </c>
      <c r="L872" s="41">
        <v>357</v>
      </c>
      <c r="M872" s="41">
        <v>2939</v>
      </c>
      <c r="N872" s="52"/>
      <c r="O872" s="52"/>
    </row>
    <row r="873" spans="1:15" ht="15.75" customHeight="1" x14ac:dyDescent="0.15">
      <c r="A873" s="41">
        <v>2023</v>
      </c>
      <c r="B873" s="52" t="s">
        <v>130</v>
      </c>
      <c r="C873" s="52" t="s">
        <v>132</v>
      </c>
      <c r="D873" s="52" t="s">
        <v>21</v>
      </c>
      <c r="E873" s="41">
        <v>1312</v>
      </c>
      <c r="F873" s="41">
        <v>3</v>
      </c>
      <c r="G873" s="52" t="s">
        <v>28</v>
      </c>
      <c r="H873" s="41">
        <v>4</v>
      </c>
      <c r="I873" s="52"/>
      <c r="J873" s="41">
        <v>10</v>
      </c>
      <c r="K873" s="41">
        <v>80</v>
      </c>
      <c r="L873" s="41">
        <v>70</v>
      </c>
      <c r="M873" s="41">
        <v>68</v>
      </c>
      <c r="N873" s="52"/>
      <c r="O873" s="52"/>
    </row>
    <row r="874" spans="1:15" ht="15.75" customHeight="1" x14ac:dyDescent="0.15">
      <c r="A874" s="41">
        <v>2023</v>
      </c>
      <c r="B874" s="52" t="s">
        <v>130</v>
      </c>
      <c r="C874" s="52" t="s">
        <v>137</v>
      </c>
      <c r="D874" s="52" t="s">
        <v>21</v>
      </c>
      <c r="E874" s="41">
        <v>1312</v>
      </c>
      <c r="F874" s="41">
        <v>3</v>
      </c>
      <c r="G874" s="52" t="s">
        <v>28</v>
      </c>
      <c r="H874" s="41">
        <v>4</v>
      </c>
      <c r="I874" s="52"/>
      <c r="J874" s="41">
        <v>17</v>
      </c>
      <c r="K874" s="41">
        <v>89</v>
      </c>
      <c r="L874" s="41">
        <v>72</v>
      </c>
      <c r="M874" s="41">
        <v>915</v>
      </c>
      <c r="N874" s="52"/>
      <c r="O874" s="52"/>
    </row>
    <row r="875" spans="1:15" ht="15.75" customHeight="1" x14ac:dyDescent="0.15">
      <c r="A875" s="41">
        <v>2023</v>
      </c>
      <c r="B875" s="52" t="s">
        <v>130</v>
      </c>
      <c r="C875" s="52" t="s">
        <v>144</v>
      </c>
      <c r="D875" s="52" t="s">
        <v>21</v>
      </c>
      <c r="E875" s="41">
        <v>1312</v>
      </c>
      <c r="F875" s="41">
        <v>3</v>
      </c>
      <c r="G875" s="52" t="s">
        <v>28</v>
      </c>
      <c r="H875" s="41">
        <v>4</v>
      </c>
      <c r="I875" s="52"/>
      <c r="J875" s="41">
        <v>58</v>
      </c>
      <c r="K875" s="41">
        <v>79</v>
      </c>
      <c r="L875" s="41">
        <v>21</v>
      </c>
      <c r="M875" s="41">
        <v>1939</v>
      </c>
      <c r="N875" s="52"/>
      <c r="O875" s="52"/>
    </row>
    <row r="876" spans="1:15" ht="15.75" customHeight="1" x14ac:dyDescent="0.15">
      <c r="A876" s="41">
        <v>2023</v>
      </c>
      <c r="B876" s="52" t="s">
        <v>130</v>
      </c>
      <c r="C876" s="52" t="s">
        <v>131</v>
      </c>
      <c r="D876" s="52" t="s">
        <v>21</v>
      </c>
      <c r="E876" s="41">
        <v>1312</v>
      </c>
      <c r="F876" s="41">
        <v>3</v>
      </c>
      <c r="G876" s="52" t="s">
        <v>28</v>
      </c>
      <c r="H876" s="41">
        <v>4</v>
      </c>
      <c r="I876" s="52"/>
      <c r="J876" s="52"/>
      <c r="K876" s="41">
        <v>0</v>
      </c>
      <c r="L876" s="52"/>
      <c r="M876" s="41">
        <v>183</v>
      </c>
      <c r="N876" s="52"/>
      <c r="O876" s="52"/>
    </row>
    <row r="877" spans="1:15" ht="15.75" customHeight="1" x14ac:dyDescent="0.15">
      <c r="A877" s="41">
        <v>2023</v>
      </c>
      <c r="B877" s="52" t="s">
        <v>130</v>
      </c>
      <c r="C877" s="52" t="s">
        <v>141</v>
      </c>
      <c r="D877" s="52" t="s">
        <v>21</v>
      </c>
      <c r="E877" s="41">
        <v>1312</v>
      </c>
      <c r="F877" s="41">
        <v>3</v>
      </c>
      <c r="G877" s="52" t="s">
        <v>28</v>
      </c>
      <c r="H877" s="41">
        <v>4</v>
      </c>
      <c r="I877" s="52"/>
      <c r="J877" s="41">
        <v>52</v>
      </c>
      <c r="K877" s="41">
        <v>52</v>
      </c>
      <c r="L877" s="52"/>
      <c r="M877" s="41">
        <v>249</v>
      </c>
      <c r="N877" s="52"/>
      <c r="O877" s="52"/>
    </row>
    <row r="878" spans="1:15" ht="15.75" customHeight="1" x14ac:dyDescent="0.15">
      <c r="A878" s="41">
        <v>2023</v>
      </c>
      <c r="B878" s="52" t="s">
        <v>127</v>
      </c>
      <c r="C878" s="52" t="s">
        <v>134</v>
      </c>
      <c r="D878" s="52" t="s">
        <v>21</v>
      </c>
      <c r="E878" s="41">
        <v>1312</v>
      </c>
      <c r="F878" s="41">
        <v>3</v>
      </c>
      <c r="G878" s="52" t="s">
        <v>28</v>
      </c>
      <c r="H878" s="41">
        <v>4</v>
      </c>
      <c r="I878" s="41">
        <v>2</v>
      </c>
      <c r="J878" s="41">
        <v>2</v>
      </c>
      <c r="K878" s="52"/>
      <c r="L878" s="52"/>
      <c r="M878" s="52"/>
      <c r="N878" s="52"/>
      <c r="O878" s="52"/>
    </row>
    <row r="879" spans="1:15" ht="15.75" customHeight="1" x14ac:dyDescent="0.15">
      <c r="A879" s="41">
        <v>2023</v>
      </c>
      <c r="B879" s="52" t="s">
        <v>127</v>
      </c>
      <c r="C879" s="52" t="s">
        <v>135</v>
      </c>
      <c r="D879" s="52" t="s">
        <v>21</v>
      </c>
      <c r="E879" s="41">
        <v>1312</v>
      </c>
      <c r="F879" s="41">
        <v>3</v>
      </c>
      <c r="G879" s="52" t="s">
        <v>28</v>
      </c>
      <c r="H879" s="41">
        <v>4</v>
      </c>
      <c r="I879" s="41">
        <v>12</v>
      </c>
      <c r="J879" s="52"/>
      <c r="K879" s="52"/>
      <c r="L879" s="41">
        <v>12</v>
      </c>
      <c r="M879" s="52"/>
      <c r="N879" s="52"/>
      <c r="O879" s="52"/>
    </row>
    <row r="880" spans="1:15" ht="15.75" customHeight="1" x14ac:dyDescent="0.15">
      <c r="A880" s="41">
        <v>2023</v>
      </c>
      <c r="B880" s="52" t="s">
        <v>127</v>
      </c>
      <c r="C880" s="52" t="s">
        <v>138</v>
      </c>
      <c r="D880" s="52" t="s">
        <v>21</v>
      </c>
      <c r="E880" s="41">
        <v>1312</v>
      </c>
      <c r="F880" s="41">
        <v>3</v>
      </c>
      <c r="G880" s="52" t="s">
        <v>28</v>
      </c>
      <c r="H880" s="41">
        <v>4</v>
      </c>
      <c r="I880" s="41">
        <v>30</v>
      </c>
      <c r="J880" s="41">
        <v>30</v>
      </c>
      <c r="K880" s="52"/>
      <c r="L880" s="52"/>
      <c r="M880" s="52"/>
      <c r="N880" s="52"/>
      <c r="O880" s="52"/>
    </row>
    <row r="881" spans="1:15" ht="15.75" customHeight="1" x14ac:dyDescent="0.15">
      <c r="A881" s="41">
        <v>2023</v>
      </c>
      <c r="B881" s="52" t="s">
        <v>127</v>
      </c>
      <c r="C881" s="52" t="s">
        <v>142</v>
      </c>
      <c r="D881" s="52" t="s">
        <v>21</v>
      </c>
      <c r="E881" s="41">
        <v>1312</v>
      </c>
      <c r="F881" s="41">
        <v>3</v>
      </c>
      <c r="G881" s="52" t="s">
        <v>28</v>
      </c>
      <c r="H881" s="41">
        <v>4</v>
      </c>
      <c r="I881" s="41">
        <v>3</v>
      </c>
      <c r="J881" s="41">
        <v>3</v>
      </c>
      <c r="K881" s="52"/>
      <c r="L881" s="52"/>
      <c r="M881" s="52"/>
      <c r="N881" s="52"/>
      <c r="O881" s="52"/>
    </row>
    <row r="882" spans="1:15" ht="15.75" customHeight="1" x14ac:dyDescent="0.15">
      <c r="A882" s="41">
        <v>2023</v>
      </c>
      <c r="B882" s="52" t="s">
        <v>127</v>
      </c>
      <c r="C882" s="52" t="s">
        <v>128</v>
      </c>
      <c r="D882" s="52" t="s">
        <v>21</v>
      </c>
      <c r="E882" s="41">
        <v>1402</v>
      </c>
      <c r="F882" s="41">
        <v>4</v>
      </c>
      <c r="G882" s="52" t="s">
        <v>28</v>
      </c>
      <c r="H882" s="41">
        <v>4</v>
      </c>
      <c r="I882" s="41">
        <v>57</v>
      </c>
      <c r="J882" s="41">
        <v>57</v>
      </c>
      <c r="K882" s="52"/>
      <c r="L882" s="52"/>
      <c r="M882" s="52"/>
      <c r="N882" s="52"/>
      <c r="O882" s="52"/>
    </row>
    <row r="883" spans="1:15" ht="15.75" customHeight="1" x14ac:dyDescent="0.15">
      <c r="A883" s="41">
        <v>2023</v>
      </c>
      <c r="B883" s="52" t="s">
        <v>127</v>
      </c>
      <c r="C883" s="52" t="s">
        <v>129</v>
      </c>
      <c r="D883" s="52" t="s">
        <v>21</v>
      </c>
      <c r="E883" s="41">
        <v>1402</v>
      </c>
      <c r="F883" s="41">
        <v>4</v>
      </c>
      <c r="G883" s="52" t="s">
        <v>28</v>
      </c>
      <c r="H883" s="41">
        <v>4</v>
      </c>
      <c r="I883" s="41">
        <v>252</v>
      </c>
      <c r="J883" s="41">
        <v>64</v>
      </c>
      <c r="K883" s="52"/>
      <c r="L883" s="41">
        <v>188</v>
      </c>
      <c r="M883" s="52"/>
      <c r="N883" s="52"/>
      <c r="O883" s="52"/>
    </row>
    <row r="884" spans="1:15" ht="15.75" customHeight="1" x14ac:dyDescent="0.15">
      <c r="A884" s="41">
        <v>2023</v>
      </c>
      <c r="B884" s="52" t="s">
        <v>127</v>
      </c>
      <c r="C884" s="52" t="s">
        <v>140</v>
      </c>
      <c r="D884" s="52" t="s">
        <v>21</v>
      </c>
      <c r="E884" s="41">
        <v>1402</v>
      </c>
      <c r="F884" s="41">
        <v>4</v>
      </c>
      <c r="G884" s="52" t="s">
        <v>28</v>
      </c>
      <c r="H884" s="41">
        <v>4</v>
      </c>
      <c r="I884" s="41">
        <v>155</v>
      </c>
      <c r="J884" s="41">
        <v>59</v>
      </c>
      <c r="K884" s="52"/>
      <c r="L884" s="41">
        <v>96</v>
      </c>
      <c r="M884" s="52"/>
      <c r="N884" s="52"/>
      <c r="O884" s="52"/>
    </row>
    <row r="885" spans="1:15" ht="15.75" customHeight="1" x14ac:dyDescent="0.15">
      <c r="A885" s="41">
        <v>2023</v>
      </c>
      <c r="B885" s="52" t="s">
        <v>130</v>
      </c>
      <c r="C885" s="52" t="s">
        <v>132</v>
      </c>
      <c r="D885" s="52" t="s">
        <v>21</v>
      </c>
      <c r="E885" s="41">
        <v>1402</v>
      </c>
      <c r="F885" s="41">
        <v>4</v>
      </c>
      <c r="G885" s="52" t="s">
        <v>28</v>
      </c>
      <c r="H885" s="41">
        <v>4</v>
      </c>
      <c r="I885" s="52"/>
      <c r="J885" s="41">
        <v>52</v>
      </c>
      <c r="K885" s="41">
        <v>163</v>
      </c>
      <c r="L885" s="41">
        <v>111</v>
      </c>
      <c r="M885" s="41">
        <v>1641</v>
      </c>
      <c r="N885" s="52"/>
      <c r="O885" s="52"/>
    </row>
    <row r="886" spans="1:15" ht="15.75" customHeight="1" x14ac:dyDescent="0.15">
      <c r="A886" s="41">
        <v>2023</v>
      </c>
      <c r="B886" s="52" t="s">
        <v>130</v>
      </c>
      <c r="C886" s="52" t="s">
        <v>137</v>
      </c>
      <c r="D886" s="52" t="s">
        <v>21</v>
      </c>
      <c r="E886" s="41">
        <v>1402</v>
      </c>
      <c r="F886" s="41">
        <v>4</v>
      </c>
      <c r="G886" s="52" t="s">
        <v>28</v>
      </c>
      <c r="H886" s="41">
        <v>4</v>
      </c>
      <c r="I886" s="52"/>
      <c r="J886" s="41">
        <v>14</v>
      </c>
      <c r="K886" s="41">
        <v>60</v>
      </c>
      <c r="L886" s="41">
        <v>46</v>
      </c>
      <c r="M886" s="41">
        <v>900</v>
      </c>
      <c r="N886" s="52"/>
      <c r="O886" s="52"/>
    </row>
    <row r="887" spans="1:15" ht="15.75" customHeight="1" x14ac:dyDescent="0.15">
      <c r="A887" s="41">
        <v>2023</v>
      </c>
      <c r="B887" s="52" t="s">
        <v>130</v>
      </c>
      <c r="C887" s="52" t="s">
        <v>144</v>
      </c>
      <c r="D887" s="52" t="s">
        <v>21</v>
      </c>
      <c r="E887" s="41">
        <v>1402</v>
      </c>
      <c r="F887" s="41">
        <v>4</v>
      </c>
      <c r="G887" s="52" t="s">
        <v>28</v>
      </c>
      <c r="H887" s="41">
        <v>4</v>
      </c>
      <c r="I887" s="52"/>
      <c r="J887" s="41">
        <v>34</v>
      </c>
      <c r="K887" s="41">
        <v>128</v>
      </c>
      <c r="L887" s="41">
        <v>94</v>
      </c>
      <c r="M887" s="41">
        <v>271</v>
      </c>
      <c r="N887" s="52"/>
      <c r="O887" s="52"/>
    </row>
    <row r="888" spans="1:15" ht="15.75" customHeight="1" x14ac:dyDescent="0.15">
      <c r="A888" s="41">
        <v>2023</v>
      </c>
      <c r="B888" s="52" t="s">
        <v>130</v>
      </c>
      <c r="C888" s="52" t="s">
        <v>131</v>
      </c>
      <c r="D888" s="52" t="s">
        <v>21</v>
      </c>
      <c r="E888" s="41">
        <v>1402</v>
      </c>
      <c r="F888" s="41">
        <v>4</v>
      </c>
      <c r="G888" s="52" t="s">
        <v>28</v>
      </c>
      <c r="H888" s="41">
        <v>4</v>
      </c>
      <c r="I888" s="52"/>
      <c r="J888" s="41">
        <v>25</v>
      </c>
      <c r="K888" s="41">
        <v>228</v>
      </c>
      <c r="L888" s="41">
        <v>203</v>
      </c>
      <c r="M888" s="41">
        <v>377</v>
      </c>
      <c r="N888" s="52"/>
      <c r="O888" s="52"/>
    </row>
    <row r="889" spans="1:15" ht="15.75" customHeight="1" x14ac:dyDescent="0.15">
      <c r="A889" s="41">
        <v>2023</v>
      </c>
      <c r="B889" s="52" t="s">
        <v>130</v>
      </c>
      <c r="C889" s="52" t="s">
        <v>141</v>
      </c>
      <c r="D889" s="52" t="s">
        <v>21</v>
      </c>
      <c r="E889" s="41">
        <v>1402</v>
      </c>
      <c r="F889" s="41">
        <v>4</v>
      </c>
      <c r="G889" s="52" t="s">
        <v>28</v>
      </c>
      <c r="H889" s="41">
        <v>4</v>
      </c>
      <c r="I889" s="52"/>
      <c r="J889" s="41">
        <v>111</v>
      </c>
      <c r="K889" s="41">
        <v>111</v>
      </c>
      <c r="L889" s="52"/>
      <c r="M889" s="41">
        <v>151</v>
      </c>
      <c r="N889" s="52"/>
      <c r="O889" s="52"/>
    </row>
    <row r="890" spans="1:15" ht="15.75" customHeight="1" x14ac:dyDescent="0.15">
      <c r="A890" s="41">
        <v>2023</v>
      </c>
      <c r="B890" s="52" t="s">
        <v>127</v>
      </c>
      <c r="C890" s="52" t="s">
        <v>134</v>
      </c>
      <c r="D890" s="52" t="s">
        <v>21</v>
      </c>
      <c r="E890" s="41">
        <v>1402</v>
      </c>
      <c r="F890" s="41">
        <v>4</v>
      </c>
      <c r="G890" s="52" t="s">
        <v>28</v>
      </c>
      <c r="H890" s="41">
        <v>4</v>
      </c>
      <c r="I890" s="41">
        <v>5</v>
      </c>
      <c r="J890" s="41">
        <v>5</v>
      </c>
      <c r="K890" s="52"/>
      <c r="L890" s="52"/>
      <c r="M890" s="52"/>
      <c r="N890" s="52"/>
      <c r="O890" s="52"/>
    </row>
    <row r="891" spans="1:15" ht="15.75" customHeight="1" x14ac:dyDescent="0.15">
      <c r="A891" s="41">
        <v>2023</v>
      </c>
      <c r="B891" s="52" t="s">
        <v>127</v>
      </c>
      <c r="C891" s="52" t="s">
        <v>135</v>
      </c>
      <c r="D891" s="52" t="s">
        <v>21</v>
      </c>
      <c r="E891" s="41">
        <v>1402</v>
      </c>
      <c r="F891" s="41">
        <v>4</v>
      </c>
      <c r="G891" s="52" t="s">
        <v>28</v>
      </c>
      <c r="H891" s="41">
        <v>4</v>
      </c>
      <c r="I891" s="41">
        <v>37</v>
      </c>
      <c r="J891" s="52"/>
      <c r="K891" s="52"/>
      <c r="L891" s="41">
        <v>37</v>
      </c>
      <c r="M891" s="52"/>
      <c r="N891" s="52"/>
      <c r="O891" s="52"/>
    </row>
    <row r="892" spans="1:15" ht="15.75" customHeight="1" x14ac:dyDescent="0.15">
      <c r="A892" s="41">
        <v>2023</v>
      </c>
      <c r="B892" s="52" t="s">
        <v>127</v>
      </c>
      <c r="C892" s="52" t="s">
        <v>138</v>
      </c>
      <c r="D892" s="52" t="s">
        <v>21</v>
      </c>
      <c r="E892" s="41">
        <v>1402</v>
      </c>
      <c r="F892" s="41">
        <v>4</v>
      </c>
      <c r="G892" s="52" t="s">
        <v>28</v>
      </c>
      <c r="H892" s="41">
        <v>4</v>
      </c>
      <c r="I892" s="41">
        <v>40</v>
      </c>
      <c r="J892" s="41">
        <v>16</v>
      </c>
      <c r="K892" s="52"/>
      <c r="L892" s="41">
        <v>24</v>
      </c>
      <c r="M892" s="52"/>
      <c r="N892" s="52"/>
      <c r="O892" s="52"/>
    </row>
    <row r="893" spans="1:15" ht="15.75" customHeight="1" x14ac:dyDescent="0.15">
      <c r="A893" s="41">
        <v>2023</v>
      </c>
      <c r="B893" s="52" t="s">
        <v>127</v>
      </c>
      <c r="C893" s="52" t="s">
        <v>142</v>
      </c>
      <c r="D893" s="52" t="s">
        <v>21</v>
      </c>
      <c r="E893" s="41">
        <v>1402</v>
      </c>
      <c r="F893" s="41">
        <v>4</v>
      </c>
      <c r="G893" s="52" t="s">
        <v>28</v>
      </c>
      <c r="H893" s="41">
        <v>4</v>
      </c>
      <c r="I893" s="41">
        <v>45</v>
      </c>
      <c r="J893" s="52"/>
      <c r="K893" s="52"/>
      <c r="L893" s="41">
        <v>45</v>
      </c>
      <c r="M893" s="52"/>
      <c r="N893" s="52"/>
      <c r="O893" s="52"/>
    </row>
    <row r="894" spans="1:15" ht="15.75" customHeight="1" x14ac:dyDescent="0.15">
      <c r="A894" s="41">
        <v>2023</v>
      </c>
      <c r="B894" s="52" t="s">
        <v>127</v>
      </c>
      <c r="C894" s="52" t="s">
        <v>129</v>
      </c>
      <c r="D894" s="52" t="s">
        <v>21</v>
      </c>
      <c r="E894" s="41">
        <v>1412</v>
      </c>
      <c r="F894" s="41">
        <v>4</v>
      </c>
      <c r="G894" s="52" t="s">
        <v>28</v>
      </c>
      <c r="H894" s="41">
        <v>5</v>
      </c>
      <c r="I894" s="41">
        <v>269</v>
      </c>
      <c r="J894" s="41">
        <v>143</v>
      </c>
      <c r="K894" s="52"/>
      <c r="L894" s="41">
        <v>126</v>
      </c>
      <c r="M894" s="52"/>
      <c r="N894" s="52"/>
      <c r="O894" s="52"/>
    </row>
    <row r="895" spans="1:15" ht="15.75" customHeight="1" x14ac:dyDescent="0.15">
      <c r="A895" s="41">
        <v>2023</v>
      </c>
      <c r="B895" s="52" t="s">
        <v>127</v>
      </c>
      <c r="C895" s="52" t="s">
        <v>140</v>
      </c>
      <c r="D895" s="52" t="s">
        <v>21</v>
      </c>
      <c r="E895" s="41">
        <v>1412</v>
      </c>
      <c r="F895" s="41">
        <v>4</v>
      </c>
      <c r="G895" s="52" t="s">
        <v>28</v>
      </c>
      <c r="H895" s="41">
        <v>5</v>
      </c>
      <c r="I895" s="41">
        <v>197</v>
      </c>
      <c r="J895" s="41">
        <v>47</v>
      </c>
      <c r="K895" s="52"/>
      <c r="L895" s="41">
        <v>150</v>
      </c>
      <c r="M895" s="52"/>
      <c r="N895" s="52"/>
      <c r="O895" s="52"/>
    </row>
    <row r="896" spans="1:15" ht="15.75" customHeight="1" x14ac:dyDescent="0.15">
      <c r="A896" s="41">
        <v>2023</v>
      </c>
      <c r="B896" s="52" t="s">
        <v>130</v>
      </c>
      <c r="C896" s="52" t="s">
        <v>136</v>
      </c>
      <c r="D896" s="52" t="s">
        <v>21</v>
      </c>
      <c r="E896" s="41">
        <v>1412</v>
      </c>
      <c r="F896" s="41">
        <v>4</v>
      </c>
      <c r="G896" s="52" t="s">
        <v>28</v>
      </c>
      <c r="H896" s="41">
        <v>5</v>
      </c>
      <c r="I896" s="52"/>
      <c r="J896" s="52"/>
      <c r="K896" s="41">
        <v>101</v>
      </c>
      <c r="L896" s="41">
        <v>101</v>
      </c>
      <c r="M896" s="41">
        <v>250</v>
      </c>
      <c r="N896" s="52"/>
      <c r="O896" s="52"/>
    </row>
    <row r="897" spans="1:15" ht="15.75" customHeight="1" x14ac:dyDescent="0.15">
      <c r="A897" s="41">
        <v>2023</v>
      </c>
      <c r="B897" s="52" t="s">
        <v>130</v>
      </c>
      <c r="C897" s="52" t="s">
        <v>132</v>
      </c>
      <c r="D897" s="52" t="s">
        <v>21</v>
      </c>
      <c r="E897" s="41">
        <v>1412</v>
      </c>
      <c r="F897" s="41">
        <v>4</v>
      </c>
      <c r="G897" s="52" t="s">
        <v>28</v>
      </c>
      <c r="H897" s="41">
        <v>5</v>
      </c>
      <c r="I897" s="52"/>
      <c r="J897" s="41">
        <v>41</v>
      </c>
      <c r="K897" s="41">
        <v>151</v>
      </c>
      <c r="L897" s="41">
        <v>110</v>
      </c>
      <c r="M897" s="41">
        <v>132</v>
      </c>
      <c r="N897" s="52"/>
      <c r="O897" s="52"/>
    </row>
    <row r="898" spans="1:15" ht="15.75" customHeight="1" x14ac:dyDescent="0.15">
      <c r="A898" s="41">
        <v>2023</v>
      </c>
      <c r="B898" s="52" t="s">
        <v>130</v>
      </c>
      <c r="C898" s="52" t="s">
        <v>137</v>
      </c>
      <c r="D898" s="52" t="s">
        <v>21</v>
      </c>
      <c r="E898" s="41">
        <v>1412</v>
      </c>
      <c r="F898" s="41">
        <v>4</v>
      </c>
      <c r="G898" s="52" t="s">
        <v>28</v>
      </c>
      <c r="H898" s="41">
        <v>5</v>
      </c>
      <c r="I898" s="52"/>
      <c r="J898" s="41">
        <v>82</v>
      </c>
      <c r="K898" s="41">
        <v>238</v>
      </c>
      <c r="L898" s="41">
        <v>156</v>
      </c>
      <c r="M898" s="41">
        <v>2808</v>
      </c>
      <c r="N898" s="52"/>
      <c r="O898" s="52"/>
    </row>
    <row r="899" spans="1:15" ht="15.75" customHeight="1" x14ac:dyDescent="0.15">
      <c r="A899" s="41">
        <v>2023</v>
      </c>
      <c r="B899" s="52" t="s">
        <v>130</v>
      </c>
      <c r="C899" s="52" t="s">
        <v>133</v>
      </c>
      <c r="D899" s="52" t="s">
        <v>21</v>
      </c>
      <c r="E899" s="41">
        <v>1412</v>
      </c>
      <c r="F899" s="41">
        <v>4</v>
      </c>
      <c r="G899" s="52" t="s">
        <v>28</v>
      </c>
      <c r="H899" s="41">
        <v>5</v>
      </c>
      <c r="I899" s="52"/>
      <c r="J899" s="41">
        <v>52</v>
      </c>
      <c r="K899" s="41">
        <v>157</v>
      </c>
      <c r="L899" s="41">
        <v>105</v>
      </c>
      <c r="M899" s="41">
        <v>79</v>
      </c>
      <c r="N899" s="52"/>
      <c r="O899" s="52"/>
    </row>
    <row r="900" spans="1:15" ht="15.75" customHeight="1" x14ac:dyDescent="0.15">
      <c r="A900" s="41">
        <v>2023</v>
      </c>
      <c r="B900" s="52" t="s">
        <v>130</v>
      </c>
      <c r="C900" s="52" t="s">
        <v>144</v>
      </c>
      <c r="D900" s="52" t="s">
        <v>21</v>
      </c>
      <c r="E900" s="41">
        <v>1412</v>
      </c>
      <c r="F900" s="41">
        <v>4</v>
      </c>
      <c r="G900" s="52" t="s">
        <v>28</v>
      </c>
      <c r="H900" s="41">
        <v>5</v>
      </c>
      <c r="I900" s="52"/>
      <c r="J900" s="41">
        <v>33</v>
      </c>
      <c r="K900" s="41">
        <v>143</v>
      </c>
      <c r="L900" s="41">
        <v>110</v>
      </c>
      <c r="M900" s="41">
        <v>1243</v>
      </c>
      <c r="N900" s="52"/>
      <c r="O900" s="52"/>
    </row>
    <row r="901" spans="1:15" ht="15.75" customHeight="1" x14ac:dyDescent="0.15">
      <c r="A901" s="41">
        <v>2023</v>
      </c>
      <c r="B901" s="52" t="s">
        <v>130</v>
      </c>
      <c r="C901" s="52" t="s">
        <v>131</v>
      </c>
      <c r="D901" s="52" t="s">
        <v>21</v>
      </c>
      <c r="E901" s="41">
        <v>1412</v>
      </c>
      <c r="F901" s="41">
        <v>4</v>
      </c>
      <c r="G901" s="52" t="s">
        <v>28</v>
      </c>
      <c r="H901" s="41">
        <v>5</v>
      </c>
      <c r="I901" s="52"/>
      <c r="J901" s="41">
        <v>61</v>
      </c>
      <c r="K901" s="41">
        <v>182</v>
      </c>
      <c r="L901" s="41">
        <v>121</v>
      </c>
      <c r="M901" s="41">
        <v>284</v>
      </c>
      <c r="N901" s="52"/>
      <c r="O901" s="52"/>
    </row>
    <row r="902" spans="1:15" ht="15.75" customHeight="1" x14ac:dyDescent="0.15">
      <c r="A902" s="41">
        <v>2023</v>
      </c>
      <c r="B902" s="52" t="s">
        <v>130</v>
      </c>
      <c r="C902" s="52" t="s">
        <v>141</v>
      </c>
      <c r="D902" s="52" t="s">
        <v>21</v>
      </c>
      <c r="E902" s="41">
        <v>1412</v>
      </c>
      <c r="F902" s="41">
        <v>4</v>
      </c>
      <c r="G902" s="52" t="s">
        <v>28</v>
      </c>
      <c r="H902" s="41">
        <v>5</v>
      </c>
      <c r="I902" s="52"/>
      <c r="J902" s="52"/>
      <c r="K902" s="41">
        <v>134</v>
      </c>
      <c r="L902" s="41">
        <v>134</v>
      </c>
      <c r="M902" s="41">
        <v>54</v>
      </c>
      <c r="N902" s="52"/>
      <c r="O902" s="52"/>
    </row>
    <row r="903" spans="1:15" ht="15.75" customHeight="1" x14ac:dyDescent="0.15">
      <c r="A903" s="41">
        <v>2023</v>
      </c>
      <c r="B903" s="52" t="s">
        <v>127</v>
      </c>
      <c r="C903" s="52" t="s">
        <v>134</v>
      </c>
      <c r="D903" s="52" t="s">
        <v>21</v>
      </c>
      <c r="E903" s="41">
        <v>1412</v>
      </c>
      <c r="F903" s="41">
        <v>4</v>
      </c>
      <c r="G903" s="52" t="s">
        <v>28</v>
      </c>
      <c r="H903" s="41">
        <v>5</v>
      </c>
      <c r="I903" s="41">
        <v>17</v>
      </c>
      <c r="J903" s="41">
        <v>17</v>
      </c>
      <c r="K903" s="52"/>
      <c r="L903" s="52"/>
      <c r="M903" s="52"/>
      <c r="N903" s="52"/>
      <c r="O903" s="52"/>
    </row>
    <row r="904" spans="1:15" ht="15.75" customHeight="1" x14ac:dyDescent="0.15">
      <c r="A904" s="41">
        <v>2023</v>
      </c>
      <c r="B904" s="52" t="s">
        <v>127</v>
      </c>
      <c r="C904" s="52" t="s">
        <v>135</v>
      </c>
      <c r="D904" s="52" t="s">
        <v>21</v>
      </c>
      <c r="E904" s="41">
        <v>1412</v>
      </c>
      <c r="F904" s="41">
        <v>4</v>
      </c>
      <c r="G904" s="52" t="s">
        <v>28</v>
      </c>
      <c r="H904" s="41">
        <v>5</v>
      </c>
      <c r="I904" s="41">
        <v>1</v>
      </c>
      <c r="J904" s="41">
        <v>1</v>
      </c>
      <c r="K904" s="52"/>
      <c r="L904" s="52"/>
      <c r="M904" s="52"/>
      <c r="N904" s="52"/>
      <c r="O904" s="52"/>
    </row>
    <row r="905" spans="1:15" ht="15.75" customHeight="1" x14ac:dyDescent="0.15">
      <c r="A905" s="41">
        <v>2023</v>
      </c>
      <c r="B905" s="52" t="s">
        <v>127</v>
      </c>
      <c r="C905" s="52" t="s">
        <v>138</v>
      </c>
      <c r="D905" s="52" t="s">
        <v>21</v>
      </c>
      <c r="E905" s="41">
        <v>1412</v>
      </c>
      <c r="F905" s="41">
        <v>4</v>
      </c>
      <c r="G905" s="52" t="s">
        <v>28</v>
      </c>
      <c r="H905" s="41">
        <v>5</v>
      </c>
      <c r="I905" s="41">
        <v>61</v>
      </c>
      <c r="J905" s="41">
        <v>35</v>
      </c>
      <c r="K905" s="52"/>
      <c r="L905" s="41">
        <v>26</v>
      </c>
      <c r="M905" s="52"/>
      <c r="N905" s="52"/>
      <c r="O905" s="52"/>
    </row>
    <row r="906" spans="1:15" ht="15.75" customHeight="1" x14ac:dyDescent="0.15">
      <c r="A906" s="41">
        <v>2023</v>
      </c>
      <c r="B906" s="52" t="s">
        <v>127</v>
      </c>
      <c r="C906" s="52" t="s">
        <v>142</v>
      </c>
      <c r="D906" s="52" t="s">
        <v>21</v>
      </c>
      <c r="E906" s="41">
        <v>1412</v>
      </c>
      <c r="F906" s="41">
        <v>4</v>
      </c>
      <c r="G906" s="52" t="s">
        <v>28</v>
      </c>
      <c r="H906" s="41">
        <v>5</v>
      </c>
      <c r="I906" s="41">
        <v>23</v>
      </c>
      <c r="J906" s="41">
        <v>23</v>
      </c>
      <c r="K906" s="52"/>
      <c r="L906" s="52"/>
      <c r="M906" s="52"/>
      <c r="N906" s="52"/>
      <c r="O906" s="52"/>
    </row>
    <row r="907" spans="1:15" ht="15.75" customHeight="1" x14ac:dyDescent="0.15">
      <c r="A907" s="41">
        <v>2023</v>
      </c>
      <c r="B907" s="52" t="s">
        <v>127</v>
      </c>
      <c r="C907" s="52" t="s">
        <v>143</v>
      </c>
      <c r="D907" s="52" t="s">
        <v>21</v>
      </c>
      <c r="E907" s="41">
        <v>1412</v>
      </c>
      <c r="F907" s="41">
        <v>4</v>
      </c>
      <c r="G907" s="52" t="s">
        <v>28</v>
      </c>
      <c r="H907" s="41">
        <v>5</v>
      </c>
      <c r="I907" s="41">
        <v>15</v>
      </c>
      <c r="J907" s="52"/>
      <c r="K907" s="52"/>
      <c r="L907" s="41">
        <v>15</v>
      </c>
      <c r="M907" s="52"/>
      <c r="N907" s="52"/>
      <c r="O907" s="52"/>
    </row>
    <row r="908" spans="1:15" ht="15.75" customHeight="1" x14ac:dyDescent="0.15">
      <c r="A908" s="41">
        <v>2023</v>
      </c>
      <c r="B908" s="52" t="s">
        <v>127</v>
      </c>
      <c r="C908" s="52" t="s">
        <v>128</v>
      </c>
      <c r="D908" s="52" t="s">
        <v>139</v>
      </c>
      <c r="E908" s="41">
        <v>2101</v>
      </c>
      <c r="F908" s="41">
        <v>1</v>
      </c>
      <c r="G908" s="52" t="s">
        <v>31</v>
      </c>
      <c r="H908" s="41">
        <v>4</v>
      </c>
      <c r="I908" s="41">
        <v>46</v>
      </c>
      <c r="J908" s="41">
        <v>46</v>
      </c>
      <c r="K908" s="52"/>
      <c r="L908" s="52"/>
      <c r="M908" s="52"/>
      <c r="N908" s="52"/>
      <c r="O908" s="52"/>
    </row>
    <row r="909" spans="1:15" ht="15.75" customHeight="1" x14ac:dyDescent="0.15">
      <c r="A909" s="41">
        <v>2023</v>
      </c>
      <c r="B909" s="52" t="s">
        <v>127</v>
      </c>
      <c r="C909" s="52" t="s">
        <v>140</v>
      </c>
      <c r="D909" s="52" t="s">
        <v>139</v>
      </c>
      <c r="E909" s="41">
        <v>2101</v>
      </c>
      <c r="F909" s="41">
        <v>1</v>
      </c>
      <c r="G909" s="52" t="s">
        <v>31</v>
      </c>
      <c r="H909" s="41">
        <v>4</v>
      </c>
      <c r="I909" s="41">
        <v>37</v>
      </c>
      <c r="J909" s="52"/>
      <c r="K909" s="52"/>
      <c r="L909" s="41">
        <v>37</v>
      </c>
      <c r="M909" s="52"/>
      <c r="N909" s="52"/>
      <c r="O909" s="52"/>
    </row>
    <row r="910" spans="1:15" ht="15.75" customHeight="1" x14ac:dyDescent="0.15">
      <c r="A910" s="41">
        <v>2023</v>
      </c>
      <c r="B910" s="52" t="s">
        <v>130</v>
      </c>
      <c r="C910" s="52" t="s">
        <v>136</v>
      </c>
      <c r="D910" s="52" t="s">
        <v>139</v>
      </c>
      <c r="E910" s="41">
        <v>2101</v>
      </c>
      <c r="F910" s="41">
        <v>1</v>
      </c>
      <c r="G910" s="52" t="s">
        <v>31</v>
      </c>
      <c r="H910" s="41">
        <v>4</v>
      </c>
      <c r="I910" s="52"/>
      <c r="J910" s="41">
        <v>40</v>
      </c>
      <c r="K910" s="41">
        <v>211</v>
      </c>
      <c r="L910" s="41">
        <v>171</v>
      </c>
      <c r="M910" s="41">
        <v>168</v>
      </c>
      <c r="N910" s="52"/>
      <c r="O910" s="52"/>
    </row>
    <row r="911" spans="1:15" ht="15.75" customHeight="1" x14ac:dyDescent="0.15">
      <c r="A911" s="41">
        <v>2023</v>
      </c>
      <c r="B911" s="52" t="s">
        <v>130</v>
      </c>
      <c r="C911" s="52" t="s">
        <v>132</v>
      </c>
      <c r="D911" s="52" t="s">
        <v>139</v>
      </c>
      <c r="E911" s="41">
        <v>2101</v>
      </c>
      <c r="F911" s="41">
        <v>1</v>
      </c>
      <c r="G911" s="52" t="s">
        <v>31</v>
      </c>
      <c r="H911" s="41">
        <v>4</v>
      </c>
      <c r="I911" s="52"/>
      <c r="J911" s="41">
        <v>20</v>
      </c>
      <c r="K911" s="41">
        <v>53</v>
      </c>
      <c r="L911" s="41">
        <v>33</v>
      </c>
      <c r="M911" s="41">
        <v>940</v>
      </c>
      <c r="N911" s="52"/>
      <c r="O911" s="52"/>
    </row>
    <row r="912" spans="1:15" ht="15.75" customHeight="1" x14ac:dyDescent="0.15">
      <c r="A912" s="41">
        <v>2023</v>
      </c>
      <c r="B912" s="52" t="s">
        <v>130</v>
      </c>
      <c r="C912" s="52" t="s">
        <v>137</v>
      </c>
      <c r="D912" s="52" t="s">
        <v>139</v>
      </c>
      <c r="E912" s="41">
        <v>2101</v>
      </c>
      <c r="F912" s="41">
        <v>1</v>
      </c>
      <c r="G912" s="52" t="s">
        <v>31</v>
      </c>
      <c r="H912" s="41">
        <v>4</v>
      </c>
      <c r="I912" s="52"/>
      <c r="J912" s="41">
        <v>121</v>
      </c>
      <c r="K912" s="41">
        <v>139</v>
      </c>
      <c r="L912" s="41">
        <v>18</v>
      </c>
      <c r="M912" s="41">
        <v>2151</v>
      </c>
      <c r="N912" s="52"/>
      <c r="O912" s="52"/>
    </row>
    <row r="913" spans="1:15" ht="15.75" customHeight="1" x14ac:dyDescent="0.15">
      <c r="A913" s="41">
        <v>2023</v>
      </c>
      <c r="B913" s="52" t="s">
        <v>130</v>
      </c>
      <c r="C913" s="52" t="s">
        <v>144</v>
      </c>
      <c r="D913" s="52" t="s">
        <v>139</v>
      </c>
      <c r="E913" s="41">
        <v>2101</v>
      </c>
      <c r="F913" s="41">
        <v>1</v>
      </c>
      <c r="G913" s="52" t="s">
        <v>31</v>
      </c>
      <c r="H913" s="41">
        <v>4</v>
      </c>
      <c r="I913" s="52"/>
      <c r="J913" s="41">
        <v>9</v>
      </c>
      <c r="K913" s="41">
        <v>61</v>
      </c>
      <c r="L913" s="41">
        <v>52</v>
      </c>
      <c r="M913" s="41">
        <v>1984</v>
      </c>
      <c r="N913" s="52"/>
      <c r="O913" s="52"/>
    </row>
    <row r="914" spans="1:15" ht="15.75" customHeight="1" x14ac:dyDescent="0.15">
      <c r="A914" s="41">
        <v>2023</v>
      </c>
      <c r="B914" s="52" t="s">
        <v>130</v>
      </c>
      <c r="C914" s="52" t="s">
        <v>131</v>
      </c>
      <c r="D914" s="52" t="s">
        <v>139</v>
      </c>
      <c r="E914" s="41">
        <v>2101</v>
      </c>
      <c r="F914" s="41">
        <v>1</v>
      </c>
      <c r="G914" s="52" t="s">
        <v>31</v>
      </c>
      <c r="H914" s="41">
        <v>4</v>
      </c>
      <c r="I914" s="52"/>
      <c r="J914" s="52"/>
      <c r="K914" s="41">
        <v>203</v>
      </c>
      <c r="L914" s="41">
        <v>203</v>
      </c>
      <c r="M914" s="41">
        <v>920</v>
      </c>
      <c r="N914" s="52"/>
      <c r="O914" s="52"/>
    </row>
    <row r="915" spans="1:15" ht="15.75" customHeight="1" x14ac:dyDescent="0.15">
      <c r="A915" s="41">
        <v>2023</v>
      </c>
      <c r="B915" s="52" t="s">
        <v>130</v>
      </c>
      <c r="C915" s="52" t="s">
        <v>141</v>
      </c>
      <c r="D915" s="52" t="s">
        <v>139</v>
      </c>
      <c r="E915" s="41">
        <v>2101</v>
      </c>
      <c r="F915" s="41">
        <v>1</v>
      </c>
      <c r="G915" s="52" t="s">
        <v>31</v>
      </c>
      <c r="H915" s="41">
        <v>4</v>
      </c>
      <c r="I915" s="52"/>
      <c r="J915" s="52"/>
      <c r="K915" s="41">
        <v>257</v>
      </c>
      <c r="L915" s="41">
        <v>257</v>
      </c>
      <c r="M915" s="41">
        <v>81</v>
      </c>
      <c r="N915" s="52"/>
      <c r="O915" s="52"/>
    </row>
    <row r="916" spans="1:15" ht="15.75" customHeight="1" x14ac:dyDescent="0.15">
      <c r="A916" s="41">
        <v>2023</v>
      </c>
      <c r="B916" s="52" t="s">
        <v>127</v>
      </c>
      <c r="C916" s="52" t="s">
        <v>134</v>
      </c>
      <c r="D916" s="52" t="s">
        <v>139</v>
      </c>
      <c r="E916" s="41">
        <v>2101</v>
      </c>
      <c r="F916" s="41">
        <v>1</v>
      </c>
      <c r="G916" s="52" t="s">
        <v>31</v>
      </c>
      <c r="H916" s="41">
        <v>4</v>
      </c>
      <c r="I916" s="41">
        <v>13</v>
      </c>
      <c r="J916" s="52"/>
      <c r="K916" s="52"/>
      <c r="L916" s="41">
        <v>13</v>
      </c>
      <c r="M916" s="52"/>
      <c r="N916" s="52"/>
      <c r="O916" s="52"/>
    </row>
    <row r="917" spans="1:15" ht="15.75" customHeight="1" x14ac:dyDescent="0.15">
      <c r="A917" s="41">
        <v>2023</v>
      </c>
      <c r="B917" s="52" t="s">
        <v>127</v>
      </c>
      <c r="C917" s="52" t="s">
        <v>135</v>
      </c>
      <c r="D917" s="52" t="s">
        <v>139</v>
      </c>
      <c r="E917" s="41">
        <v>2101</v>
      </c>
      <c r="F917" s="41">
        <v>1</v>
      </c>
      <c r="G917" s="52" t="s">
        <v>31</v>
      </c>
      <c r="H917" s="41">
        <v>4</v>
      </c>
      <c r="I917" s="41">
        <v>57</v>
      </c>
      <c r="J917" s="41">
        <v>57</v>
      </c>
      <c r="K917" s="52"/>
      <c r="L917" s="52"/>
      <c r="M917" s="52"/>
      <c r="N917" s="52"/>
      <c r="O917" s="52"/>
    </row>
    <row r="918" spans="1:15" ht="15.75" customHeight="1" x14ac:dyDescent="0.15">
      <c r="A918" s="41">
        <v>2023</v>
      </c>
      <c r="B918" s="52" t="s">
        <v>127</v>
      </c>
      <c r="C918" s="52" t="s">
        <v>138</v>
      </c>
      <c r="D918" s="52" t="s">
        <v>139</v>
      </c>
      <c r="E918" s="41">
        <v>2101</v>
      </c>
      <c r="F918" s="41">
        <v>1</v>
      </c>
      <c r="G918" s="52" t="s">
        <v>31</v>
      </c>
      <c r="H918" s="41">
        <v>4</v>
      </c>
      <c r="I918" s="41">
        <v>59</v>
      </c>
      <c r="J918" s="52"/>
      <c r="K918" s="52"/>
      <c r="L918" s="41">
        <v>59</v>
      </c>
      <c r="M918" s="52"/>
      <c r="N918" s="52"/>
      <c r="O918" s="52"/>
    </row>
    <row r="919" spans="1:15" ht="15.75" customHeight="1" x14ac:dyDescent="0.15">
      <c r="A919" s="41">
        <v>2023</v>
      </c>
      <c r="B919" s="52" t="s">
        <v>127</v>
      </c>
      <c r="C919" s="52" t="s">
        <v>142</v>
      </c>
      <c r="D919" s="52" t="s">
        <v>139</v>
      </c>
      <c r="E919" s="41">
        <v>2101</v>
      </c>
      <c r="F919" s="41">
        <v>1</v>
      </c>
      <c r="G919" s="52" t="s">
        <v>31</v>
      </c>
      <c r="H919" s="41">
        <v>4</v>
      </c>
      <c r="I919" s="41">
        <v>19</v>
      </c>
      <c r="J919" s="52"/>
      <c r="K919" s="52"/>
      <c r="L919" s="41">
        <v>19</v>
      </c>
      <c r="M919" s="52"/>
      <c r="N919" s="52"/>
      <c r="O919" s="52"/>
    </row>
    <row r="920" spans="1:15" ht="15.75" customHeight="1" x14ac:dyDescent="0.15">
      <c r="A920" s="41">
        <v>2023</v>
      </c>
      <c r="B920" s="52" t="s">
        <v>127</v>
      </c>
      <c r="C920" s="52" t="s">
        <v>128</v>
      </c>
      <c r="D920" s="52" t="s">
        <v>139</v>
      </c>
      <c r="E920" s="41">
        <v>2108</v>
      </c>
      <c r="F920" s="41">
        <v>1</v>
      </c>
      <c r="G920" s="52" t="s">
        <v>31</v>
      </c>
      <c r="H920" s="41">
        <v>5</v>
      </c>
      <c r="I920" s="41">
        <v>16</v>
      </c>
      <c r="J920" s="41">
        <v>16</v>
      </c>
      <c r="K920" s="52"/>
      <c r="L920" s="52"/>
      <c r="M920" s="52"/>
      <c r="N920" s="52"/>
      <c r="O920" s="52"/>
    </row>
    <row r="921" spans="1:15" ht="15.75" customHeight="1" x14ac:dyDescent="0.15">
      <c r="A921" s="41">
        <v>2023</v>
      </c>
      <c r="B921" s="52" t="s">
        <v>127</v>
      </c>
      <c r="C921" s="52" t="s">
        <v>129</v>
      </c>
      <c r="D921" s="52" t="s">
        <v>139</v>
      </c>
      <c r="E921" s="41">
        <v>2108</v>
      </c>
      <c r="F921" s="41">
        <v>1</v>
      </c>
      <c r="G921" s="52" t="s">
        <v>31</v>
      </c>
      <c r="H921" s="41">
        <v>5</v>
      </c>
      <c r="I921" s="41">
        <v>24</v>
      </c>
      <c r="J921" s="41">
        <v>24</v>
      </c>
      <c r="K921" s="52"/>
      <c r="L921" s="52"/>
      <c r="M921" s="52"/>
      <c r="N921" s="52"/>
      <c r="O921" s="52"/>
    </row>
    <row r="922" spans="1:15" ht="15.75" customHeight="1" x14ac:dyDescent="0.15">
      <c r="A922" s="41">
        <v>2023</v>
      </c>
      <c r="B922" s="52" t="s">
        <v>127</v>
      </c>
      <c r="C922" s="52" t="s">
        <v>140</v>
      </c>
      <c r="D922" s="52" t="s">
        <v>139</v>
      </c>
      <c r="E922" s="41">
        <v>2108</v>
      </c>
      <c r="F922" s="41">
        <v>1</v>
      </c>
      <c r="G922" s="52" t="s">
        <v>31</v>
      </c>
      <c r="H922" s="41">
        <v>5</v>
      </c>
      <c r="I922" s="41">
        <v>94</v>
      </c>
      <c r="J922" s="41">
        <v>18</v>
      </c>
      <c r="K922" s="52"/>
      <c r="L922" s="41">
        <v>76</v>
      </c>
      <c r="M922" s="52"/>
      <c r="N922" s="52"/>
      <c r="O922" s="52"/>
    </row>
    <row r="923" spans="1:15" ht="15.75" customHeight="1" x14ac:dyDescent="0.15">
      <c r="A923" s="41">
        <v>2023</v>
      </c>
      <c r="B923" s="52" t="s">
        <v>130</v>
      </c>
      <c r="C923" s="52" t="s">
        <v>136</v>
      </c>
      <c r="D923" s="52" t="s">
        <v>139</v>
      </c>
      <c r="E923" s="41">
        <v>2108</v>
      </c>
      <c r="F923" s="41">
        <v>1</v>
      </c>
      <c r="G923" s="52" t="s">
        <v>31</v>
      </c>
      <c r="H923" s="41">
        <v>5</v>
      </c>
      <c r="I923" s="52"/>
      <c r="J923" s="41">
        <v>21</v>
      </c>
      <c r="K923" s="41">
        <v>351</v>
      </c>
      <c r="L923" s="41">
        <v>330</v>
      </c>
      <c r="M923" s="41">
        <v>1362</v>
      </c>
      <c r="N923" s="52"/>
      <c r="O923" s="52"/>
    </row>
    <row r="924" spans="1:15" ht="15.75" customHeight="1" x14ac:dyDescent="0.15">
      <c r="A924" s="41">
        <v>2023</v>
      </c>
      <c r="B924" s="52" t="s">
        <v>130</v>
      </c>
      <c r="C924" s="52" t="s">
        <v>132</v>
      </c>
      <c r="D924" s="52" t="s">
        <v>139</v>
      </c>
      <c r="E924" s="41">
        <v>2108</v>
      </c>
      <c r="F924" s="41">
        <v>1</v>
      </c>
      <c r="G924" s="52" t="s">
        <v>31</v>
      </c>
      <c r="H924" s="41">
        <v>5</v>
      </c>
      <c r="I924" s="52"/>
      <c r="J924" s="41">
        <v>94</v>
      </c>
      <c r="K924" s="41">
        <v>94</v>
      </c>
      <c r="L924" s="52"/>
      <c r="M924" s="41">
        <v>365</v>
      </c>
      <c r="N924" s="52"/>
      <c r="O924" s="52"/>
    </row>
    <row r="925" spans="1:15" ht="15.75" customHeight="1" x14ac:dyDescent="0.15">
      <c r="A925" s="41">
        <v>2023</v>
      </c>
      <c r="B925" s="52" t="s">
        <v>130</v>
      </c>
      <c r="C925" s="52" t="s">
        <v>137</v>
      </c>
      <c r="D925" s="52" t="s">
        <v>139</v>
      </c>
      <c r="E925" s="41">
        <v>2108</v>
      </c>
      <c r="F925" s="41">
        <v>1</v>
      </c>
      <c r="G925" s="52" t="s">
        <v>31</v>
      </c>
      <c r="H925" s="41">
        <v>5</v>
      </c>
      <c r="I925" s="52"/>
      <c r="J925" s="41">
        <v>26</v>
      </c>
      <c r="K925" s="41">
        <v>168</v>
      </c>
      <c r="L925" s="41">
        <v>142</v>
      </c>
      <c r="M925" s="41">
        <v>769</v>
      </c>
      <c r="N925" s="52"/>
      <c r="O925" s="52"/>
    </row>
    <row r="926" spans="1:15" ht="15.75" customHeight="1" x14ac:dyDescent="0.15">
      <c r="A926" s="41">
        <v>2023</v>
      </c>
      <c r="B926" s="52" t="s">
        <v>130</v>
      </c>
      <c r="C926" s="52" t="s">
        <v>133</v>
      </c>
      <c r="D926" s="52" t="s">
        <v>139</v>
      </c>
      <c r="E926" s="41">
        <v>2108</v>
      </c>
      <c r="F926" s="41">
        <v>1</v>
      </c>
      <c r="G926" s="52" t="s">
        <v>31</v>
      </c>
      <c r="H926" s="41">
        <v>5</v>
      </c>
      <c r="I926" s="52"/>
      <c r="J926" s="41">
        <v>33</v>
      </c>
      <c r="K926" s="41">
        <v>85</v>
      </c>
      <c r="L926" s="41">
        <v>52</v>
      </c>
      <c r="M926" s="52"/>
      <c r="N926" s="52"/>
      <c r="O926" s="52"/>
    </row>
    <row r="927" spans="1:15" ht="15.75" customHeight="1" x14ac:dyDescent="0.15">
      <c r="A927" s="41">
        <v>2023</v>
      </c>
      <c r="B927" s="52" t="s">
        <v>130</v>
      </c>
      <c r="C927" s="52" t="s">
        <v>144</v>
      </c>
      <c r="D927" s="52" t="s">
        <v>139</v>
      </c>
      <c r="E927" s="41">
        <v>2108</v>
      </c>
      <c r="F927" s="41">
        <v>1</v>
      </c>
      <c r="G927" s="52" t="s">
        <v>31</v>
      </c>
      <c r="H927" s="41">
        <v>5</v>
      </c>
      <c r="I927" s="52"/>
      <c r="J927" s="41">
        <v>22</v>
      </c>
      <c r="K927" s="41">
        <v>74</v>
      </c>
      <c r="L927" s="41">
        <v>52</v>
      </c>
      <c r="M927" s="41">
        <v>1227</v>
      </c>
      <c r="N927" s="52"/>
      <c r="O927" s="52"/>
    </row>
    <row r="928" spans="1:15" ht="15.75" customHeight="1" x14ac:dyDescent="0.15">
      <c r="A928" s="41">
        <v>2023</v>
      </c>
      <c r="B928" s="52" t="s">
        <v>130</v>
      </c>
      <c r="C928" s="52" t="s">
        <v>131</v>
      </c>
      <c r="D928" s="52" t="s">
        <v>139</v>
      </c>
      <c r="E928" s="41">
        <v>2108</v>
      </c>
      <c r="F928" s="41">
        <v>1</v>
      </c>
      <c r="G928" s="52" t="s">
        <v>31</v>
      </c>
      <c r="H928" s="41">
        <v>5</v>
      </c>
      <c r="I928" s="52"/>
      <c r="J928" s="41">
        <v>29</v>
      </c>
      <c r="K928" s="41">
        <v>124</v>
      </c>
      <c r="L928" s="41">
        <v>95</v>
      </c>
      <c r="M928" s="41">
        <v>1122</v>
      </c>
      <c r="N928" s="52"/>
      <c r="O928" s="52"/>
    </row>
    <row r="929" spans="1:15" ht="15.75" customHeight="1" x14ac:dyDescent="0.15">
      <c r="A929" s="41">
        <v>2023</v>
      </c>
      <c r="B929" s="52" t="s">
        <v>130</v>
      </c>
      <c r="C929" s="52" t="s">
        <v>141</v>
      </c>
      <c r="D929" s="52" t="s">
        <v>139</v>
      </c>
      <c r="E929" s="41">
        <v>2108</v>
      </c>
      <c r="F929" s="41">
        <v>1</v>
      </c>
      <c r="G929" s="52" t="s">
        <v>31</v>
      </c>
      <c r="H929" s="41">
        <v>5</v>
      </c>
      <c r="I929" s="52"/>
      <c r="J929" s="41">
        <v>89</v>
      </c>
      <c r="K929" s="41">
        <v>160</v>
      </c>
      <c r="L929" s="41">
        <v>71</v>
      </c>
      <c r="M929" s="52"/>
      <c r="N929" s="52"/>
      <c r="O929" s="52"/>
    </row>
    <row r="930" spans="1:15" ht="15.75" customHeight="1" x14ac:dyDescent="0.15">
      <c r="A930" s="41">
        <v>2023</v>
      </c>
      <c r="B930" s="52" t="s">
        <v>127</v>
      </c>
      <c r="C930" s="52" t="s">
        <v>134</v>
      </c>
      <c r="D930" s="52" t="s">
        <v>139</v>
      </c>
      <c r="E930" s="41">
        <v>2108</v>
      </c>
      <c r="F930" s="41">
        <v>1</v>
      </c>
      <c r="G930" s="52" t="s">
        <v>31</v>
      </c>
      <c r="H930" s="41">
        <v>5</v>
      </c>
      <c r="I930" s="41">
        <v>2</v>
      </c>
      <c r="J930" s="41">
        <v>2</v>
      </c>
      <c r="K930" s="52"/>
      <c r="L930" s="52"/>
      <c r="M930" s="52"/>
      <c r="N930" s="52"/>
      <c r="O930" s="52"/>
    </row>
    <row r="931" spans="1:15" ht="15.75" customHeight="1" x14ac:dyDescent="0.15">
      <c r="A931" s="41">
        <v>2023</v>
      </c>
      <c r="B931" s="52" t="s">
        <v>127</v>
      </c>
      <c r="C931" s="52" t="s">
        <v>135</v>
      </c>
      <c r="D931" s="52" t="s">
        <v>139</v>
      </c>
      <c r="E931" s="41">
        <v>2108</v>
      </c>
      <c r="F931" s="41">
        <v>1</v>
      </c>
      <c r="G931" s="52" t="s">
        <v>31</v>
      </c>
      <c r="H931" s="41">
        <v>5</v>
      </c>
      <c r="I931" s="41">
        <v>4</v>
      </c>
      <c r="J931" s="52"/>
      <c r="K931" s="52"/>
      <c r="L931" s="41">
        <v>4</v>
      </c>
      <c r="M931" s="52"/>
      <c r="N931" s="52"/>
      <c r="O931" s="52"/>
    </row>
    <row r="932" spans="1:15" ht="15.75" customHeight="1" x14ac:dyDescent="0.15">
      <c r="A932" s="41">
        <v>2023</v>
      </c>
      <c r="B932" s="52" t="s">
        <v>127</v>
      </c>
      <c r="C932" s="52" t="s">
        <v>138</v>
      </c>
      <c r="D932" s="52" t="s">
        <v>139</v>
      </c>
      <c r="E932" s="41">
        <v>2108</v>
      </c>
      <c r="F932" s="41">
        <v>1</v>
      </c>
      <c r="G932" s="52" t="s">
        <v>31</v>
      </c>
      <c r="H932" s="41">
        <v>5</v>
      </c>
      <c r="I932" s="41">
        <v>63</v>
      </c>
      <c r="J932" s="52"/>
      <c r="K932" s="52"/>
      <c r="L932" s="41">
        <v>63</v>
      </c>
      <c r="M932" s="52"/>
      <c r="N932" s="52"/>
      <c r="O932" s="52"/>
    </row>
    <row r="933" spans="1:15" ht="15.75" customHeight="1" x14ac:dyDescent="0.15">
      <c r="A933" s="41">
        <v>2023</v>
      </c>
      <c r="B933" s="52" t="s">
        <v>127</v>
      </c>
      <c r="C933" s="52" t="s">
        <v>142</v>
      </c>
      <c r="D933" s="52" t="s">
        <v>139</v>
      </c>
      <c r="E933" s="41">
        <v>2108</v>
      </c>
      <c r="F933" s="41">
        <v>1</v>
      </c>
      <c r="G933" s="52" t="s">
        <v>31</v>
      </c>
      <c r="H933" s="41">
        <v>5</v>
      </c>
      <c r="I933" s="41">
        <v>13</v>
      </c>
      <c r="J933" s="41">
        <v>13</v>
      </c>
      <c r="K933" s="52"/>
      <c r="L933" s="52"/>
      <c r="M933" s="52"/>
      <c r="N933" s="52"/>
      <c r="O933" s="52"/>
    </row>
    <row r="934" spans="1:15" ht="15.75" customHeight="1" x14ac:dyDescent="0.15">
      <c r="A934" s="41">
        <v>2023</v>
      </c>
      <c r="B934" s="52" t="s">
        <v>127</v>
      </c>
      <c r="C934" s="52" t="s">
        <v>143</v>
      </c>
      <c r="D934" s="52" t="s">
        <v>139</v>
      </c>
      <c r="E934" s="41">
        <v>2108</v>
      </c>
      <c r="F934" s="41">
        <v>1</v>
      </c>
      <c r="G934" s="52" t="s">
        <v>31</v>
      </c>
      <c r="H934" s="41">
        <v>5</v>
      </c>
      <c r="I934" s="41">
        <v>26</v>
      </c>
      <c r="J934" s="52"/>
      <c r="K934" s="52"/>
      <c r="L934" s="41">
        <v>26</v>
      </c>
      <c r="M934" s="52"/>
      <c r="N934" s="52"/>
      <c r="O934" s="52"/>
    </row>
    <row r="935" spans="1:15" ht="15.75" customHeight="1" x14ac:dyDescent="0.15">
      <c r="A935" s="41">
        <v>2023</v>
      </c>
      <c r="B935" s="52" t="s">
        <v>127</v>
      </c>
      <c r="C935" s="52" t="s">
        <v>128</v>
      </c>
      <c r="D935" s="52" t="s">
        <v>139</v>
      </c>
      <c r="E935" s="41">
        <v>2205</v>
      </c>
      <c r="F935" s="41">
        <v>2</v>
      </c>
      <c r="G935" s="52" t="s">
        <v>31</v>
      </c>
      <c r="H935" s="41">
        <v>4</v>
      </c>
      <c r="I935" s="41">
        <v>41</v>
      </c>
      <c r="J935" s="41">
        <v>41</v>
      </c>
      <c r="K935" s="52"/>
      <c r="L935" s="52"/>
      <c r="M935" s="52"/>
      <c r="N935" s="52"/>
      <c r="O935" s="52"/>
    </row>
    <row r="936" spans="1:15" ht="15.75" customHeight="1" x14ac:dyDescent="0.15">
      <c r="A936" s="41">
        <v>2023</v>
      </c>
      <c r="B936" s="52" t="s">
        <v>127</v>
      </c>
      <c r="C936" s="52" t="s">
        <v>129</v>
      </c>
      <c r="D936" s="52" t="s">
        <v>139</v>
      </c>
      <c r="E936" s="41">
        <v>2205</v>
      </c>
      <c r="F936" s="41">
        <v>2</v>
      </c>
      <c r="G936" s="52" t="s">
        <v>31</v>
      </c>
      <c r="H936" s="41">
        <v>4</v>
      </c>
      <c r="I936" s="41">
        <v>44</v>
      </c>
      <c r="J936" s="41">
        <v>44</v>
      </c>
      <c r="K936" s="52"/>
      <c r="L936" s="52"/>
      <c r="M936" s="52"/>
      <c r="N936" s="52"/>
      <c r="O936" s="52"/>
    </row>
    <row r="937" spans="1:15" ht="15.75" customHeight="1" x14ac:dyDescent="0.15">
      <c r="A937" s="41">
        <v>2023</v>
      </c>
      <c r="B937" s="52" t="s">
        <v>127</v>
      </c>
      <c r="C937" s="52" t="s">
        <v>140</v>
      </c>
      <c r="D937" s="52" t="s">
        <v>139</v>
      </c>
      <c r="E937" s="41">
        <v>2205</v>
      </c>
      <c r="F937" s="41">
        <v>2</v>
      </c>
      <c r="G937" s="52" t="s">
        <v>31</v>
      </c>
      <c r="H937" s="41">
        <v>4</v>
      </c>
      <c r="I937" s="41">
        <v>19</v>
      </c>
      <c r="J937" s="41">
        <v>6</v>
      </c>
      <c r="K937" s="52"/>
      <c r="L937" s="41">
        <v>13</v>
      </c>
      <c r="M937" s="52"/>
      <c r="N937" s="52"/>
      <c r="O937" s="52"/>
    </row>
    <row r="938" spans="1:15" ht="15.75" customHeight="1" x14ac:dyDescent="0.15">
      <c r="A938" s="41">
        <v>2023</v>
      </c>
      <c r="B938" s="52" t="s">
        <v>130</v>
      </c>
      <c r="C938" s="52" t="s">
        <v>136</v>
      </c>
      <c r="D938" s="52" t="s">
        <v>139</v>
      </c>
      <c r="E938" s="41">
        <v>2205</v>
      </c>
      <c r="F938" s="41">
        <v>2</v>
      </c>
      <c r="G938" s="52" t="s">
        <v>31</v>
      </c>
      <c r="H938" s="41">
        <v>4</v>
      </c>
      <c r="I938" s="52"/>
      <c r="J938" s="52"/>
      <c r="K938" s="41">
        <v>156</v>
      </c>
      <c r="L938" s="41">
        <v>156</v>
      </c>
      <c r="M938" s="41">
        <v>1117</v>
      </c>
      <c r="N938" s="52"/>
      <c r="O938" s="52"/>
    </row>
    <row r="939" spans="1:15" ht="15.75" customHeight="1" x14ac:dyDescent="0.15">
      <c r="A939" s="41">
        <v>2023</v>
      </c>
      <c r="B939" s="52" t="s">
        <v>130</v>
      </c>
      <c r="C939" s="52" t="s">
        <v>132</v>
      </c>
      <c r="D939" s="52" t="s">
        <v>139</v>
      </c>
      <c r="E939" s="41">
        <v>2205</v>
      </c>
      <c r="F939" s="41">
        <v>2</v>
      </c>
      <c r="G939" s="52" t="s">
        <v>31</v>
      </c>
      <c r="H939" s="41">
        <v>4</v>
      </c>
      <c r="I939" s="52"/>
      <c r="J939" s="41">
        <v>54</v>
      </c>
      <c r="K939" s="41">
        <v>54</v>
      </c>
      <c r="L939" s="52"/>
      <c r="M939" s="41">
        <v>1821</v>
      </c>
      <c r="N939" s="52"/>
      <c r="O939" s="52"/>
    </row>
    <row r="940" spans="1:15" ht="15.75" customHeight="1" x14ac:dyDescent="0.15">
      <c r="A940" s="41">
        <v>2023</v>
      </c>
      <c r="B940" s="52" t="s">
        <v>130</v>
      </c>
      <c r="C940" s="52" t="s">
        <v>137</v>
      </c>
      <c r="D940" s="52" t="s">
        <v>139</v>
      </c>
      <c r="E940" s="41">
        <v>2205</v>
      </c>
      <c r="F940" s="41">
        <v>2</v>
      </c>
      <c r="G940" s="52" t="s">
        <v>31</v>
      </c>
      <c r="H940" s="41">
        <v>4</v>
      </c>
      <c r="I940" s="52"/>
      <c r="J940" s="41">
        <v>33</v>
      </c>
      <c r="K940" s="41">
        <v>123</v>
      </c>
      <c r="L940" s="41">
        <v>90</v>
      </c>
      <c r="M940" s="41">
        <v>418</v>
      </c>
      <c r="N940" s="52"/>
      <c r="O940" s="52"/>
    </row>
    <row r="941" spans="1:15" ht="15.75" customHeight="1" x14ac:dyDescent="0.15">
      <c r="A941" s="41">
        <v>2023</v>
      </c>
      <c r="B941" s="52" t="s">
        <v>130</v>
      </c>
      <c r="C941" s="52" t="s">
        <v>144</v>
      </c>
      <c r="D941" s="52" t="s">
        <v>139</v>
      </c>
      <c r="E941" s="41">
        <v>2205</v>
      </c>
      <c r="F941" s="41">
        <v>2</v>
      </c>
      <c r="G941" s="52" t="s">
        <v>31</v>
      </c>
      <c r="H941" s="41">
        <v>4</v>
      </c>
      <c r="I941" s="52"/>
      <c r="J941" s="41">
        <v>38</v>
      </c>
      <c r="K941" s="41">
        <v>38</v>
      </c>
      <c r="L941" s="52"/>
      <c r="M941" s="41">
        <v>1307</v>
      </c>
      <c r="N941" s="52"/>
      <c r="O941" s="52"/>
    </row>
    <row r="942" spans="1:15" ht="15.75" customHeight="1" x14ac:dyDescent="0.15">
      <c r="A942" s="41">
        <v>2023</v>
      </c>
      <c r="B942" s="52" t="s">
        <v>130</v>
      </c>
      <c r="C942" s="52" t="s">
        <v>131</v>
      </c>
      <c r="D942" s="52" t="s">
        <v>139</v>
      </c>
      <c r="E942" s="41">
        <v>2205</v>
      </c>
      <c r="F942" s="41">
        <v>2</v>
      </c>
      <c r="G942" s="52" t="s">
        <v>31</v>
      </c>
      <c r="H942" s="41">
        <v>4</v>
      </c>
      <c r="I942" s="52"/>
      <c r="J942" s="52"/>
      <c r="K942" s="41">
        <v>98</v>
      </c>
      <c r="L942" s="41">
        <v>98</v>
      </c>
      <c r="M942" s="41">
        <v>510</v>
      </c>
      <c r="N942" s="52"/>
      <c r="O942" s="52"/>
    </row>
    <row r="943" spans="1:15" ht="15.75" customHeight="1" x14ac:dyDescent="0.15">
      <c r="A943" s="41">
        <v>2023</v>
      </c>
      <c r="B943" s="52" t="s">
        <v>130</v>
      </c>
      <c r="C943" s="52" t="s">
        <v>141</v>
      </c>
      <c r="D943" s="52" t="s">
        <v>139</v>
      </c>
      <c r="E943" s="41">
        <v>2205</v>
      </c>
      <c r="F943" s="41">
        <v>2</v>
      </c>
      <c r="G943" s="52" t="s">
        <v>31</v>
      </c>
      <c r="H943" s="41">
        <v>4</v>
      </c>
      <c r="I943" s="52"/>
      <c r="J943" s="52"/>
      <c r="K943" s="41">
        <v>235</v>
      </c>
      <c r="L943" s="41">
        <v>235</v>
      </c>
      <c r="M943" s="41">
        <v>232</v>
      </c>
      <c r="N943" s="52"/>
      <c r="O943" s="52"/>
    </row>
    <row r="944" spans="1:15" ht="15.75" customHeight="1" x14ac:dyDescent="0.15">
      <c r="A944" s="41">
        <v>2023</v>
      </c>
      <c r="B944" s="52" t="s">
        <v>127</v>
      </c>
      <c r="C944" s="52" t="s">
        <v>135</v>
      </c>
      <c r="D944" s="52" t="s">
        <v>139</v>
      </c>
      <c r="E944" s="41">
        <v>2205</v>
      </c>
      <c r="F944" s="41">
        <v>2</v>
      </c>
      <c r="G944" s="52" t="s">
        <v>31</v>
      </c>
      <c r="H944" s="41">
        <v>4</v>
      </c>
      <c r="I944" s="41">
        <v>44</v>
      </c>
      <c r="J944" s="41">
        <v>44</v>
      </c>
      <c r="K944" s="52"/>
      <c r="L944" s="52"/>
      <c r="M944" s="52"/>
      <c r="N944" s="52"/>
      <c r="O944" s="52"/>
    </row>
    <row r="945" spans="1:15" ht="15.75" customHeight="1" x14ac:dyDescent="0.15">
      <c r="A945" s="41">
        <v>2023</v>
      </c>
      <c r="B945" s="52" t="s">
        <v>127</v>
      </c>
      <c r="C945" s="52" t="s">
        <v>138</v>
      </c>
      <c r="D945" s="52" t="s">
        <v>139</v>
      </c>
      <c r="E945" s="41">
        <v>2205</v>
      </c>
      <c r="F945" s="41">
        <v>2</v>
      </c>
      <c r="G945" s="52" t="s">
        <v>31</v>
      </c>
      <c r="H945" s="41">
        <v>4</v>
      </c>
      <c r="I945" s="41">
        <v>28</v>
      </c>
      <c r="J945" s="52"/>
      <c r="K945" s="52"/>
      <c r="L945" s="41">
        <v>28</v>
      </c>
      <c r="M945" s="52"/>
      <c r="N945" s="52"/>
      <c r="O945" s="52"/>
    </row>
    <row r="946" spans="1:15" ht="15.75" customHeight="1" x14ac:dyDescent="0.15">
      <c r="A946" s="41">
        <v>2023</v>
      </c>
      <c r="B946" s="52" t="s">
        <v>127</v>
      </c>
      <c r="C946" s="52" t="s">
        <v>142</v>
      </c>
      <c r="D946" s="52" t="s">
        <v>139</v>
      </c>
      <c r="E946" s="41">
        <v>2205</v>
      </c>
      <c r="F946" s="41">
        <v>2</v>
      </c>
      <c r="G946" s="52" t="s">
        <v>31</v>
      </c>
      <c r="H946" s="41">
        <v>4</v>
      </c>
      <c r="I946" s="41">
        <v>53</v>
      </c>
      <c r="J946" s="41">
        <v>20</v>
      </c>
      <c r="K946" s="52"/>
      <c r="L946" s="41">
        <v>33</v>
      </c>
      <c r="M946" s="52"/>
      <c r="N946" s="52"/>
      <c r="O946" s="52"/>
    </row>
    <row r="947" spans="1:15" ht="15.75" customHeight="1" x14ac:dyDescent="0.15">
      <c r="A947" s="41">
        <v>2023</v>
      </c>
      <c r="B947" s="52" t="s">
        <v>127</v>
      </c>
      <c r="C947" s="52" t="s">
        <v>128</v>
      </c>
      <c r="D947" s="52" t="s">
        <v>139</v>
      </c>
      <c r="E947" s="41">
        <v>2212</v>
      </c>
      <c r="F947" s="41">
        <v>2</v>
      </c>
      <c r="G947" s="52" t="s">
        <v>31</v>
      </c>
      <c r="H947" s="41">
        <v>5</v>
      </c>
      <c r="I947" s="41">
        <v>205</v>
      </c>
      <c r="J947" s="52"/>
      <c r="K947" s="52"/>
      <c r="L947" s="41">
        <v>205</v>
      </c>
      <c r="M947" s="52"/>
      <c r="N947" s="52"/>
      <c r="O947" s="52"/>
    </row>
    <row r="948" spans="1:15" ht="15.75" customHeight="1" x14ac:dyDescent="0.15">
      <c r="A948" s="41">
        <v>2023</v>
      </c>
      <c r="B948" s="52" t="s">
        <v>127</v>
      </c>
      <c r="C948" s="52" t="s">
        <v>129</v>
      </c>
      <c r="D948" s="52" t="s">
        <v>139</v>
      </c>
      <c r="E948" s="41">
        <v>2212</v>
      </c>
      <c r="F948" s="41">
        <v>2</v>
      </c>
      <c r="G948" s="52" t="s">
        <v>31</v>
      </c>
      <c r="H948" s="41">
        <v>5</v>
      </c>
      <c r="I948" s="41">
        <v>56</v>
      </c>
      <c r="J948" s="41">
        <v>56</v>
      </c>
      <c r="K948" s="52"/>
      <c r="L948" s="52"/>
      <c r="M948" s="52"/>
      <c r="N948" s="52"/>
      <c r="O948" s="52"/>
    </row>
    <row r="949" spans="1:15" ht="15.75" customHeight="1" x14ac:dyDescent="0.15">
      <c r="A949" s="41">
        <v>2023</v>
      </c>
      <c r="B949" s="52" t="s">
        <v>127</v>
      </c>
      <c r="C949" s="52" t="s">
        <v>140</v>
      </c>
      <c r="D949" s="52" t="s">
        <v>139</v>
      </c>
      <c r="E949" s="41">
        <v>2212</v>
      </c>
      <c r="F949" s="41">
        <v>2</v>
      </c>
      <c r="G949" s="52" t="s">
        <v>31</v>
      </c>
      <c r="H949" s="41">
        <v>5</v>
      </c>
      <c r="I949" s="41">
        <v>47</v>
      </c>
      <c r="J949" s="52"/>
      <c r="K949" s="52"/>
      <c r="L949" s="41">
        <v>47</v>
      </c>
      <c r="M949" s="52"/>
      <c r="N949" s="52"/>
      <c r="O949" s="52"/>
    </row>
    <row r="950" spans="1:15" ht="15.75" customHeight="1" x14ac:dyDescent="0.15">
      <c r="A950" s="41">
        <v>2023</v>
      </c>
      <c r="B950" s="52" t="s">
        <v>130</v>
      </c>
      <c r="C950" s="52" t="s">
        <v>132</v>
      </c>
      <c r="D950" s="52" t="s">
        <v>139</v>
      </c>
      <c r="E950" s="41">
        <v>2212</v>
      </c>
      <c r="F950" s="41">
        <v>2</v>
      </c>
      <c r="G950" s="52" t="s">
        <v>31</v>
      </c>
      <c r="H950" s="41">
        <v>5</v>
      </c>
      <c r="I950" s="52"/>
      <c r="J950" s="41">
        <v>34</v>
      </c>
      <c r="K950" s="41">
        <v>191</v>
      </c>
      <c r="L950" s="41">
        <v>157</v>
      </c>
      <c r="M950" s="41">
        <v>803</v>
      </c>
      <c r="N950" s="52"/>
      <c r="O950" s="52"/>
    </row>
    <row r="951" spans="1:15" ht="15.75" customHeight="1" x14ac:dyDescent="0.15">
      <c r="A951" s="41">
        <v>2023</v>
      </c>
      <c r="B951" s="52" t="s">
        <v>130</v>
      </c>
      <c r="C951" s="52" t="s">
        <v>137</v>
      </c>
      <c r="D951" s="52" t="s">
        <v>139</v>
      </c>
      <c r="E951" s="41">
        <v>2212</v>
      </c>
      <c r="F951" s="41">
        <v>2</v>
      </c>
      <c r="G951" s="52" t="s">
        <v>31</v>
      </c>
      <c r="H951" s="41">
        <v>5</v>
      </c>
      <c r="I951" s="52"/>
      <c r="J951" s="41">
        <v>53</v>
      </c>
      <c r="K951" s="41">
        <v>101</v>
      </c>
      <c r="L951" s="41">
        <v>48</v>
      </c>
      <c r="M951" s="41">
        <v>2194</v>
      </c>
      <c r="N951" s="52"/>
      <c r="O951" s="52"/>
    </row>
    <row r="952" spans="1:15" ht="15.75" customHeight="1" x14ac:dyDescent="0.15">
      <c r="A952" s="41">
        <v>2023</v>
      </c>
      <c r="B952" s="52" t="s">
        <v>130</v>
      </c>
      <c r="C952" s="52" t="s">
        <v>133</v>
      </c>
      <c r="D952" s="52" t="s">
        <v>139</v>
      </c>
      <c r="E952" s="41">
        <v>2212</v>
      </c>
      <c r="F952" s="41">
        <v>2</v>
      </c>
      <c r="G952" s="52" t="s">
        <v>31</v>
      </c>
      <c r="H952" s="41">
        <v>5</v>
      </c>
      <c r="I952" s="52"/>
      <c r="J952" s="41">
        <v>26</v>
      </c>
      <c r="K952" s="41">
        <v>59</v>
      </c>
      <c r="L952" s="41">
        <v>33</v>
      </c>
      <c r="M952" s="41">
        <v>425</v>
      </c>
      <c r="N952" s="52"/>
      <c r="O952" s="52"/>
    </row>
    <row r="953" spans="1:15" ht="15.75" customHeight="1" x14ac:dyDescent="0.15">
      <c r="A953" s="41">
        <v>2023</v>
      </c>
      <c r="B953" s="52" t="s">
        <v>130</v>
      </c>
      <c r="C953" s="52" t="s">
        <v>144</v>
      </c>
      <c r="D953" s="52" t="s">
        <v>139</v>
      </c>
      <c r="E953" s="41">
        <v>2212</v>
      </c>
      <c r="F953" s="41">
        <v>2</v>
      </c>
      <c r="G953" s="52" t="s">
        <v>31</v>
      </c>
      <c r="H953" s="41">
        <v>5</v>
      </c>
      <c r="I953" s="52"/>
      <c r="J953" s="41">
        <v>10</v>
      </c>
      <c r="K953" s="41">
        <v>69</v>
      </c>
      <c r="L953" s="41">
        <v>59</v>
      </c>
      <c r="M953" s="41">
        <v>324</v>
      </c>
      <c r="N953" s="52"/>
      <c r="O953" s="52"/>
    </row>
    <row r="954" spans="1:15" ht="15.75" customHeight="1" x14ac:dyDescent="0.15">
      <c r="A954" s="41">
        <v>2023</v>
      </c>
      <c r="B954" s="52" t="s">
        <v>130</v>
      </c>
      <c r="C954" s="52" t="s">
        <v>131</v>
      </c>
      <c r="D954" s="52" t="s">
        <v>139</v>
      </c>
      <c r="E954" s="41">
        <v>2212</v>
      </c>
      <c r="F954" s="41">
        <v>2</v>
      </c>
      <c r="G954" s="52" t="s">
        <v>31</v>
      </c>
      <c r="H954" s="41">
        <v>5</v>
      </c>
      <c r="I954" s="52"/>
      <c r="J954" s="52"/>
      <c r="K954" s="41">
        <v>174</v>
      </c>
      <c r="L954" s="41">
        <v>174</v>
      </c>
      <c r="M954" s="41">
        <v>383</v>
      </c>
      <c r="N954" s="52"/>
      <c r="O954" s="52"/>
    </row>
    <row r="955" spans="1:15" ht="15.75" customHeight="1" x14ac:dyDescent="0.15">
      <c r="A955" s="41">
        <v>2023</v>
      </c>
      <c r="B955" s="52" t="s">
        <v>130</v>
      </c>
      <c r="C955" s="52" t="s">
        <v>141</v>
      </c>
      <c r="D955" s="52" t="s">
        <v>139</v>
      </c>
      <c r="E955" s="41">
        <v>2212</v>
      </c>
      <c r="F955" s="41">
        <v>2</v>
      </c>
      <c r="G955" s="52" t="s">
        <v>31</v>
      </c>
      <c r="H955" s="41">
        <v>5</v>
      </c>
      <c r="I955" s="52"/>
      <c r="J955" s="41">
        <v>194</v>
      </c>
      <c r="K955" s="41">
        <v>194</v>
      </c>
      <c r="L955" s="52"/>
      <c r="M955" s="52"/>
      <c r="N955" s="52"/>
      <c r="O955" s="52"/>
    </row>
    <row r="956" spans="1:15" ht="15.75" customHeight="1" x14ac:dyDescent="0.15">
      <c r="A956" s="41">
        <v>2023</v>
      </c>
      <c r="B956" s="52" t="s">
        <v>127</v>
      </c>
      <c r="C956" s="52" t="s">
        <v>134</v>
      </c>
      <c r="D956" s="52" t="s">
        <v>139</v>
      </c>
      <c r="E956" s="41">
        <v>2212</v>
      </c>
      <c r="F956" s="41">
        <v>2</v>
      </c>
      <c r="G956" s="52" t="s">
        <v>31</v>
      </c>
      <c r="H956" s="41">
        <v>5</v>
      </c>
      <c r="I956" s="41">
        <v>6</v>
      </c>
      <c r="J956" s="41">
        <v>6</v>
      </c>
      <c r="K956" s="52"/>
      <c r="L956" s="52"/>
      <c r="M956" s="52"/>
      <c r="N956" s="52"/>
      <c r="O956" s="52"/>
    </row>
    <row r="957" spans="1:15" ht="15.75" customHeight="1" x14ac:dyDescent="0.15">
      <c r="A957" s="41">
        <v>2023</v>
      </c>
      <c r="B957" s="52" t="s">
        <v>127</v>
      </c>
      <c r="C957" s="52" t="s">
        <v>135</v>
      </c>
      <c r="D957" s="52" t="s">
        <v>139</v>
      </c>
      <c r="E957" s="41">
        <v>2212</v>
      </c>
      <c r="F957" s="41">
        <v>2</v>
      </c>
      <c r="G957" s="52" t="s">
        <v>31</v>
      </c>
      <c r="H957" s="41">
        <v>5</v>
      </c>
      <c r="I957" s="41">
        <v>24</v>
      </c>
      <c r="J957" s="41">
        <v>24</v>
      </c>
      <c r="K957" s="52"/>
      <c r="L957" s="52"/>
      <c r="M957" s="52"/>
      <c r="N957" s="52"/>
      <c r="O957" s="52"/>
    </row>
    <row r="958" spans="1:15" ht="15.75" customHeight="1" x14ac:dyDescent="0.15">
      <c r="A958" s="41">
        <v>2023</v>
      </c>
      <c r="B958" s="52" t="s">
        <v>127</v>
      </c>
      <c r="C958" s="52" t="s">
        <v>138</v>
      </c>
      <c r="D958" s="52" t="s">
        <v>139</v>
      </c>
      <c r="E958" s="41">
        <v>2212</v>
      </c>
      <c r="F958" s="41">
        <v>2</v>
      </c>
      <c r="G958" s="52" t="s">
        <v>31</v>
      </c>
      <c r="H958" s="41">
        <v>5</v>
      </c>
      <c r="I958" s="41">
        <v>52</v>
      </c>
      <c r="J958" s="52"/>
      <c r="K958" s="52"/>
      <c r="L958" s="41">
        <v>52</v>
      </c>
      <c r="M958" s="52"/>
      <c r="N958" s="52"/>
      <c r="O958" s="52"/>
    </row>
    <row r="959" spans="1:15" ht="15.75" customHeight="1" x14ac:dyDescent="0.15">
      <c r="A959" s="41">
        <v>2023</v>
      </c>
      <c r="B959" s="52" t="s">
        <v>127</v>
      </c>
      <c r="C959" s="52" t="s">
        <v>142</v>
      </c>
      <c r="D959" s="52" t="s">
        <v>139</v>
      </c>
      <c r="E959" s="41">
        <v>2212</v>
      </c>
      <c r="F959" s="41">
        <v>2</v>
      </c>
      <c r="G959" s="52" t="s">
        <v>31</v>
      </c>
      <c r="H959" s="41">
        <v>5</v>
      </c>
      <c r="I959" s="41">
        <v>11</v>
      </c>
      <c r="J959" s="41">
        <v>11</v>
      </c>
      <c r="K959" s="52"/>
      <c r="L959" s="52"/>
      <c r="M959" s="52"/>
      <c r="N959" s="52"/>
      <c r="O959" s="52"/>
    </row>
    <row r="960" spans="1:15" ht="15.75" customHeight="1" x14ac:dyDescent="0.15">
      <c r="A960" s="41">
        <v>2023</v>
      </c>
      <c r="B960" s="52" t="s">
        <v>127</v>
      </c>
      <c r="C960" s="52" t="s">
        <v>143</v>
      </c>
      <c r="D960" s="52" t="s">
        <v>139</v>
      </c>
      <c r="E960" s="41">
        <v>2212</v>
      </c>
      <c r="F960" s="41">
        <v>2</v>
      </c>
      <c r="G960" s="52" t="s">
        <v>31</v>
      </c>
      <c r="H960" s="41">
        <v>5</v>
      </c>
      <c r="I960" s="41">
        <v>8</v>
      </c>
      <c r="J960" s="41">
        <v>8</v>
      </c>
      <c r="K960" s="52"/>
      <c r="L960" s="52"/>
      <c r="M960" s="52"/>
      <c r="N960" s="52"/>
      <c r="O960" s="52"/>
    </row>
    <row r="961" spans="1:15" ht="15.75" customHeight="1" x14ac:dyDescent="0.15">
      <c r="A961" s="41">
        <v>2023</v>
      </c>
      <c r="B961" s="52" t="s">
        <v>127</v>
      </c>
      <c r="C961" s="52" t="s">
        <v>128</v>
      </c>
      <c r="D961" s="52" t="s">
        <v>139</v>
      </c>
      <c r="E961" s="41">
        <v>2303</v>
      </c>
      <c r="F961" s="41">
        <v>3</v>
      </c>
      <c r="G961" s="52" t="s">
        <v>31</v>
      </c>
      <c r="H961" s="41">
        <v>5</v>
      </c>
      <c r="I961" s="41">
        <v>12</v>
      </c>
      <c r="J961" s="41">
        <v>12</v>
      </c>
      <c r="K961" s="52"/>
      <c r="L961" s="52"/>
      <c r="M961" s="52"/>
      <c r="N961" s="52"/>
      <c r="O961" s="52"/>
    </row>
    <row r="962" spans="1:15" ht="15.75" customHeight="1" x14ac:dyDescent="0.15">
      <c r="A962" s="41">
        <v>2023</v>
      </c>
      <c r="B962" s="52" t="s">
        <v>127</v>
      </c>
      <c r="C962" s="52" t="s">
        <v>129</v>
      </c>
      <c r="D962" s="52" t="s">
        <v>139</v>
      </c>
      <c r="E962" s="41">
        <v>2303</v>
      </c>
      <c r="F962" s="41">
        <v>3</v>
      </c>
      <c r="G962" s="52" t="s">
        <v>31</v>
      </c>
      <c r="H962" s="41">
        <v>5</v>
      </c>
      <c r="I962" s="41">
        <v>61</v>
      </c>
      <c r="J962" s="41">
        <v>30</v>
      </c>
      <c r="K962" s="52"/>
      <c r="L962" s="41">
        <v>31</v>
      </c>
      <c r="M962" s="52"/>
      <c r="N962" s="52"/>
      <c r="O962" s="52"/>
    </row>
    <row r="963" spans="1:15" ht="15.75" customHeight="1" x14ac:dyDescent="0.15">
      <c r="A963" s="41">
        <v>2023</v>
      </c>
      <c r="B963" s="52" t="s">
        <v>127</v>
      </c>
      <c r="C963" s="52" t="s">
        <v>140</v>
      </c>
      <c r="D963" s="52" t="s">
        <v>139</v>
      </c>
      <c r="E963" s="41">
        <v>2303</v>
      </c>
      <c r="F963" s="41">
        <v>3</v>
      </c>
      <c r="G963" s="52" t="s">
        <v>31</v>
      </c>
      <c r="H963" s="41">
        <v>5</v>
      </c>
      <c r="I963" s="41">
        <v>49</v>
      </c>
      <c r="J963" s="41">
        <v>16</v>
      </c>
      <c r="K963" s="52"/>
      <c r="L963" s="41">
        <v>33</v>
      </c>
      <c r="M963" s="52"/>
      <c r="N963" s="52"/>
      <c r="O963" s="52"/>
    </row>
    <row r="964" spans="1:15" ht="15.75" customHeight="1" x14ac:dyDescent="0.15">
      <c r="A964" s="41">
        <v>2023</v>
      </c>
      <c r="B964" s="52" t="s">
        <v>130</v>
      </c>
      <c r="C964" s="52" t="s">
        <v>136</v>
      </c>
      <c r="D964" s="52" t="s">
        <v>139</v>
      </c>
      <c r="E964" s="41">
        <v>2303</v>
      </c>
      <c r="F964" s="41">
        <v>3</v>
      </c>
      <c r="G964" s="52" t="s">
        <v>31</v>
      </c>
      <c r="H964" s="41">
        <v>5</v>
      </c>
      <c r="I964" s="52"/>
      <c r="J964" s="41">
        <v>42</v>
      </c>
      <c r="K964" s="41">
        <v>92</v>
      </c>
      <c r="L964" s="41">
        <v>50</v>
      </c>
      <c r="M964" s="52"/>
      <c r="N964" s="52"/>
      <c r="O964" s="52"/>
    </row>
    <row r="965" spans="1:15" ht="15.75" customHeight="1" x14ac:dyDescent="0.15">
      <c r="A965" s="41">
        <v>2023</v>
      </c>
      <c r="B965" s="52" t="s">
        <v>130</v>
      </c>
      <c r="C965" s="52" t="s">
        <v>132</v>
      </c>
      <c r="D965" s="52" t="s">
        <v>139</v>
      </c>
      <c r="E965" s="41">
        <v>2303</v>
      </c>
      <c r="F965" s="41">
        <v>3</v>
      </c>
      <c r="G965" s="52" t="s">
        <v>31</v>
      </c>
      <c r="H965" s="41">
        <v>5</v>
      </c>
      <c r="I965" s="52"/>
      <c r="J965" s="41">
        <v>114</v>
      </c>
      <c r="K965" s="41">
        <v>114</v>
      </c>
      <c r="L965" s="52"/>
      <c r="M965" s="52"/>
      <c r="N965" s="52"/>
      <c r="O965" s="52"/>
    </row>
    <row r="966" spans="1:15" ht="15.75" customHeight="1" x14ac:dyDescent="0.15">
      <c r="A966" s="41">
        <v>2023</v>
      </c>
      <c r="B966" s="52" t="s">
        <v>130</v>
      </c>
      <c r="C966" s="52" t="s">
        <v>137</v>
      </c>
      <c r="D966" s="52" t="s">
        <v>139</v>
      </c>
      <c r="E966" s="41">
        <v>2303</v>
      </c>
      <c r="F966" s="41">
        <v>3</v>
      </c>
      <c r="G966" s="52" t="s">
        <v>31</v>
      </c>
      <c r="H966" s="41">
        <v>5</v>
      </c>
      <c r="I966" s="52"/>
      <c r="J966" s="41">
        <v>65</v>
      </c>
      <c r="K966" s="41">
        <v>171</v>
      </c>
      <c r="L966" s="41">
        <v>106</v>
      </c>
      <c r="M966" s="41">
        <v>1399</v>
      </c>
      <c r="N966" s="52"/>
      <c r="O966" s="52"/>
    </row>
    <row r="967" spans="1:15" ht="15.75" customHeight="1" x14ac:dyDescent="0.15">
      <c r="A967" s="41">
        <v>2023</v>
      </c>
      <c r="B967" s="52" t="s">
        <v>130</v>
      </c>
      <c r="C967" s="52" t="s">
        <v>133</v>
      </c>
      <c r="D967" s="52" t="s">
        <v>139</v>
      </c>
      <c r="E967" s="41">
        <v>2303</v>
      </c>
      <c r="F967" s="41">
        <v>3</v>
      </c>
      <c r="G967" s="52" t="s">
        <v>31</v>
      </c>
      <c r="H967" s="41">
        <v>5</v>
      </c>
      <c r="I967" s="52"/>
      <c r="J967" s="41">
        <v>37</v>
      </c>
      <c r="K967" s="41">
        <v>282</v>
      </c>
      <c r="L967" s="41">
        <v>245</v>
      </c>
      <c r="M967" s="41">
        <v>260</v>
      </c>
      <c r="N967" s="52"/>
      <c r="O967" s="52"/>
    </row>
    <row r="968" spans="1:15" ht="15.75" customHeight="1" x14ac:dyDescent="0.15">
      <c r="A968" s="41">
        <v>2023</v>
      </c>
      <c r="B968" s="52" t="s">
        <v>130</v>
      </c>
      <c r="C968" s="52" t="s">
        <v>144</v>
      </c>
      <c r="D968" s="52" t="s">
        <v>139</v>
      </c>
      <c r="E968" s="41">
        <v>2303</v>
      </c>
      <c r="F968" s="41">
        <v>3</v>
      </c>
      <c r="G968" s="52" t="s">
        <v>31</v>
      </c>
      <c r="H968" s="41">
        <v>5</v>
      </c>
      <c r="I968" s="52"/>
      <c r="J968" s="41">
        <v>34</v>
      </c>
      <c r="K968" s="41">
        <v>155</v>
      </c>
      <c r="L968" s="41">
        <v>121</v>
      </c>
      <c r="M968" s="41">
        <v>3334</v>
      </c>
      <c r="N968" s="52"/>
      <c r="O968" s="52"/>
    </row>
    <row r="969" spans="1:15" ht="15.75" customHeight="1" x14ac:dyDescent="0.15">
      <c r="A969" s="41">
        <v>2023</v>
      </c>
      <c r="B969" s="52" t="s">
        <v>130</v>
      </c>
      <c r="C969" s="52" t="s">
        <v>131</v>
      </c>
      <c r="D969" s="52" t="s">
        <v>139</v>
      </c>
      <c r="E969" s="41">
        <v>2303</v>
      </c>
      <c r="F969" s="41">
        <v>3</v>
      </c>
      <c r="G969" s="52" t="s">
        <v>31</v>
      </c>
      <c r="H969" s="41">
        <v>5</v>
      </c>
      <c r="I969" s="52"/>
      <c r="J969" s="41">
        <v>13</v>
      </c>
      <c r="K969" s="41">
        <v>105</v>
      </c>
      <c r="L969" s="41">
        <v>92</v>
      </c>
      <c r="M969" s="41">
        <v>1319</v>
      </c>
      <c r="N969" s="52"/>
      <c r="O969" s="52"/>
    </row>
    <row r="970" spans="1:15" ht="15.75" customHeight="1" x14ac:dyDescent="0.15">
      <c r="A970" s="41">
        <v>2023</v>
      </c>
      <c r="B970" s="52" t="s">
        <v>130</v>
      </c>
      <c r="C970" s="52" t="s">
        <v>141</v>
      </c>
      <c r="D970" s="52" t="s">
        <v>139</v>
      </c>
      <c r="E970" s="41">
        <v>2303</v>
      </c>
      <c r="F970" s="41">
        <v>3</v>
      </c>
      <c r="G970" s="52" t="s">
        <v>31</v>
      </c>
      <c r="H970" s="41">
        <v>5</v>
      </c>
      <c r="I970" s="52"/>
      <c r="J970" s="52"/>
      <c r="K970" s="41">
        <v>100</v>
      </c>
      <c r="L970" s="41">
        <v>100</v>
      </c>
      <c r="M970" s="52"/>
      <c r="N970" s="52"/>
      <c r="O970" s="52"/>
    </row>
    <row r="971" spans="1:15" ht="15.75" customHeight="1" x14ac:dyDescent="0.15">
      <c r="A971" s="41">
        <v>2023</v>
      </c>
      <c r="B971" s="52" t="s">
        <v>127</v>
      </c>
      <c r="C971" s="52" t="s">
        <v>134</v>
      </c>
      <c r="D971" s="52" t="s">
        <v>139</v>
      </c>
      <c r="E971" s="41">
        <v>2303</v>
      </c>
      <c r="F971" s="41">
        <v>3</v>
      </c>
      <c r="G971" s="52" t="s">
        <v>31</v>
      </c>
      <c r="H971" s="41">
        <v>5</v>
      </c>
      <c r="I971" s="41">
        <v>5</v>
      </c>
      <c r="J971" s="41">
        <v>5</v>
      </c>
      <c r="K971" s="52"/>
      <c r="L971" s="52"/>
      <c r="M971" s="52"/>
      <c r="N971" s="52"/>
      <c r="O971" s="52"/>
    </row>
    <row r="972" spans="1:15" ht="15.75" customHeight="1" x14ac:dyDescent="0.15">
      <c r="A972" s="41">
        <v>2023</v>
      </c>
      <c r="B972" s="52" t="s">
        <v>127</v>
      </c>
      <c r="C972" s="52" t="s">
        <v>135</v>
      </c>
      <c r="D972" s="52" t="s">
        <v>139</v>
      </c>
      <c r="E972" s="41">
        <v>2303</v>
      </c>
      <c r="F972" s="41">
        <v>3</v>
      </c>
      <c r="G972" s="52" t="s">
        <v>31</v>
      </c>
      <c r="H972" s="41">
        <v>5</v>
      </c>
      <c r="I972" s="41">
        <v>1</v>
      </c>
      <c r="J972" s="41">
        <v>1</v>
      </c>
      <c r="K972" s="52"/>
      <c r="L972" s="52"/>
      <c r="M972" s="52"/>
      <c r="N972" s="52"/>
      <c r="O972" s="52"/>
    </row>
    <row r="973" spans="1:15" ht="15.75" customHeight="1" x14ac:dyDescent="0.15">
      <c r="A973" s="41">
        <v>2023</v>
      </c>
      <c r="B973" s="52" t="s">
        <v>127</v>
      </c>
      <c r="C973" s="52" t="s">
        <v>138</v>
      </c>
      <c r="D973" s="52" t="s">
        <v>139</v>
      </c>
      <c r="E973" s="41">
        <v>2303</v>
      </c>
      <c r="F973" s="41">
        <v>3</v>
      </c>
      <c r="G973" s="52" t="s">
        <v>31</v>
      </c>
      <c r="H973" s="41">
        <v>5</v>
      </c>
      <c r="I973" s="41">
        <v>71</v>
      </c>
      <c r="J973" s="52"/>
      <c r="K973" s="52"/>
      <c r="L973" s="41">
        <v>71</v>
      </c>
      <c r="M973" s="52"/>
      <c r="N973" s="52"/>
      <c r="O973" s="52"/>
    </row>
    <row r="974" spans="1:15" ht="15.75" customHeight="1" x14ac:dyDescent="0.15">
      <c r="A974" s="41">
        <v>2023</v>
      </c>
      <c r="B974" s="52" t="s">
        <v>127</v>
      </c>
      <c r="C974" s="52" t="s">
        <v>142</v>
      </c>
      <c r="D974" s="52" t="s">
        <v>139</v>
      </c>
      <c r="E974" s="41">
        <v>2303</v>
      </c>
      <c r="F974" s="41">
        <v>3</v>
      </c>
      <c r="G974" s="52" t="s">
        <v>31</v>
      </c>
      <c r="H974" s="41">
        <v>5</v>
      </c>
      <c r="I974" s="41">
        <v>45</v>
      </c>
      <c r="J974" s="41">
        <v>45</v>
      </c>
      <c r="K974" s="52"/>
      <c r="L974" s="52"/>
      <c r="M974" s="52"/>
      <c r="N974" s="52"/>
      <c r="O974" s="52"/>
    </row>
    <row r="975" spans="1:15" ht="15.75" customHeight="1" x14ac:dyDescent="0.15">
      <c r="A975" s="41">
        <v>2023</v>
      </c>
      <c r="B975" s="52" t="s">
        <v>127</v>
      </c>
      <c r="C975" s="52" t="s">
        <v>143</v>
      </c>
      <c r="D975" s="52" t="s">
        <v>139</v>
      </c>
      <c r="E975" s="41">
        <v>2303</v>
      </c>
      <c r="F975" s="41">
        <v>3</v>
      </c>
      <c r="G975" s="52" t="s">
        <v>31</v>
      </c>
      <c r="H975" s="41">
        <v>5</v>
      </c>
      <c r="I975" s="41">
        <v>4</v>
      </c>
      <c r="J975" s="41">
        <v>4</v>
      </c>
      <c r="K975" s="52"/>
      <c r="L975" s="52"/>
      <c r="M975" s="52"/>
      <c r="N975" s="52"/>
      <c r="O975" s="52"/>
    </row>
    <row r="976" spans="1:15" ht="15.75" customHeight="1" x14ac:dyDescent="0.15">
      <c r="A976" s="41">
        <v>2023</v>
      </c>
      <c r="B976" s="52" t="s">
        <v>127</v>
      </c>
      <c r="C976" s="52" t="s">
        <v>128</v>
      </c>
      <c r="D976" s="52" t="s">
        <v>139</v>
      </c>
      <c r="E976" s="41">
        <v>2309</v>
      </c>
      <c r="F976" s="41">
        <v>3</v>
      </c>
      <c r="G976" s="52" t="s">
        <v>31</v>
      </c>
      <c r="H976" s="41">
        <v>4</v>
      </c>
      <c r="I976" s="41">
        <v>12</v>
      </c>
      <c r="J976" s="41">
        <v>12</v>
      </c>
      <c r="K976" s="52"/>
      <c r="L976" s="52"/>
      <c r="M976" s="52"/>
      <c r="N976" s="52"/>
      <c r="O976" s="52"/>
    </row>
    <row r="977" spans="1:15" ht="15.75" customHeight="1" x14ac:dyDescent="0.15">
      <c r="A977" s="41">
        <v>2023</v>
      </c>
      <c r="B977" s="52" t="s">
        <v>127</v>
      </c>
      <c r="C977" s="52" t="s">
        <v>129</v>
      </c>
      <c r="D977" s="52" t="s">
        <v>139</v>
      </c>
      <c r="E977" s="41">
        <v>2309</v>
      </c>
      <c r="F977" s="41">
        <v>3</v>
      </c>
      <c r="G977" s="52" t="s">
        <v>31</v>
      </c>
      <c r="H977" s="41">
        <v>4</v>
      </c>
      <c r="I977" s="41">
        <v>36</v>
      </c>
      <c r="J977" s="52"/>
      <c r="K977" s="52"/>
      <c r="L977" s="41">
        <v>36</v>
      </c>
      <c r="M977" s="52"/>
      <c r="N977" s="52"/>
      <c r="O977" s="52"/>
    </row>
    <row r="978" spans="1:15" ht="15.75" customHeight="1" x14ac:dyDescent="0.15">
      <c r="A978" s="41">
        <v>2023</v>
      </c>
      <c r="B978" s="52" t="s">
        <v>127</v>
      </c>
      <c r="C978" s="52" t="s">
        <v>140</v>
      </c>
      <c r="D978" s="52" t="s">
        <v>139</v>
      </c>
      <c r="E978" s="41">
        <v>2309</v>
      </c>
      <c r="F978" s="41">
        <v>3</v>
      </c>
      <c r="G978" s="52" t="s">
        <v>31</v>
      </c>
      <c r="H978" s="41">
        <v>4</v>
      </c>
      <c r="I978" s="41">
        <v>28</v>
      </c>
      <c r="J978" s="41">
        <v>28</v>
      </c>
      <c r="K978" s="52"/>
      <c r="L978" s="52"/>
      <c r="M978" s="52"/>
      <c r="N978" s="52"/>
      <c r="O978" s="52"/>
    </row>
    <row r="979" spans="1:15" ht="15.75" customHeight="1" x14ac:dyDescent="0.15">
      <c r="A979" s="41">
        <v>2023</v>
      </c>
      <c r="B979" s="52" t="s">
        <v>127</v>
      </c>
      <c r="C979" s="52" t="s">
        <v>140</v>
      </c>
      <c r="D979" s="52" t="s">
        <v>139</v>
      </c>
      <c r="E979" s="41">
        <v>2309</v>
      </c>
      <c r="F979" s="41">
        <v>3</v>
      </c>
      <c r="G979" s="52" t="s">
        <v>31</v>
      </c>
      <c r="H979" s="41">
        <v>4</v>
      </c>
      <c r="I979" s="41">
        <v>214</v>
      </c>
      <c r="J979" s="41">
        <v>48</v>
      </c>
      <c r="K979" s="52"/>
      <c r="L979" s="41">
        <v>166</v>
      </c>
      <c r="M979" s="52"/>
      <c r="N979" s="52"/>
      <c r="O979" s="52"/>
    </row>
    <row r="980" spans="1:15" ht="15.75" customHeight="1" x14ac:dyDescent="0.15">
      <c r="A980" s="41">
        <v>2023</v>
      </c>
      <c r="B980" s="52" t="s">
        <v>130</v>
      </c>
      <c r="C980" s="52" t="s">
        <v>136</v>
      </c>
      <c r="D980" s="52" t="s">
        <v>139</v>
      </c>
      <c r="E980" s="41">
        <v>2309</v>
      </c>
      <c r="F980" s="41">
        <v>3</v>
      </c>
      <c r="G980" s="52" t="s">
        <v>31</v>
      </c>
      <c r="H980" s="41">
        <v>4</v>
      </c>
      <c r="I980" s="52"/>
      <c r="J980" s="41">
        <v>62</v>
      </c>
      <c r="K980" s="41">
        <v>153</v>
      </c>
      <c r="L980" s="41">
        <v>91</v>
      </c>
      <c r="M980" s="41">
        <v>512</v>
      </c>
      <c r="N980" s="52"/>
      <c r="O980" s="52"/>
    </row>
    <row r="981" spans="1:15" ht="15.75" customHeight="1" x14ac:dyDescent="0.15">
      <c r="A981" s="41">
        <v>2023</v>
      </c>
      <c r="B981" s="52" t="s">
        <v>130</v>
      </c>
      <c r="C981" s="52" t="s">
        <v>132</v>
      </c>
      <c r="D981" s="52" t="s">
        <v>139</v>
      </c>
      <c r="E981" s="41">
        <v>2309</v>
      </c>
      <c r="F981" s="41">
        <v>3</v>
      </c>
      <c r="G981" s="52" t="s">
        <v>31</v>
      </c>
      <c r="H981" s="41">
        <v>4</v>
      </c>
      <c r="I981" s="52"/>
      <c r="J981" s="41">
        <v>46</v>
      </c>
      <c r="K981" s="41">
        <v>144</v>
      </c>
      <c r="L981" s="41">
        <v>98</v>
      </c>
      <c r="M981" s="41">
        <v>868</v>
      </c>
      <c r="N981" s="52"/>
      <c r="O981" s="52"/>
    </row>
    <row r="982" spans="1:15" ht="15.75" customHeight="1" x14ac:dyDescent="0.15">
      <c r="A982" s="41">
        <v>2023</v>
      </c>
      <c r="B982" s="52" t="s">
        <v>130</v>
      </c>
      <c r="C982" s="52" t="s">
        <v>144</v>
      </c>
      <c r="D982" s="52" t="s">
        <v>139</v>
      </c>
      <c r="E982" s="41">
        <v>2309</v>
      </c>
      <c r="F982" s="41">
        <v>3</v>
      </c>
      <c r="G982" s="52" t="s">
        <v>31</v>
      </c>
      <c r="H982" s="41">
        <v>4</v>
      </c>
      <c r="I982" s="52"/>
      <c r="J982" s="41">
        <v>86</v>
      </c>
      <c r="K982" s="41">
        <v>169</v>
      </c>
      <c r="L982" s="41">
        <v>83</v>
      </c>
      <c r="M982" s="41">
        <v>1644</v>
      </c>
      <c r="N982" s="52"/>
      <c r="O982" s="52"/>
    </row>
    <row r="983" spans="1:15" ht="15.75" customHeight="1" x14ac:dyDescent="0.15">
      <c r="A983" s="41">
        <v>2023</v>
      </c>
      <c r="B983" s="52" t="s">
        <v>130</v>
      </c>
      <c r="C983" s="52" t="s">
        <v>131</v>
      </c>
      <c r="D983" s="52" t="s">
        <v>139</v>
      </c>
      <c r="E983" s="41">
        <v>2309</v>
      </c>
      <c r="F983" s="41">
        <v>3</v>
      </c>
      <c r="G983" s="52" t="s">
        <v>31</v>
      </c>
      <c r="H983" s="41">
        <v>4</v>
      </c>
      <c r="I983" s="52"/>
      <c r="J983" s="41">
        <v>59</v>
      </c>
      <c r="K983" s="41">
        <v>238</v>
      </c>
      <c r="L983" s="41">
        <v>179</v>
      </c>
      <c r="M983" s="41">
        <v>206</v>
      </c>
      <c r="N983" s="52"/>
      <c r="O983" s="52"/>
    </row>
    <row r="984" spans="1:15" ht="15.75" customHeight="1" x14ac:dyDescent="0.15">
      <c r="A984" s="41">
        <v>2023</v>
      </c>
      <c r="B984" s="52" t="s">
        <v>130</v>
      </c>
      <c r="C984" s="52" t="s">
        <v>141</v>
      </c>
      <c r="D984" s="52" t="s">
        <v>139</v>
      </c>
      <c r="E984" s="41">
        <v>2309</v>
      </c>
      <c r="F984" s="41">
        <v>3</v>
      </c>
      <c r="G984" s="52" t="s">
        <v>31</v>
      </c>
      <c r="H984" s="41">
        <v>4</v>
      </c>
      <c r="I984" s="52"/>
      <c r="J984" s="41">
        <v>26</v>
      </c>
      <c r="K984" s="41">
        <v>102</v>
      </c>
      <c r="L984" s="41">
        <v>76</v>
      </c>
      <c r="M984" s="41">
        <v>316</v>
      </c>
      <c r="N984" s="52"/>
      <c r="O984" s="52"/>
    </row>
    <row r="985" spans="1:15" ht="15.75" customHeight="1" x14ac:dyDescent="0.15">
      <c r="A985" s="41">
        <v>2023</v>
      </c>
      <c r="B985" s="52" t="s">
        <v>127</v>
      </c>
      <c r="C985" s="52" t="s">
        <v>134</v>
      </c>
      <c r="D985" s="52" t="s">
        <v>139</v>
      </c>
      <c r="E985" s="41">
        <v>2309</v>
      </c>
      <c r="F985" s="41">
        <v>3</v>
      </c>
      <c r="G985" s="52" t="s">
        <v>31</v>
      </c>
      <c r="H985" s="41">
        <v>4</v>
      </c>
      <c r="I985" s="41">
        <v>7</v>
      </c>
      <c r="J985" s="41">
        <v>7</v>
      </c>
      <c r="K985" s="52"/>
      <c r="L985" s="52"/>
      <c r="M985" s="52"/>
      <c r="N985" s="52"/>
      <c r="O985" s="52"/>
    </row>
    <row r="986" spans="1:15" ht="15.75" customHeight="1" x14ac:dyDescent="0.15">
      <c r="A986" s="41">
        <v>2023</v>
      </c>
      <c r="B986" s="52" t="s">
        <v>127</v>
      </c>
      <c r="C986" s="52" t="s">
        <v>135</v>
      </c>
      <c r="D986" s="52" t="s">
        <v>139</v>
      </c>
      <c r="E986" s="41">
        <v>2309</v>
      </c>
      <c r="F986" s="41">
        <v>3</v>
      </c>
      <c r="G986" s="52" t="s">
        <v>31</v>
      </c>
      <c r="H986" s="41">
        <v>4</v>
      </c>
      <c r="I986" s="41">
        <v>11</v>
      </c>
      <c r="J986" s="41">
        <v>11</v>
      </c>
      <c r="K986" s="52"/>
      <c r="L986" s="52"/>
      <c r="M986" s="52"/>
      <c r="N986" s="52"/>
      <c r="O986" s="52"/>
    </row>
    <row r="987" spans="1:15" ht="15.75" customHeight="1" x14ac:dyDescent="0.15">
      <c r="A987" s="41">
        <v>2023</v>
      </c>
      <c r="B987" s="52" t="s">
        <v>127</v>
      </c>
      <c r="C987" s="52" t="s">
        <v>138</v>
      </c>
      <c r="D987" s="52" t="s">
        <v>139</v>
      </c>
      <c r="E987" s="41">
        <v>2309</v>
      </c>
      <c r="F987" s="41">
        <v>3</v>
      </c>
      <c r="G987" s="52" t="s">
        <v>31</v>
      </c>
      <c r="H987" s="41">
        <v>4</v>
      </c>
      <c r="I987" s="41">
        <v>39</v>
      </c>
      <c r="J987" s="52"/>
      <c r="K987" s="52"/>
      <c r="L987" s="41">
        <v>39</v>
      </c>
      <c r="M987" s="52"/>
      <c r="N987" s="52"/>
      <c r="O987" s="52"/>
    </row>
    <row r="988" spans="1:15" ht="15.75" customHeight="1" x14ac:dyDescent="0.15">
      <c r="A988" s="41">
        <v>2023</v>
      </c>
      <c r="B988" s="52" t="s">
        <v>127</v>
      </c>
      <c r="C988" s="52" t="s">
        <v>142</v>
      </c>
      <c r="D988" s="52" t="s">
        <v>139</v>
      </c>
      <c r="E988" s="41">
        <v>2309</v>
      </c>
      <c r="F988" s="41">
        <v>3</v>
      </c>
      <c r="G988" s="52" t="s">
        <v>31</v>
      </c>
      <c r="H988" s="41">
        <v>4</v>
      </c>
      <c r="I988" s="41">
        <v>16</v>
      </c>
      <c r="J988" s="41">
        <v>16</v>
      </c>
      <c r="K988" s="52"/>
      <c r="L988" s="52"/>
      <c r="M988" s="52"/>
      <c r="N988" s="52"/>
      <c r="O988" s="52"/>
    </row>
    <row r="989" spans="1:15" ht="15.75" customHeight="1" x14ac:dyDescent="0.15">
      <c r="A989" s="41">
        <v>2023</v>
      </c>
      <c r="B989" s="52" t="s">
        <v>127</v>
      </c>
      <c r="C989" s="52" t="s">
        <v>128</v>
      </c>
      <c r="D989" s="52" t="s">
        <v>139</v>
      </c>
      <c r="E989" s="41">
        <v>2406</v>
      </c>
      <c r="F989" s="41">
        <v>4</v>
      </c>
      <c r="G989" s="52" t="s">
        <v>31</v>
      </c>
      <c r="H989" s="41">
        <v>4</v>
      </c>
      <c r="I989" s="41">
        <v>44</v>
      </c>
      <c r="J989" s="41">
        <v>17</v>
      </c>
      <c r="K989" s="52"/>
      <c r="L989" s="41">
        <v>27</v>
      </c>
      <c r="M989" s="52"/>
      <c r="N989" s="52"/>
      <c r="O989" s="52"/>
    </row>
    <row r="990" spans="1:15" ht="15.75" customHeight="1" x14ac:dyDescent="0.15">
      <c r="A990" s="41">
        <v>2023</v>
      </c>
      <c r="B990" s="52" t="s">
        <v>127</v>
      </c>
      <c r="C990" s="52" t="s">
        <v>129</v>
      </c>
      <c r="D990" s="52" t="s">
        <v>139</v>
      </c>
      <c r="E990" s="41">
        <v>2406</v>
      </c>
      <c r="F990" s="41">
        <v>4</v>
      </c>
      <c r="G990" s="52" t="s">
        <v>31</v>
      </c>
      <c r="H990" s="41">
        <v>4</v>
      </c>
      <c r="I990" s="41">
        <v>161</v>
      </c>
      <c r="J990" s="41">
        <v>41</v>
      </c>
      <c r="K990" s="52"/>
      <c r="L990" s="41">
        <v>120</v>
      </c>
      <c r="M990" s="52"/>
      <c r="N990" s="52"/>
      <c r="O990" s="52"/>
    </row>
    <row r="991" spans="1:15" ht="15.75" customHeight="1" x14ac:dyDescent="0.15">
      <c r="A991" s="41">
        <v>2023</v>
      </c>
      <c r="B991" s="52" t="s">
        <v>127</v>
      </c>
      <c r="C991" s="52" t="s">
        <v>140</v>
      </c>
      <c r="D991" s="52" t="s">
        <v>139</v>
      </c>
      <c r="E991" s="41">
        <v>2406</v>
      </c>
      <c r="F991" s="41">
        <v>4</v>
      </c>
      <c r="G991" s="52" t="s">
        <v>31</v>
      </c>
      <c r="H991" s="41">
        <v>4</v>
      </c>
      <c r="I991" s="41">
        <v>218</v>
      </c>
      <c r="J991" s="52"/>
      <c r="K991" s="52"/>
      <c r="L991" s="41">
        <v>218</v>
      </c>
      <c r="M991" s="52"/>
      <c r="N991" s="52"/>
      <c r="O991" s="52"/>
    </row>
    <row r="992" spans="1:15" ht="15.75" customHeight="1" x14ac:dyDescent="0.15">
      <c r="A992" s="41">
        <v>2023</v>
      </c>
      <c r="B992" s="52" t="s">
        <v>130</v>
      </c>
      <c r="C992" s="52" t="s">
        <v>136</v>
      </c>
      <c r="D992" s="52" t="s">
        <v>139</v>
      </c>
      <c r="E992" s="41">
        <v>2406</v>
      </c>
      <c r="F992" s="41">
        <v>4</v>
      </c>
      <c r="G992" s="52" t="s">
        <v>31</v>
      </c>
      <c r="H992" s="41">
        <v>4</v>
      </c>
      <c r="I992" s="52"/>
      <c r="J992" s="41">
        <v>52</v>
      </c>
      <c r="K992" s="41">
        <v>170</v>
      </c>
      <c r="L992" s="41">
        <v>118</v>
      </c>
      <c r="M992" s="41">
        <v>1211</v>
      </c>
      <c r="N992" s="52"/>
      <c r="O992" s="52"/>
    </row>
    <row r="993" spans="1:15" ht="15.75" customHeight="1" x14ac:dyDescent="0.15">
      <c r="A993" s="41">
        <v>2023</v>
      </c>
      <c r="B993" s="52" t="s">
        <v>130</v>
      </c>
      <c r="C993" s="52" t="s">
        <v>132</v>
      </c>
      <c r="D993" s="52" t="s">
        <v>139</v>
      </c>
      <c r="E993" s="41">
        <v>2406</v>
      </c>
      <c r="F993" s="41">
        <v>4</v>
      </c>
      <c r="G993" s="52" t="s">
        <v>31</v>
      </c>
      <c r="H993" s="41">
        <v>4</v>
      </c>
      <c r="I993" s="52"/>
      <c r="J993" s="41">
        <v>58</v>
      </c>
      <c r="K993" s="41">
        <v>175</v>
      </c>
      <c r="L993" s="41">
        <v>117</v>
      </c>
      <c r="M993" s="41">
        <v>290</v>
      </c>
      <c r="N993" s="52"/>
      <c r="O993" s="52"/>
    </row>
    <row r="994" spans="1:15" ht="15.75" customHeight="1" x14ac:dyDescent="0.15">
      <c r="A994" s="41">
        <v>2023</v>
      </c>
      <c r="B994" s="52" t="s">
        <v>130</v>
      </c>
      <c r="C994" s="52" t="s">
        <v>137</v>
      </c>
      <c r="D994" s="52" t="s">
        <v>139</v>
      </c>
      <c r="E994" s="41">
        <v>2406</v>
      </c>
      <c r="F994" s="41">
        <v>4</v>
      </c>
      <c r="G994" s="52" t="s">
        <v>31</v>
      </c>
      <c r="H994" s="41">
        <v>4</v>
      </c>
      <c r="I994" s="52"/>
      <c r="J994" s="41">
        <v>67</v>
      </c>
      <c r="K994" s="41">
        <v>165</v>
      </c>
      <c r="L994" s="41">
        <v>98</v>
      </c>
      <c r="M994" s="41">
        <v>2897</v>
      </c>
      <c r="N994" s="52"/>
      <c r="O994" s="52"/>
    </row>
    <row r="995" spans="1:15" ht="15.75" customHeight="1" x14ac:dyDescent="0.15">
      <c r="A995" s="41">
        <v>2023</v>
      </c>
      <c r="B995" s="52" t="s">
        <v>130</v>
      </c>
      <c r="C995" s="52" t="s">
        <v>144</v>
      </c>
      <c r="D995" s="52" t="s">
        <v>139</v>
      </c>
      <c r="E995" s="41">
        <v>2406</v>
      </c>
      <c r="F995" s="41">
        <v>4</v>
      </c>
      <c r="G995" s="52" t="s">
        <v>31</v>
      </c>
      <c r="H995" s="41">
        <v>4</v>
      </c>
      <c r="I995" s="52"/>
      <c r="J995" s="41">
        <v>63</v>
      </c>
      <c r="K995" s="41">
        <v>63</v>
      </c>
      <c r="L995" s="52"/>
      <c r="M995" s="52"/>
      <c r="N995" s="52"/>
      <c r="O995" s="52"/>
    </row>
    <row r="996" spans="1:15" ht="15.75" customHeight="1" x14ac:dyDescent="0.15">
      <c r="A996" s="41">
        <v>2023</v>
      </c>
      <c r="B996" s="52" t="s">
        <v>130</v>
      </c>
      <c r="C996" s="52" t="s">
        <v>131</v>
      </c>
      <c r="D996" s="52" t="s">
        <v>139</v>
      </c>
      <c r="E996" s="41">
        <v>2406</v>
      </c>
      <c r="F996" s="41">
        <v>4</v>
      </c>
      <c r="G996" s="52" t="s">
        <v>31</v>
      </c>
      <c r="H996" s="41">
        <v>4</v>
      </c>
      <c r="I996" s="52"/>
      <c r="J996" s="41">
        <v>24</v>
      </c>
      <c r="K996" s="41">
        <v>147</v>
      </c>
      <c r="L996" s="41">
        <v>123</v>
      </c>
      <c r="M996" s="41">
        <v>436</v>
      </c>
      <c r="N996" s="52"/>
      <c r="O996" s="52"/>
    </row>
    <row r="997" spans="1:15" ht="15.75" customHeight="1" x14ac:dyDescent="0.15">
      <c r="A997" s="41">
        <v>2023</v>
      </c>
      <c r="B997" s="52" t="s">
        <v>130</v>
      </c>
      <c r="C997" s="52" t="s">
        <v>141</v>
      </c>
      <c r="D997" s="52" t="s">
        <v>139</v>
      </c>
      <c r="E997" s="41">
        <v>2406</v>
      </c>
      <c r="F997" s="41">
        <v>4</v>
      </c>
      <c r="G997" s="52" t="s">
        <v>31</v>
      </c>
      <c r="H997" s="41">
        <v>4</v>
      </c>
      <c r="I997" s="52"/>
      <c r="J997" s="41">
        <v>98</v>
      </c>
      <c r="K997" s="41">
        <v>98</v>
      </c>
      <c r="L997" s="52"/>
      <c r="M997" s="41">
        <v>984</v>
      </c>
      <c r="N997" s="52"/>
      <c r="O997" s="52"/>
    </row>
    <row r="998" spans="1:15" ht="15.75" customHeight="1" x14ac:dyDescent="0.15">
      <c r="A998" s="41">
        <v>2023</v>
      </c>
      <c r="B998" s="52" t="s">
        <v>127</v>
      </c>
      <c r="C998" s="52" t="s">
        <v>134</v>
      </c>
      <c r="D998" s="52" t="s">
        <v>139</v>
      </c>
      <c r="E998" s="41">
        <v>2406</v>
      </c>
      <c r="F998" s="41">
        <v>4</v>
      </c>
      <c r="G998" s="52" t="s">
        <v>31</v>
      </c>
      <c r="H998" s="41">
        <v>4</v>
      </c>
      <c r="I998" s="41">
        <v>1</v>
      </c>
      <c r="J998" s="41">
        <v>1</v>
      </c>
      <c r="K998" s="52"/>
      <c r="L998" s="52"/>
      <c r="M998" s="52"/>
      <c r="N998" s="52"/>
      <c r="O998" s="52"/>
    </row>
    <row r="999" spans="1:15" ht="15.75" customHeight="1" x14ac:dyDescent="0.15">
      <c r="A999" s="41">
        <v>2023</v>
      </c>
      <c r="B999" s="52" t="s">
        <v>127</v>
      </c>
      <c r="C999" s="52" t="s">
        <v>135</v>
      </c>
      <c r="D999" s="52" t="s">
        <v>139</v>
      </c>
      <c r="E999" s="41">
        <v>2406</v>
      </c>
      <c r="F999" s="41">
        <v>4</v>
      </c>
      <c r="G999" s="52" t="s">
        <v>31</v>
      </c>
      <c r="H999" s="41">
        <v>4</v>
      </c>
      <c r="I999" s="41">
        <v>24</v>
      </c>
      <c r="J999" s="41">
        <v>24</v>
      </c>
      <c r="K999" s="52"/>
      <c r="L999" s="52"/>
      <c r="M999" s="52"/>
      <c r="N999" s="52"/>
      <c r="O999" s="52"/>
    </row>
    <row r="1000" spans="1:15" ht="15.75" customHeight="1" x14ac:dyDescent="0.15">
      <c r="A1000" s="41">
        <v>2023</v>
      </c>
      <c r="B1000" s="52" t="s">
        <v>127</v>
      </c>
      <c r="C1000" s="52" t="s">
        <v>138</v>
      </c>
      <c r="D1000" s="52" t="s">
        <v>139</v>
      </c>
      <c r="E1000" s="41">
        <v>2406</v>
      </c>
      <c r="F1000" s="41">
        <v>4</v>
      </c>
      <c r="G1000" s="52" t="s">
        <v>31</v>
      </c>
      <c r="H1000" s="41">
        <v>4</v>
      </c>
      <c r="I1000" s="41">
        <v>66</v>
      </c>
      <c r="J1000" s="41">
        <v>22</v>
      </c>
      <c r="K1000" s="52"/>
      <c r="L1000" s="41">
        <v>44</v>
      </c>
      <c r="M1000" s="52"/>
      <c r="N1000" s="52"/>
      <c r="O1000" s="52"/>
    </row>
    <row r="1001" spans="1:15" ht="15.75" customHeight="1" x14ac:dyDescent="0.15">
      <c r="A1001" s="41">
        <v>2023</v>
      </c>
      <c r="B1001" s="52" t="s">
        <v>127</v>
      </c>
      <c r="C1001" s="52" t="s">
        <v>142</v>
      </c>
      <c r="D1001" s="52" t="s">
        <v>139</v>
      </c>
      <c r="E1001" s="41">
        <v>2406</v>
      </c>
      <c r="F1001" s="41">
        <v>4</v>
      </c>
      <c r="G1001" s="52" t="s">
        <v>31</v>
      </c>
      <c r="H1001" s="41">
        <v>4</v>
      </c>
      <c r="I1001" s="41">
        <v>59</v>
      </c>
      <c r="J1001" s="52"/>
      <c r="K1001" s="52"/>
      <c r="L1001" s="41">
        <v>59</v>
      </c>
      <c r="M1001" s="52"/>
      <c r="N1001" s="52"/>
      <c r="O1001" s="52"/>
    </row>
    <row r="1002" spans="1:15" ht="15.75" customHeight="1" x14ac:dyDescent="0.15">
      <c r="A1002" s="41">
        <v>2023</v>
      </c>
      <c r="B1002" s="52" t="s">
        <v>127</v>
      </c>
      <c r="C1002" s="52" t="s">
        <v>128</v>
      </c>
      <c r="D1002" s="52" t="s">
        <v>139</v>
      </c>
      <c r="E1002" s="41">
        <v>2407</v>
      </c>
      <c r="F1002" s="41">
        <v>4</v>
      </c>
      <c r="G1002" s="52" t="s">
        <v>31</v>
      </c>
      <c r="H1002" s="41">
        <v>5</v>
      </c>
      <c r="I1002" s="41">
        <v>37</v>
      </c>
      <c r="J1002" s="41">
        <v>37</v>
      </c>
      <c r="K1002" s="52"/>
      <c r="L1002" s="52"/>
      <c r="M1002" s="52"/>
      <c r="N1002" s="52"/>
      <c r="O1002" s="52"/>
    </row>
    <row r="1003" spans="1:15" ht="15.75" customHeight="1" x14ac:dyDescent="0.15">
      <c r="A1003" s="41">
        <v>2023</v>
      </c>
      <c r="B1003" s="52" t="s">
        <v>127</v>
      </c>
      <c r="C1003" s="52" t="s">
        <v>129</v>
      </c>
      <c r="D1003" s="52" t="s">
        <v>139</v>
      </c>
      <c r="E1003" s="41">
        <v>2407</v>
      </c>
      <c r="F1003" s="41">
        <v>4</v>
      </c>
      <c r="G1003" s="52" t="s">
        <v>31</v>
      </c>
      <c r="H1003" s="41">
        <v>5</v>
      </c>
      <c r="I1003" s="41">
        <v>29</v>
      </c>
      <c r="J1003" s="41">
        <v>29</v>
      </c>
      <c r="K1003" s="52"/>
      <c r="L1003" s="52"/>
      <c r="M1003" s="52"/>
      <c r="N1003" s="52"/>
      <c r="O1003" s="52"/>
    </row>
    <row r="1004" spans="1:15" ht="15.75" customHeight="1" x14ac:dyDescent="0.15">
      <c r="A1004" s="41">
        <v>2023</v>
      </c>
      <c r="B1004" s="52" t="s">
        <v>127</v>
      </c>
      <c r="C1004" s="52" t="s">
        <v>140</v>
      </c>
      <c r="D1004" s="52" t="s">
        <v>139</v>
      </c>
      <c r="E1004" s="41">
        <v>2407</v>
      </c>
      <c r="F1004" s="41">
        <v>4</v>
      </c>
      <c r="G1004" s="52" t="s">
        <v>31</v>
      </c>
      <c r="H1004" s="41">
        <v>5</v>
      </c>
      <c r="I1004" s="41">
        <v>83</v>
      </c>
      <c r="J1004" s="41">
        <v>24</v>
      </c>
      <c r="K1004" s="52"/>
      <c r="L1004" s="41">
        <v>59</v>
      </c>
      <c r="M1004" s="52"/>
      <c r="N1004" s="52"/>
      <c r="O1004" s="52"/>
    </row>
    <row r="1005" spans="1:15" ht="15.75" customHeight="1" x14ac:dyDescent="0.15">
      <c r="A1005" s="41">
        <v>2023</v>
      </c>
      <c r="B1005" s="52" t="s">
        <v>130</v>
      </c>
      <c r="C1005" s="52" t="s">
        <v>136</v>
      </c>
      <c r="D1005" s="52" t="s">
        <v>139</v>
      </c>
      <c r="E1005" s="41">
        <v>2407</v>
      </c>
      <c r="F1005" s="41">
        <v>4</v>
      </c>
      <c r="G1005" s="52" t="s">
        <v>31</v>
      </c>
      <c r="H1005" s="41">
        <v>5</v>
      </c>
      <c r="I1005" s="52"/>
      <c r="J1005" s="41">
        <v>39</v>
      </c>
      <c r="K1005" s="41">
        <v>136</v>
      </c>
      <c r="L1005" s="41">
        <v>97</v>
      </c>
      <c r="M1005" s="41">
        <v>307</v>
      </c>
      <c r="N1005" s="52"/>
      <c r="O1005" s="52"/>
    </row>
    <row r="1006" spans="1:15" ht="15.75" customHeight="1" x14ac:dyDescent="0.15">
      <c r="A1006" s="41">
        <v>2023</v>
      </c>
      <c r="B1006" s="52" t="s">
        <v>130</v>
      </c>
      <c r="C1006" s="52" t="s">
        <v>132</v>
      </c>
      <c r="D1006" s="52" t="s">
        <v>139</v>
      </c>
      <c r="E1006" s="41">
        <v>2407</v>
      </c>
      <c r="F1006" s="41">
        <v>4</v>
      </c>
      <c r="G1006" s="52" t="s">
        <v>31</v>
      </c>
      <c r="H1006" s="41">
        <v>5</v>
      </c>
      <c r="I1006" s="52"/>
      <c r="J1006" s="52"/>
      <c r="K1006" s="41">
        <v>113</v>
      </c>
      <c r="L1006" s="41">
        <v>113</v>
      </c>
      <c r="M1006" s="52"/>
      <c r="N1006" s="52"/>
      <c r="O1006" s="52"/>
    </row>
    <row r="1007" spans="1:15" ht="15.75" customHeight="1" x14ac:dyDescent="0.15">
      <c r="A1007" s="41">
        <v>2023</v>
      </c>
      <c r="B1007" s="52" t="s">
        <v>130</v>
      </c>
      <c r="C1007" s="52" t="s">
        <v>137</v>
      </c>
      <c r="D1007" s="52" t="s">
        <v>139</v>
      </c>
      <c r="E1007" s="41">
        <v>2407</v>
      </c>
      <c r="F1007" s="41">
        <v>4</v>
      </c>
      <c r="G1007" s="52" t="s">
        <v>31</v>
      </c>
      <c r="H1007" s="41">
        <v>5</v>
      </c>
      <c r="I1007" s="52"/>
      <c r="J1007" s="41">
        <v>83</v>
      </c>
      <c r="K1007" s="41">
        <v>179</v>
      </c>
      <c r="L1007" s="41">
        <v>96</v>
      </c>
      <c r="M1007" s="41">
        <v>1283</v>
      </c>
      <c r="N1007" s="52"/>
      <c r="O1007" s="52"/>
    </row>
    <row r="1008" spans="1:15" ht="15.75" customHeight="1" x14ac:dyDescent="0.15">
      <c r="A1008" s="41">
        <v>2023</v>
      </c>
      <c r="B1008" s="52" t="s">
        <v>130</v>
      </c>
      <c r="C1008" s="52" t="s">
        <v>133</v>
      </c>
      <c r="D1008" s="52" t="s">
        <v>139</v>
      </c>
      <c r="E1008" s="41">
        <v>2407</v>
      </c>
      <c r="F1008" s="41">
        <v>4</v>
      </c>
      <c r="G1008" s="52" t="s">
        <v>31</v>
      </c>
      <c r="H1008" s="41">
        <v>5</v>
      </c>
      <c r="I1008" s="52"/>
      <c r="J1008" s="41">
        <v>67</v>
      </c>
      <c r="K1008" s="41">
        <v>358</v>
      </c>
      <c r="L1008" s="41">
        <v>291</v>
      </c>
      <c r="M1008" s="52"/>
      <c r="N1008" s="52"/>
      <c r="O1008" s="52"/>
    </row>
    <row r="1009" spans="1:15" ht="15.75" customHeight="1" x14ac:dyDescent="0.15">
      <c r="A1009" s="41">
        <v>2023</v>
      </c>
      <c r="B1009" s="52" t="s">
        <v>130</v>
      </c>
      <c r="C1009" s="52" t="s">
        <v>144</v>
      </c>
      <c r="D1009" s="52" t="s">
        <v>139</v>
      </c>
      <c r="E1009" s="41">
        <v>2407</v>
      </c>
      <c r="F1009" s="41">
        <v>4</v>
      </c>
      <c r="G1009" s="52" t="s">
        <v>31</v>
      </c>
      <c r="H1009" s="41">
        <v>5</v>
      </c>
      <c r="I1009" s="52"/>
      <c r="J1009" s="52"/>
      <c r="K1009" s="41">
        <v>165</v>
      </c>
      <c r="L1009" s="41">
        <v>165</v>
      </c>
      <c r="M1009" s="41">
        <v>932</v>
      </c>
      <c r="N1009" s="52"/>
      <c r="O1009" s="52"/>
    </row>
    <row r="1010" spans="1:15" ht="15.75" customHeight="1" x14ac:dyDescent="0.15">
      <c r="A1010" s="41">
        <v>2023</v>
      </c>
      <c r="B1010" s="52" t="s">
        <v>130</v>
      </c>
      <c r="C1010" s="52" t="s">
        <v>131</v>
      </c>
      <c r="D1010" s="52" t="s">
        <v>139</v>
      </c>
      <c r="E1010" s="41">
        <v>2407</v>
      </c>
      <c r="F1010" s="41">
        <v>4</v>
      </c>
      <c r="G1010" s="52" t="s">
        <v>31</v>
      </c>
      <c r="H1010" s="41">
        <v>5</v>
      </c>
      <c r="I1010" s="52"/>
      <c r="J1010" s="41">
        <v>43</v>
      </c>
      <c r="K1010" s="41">
        <v>192</v>
      </c>
      <c r="L1010" s="41">
        <v>149</v>
      </c>
      <c r="M1010" s="41">
        <v>189</v>
      </c>
      <c r="N1010" s="52"/>
      <c r="O1010" s="52"/>
    </row>
    <row r="1011" spans="1:15" ht="15.75" customHeight="1" x14ac:dyDescent="0.15">
      <c r="A1011" s="41">
        <v>2023</v>
      </c>
      <c r="B1011" s="52" t="s">
        <v>130</v>
      </c>
      <c r="C1011" s="52" t="s">
        <v>141</v>
      </c>
      <c r="D1011" s="52" t="s">
        <v>139</v>
      </c>
      <c r="E1011" s="41">
        <v>2407</v>
      </c>
      <c r="F1011" s="41">
        <v>4</v>
      </c>
      <c r="G1011" s="52" t="s">
        <v>31</v>
      </c>
      <c r="H1011" s="41">
        <v>5</v>
      </c>
      <c r="I1011" s="52"/>
      <c r="J1011" s="52"/>
      <c r="K1011" s="41">
        <v>749</v>
      </c>
      <c r="L1011" s="41">
        <v>749</v>
      </c>
      <c r="M1011" s="41">
        <v>381</v>
      </c>
      <c r="N1011" s="52"/>
      <c r="O1011" s="52"/>
    </row>
    <row r="1012" spans="1:15" ht="15.75" customHeight="1" x14ac:dyDescent="0.15">
      <c r="A1012" s="41">
        <v>2023</v>
      </c>
      <c r="B1012" s="52" t="s">
        <v>127</v>
      </c>
      <c r="C1012" s="52" t="s">
        <v>134</v>
      </c>
      <c r="D1012" s="52" t="s">
        <v>139</v>
      </c>
      <c r="E1012" s="41">
        <v>2407</v>
      </c>
      <c r="F1012" s="41">
        <v>4</v>
      </c>
      <c r="G1012" s="52" t="s">
        <v>31</v>
      </c>
      <c r="H1012" s="41">
        <v>5</v>
      </c>
      <c r="I1012" s="41">
        <v>13</v>
      </c>
      <c r="J1012" s="52"/>
      <c r="K1012" s="52"/>
      <c r="L1012" s="41">
        <v>13</v>
      </c>
      <c r="M1012" s="52"/>
      <c r="N1012" s="52"/>
      <c r="O1012" s="52"/>
    </row>
    <row r="1013" spans="1:15" ht="15.75" customHeight="1" x14ac:dyDescent="0.15">
      <c r="A1013" s="41">
        <v>2023</v>
      </c>
      <c r="B1013" s="52" t="s">
        <v>127</v>
      </c>
      <c r="C1013" s="52" t="s">
        <v>135</v>
      </c>
      <c r="D1013" s="52" t="s">
        <v>139</v>
      </c>
      <c r="E1013" s="41">
        <v>2407</v>
      </c>
      <c r="F1013" s="41">
        <v>4</v>
      </c>
      <c r="G1013" s="52" t="s">
        <v>31</v>
      </c>
      <c r="H1013" s="41">
        <v>5</v>
      </c>
      <c r="I1013" s="41">
        <v>7</v>
      </c>
      <c r="J1013" s="41">
        <v>7</v>
      </c>
      <c r="K1013" s="52"/>
      <c r="L1013" s="52"/>
      <c r="M1013" s="52"/>
      <c r="N1013" s="52"/>
      <c r="O1013" s="52"/>
    </row>
    <row r="1014" spans="1:15" ht="15.75" customHeight="1" x14ac:dyDescent="0.15">
      <c r="A1014" s="41">
        <v>2023</v>
      </c>
      <c r="B1014" s="52" t="s">
        <v>127</v>
      </c>
      <c r="C1014" s="52" t="s">
        <v>138</v>
      </c>
      <c r="D1014" s="52" t="s">
        <v>139</v>
      </c>
      <c r="E1014" s="41">
        <v>2407</v>
      </c>
      <c r="F1014" s="41">
        <v>4</v>
      </c>
      <c r="G1014" s="52" t="s">
        <v>31</v>
      </c>
      <c r="H1014" s="41">
        <v>5</v>
      </c>
      <c r="I1014" s="41">
        <v>34</v>
      </c>
      <c r="J1014" s="52"/>
      <c r="K1014" s="52"/>
      <c r="L1014" s="41">
        <v>34</v>
      </c>
      <c r="M1014" s="52"/>
      <c r="N1014" s="52"/>
      <c r="O1014" s="52"/>
    </row>
    <row r="1015" spans="1:15" ht="15.75" customHeight="1" x14ac:dyDescent="0.15">
      <c r="A1015" s="41">
        <v>2023</v>
      </c>
      <c r="B1015" s="52" t="s">
        <v>127</v>
      </c>
      <c r="C1015" s="52" t="s">
        <v>142</v>
      </c>
      <c r="D1015" s="52" t="s">
        <v>139</v>
      </c>
      <c r="E1015" s="41">
        <v>2407</v>
      </c>
      <c r="F1015" s="41">
        <v>4</v>
      </c>
      <c r="G1015" s="52" t="s">
        <v>31</v>
      </c>
      <c r="H1015" s="41">
        <v>5</v>
      </c>
      <c r="I1015" s="41">
        <v>12</v>
      </c>
      <c r="J1015" s="41">
        <v>12</v>
      </c>
      <c r="K1015" s="52"/>
      <c r="L1015" s="52"/>
      <c r="M1015" s="52"/>
      <c r="N1015" s="52"/>
      <c r="O1015" s="52"/>
    </row>
    <row r="1016" spans="1:15" ht="15.75" customHeight="1" x14ac:dyDescent="0.15">
      <c r="A1016" s="41">
        <v>2023</v>
      </c>
      <c r="B1016" s="52" t="s">
        <v>127</v>
      </c>
      <c r="C1016" s="52" t="s">
        <v>143</v>
      </c>
      <c r="D1016" s="52" t="s">
        <v>139</v>
      </c>
      <c r="E1016" s="41">
        <v>2407</v>
      </c>
      <c r="F1016" s="41">
        <v>4</v>
      </c>
      <c r="G1016" s="52" t="s">
        <v>31</v>
      </c>
      <c r="H1016" s="41">
        <v>5</v>
      </c>
      <c r="I1016" s="41">
        <v>35</v>
      </c>
      <c r="J1016" s="41">
        <v>7</v>
      </c>
      <c r="K1016" s="52"/>
      <c r="L1016" s="41">
        <v>28</v>
      </c>
      <c r="M1016" s="52"/>
      <c r="N1016" s="52"/>
      <c r="O1016" s="52"/>
    </row>
    <row r="1017" spans="1:15" ht="15.75" customHeight="1" x14ac:dyDescent="0.15">
      <c r="A1017" s="41">
        <v>2023</v>
      </c>
      <c r="B1017" s="52" t="s">
        <v>127</v>
      </c>
      <c r="C1017" s="52" t="s">
        <v>128</v>
      </c>
      <c r="D1017" s="52" t="s">
        <v>139</v>
      </c>
      <c r="E1017" s="41">
        <v>2104</v>
      </c>
      <c r="F1017" s="41">
        <v>1</v>
      </c>
      <c r="G1017" s="52" t="s">
        <v>28</v>
      </c>
      <c r="H1017" s="41">
        <v>4</v>
      </c>
      <c r="I1017" s="41">
        <v>13</v>
      </c>
      <c r="J1017" s="41">
        <v>13</v>
      </c>
      <c r="K1017" s="52"/>
      <c r="L1017" s="52"/>
      <c r="M1017" s="52"/>
      <c r="N1017" s="52"/>
      <c r="O1017" s="52"/>
    </row>
    <row r="1018" spans="1:15" ht="15.75" customHeight="1" x14ac:dyDescent="0.15">
      <c r="A1018" s="41">
        <v>2023</v>
      </c>
      <c r="B1018" s="52" t="s">
        <v>127</v>
      </c>
      <c r="C1018" s="52" t="s">
        <v>129</v>
      </c>
      <c r="D1018" s="52" t="s">
        <v>139</v>
      </c>
      <c r="E1018" s="41">
        <v>2104</v>
      </c>
      <c r="F1018" s="41">
        <v>1</v>
      </c>
      <c r="G1018" s="52" t="s">
        <v>28</v>
      </c>
      <c r="H1018" s="41">
        <v>4</v>
      </c>
      <c r="I1018" s="41">
        <v>12</v>
      </c>
      <c r="J1018" s="41">
        <v>12</v>
      </c>
      <c r="K1018" s="52"/>
      <c r="L1018" s="52"/>
      <c r="M1018" s="52"/>
      <c r="N1018" s="52"/>
      <c r="O1018" s="52"/>
    </row>
    <row r="1019" spans="1:15" ht="15.75" customHeight="1" x14ac:dyDescent="0.15">
      <c r="A1019" s="41">
        <v>2023</v>
      </c>
      <c r="B1019" s="52" t="s">
        <v>127</v>
      </c>
      <c r="C1019" s="52" t="s">
        <v>140</v>
      </c>
      <c r="D1019" s="52" t="s">
        <v>139</v>
      </c>
      <c r="E1019" s="41">
        <v>2104</v>
      </c>
      <c r="F1019" s="41">
        <v>1</v>
      </c>
      <c r="G1019" s="52" t="s">
        <v>28</v>
      </c>
      <c r="H1019" s="41">
        <v>4</v>
      </c>
      <c r="I1019" s="41">
        <v>180</v>
      </c>
      <c r="J1019" s="41">
        <v>107</v>
      </c>
      <c r="K1019" s="52"/>
      <c r="L1019" s="41">
        <v>73</v>
      </c>
      <c r="M1019" s="52"/>
      <c r="N1019" s="52"/>
      <c r="O1019" s="52"/>
    </row>
    <row r="1020" spans="1:15" ht="15.75" customHeight="1" x14ac:dyDescent="0.15">
      <c r="A1020" s="41">
        <v>2023</v>
      </c>
      <c r="B1020" s="52" t="s">
        <v>130</v>
      </c>
      <c r="C1020" s="52" t="s">
        <v>136</v>
      </c>
      <c r="D1020" s="52" t="s">
        <v>139</v>
      </c>
      <c r="E1020" s="41">
        <v>2104</v>
      </c>
      <c r="F1020" s="41">
        <v>1</v>
      </c>
      <c r="G1020" s="52" t="s">
        <v>28</v>
      </c>
      <c r="H1020" s="41">
        <v>4</v>
      </c>
      <c r="I1020" s="52"/>
      <c r="J1020" s="41">
        <v>39</v>
      </c>
      <c r="K1020" s="41">
        <v>101</v>
      </c>
      <c r="L1020" s="41">
        <v>62</v>
      </c>
      <c r="M1020" s="41">
        <v>130</v>
      </c>
      <c r="N1020" s="52"/>
      <c r="O1020" s="52"/>
    </row>
    <row r="1021" spans="1:15" ht="15.75" customHeight="1" x14ac:dyDescent="0.15">
      <c r="A1021" s="41">
        <v>2023</v>
      </c>
      <c r="B1021" s="52" t="s">
        <v>130</v>
      </c>
      <c r="C1021" s="52" t="s">
        <v>132</v>
      </c>
      <c r="D1021" s="52" t="s">
        <v>139</v>
      </c>
      <c r="E1021" s="41">
        <v>2104</v>
      </c>
      <c r="F1021" s="41">
        <v>1</v>
      </c>
      <c r="G1021" s="52" t="s">
        <v>28</v>
      </c>
      <c r="H1021" s="41">
        <v>4</v>
      </c>
      <c r="I1021" s="52"/>
      <c r="J1021" s="52"/>
      <c r="K1021" s="41">
        <v>66</v>
      </c>
      <c r="L1021" s="41">
        <v>66</v>
      </c>
      <c r="M1021" s="52"/>
      <c r="N1021" s="52"/>
      <c r="O1021" s="52"/>
    </row>
    <row r="1022" spans="1:15" ht="15.75" customHeight="1" x14ac:dyDescent="0.15">
      <c r="A1022" s="41">
        <v>2023</v>
      </c>
      <c r="B1022" s="52" t="s">
        <v>130</v>
      </c>
      <c r="C1022" s="52" t="s">
        <v>137</v>
      </c>
      <c r="D1022" s="52" t="s">
        <v>139</v>
      </c>
      <c r="E1022" s="41">
        <v>2104</v>
      </c>
      <c r="F1022" s="41">
        <v>1</v>
      </c>
      <c r="G1022" s="52" t="s">
        <v>28</v>
      </c>
      <c r="H1022" s="41">
        <v>4</v>
      </c>
      <c r="I1022" s="52"/>
      <c r="J1022" s="41">
        <v>50</v>
      </c>
      <c r="K1022" s="41">
        <v>83</v>
      </c>
      <c r="L1022" s="41">
        <v>33</v>
      </c>
      <c r="M1022" s="41">
        <v>363</v>
      </c>
      <c r="N1022" s="52"/>
      <c r="O1022" s="52"/>
    </row>
    <row r="1023" spans="1:15" ht="15.75" customHeight="1" x14ac:dyDescent="0.15">
      <c r="A1023" s="41">
        <v>2023</v>
      </c>
      <c r="B1023" s="52" t="s">
        <v>130</v>
      </c>
      <c r="C1023" s="52" t="s">
        <v>144</v>
      </c>
      <c r="D1023" s="52" t="s">
        <v>139</v>
      </c>
      <c r="E1023" s="41">
        <v>2104</v>
      </c>
      <c r="F1023" s="41">
        <v>1</v>
      </c>
      <c r="G1023" s="52" t="s">
        <v>28</v>
      </c>
      <c r="H1023" s="41">
        <v>4</v>
      </c>
      <c r="I1023" s="52"/>
      <c r="J1023" s="41">
        <v>50</v>
      </c>
      <c r="K1023" s="41">
        <v>50</v>
      </c>
      <c r="L1023" s="52"/>
      <c r="M1023" s="52"/>
      <c r="N1023" s="52"/>
      <c r="O1023" s="52"/>
    </row>
    <row r="1024" spans="1:15" ht="15.75" customHeight="1" x14ac:dyDescent="0.15">
      <c r="A1024" s="41">
        <v>2023</v>
      </c>
      <c r="B1024" s="52" t="s">
        <v>130</v>
      </c>
      <c r="C1024" s="52" t="s">
        <v>131</v>
      </c>
      <c r="D1024" s="52" t="s">
        <v>139</v>
      </c>
      <c r="E1024" s="41">
        <v>2104</v>
      </c>
      <c r="F1024" s="41">
        <v>1</v>
      </c>
      <c r="G1024" s="52" t="s">
        <v>28</v>
      </c>
      <c r="H1024" s="41">
        <v>4</v>
      </c>
      <c r="I1024" s="52"/>
      <c r="J1024" s="41">
        <v>41</v>
      </c>
      <c r="K1024" s="41">
        <v>186</v>
      </c>
      <c r="L1024" s="41">
        <v>145</v>
      </c>
      <c r="M1024" s="41">
        <v>277</v>
      </c>
      <c r="N1024" s="52"/>
      <c r="O1024" s="52"/>
    </row>
    <row r="1025" spans="1:15" ht="15.75" customHeight="1" x14ac:dyDescent="0.15">
      <c r="A1025" s="41">
        <v>2023</v>
      </c>
      <c r="B1025" s="52" t="s">
        <v>130</v>
      </c>
      <c r="C1025" s="52" t="s">
        <v>141</v>
      </c>
      <c r="D1025" s="52" t="s">
        <v>139</v>
      </c>
      <c r="E1025" s="41">
        <v>2104</v>
      </c>
      <c r="F1025" s="41">
        <v>1</v>
      </c>
      <c r="G1025" s="52" t="s">
        <v>28</v>
      </c>
      <c r="H1025" s="41">
        <v>4</v>
      </c>
      <c r="I1025" s="52"/>
      <c r="J1025" s="52"/>
      <c r="K1025" s="41">
        <v>98</v>
      </c>
      <c r="L1025" s="41">
        <v>98</v>
      </c>
      <c r="M1025" s="52"/>
      <c r="N1025" s="52"/>
      <c r="O1025" s="52"/>
    </row>
    <row r="1026" spans="1:15" ht="15.75" customHeight="1" x14ac:dyDescent="0.15">
      <c r="A1026" s="41">
        <v>2023</v>
      </c>
      <c r="B1026" s="52" t="s">
        <v>127</v>
      </c>
      <c r="C1026" s="52" t="s">
        <v>134</v>
      </c>
      <c r="D1026" s="52" t="s">
        <v>139</v>
      </c>
      <c r="E1026" s="41">
        <v>2104</v>
      </c>
      <c r="F1026" s="41">
        <v>1</v>
      </c>
      <c r="G1026" s="52" t="s">
        <v>28</v>
      </c>
      <c r="H1026" s="41">
        <v>4</v>
      </c>
      <c r="I1026" s="41">
        <v>2</v>
      </c>
      <c r="J1026" s="41">
        <v>2</v>
      </c>
      <c r="K1026" s="52"/>
      <c r="L1026" s="52"/>
      <c r="M1026" s="52"/>
      <c r="N1026" s="52"/>
      <c r="O1026" s="52"/>
    </row>
    <row r="1027" spans="1:15" ht="15.75" customHeight="1" x14ac:dyDescent="0.15">
      <c r="A1027" s="41">
        <v>2023</v>
      </c>
      <c r="B1027" s="52" t="s">
        <v>127</v>
      </c>
      <c r="C1027" s="52" t="s">
        <v>135</v>
      </c>
      <c r="D1027" s="52" t="s">
        <v>139</v>
      </c>
      <c r="E1027" s="41">
        <v>2104</v>
      </c>
      <c r="F1027" s="41">
        <v>1</v>
      </c>
      <c r="G1027" s="52" t="s">
        <v>28</v>
      </c>
      <c r="H1027" s="41">
        <v>4</v>
      </c>
      <c r="I1027" s="41">
        <v>5</v>
      </c>
      <c r="J1027" s="41">
        <v>5</v>
      </c>
      <c r="K1027" s="52"/>
      <c r="L1027" s="52"/>
      <c r="M1027" s="52"/>
      <c r="N1027" s="52"/>
      <c r="O1027" s="52"/>
    </row>
    <row r="1028" spans="1:15" ht="15.75" customHeight="1" x14ac:dyDescent="0.15">
      <c r="A1028" s="41">
        <v>2023</v>
      </c>
      <c r="B1028" s="52" t="s">
        <v>127</v>
      </c>
      <c r="C1028" s="52" t="s">
        <v>138</v>
      </c>
      <c r="D1028" s="52" t="s">
        <v>139</v>
      </c>
      <c r="E1028" s="41">
        <v>2104</v>
      </c>
      <c r="F1028" s="41">
        <v>1</v>
      </c>
      <c r="G1028" s="52" t="s">
        <v>28</v>
      </c>
      <c r="H1028" s="41">
        <v>4</v>
      </c>
      <c r="I1028" s="41">
        <v>12</v>
      </c>
      <c r="J1028" s="52"/>
      <c r="K1028" s="52"/>
      <c r="L1028" s="41">
        <v>12</v>
      </c>
      <c r="M1028" s="52"/>
      <c r="N1028" s="52"/>
      <c r="O1028" s="52"/>
    </row>
    <row r="1029" spans="1:15" ht="15.75" customHeight="1" x14ac:dyDescent="0.15">
      <c r="A1029" s="41">
        <v>2023</v>
      </c>
      <c r="B1029" s="52" t="s">
        <v>127</v>
      </c>
      <c r="C1029" s="52" t="s">
        <v>142</v>
      </c>
      <c r="D1029" s="52" t="s">
        <v>139</v>
      </c>
      <c r="E1029" s="41">
        <v>2104</v>
      </c>
      <c r="F1029" s="41">
        <v>1</v>
      </c>
      <c r="G1029" s="52" t="s">
        <v>28</v>
      </c>
      <c r="H1029" s="41">
        <v>4</v>
      </c>
      <c r="I1029" s="41">
        <v>49</v>
      </c>
      <c r="J1029" s="41">
        <v>14</v>
      </c>
      <c r="K1029" s="52"/>
      <c r="L1029" s="41">
        <v>35</v>
      </c>
      <c r="M1029" s="52"/>
      <c r="N1029" s="52"/>
      <c r="O1029" s="52"/>
    </row>
    <row r="1030" spans="1:15" ht="15.75" customHeight="1" x14ac:dyDescent="0.15">
      <c r="A1030" s="41">
        <v>2023</v>
      </c>
      <c r="B1030" s="52" t="s">
        <v>127</v>
      </c>
      <c r="C1030" s="52" t="s">
        <v>128</v>
      </c>
      <c r="D1030" s="52" t="s">
        <v>139</v>
      </c>
      <c r="E1030" s="41">
        <v>2110</v>
      </c>
      <c r="F1030" s="41">
        <v>1</v>
      </c>
      <c r="G1030" s="52" t="s">
        <v>28</v>
      </c>
      <c r="H1030" s="41">
        <v>5</v>
      </c>
      <c r="I1030" s="41">
        <v>14</v>
      </c>
      <c r="J1030" s="41">
        <v>14</v>
      </c>
      <c r="K1030" s="52"/>
      <c r="L1030" s="52"/>
      <c r="M1030" s="52"/>
      <c r="N1030" s="52"/>
      <c r="O1030" s="52"/>
    </row>
    <row r="1031" spans="1:15" ht="15.75" customHeight="1" x14ac:dyDescent="0.15">
      <c r="A1031" s="41">
        <v>2023</v>
      </c>
      <c r="B1031" s="52" t="s">
        <v>127</v>
      </c>
      <c r="C1031" s="52" t="s">
        <v>129</v>
      </c>
      <c r="D1031" s="52" t="s">
        <v>139</v>
      </c>
      <c r="E1031" s="41">
        <v>2110</v>
      </c>
      <c r="F1031" s="41">
        <v>1</v>
      </c>
      <c r="G1031" s="52" t="s">
        <v>28</v>
      </c>
      <c r="H1031" s="41">
        <v>5</v>
      </c>
      <c r="I1031" s="41">
        <v>4</v>
      </c>
      <c r="J1031" s="41">
        <v>4</v>
      </c>
      <c r="K1031" s="52"/>
      <c r="L1031" s="52"/>
      <c r="M1031" s="52"/>
      <c r="N1031" s="52"/>
      <c r="O1031" s="52"/>
    </row>
    <row r="1032" spans="1:15" ht="15.75" customHeight="1" x14ac:dyDescent="0.15">
      <c r="A1032" s="41">
        <v>2023</v>
      </c>
      <c r="B1032" s="52" t="s">
        <v>127</v>
      </c>
      <c r="C1032" s="52" t="s">
        <v>140</v>
      </c>
      <c r="D1032" s="52" t="s">
        <v>139</v>
      </c>
      <c r="E1032" s="41">
        <v>2110</v>
      </c>
      <c r="F1032" s="41">
        <v>1</v>
      </c>
      <c r="G1032" s="52" t="s">
        <v>28</v>
      </c>
      <c r="H1032" s="41">
        <v>5</v>
      </c>
      <c r="I1032" s="41">
        <v>58</v>
      </c>
      <c r="J1032" s="41">
        <v>8</v>
      </c>
      <c r="K1032" s="52"/>
      <c r="L1032" s="41">
        <v>50</v>
      </c>
      <c r="M1032" s="52"/>
      <c r="N1032" s="52"/>
      <c r="O1032" s="52"/>
    </row>
    <row r="1033" spans="1:15" ht="15.75" customHeight="1" x14ac:dyDescent="0.15">
      <c r="A1033" s="41">
        <v>2023</v>
      </c>
      <c r="B1033" s="52" t="s">
        <v>130</v>
      </c>
      <c r="C1033" s="52" t="s">
        <v>131</v>
      </c>
      <c r="D1033" s="52" t="s">
        <v>139</v>
      </c>
      <c r="E1033" s="41">
        <v>2110</v>
      </c>
      <c r="F1033" s="41">
        <v>1</v>
      </c>
      <c r="G1033" s="52" t="s">
        <v>28</v>
      </c>
      <c r="H1033" s="41">
        <v>5</v>
      </c>
      <c r="I1033" s="52"/>
      <c r="J1033" s="52"/>
      <c r="K1033" s="41">
        <v>102</v>
      </c>
      <c r="L1033" s="41">
        <v>102</v>
      </c>
      <c r="M1033" s="41">
        <v>408</v>
      </c>
      <c r="N1033" s="52"/>
      <c r="O1033" s="52"/>
    </row>
    <row r="1034" spans="1:15" ht="15.75" customHeight="1" x14ac:dyDescent="0.15">
      <c r="A1034" s="41">
        <v>2023</v>
      </c>
      <c r="B1034" s="52" t="s">
        <v>130</v>
      </c>
      <c r="C1034" s="52" t="s">
        <v>136</v>
      </c>
      <c r="D1034" s="52" t="s">
        <v>139</v>
      </c>
      <c r="E1034" s="41">
        <v>2110</v>
      </c>
      <c r="F1034" s="41">
        <v>1</v>
      </c>
      <c r="G1034" s="52" t="s">
        <v>28</v>
      </c>
      <c r="H1034" s="41">
        <v>5</v>
      </c>
      <c r="I1034" s="52"/>
      <c r="J1034" s="41">
        <v>37</v>
      </c>
      <c r="K1034" s="41">
        <v>100</v>
      </c>
      <c r="L1034" s="41">
        <v>63</v>
      </c>
      <c r="M1034" s="41">
        <v>257</v>
      </c>
      <c r="N1034" s="52"/>
      <c r="O1034" s="52"/>
    </row>
    <row r="1035" spans="1:15" ht="15.75" customHeight="1" x14ac:dyDescent="0.15">
      <c r="A1035" s="41">
        <v>2023</v>
      </c>
      <c r="B1035" s="52" t="s">
        <v>130</v>
      </c>
      <c r="C1035" s="52" t="s">
        <v>132</v>
      </c>
      <c r="D1035" s="52" t="s">
        <v>139</v>
      </c>
      <c r="E1035" s="41">
        <v>2110</v>
      </c>
      <c r="F1035" s="41">
        <v>1</v>
      </c>
      <c r="G1035" s="52" t="s">
        <v>28</v>
      </c>
      <c r="H1035" s="41">
        <v>5</v>
      </c>
      <c r="I1035" s="52"/>
      <c r="J1035" s="41">
        <v>56</v>
      </c>
      <c r="K1035" s="41">
        <v>56</v>
      </c>
      <c r="L1035" s="52"/>
      <c r="M1035" s="41">
        <v>179</v>
      </c>
      <c r="N1035" s="52"/>
      <c r="O1035" s="52"/>
    </row>
    <row r="1036" spans="1:15" ht="15.75" customHeight="1" x14ac:dyDescent="0.15">
      <c r="A1036" s="41">
        <v>2023</v>
      </c>
      <c r="B1036" s="52" t="s">
        <v>130</v>
      </c>
      <c r="C1036" s="52" t="s">
        <v>137</v>
      </c>
      <c r="D1036" s="52" t="s">
        <v>139</v>
      </c>
      <c r="E1036" s="41">
        <v>2110</v>
      </c>
      <c r="F1036" s="41">
        <v>1</v>
      </c>
      <c r="G1036" s="52" t="s">
        <v>28</v>
      </c>
      <c r="H1036" s="41">
        <v>5</v>
      </c>
      <c r="I1036" s="52"/>
      <c r="J1036" s="41">
        <v>62</v>
      </c>
      <c r="K1036" s="41">
        <v>139</v>
      </c>
      <c r="L1036" s="41">
        <v>77</v>
      </c>
      <c r="M1036" s="41">
        <v>1215</v>
      </c>
      <c r="N1036" s="52"/>
      <c r="O1036" s="52"/>
    </row>
    <row r="1037" spans="1:15" ht="15.75" customHeight="1" x14ac:dyDescent="0.15">
      <c r="A1037" s="41">
        <v>2023</v>
      </c>
      <c r="B1037" s="52" t="s">
        <v>130</v>
      </c>
      <c r="C1037" s="52" t="s">
        <v>133</v>
      </c>
      <c r="D1037" s="52" t="s">
        <v>139</v>
      </c>
      <c r="E1037" s="41">
        <v>2110</v>
      </c>
      <c r="F1037" s="41">
        <v>1</v>
      </c>
      <c r="G1037" s="52" t="s">
        <v>28</v>
      </c>
      <c r="H1037" s="41">
        <v>5</v>
      </c>
      <c r="I1037" s="52"/>
      <c r="J1037" s="41">
        <v>19</v>
      </c>
      <c r="K1037" s="41">
        <v>349</v>
      </c>
      <c r="L1037" s="41">
        <v>330</v>
      </c>
      <c r="M1037" s="41">
        <v>831</v>
      </c>
      <c r="N1037" s="52"/>
      <c r="O1037" s="52"/>
    </row>
    <row r="1038" spans="1:15" ht="15.75" customHeight="1" x14ac:dyDescent="0.15">
      <c r="A1038" s="41">
        <v>2023</v>
      </c>
      <c r="B1038" s="52" t="s">
        <v>130</v>
      </c>
      <c r="C1038" s="52" t="s">
        <v>144</v>
      </c>
      <c r="D1038" s="52" t="s">
        <v>139</v>
      </c>
      <c r="E1038" s="41">
        <v>2110</v>
      </c>
      <c r="F1038" s="41">
        <v>1</v>
      </c>
      <c r="G1038" s="52" t="s">
        <v>28</v>
      </c>
      <c r="H1038" s="41">
        <v>5</v>
      </c>
      <c r="I1038" s="52"/>
      <c r="J1038" s="41">
        <v>16</v>
      </c>
      <c r="K1038" s="41">
        <v>73</v>
      </c>
      <c r="L1038" s="41">
        <v>57</v>
      </c>
      <c r="M1038" s="41">
        <v>987</v>
      </c>
      <c r="N1038" s="52"/>
      <c r="O1038" s="52"/>
    </row>
    <row r="1039" spans="1:15" ht="15.75" customHeight="1" x14ac:dyDescent="0.15">
      <c r="A1039" s="41">
        <v>2023</v>
      </c>
      <c r="B1039" s="52" t="s">
        <v>130</v>
      </c>
      <c r="C1039" s="52" t="s">
        <v>141</v>
      </c>
      <c r="D1039" s="52" t="s">
        <v>139</v>
      </c>
      <c r="E1039" s="41">
        <v>2110</v>
      </c>
      <c r="F1039" s="41">
        <v>1</v>
      </c>
      <c r="G1039" s="52" t="s">
        <v>28</v>
      </c>
      <c r="H1039" s="41">
        <v>5</v>
      </c>
      <c r="I1039" s="52"/>
      <c r="J1039" s="41">
        <v>99</v>
      </c>
      <c r="K1039" s="41">
        <v>278</v>
      </c>
      <c r="L1039" s="41">
        <v>179</v>
      </c>
      <c r="M1039" s="41">
        <v>574</v>
      </c>
      <c r="N1039" s="52"/>
      <c r="O1039" s="52"/>
    </row>
    <row r="1040" spans="1:15" ht="15.75" customHeight="1" x14ac:dyDescent="0.15">
      <c r="A1040" s="41">
        <v>2023</v>
      </c>
      <c r="B1040" s="52" t="s">
        <v>127</v>
      </c>
      <c r="C1040" s="52" t="s">
        <v>134</v>
      </c>
      <c r="D1040" s="52" t="s">
        <v>139</v>
      </c>
      <c r="E1040" s="41">
        <v>2110</v>
      </c>
      <c r="F1040" s="41">
        <v>1</v>
      </c>
      <c r="G1040" s="52" t="s">
        <v>28</v>
      </c>
      <c r="H1040" s="41">
        <v>5</v>
      </c>
      <c r="I1040" s="41">
        <v>1</v>
      </c>
      <c r="J1040" s="41">
        <v>1</v>
      </c>
      <c r="K1040" s="52"/>
      <c r="L1040" s="52"/>
      <c r="M1040" s="52"/>
      <c r="N1040" s="52"/>
      <c r="O1040" s="52"/>
    </row>
    <row r="1041" spans="1:15" ht="15.75" customHeight="1" x14ac:dyDescent="0.15">
      <c r="A1041" s="41">
        <v>2023</v>
      </c>
      <c r="B1041" s="52" t="s">
        <v>127</v>
      </c>
      <c r="C1041" s="52" t="s">
        <v>135</v>
      </c>
      <c r="D1041" s="52" t="s">
        <v>139</v>
      </c>
      <c r="E1041" s="41">
        <v>2110</v>
      </c>
      <c r="F1041" s="41">
        <v>1</v>
      </c>
      <c r="G1041" s="52" t="s">
        <v>28</v>
      </c>
      <c r="H1041" s="41">
        <v>5</v>
      </c>
      <c r="I1041" s="41">
        <v>3</v>
      </c>
      <c r="J1041" s="41">
        <v>3</v>
      </c>
      <c r="K1041" s="52"/>
      <c r="L1041" s="52"/>
      <c r="M1041" s="52"/>
      <c r="N1041" s="52"/>
      <c r="O1041" s="52"/>
    </row>
    <row r="1042" spans="1:15" ht="15.75" customHeight="1" x14ac:dyDescent="0.15">
      <c r="A1042" s="41">
        <v>2023</v>
      </c>
      <c r="B1042" s="52" t="s">
        <v>127</v>
      </c>
      <c r="C1042" s="52" t="s">
        <v>138</v>
      </c>
      <c r="D1042" s="52" t="s">
        <v>139</v>
      </c>
      <c r="E1042" s="41">
        <v>2110</v>
      </c>
      <c r="F1042" s="41">
        <v>1</v>
      </c>
      <c r="G1042" s="52" t="s">
        <v>28</v>
      </c>
      <c r="H1042" s="41">
        <v>5</v>
      </c>
      <c r="I1042" s="41">
        <v>19</v>
      </c>
      <c r="J1042" s="52"/>
      <c r="K1042" s="52"/>
      <c r="L1042" s="41">
        <v>19</v>
      </c>
      <c r="M1042" s="52"/>
      <c r="N1042" s="52"/>
      <c r="O1042" s="52"/>
    </row>
    <row r="1043" spans="1:15" ht="15.75" customHeight="1" x14ac:dyDescent="0.15">
      <c r="A1043" s="41">
        <v>2023</v>
      </c>
      <c r="B1043" s="52" t="s">
        <v>127</v>
      </c>
      <c r="C1043" s="52" t="s">
        <v>142</v>
      </c>
      <c r="D1043" s="52" t="s">
        <v>139</v>
      </c>
      <c r="E1043" s="41">
        <v>2110</v>
      </c>
      <c r="F1043" s="41">
        <v>1</v>
      </c>
      <c r="G1043" s="52" t="s">
        <v>28</v>
      </c>
      <c r="H1043" s="41">
        <v>5</v>
      </c>
      <c r="I1043" s="41">
        <v>5</v>
      </c>
      <c r="J1043" s="41">
        <v>5</v>
      </c>
      <c r="K1043" s="52"/>
      <c r="L1043" s="52"/>
      <c r="M1043" s="52"/>
      <c r="N1043" s="52"/>
      <c r="O1043" s="52"/>
    </row>
    <row r="1044" spans="1:15" ht="15.75" customHeight="1" x14ac:dyDescent="0.15">
      <c r="A1044" s="41">
        <v>2023</v>
      </c>
      <c r="B1044" s="52" t="s">
        <v>127</v>
      </c>
      <c r="C1044" s="52" t="s">
        <v>128</v>
      </c>
      <c r="D1044" s="52" t="s">
        <v>139</v>
      </c>
      <c r="E1044" s="41">
        <v>2204</v>
      </c>
      <c r="F1044" s="41">
        <v>2</v>
      </c>
      <c r="G1044" s="52" t="s">
        <v>28</v>
      </c>
      <c r="H1044" s="41">
        <v>4</v>
      </c>
      <c r="I1044" s="41">
        <v>2</v>
      </c>
      <c r="J1044" s="41">
        <v>2</v>
      </c>
      <c r="K1044" s="52"/>
      <c r="L1044" s="52"/>
      <c r="M1044" s="52"/>
      <c r="N1044" s="52"/>
      <c r="O1044" s="52"/>
    </row>
    <row r="1045" spans="1:15" ht="15.75" customHeight="1" x14ac:dyDescent="0.15">
      <c r="A1045" s="41">
        <v>2023</v>
      </c>
      <c r="B1045" s="52" t="s">
        <v>127</v>
      </c>
      <c r="C1045" s="52" t="s">
        <v>129</v>
      </c>
      <c r="D1045" s="52" t="s">
        <v>139</v>
      </c>
      <c r="E1045" s="41">
        <v>2204</v>
      </c>
      <c r="F1045" s="41">
        <v>2</v>
      </c>
      <c r="G1045" s="52" t="s">
        <v>28</v>
      </c>
      <c r="H1045" s="41">
        <v>4</v>
      </c>
      <c r="I1045" s="41">
        <v>59</v>
      </c>
      <c r="J1045" s="52"/>
      <c r="K1045" s="52"/>
      <c r="L1045" s="41">
        <v>59</v>
      </c>
      <c r="M1045" s="52"/>
      <c r="N1045" s="52"/>
      <c r="O1045" s="52"/>
    </row>
    <row r="1046" spans="1:15" ht="15.75" customHeight="1" x14ac:dyDescent="0.15">
      <c r="A1046" s="41">
        <v>2023</v>
      </c>
      <c r="B1046" s="52" t="s">
        <v>127</v>
      </c>
      <c r="C1046" s="52" t="s">
        <v>140</v>
      </c>
      <c r="D1046" s="52" t="s">
        <v>139</v>
      </c>
      <c r="E1046" s="41">
        <v>2204</v>
      </c>
      <c r="F1046" s="41">
        <v>2</v>
      </c>
      <c r="G1046" s="52" t="s">
        <v>28</v>
      </c>
      <c r="H1046" s="41">
        <v>4</v>
      </c>
      <c r="I1046" s="41">
        <v>57</v>
      </c>
      <c r="J1046" s="41">
        <v>14</v>
      </c>
      <c r="K1046" s="52"/>
      <c r="L1046" s="41">
        <v>43</v>
      </c>
      <c r="M1046" s="52"/>
      <c r="N1046" s="52"/>
      <c r="O1046" s="52"/>
    </row>
    <row r="1047" spans="1:15" ht="15.75" customHeight="1" x14ac:dyDescent="0.15">
      <c r="A1047" s="41">
        <v>2023</v>
      </c>
      <c r="B1047" s="52" t="s">
        <v>130</v>
      </c>
      <c r="C1047" s="52" t="s">
        <v>136</v>
      </c>
      <c r="D1047" s="52" t="s">
        <v>139</v>
      </c>
      <c r="E1047" s="41">
        <v>2204</v>
      </c>
      <c r="F1047" s="41">
        <v>2</v>
      </c>
      <c r="G1047" s="52" t="s">
        <v>28</v>
      </c>
      <c r="H1047" s="41">
        <v>4</v>
      </c>
      <c r="I1047" s="52"/>
      <c r="J1047" s="52"/>
      <c r="K1047" s="41">
        <v>98</v>
      </c>
      <c r="L1047" s="41">
        <v>98</v>
      </c>
      <c r="M1047" s="41">
        <v>520</v>
      </c>
      <c r="N1047" s="52"/>
      <c r="O1047" s="52"/>
    </row>
    <row r="1048" spans="1:15" ht="15.75" customHeight="1" x14ac:dyDescent="0.15">
      <c r="A1048" s="41">
        <v>2023</v>
      </c>
      <c r="B1048" s="52" t="s">
        <v>130</v>
      </c>
      <c r="C1048" s="52" t="s">
        <v>132</v>
      </c>
      <c r="D1048" s="52" t="s">
        <v>139</v>
      </c>
      <c r="E1048" s="41">
        <v>2204</v>
      </c>
      <c r="F1048" s="41">
        <v>2</v>
      </c>
      <c r="G1048" s="52" t="s">
        <v>28</v>
      </c>
      <c r="H1048" s="41">
        <v>4</v>
      </c>
      <c r="I1048" s="52"/>
      <c r="J1048" s="41">
        <v>22</v>
      </c>
      <c r="K1048" s="41">
        <v>86</v>
      </c>
      <c r="L1048" s="41">
        <v>64</v>
      </c>
      <c r="M1048" s="52"/>
      <c r="N1048" s="52"/>
      <c r="O1048" s="52"/>
    </row>
    <row r="1049" spans="1:15" ht="15.75" customHeight="1" x14ac:dyDescent="0.15">
      <c r="A1049" s="41">
        <v>2023</v>
      </c>
      <c r="B1049" s="52" t="s">
        <v>130</v>
      </c>
      <c r="C1049" s="52" t="s">
        <v>137</v>
      </c>
      <c r="D1049" s="52" t="s">
        <v>139</v>
      </c>
      <c r="E1049" s="41">
        <v>2204</v>
      </c>
      <c r="F1049" s="41">
        <v>2</v>
      </c>
      <c r="G1049" s="52" t="s">
        <v>28</v>
      </c>
      <c r="H1049" s="41">
        <v>4</v>
      </c>
      <c r="I1049" s="52"/>
      <c r="J1049" s="41">
        <v>21</v>
      </c>
      <c r="K1049" s="41">
        <v>194</v>
      </c>
      <c r="L1049" s="41">
        <v>173</v>
      </c>
      <c r="M1049" s="41">
        <v>1712</v>
      </c>
      <c r="N1049" s="52"/>
      <c r="O1049" s="52"/>
    </row>
    <row r="1050" spans="1:15" ht="15.75" customHeight="1" x14ac:dyDescent="0.15">
      <c r="A1050" s="41">
        <v>2023</v>
      </c>
      <c r="B1050" s="52" t="s">
        <v>130</v>
      </c>
      <c r="C1050" s="52" t="s">
        <v>144</v>
      </c>
      <c r="D1050" s="52" t="s">
        <v>139</v>
      </c>
      <c r="E1050" s="41">
        <v>2204</v>
      </c>
      <c r="F1050" s="41">
        <v>2</v>
      </c>
      <c r="G1050" s="52" t="s">
        <v>28</v>
      </c>
      <c r="H1050" s="41">
        <v>4</v>
      </c>
      <c r="I1050" s="52"/>
      <c r="J1050" s="41">
        <v>19</v>
      </c>
      <c r="K1050" s="41">
        <v>19</v>
      </c>
      <c r="L1050" s="52"/>
      <c r="M1050" s="41">
        <v>1580</v>
      </c>
      <c r="N1050" s="52"/>
      <c r="O1050" s="52"/>
    </row>
    <row r="1051" spans="1:15" ht="15.75" customHeight="1" x14ac:dyDescent="0.15">
      <c r="A1051" s="41">
        <v>2023</v>
      </c>
      <c r="B1051" s="52" t="s">
        <v>130</v>
      </c>
      <c r="C1051" s="52" t="s">
        <v>131</v>
      </c>
      <c r="D1051" s="52" t="s">
        <v>139</v>
      </c>
      <c r="E1051" s="41">
        <v>2204</v>
      </c>
      <c r="F1051" s="41">
        <v>2</v>
      </c>
      <c r="G1051" s="52" t="s">
        <v>28</v>
      </c>
      <c r="H1051" s="41">
        <v>4</v>
      </c>
      <c r="I1051" s="52"/>
      <c r="J1051" s="41">
        <v>28</v>
      </c>
      <c r="K1051" s="41">
        <v>115</v>
      </c>
      <c r="L1051" s="41">
        <v>87</v>
      </c>
      <c r="M1051" s="41">
        <v>642</v>
      </c>
      <c r="N1051" s="52"/>
      <c r="O1051" s="52"/>
    </row>
    <row r="1052" spans="1:15" ht="15.75" customHeight="1" x14ac:dyDescent="0.15">
      <c r="A1052" s="41">
        <v>2023</v>
      </c>
      <c r="B1052" s="52" t="s">
        <v>130</v>
      </c>
      <c r="C1052" s="52" t="s">
        <v>141</v>
      </c>
      <c r="D1052" s="52" t="s">
        <v>139</v>
      </c>
      <c r="E1052" s="41">
        <v>2204</v>
      </c>
      <c r="F1052" s="41">
        <v>2</v>
      </c>
      <c r="G1052" s="52" t="s">
        <v>28</v>
      </c>
      <c r="H1052" s="41">
        <v>4</v>
      </c>
      <c r="I1052" s="52"/>
      <c r="J1052" s="41">
        <v>42</v>
      </c>
      <c r="K1052" s="41">
        <v>116</v>
      </c>
      <c r="L1052" s="41">
        <v>74</v>
      </c>
      <c r="M1052" s="41">
        <v>91</v>
      </c>
      <c r="N1052" s="52"/>
      <c r="O1052" s="52"/>
    </row>
    <row r="1053" spans="1:15" ht="15.75" customHeight="1" x14ac:dyDescent="0.15">
      <c r="A1053" s="41">
        <v>2023</v>
      </c>
      <c r="B1053" s="52" t="s">
        <v>127</v>
      </c>
      <c r="C1053" s="52" t="s">
        <v>134</v>
      </c>
      <c r="D1053" s="52" t="s">
        <v>139</v>
      </c>
      <c r="E1053" s="41">
        <v>2204</v>
      </c>
      <c r="F1053" s="41">
        <v>2</v>
      </c>
      <c r="G1053" s="52" t="s">
        <v>28</v>
      </c>
      <c r="H1053" s="41">
        <v>4</v>
      </c>
      <c r="I1053" s="41">
        <v>2</v>
      </c>
      <c r="J1053" s="41">
        <v>2</v>
      </c>
      <c r="K1053" s="52"/>
      <c r="L1053" s="52"/>
      <c r="M1053" s="52"/>
      <c r="N1053" s="52"/>
      <c r="O1053" s="52"/>
    </row>
    <row r="1054" spans="1:15" ht="15.75" customHeight="1" x14ac:dyDescent="0.15">
      <c r="A1054" s="41">
        <v>2023</v>
      </c>
      <c r="B1054" s="52" t="s">
        <v>127</v>
      </c>
      <c r="C1054" s="52" t="s">
        <v>134</v>
      </c>
      <c r="D1054" s="52" t="s">
        <v>139</v>
      </c>
      <c r="E1054" s="41">
        <v>2204</v>
      </c>
      <c r="F1054" s="41">
        <v>2</v>
      </c>
      <c r="G1054" s="52" t="s">
        <v>28</v>
      </c>
      <c r="H1054" s="41">
        <v>4</v>
      </c>
      <c r="I1054" s="41">
        <v>18</v>
      </c>
      <c r="J1054" s="41">
        <v>18</v>
      </c>
      <c r="K1054" s="52"/>
      <c r="L1054" s="52"/>
      <c r="M1054" s="52"/>
      <c r="N1054" s="52"/>
      <c r="O1054" s="52"/>
    </row>
    <row r="1055" spans="1:15" ht="15.75" customHeight="1" x14ac:dyDescent="0.15">
      <c r="A1055" s="41">
        <v>2023</v>
      </c>
      <c r="B1055" s="52" t="s">
        <v>127</v>
      </c>
      <c r="C1055" s="52" t="s">
        <v>138</v>
      </c>
      <c r="D1055" s="52" t="s">
        <v>139</v>
      </c>
      <c r="E1055" s="41">
        <v>2204</v>
      </c>
      <c r="F1055" s="41">
        <v>2</v>
      </c>
      <c r="G1055" s="52" t="s">
        <v>28</v>
      </c>
      <c r="H1055" s="41">
        <v>4</v>
      </c>
      <c r="I1055" s="41">
        <v>24</v>
      </c>
      <c r="J1055" s="52"/>
      <c r="K1055" s="52"/>
      <c r="L1055" s="41">
        <v>24</v>
      </c>
      <c r="M1055" s="52"/>
      <c r="N1055" s="52"/>
      <c r="O1055" s="52"/>
    </row>
    <row r="1056" spans="1:15" ht="15.75" customHeight="1" x14ac:dyDescent="0.15">
      <c r="A1056" s="41">
        <v>2023</v>
      </c>
      <c r="B1056" s="52" t="s">
        <v>127</v>
      </c>
      <c r="C1056" s="52" t="s">
        <v>142</v>
      </c>
      <c r="D1056" s="52" t="s">
        <v>139</v>
      </c>
      <c r="E1056" s="41">
        <v>2204</v>
      </c>
      <c r="F1056" s="41">
        <v>2</v>
      </c>
      <c r="G1056" s="52" t="s">
        <v>28</v>
      </c>
      <c r="H1056" s="41">
        <v>4</v>
      </c>
      <c r="I1056" s="41">
        <v>30</v>
      </c>
      <c r="J1056" s="41">
        <v>6</v>
      </c>
      <c r="K1056" s="52"/>
      <c r="L1056" s="41">
        <v>24</v>
      </c>
      <c r="M1056" s="52"/>
      <c r="N1056" s="52"/>
      <c r="O1056" s="52"/>
    </row>
    <row r="1057" spans="1:15" ht="15.75" customHeight="1" x14ac:dyDescent="0.15">
      <c r="A1057" s="41">
        <v>2023</v>
      </c>
      <c r="B1057" s="52" t="s">
        <v>127</v>
      </c>
      <c r="C1057" s="52" t="s">
        <v>128</v>
      </c>
      <c r="D1057" s="52" t="s">
        <v>139</v>
      </c>
      <c r="E1057" s="41">
        <v>2208</v>
      </c>
      <c r="F1057" s="41">
        <v>2</v>
      </c>
      <c r="G1057" s="52" t="s">
        <v>28</v>
      </c>
      <c r="H1057" s="41">
        <v>5</v>
      </c>
      <c r="I1057" s="41">
        <v>49</v>
      </c>
      <c r="J1057" s="41">
        <v>49</v>
      </c>
      <c r="K1057" s="52"/>
      <c r="L1057" s="52"/>
      <c r="M1057" s="52"/>
      <c r="N1057" s="52"/>
      <c r="O1057" s="52"/>
    </row>
    <row r="1058" spans="1:15" ht="15.75" customHeight="1" x14ac:dyDescent="0.15">
      <c r="A1058" s="41">
        <v>2023</v>
      </c>
      <c r="B1058" s="52" t="s">
        <v>127</v>
      </c>
      <c r="C1058" s="52" t="s">
        <v>129</v>
      </c>
      <c r="D1058" s="52" t="s">
        <v>139</v>
      </c>
      <c r="E1058" s="41">
        <v>2208</v>
      </c>
      <c r="F1058" s="41">
        <v>2</v>
      </c>
      <c r="G1058" s="52" t="s">
        <v>28</v>
      </c>
      <c r="H1058" s="41">
        <v>5</v>
      </c>
      <c r="I1058" s="41">
        <v>56</v>
      </c>
      <c r="J1058" s="41">
        <v>56</v>
      </c>
      <c r="K1058" s="52"/>
      <c r="L1058" s="52"/>
      <c r="M1058" s="52"/>
      <c r="N1058" s="52"/>
      <c r="O1058" s="52"/>
    </row>
    <row r="1059" spans="1:15" ht="15.75" customHeight="1" x14ac:dyDescent="0.15">
      <c r="A1059" s="41">
        <v>2023</v>
      </c>
      <c r="B1059" s="52" t="s">
        <v>127</v>
      </c>
      <c r="C1059" s="52" t="s">
        <v>140</v>
      </c>
      <c r="D1059" s="52" t="s">
        <v>139</v>
      </c>
      <c r="E1059" s="41">
        <v>2208</v>
      </c>
      <c r="F1059" s="41">
        <v>2</v>
      </c>
      <c r="G1059" s="52" t="s">
        <v>28</v>
      </c>
      <c r="H1059" s="41">
        <v>5</v>
      </c>
      <c r="I1059" s="41">
        <v>50</v>
      </c>
      <c r="J1059" s="41">
        <v>24</v>
      </c>
      <c r="K1059" s="52"/>
      <c r="L1059" s="41">
        <v>26</v>
      </c>
      <c r="M1059" s="52"/>
      <c r="N1059" s="52"/>
      <c r="O1059" s="52"/>
    </row>
    <row r="1060" spans="1:15" ht="15.75" customHeight="1" x14ac:dyDescent="0.15">
      <c r="A1060" s="41">
        <v>2023</v>
      </c>
      <c r="B1060" s="52" t="s">
        <v>130</v>
      </c>
      <c r="C1060" s="52" t="s">
        <v>136</v>
      </c>
      <c r="D1060" s="52" t="s">
        <v>139</v>
      </c>
      <c r="E1060" s="41">
        <v>2208</v>
      </c>
      <c r="F1060" s="41">
        <v>2</v>
      </c>
      <c r="G1060" s="52" t="s">
        <v>28</v>
      </c>
      <c r="H1060" s="41">
        <v>5</v>
      </c>
      <c r="I1060" s="52"/>
      <c r="J1060" s="41">
        <v>30</v>
      </c>
      <c r="K1060" s="41">
        <v>97</v>
      </c>
      <c r="L1060" s="41">
        <v>67</v>
      </c>
      <c r="M1060" s="41">
        <v>256</v>
      </c>
      <c r="N1060" s="52"/>
      <c r="O1060" s="52"/>
    </row>
    <row r="1061" spans="1:15" ht="15.75" customHeight="1" x14ac:dyDescent="0.15">
      <c r="A1061" s="41">
        <v>2023</v>
      </c>
      <c r="B1061" s="52" t="s">
        <v>130</v>
      </c>
      <c r="C1061" s="52" t="s">
        <v>132</v>
      </c>
      <c r="D1061" s="52" t="s">
        <v>139</v>
      </c>
      <c r="E1061" s="41">
        <v>2208</v>
      </c>
      <c r="F1061" s="41">
        <v>2</v>
      </c>
      <c r="G1061" s="52" t="s">
        <v>28</v>
      </c>
      <c r="H1061" s="41">
        <v>5</v>
      </c>
      <c r="I1061" s="52"/>
      <c r="J1061" s="41">
        <v>61</v>
      </c>
      <c r="K1061" s="41">
        <v>61</v>
      </c>
      <c r="L1061" s="52"/>
      <c r="M1061" s="41">
        <v>56</v>
      </c>
      <c r="N1061" s="52"/>
      <c r="O1061" s="52"/>
    </row>
    <row r="1062" spans="1:15" ht="15.75" customHeight="1" x14ac:dyDescent="0.15">
      <c r="A1062" s="41">
        <v>2023</v>
      </c>
      <c r="B1062" s="52" t="s">
        <v>130</v>
      </c>
      <c r="C1062" s="52" t="s">
        <v>137</v>
      </c>
      <c r="D1062" s="52" t="s">
        <v>139</v>
      </c>
      <c r="E1062" s="41">
        <v>2208</v>
      </c>
      <c r="F1062" s="41">
        <v>2</v>
      </c>
      <c r="G1062" s="52" t="s">
        <v>28</v>
      </c>
      <c r="H1062" s="41">
        <v>5</v>
      </c>
      <c r="I1062" s="52"/>
      <c r="J1062" s="41">
        <v>36</v>
      </c>
      <c r="K1062" s="41">
        <v>102</v>
      </c>
      <c r="L1062" s="41">
        <v>66</v>
      </c>
      <c r="M1062" s="52"/>
      <c r="N1062" s="52"/>
      <c r="O1062" s="52"/>
    </row>
    <row r="1063" spans="1:15" ht="15.75" customHeight="1" x14ac:dyDescent="0.15">
      <c r="A1063" s="41">
        <v>2023</v>
      </c>
      <c r="B1063" s="52" t="s">
        <v>130</v>
      </c>
      <c r="C1063" s="52" t="s">
        <v>133</v>
      </c>
      <c r="D1063" s="52" t="s">
        <v>139</v>
      </c>
      <c r="E1063" s="41">
        <v>2208</v>
      </c>
      <c r="F1063" s="41">
        <v>2</v>
      </c>
      <c r="G1063" s="52" t="s">
        <v>28</v>
      </c>
      <c r="H1063" s="41">
        <v>5</v>
      </c>
      <c r="I1063" s="52"/>
      <c r="J1063" s="41">
        <v>61</v>
      </c>
      <c r="K1063" s="41">
        <v>278</v>
      </c>
      <c r="L1063" s="41">
        <v>217</v>
      </c>
      <c r="M1063" s="41">
        <v>586</v>
      </c>
      <c r="N1063" s="52"/>
      <c r="O1063" s="52"/>
    </row>
    <row r="1064" spans="1:15" ht="15.75" customHeight="1" x14ac:dyDescent="0.15">
      <c r="A1064" s="41">
        <v>2023</v>
      </c>
      <c r="B1064" s="52" t="s">
        <v>130</v>
      </c>
      <c r="C1064" s="52" t="s">
        <v>144</v>
      </c>
      <c r="D1064" s="52" t="s">
        <v>139</v>
      </c>
      <c r="E1064" s="41">
        <v>2208</v>
      </c>
      <c r="F1064" s="41">
        <v>2</v>
      </c>
      <c r="G1064" s="52" t="s">
        <v>28</v>
      </c>
      <c r="H1064" s="41">
        <v>5</v>
      </c>
      <c r="I1064" s="52"/>
      <c r="J1064" s="41">
        <v>39</v>
      </c>
      <c r="K1064" s="41">
        <v>102</v>
      </c>
      <c r="L1064" s="41">
        <v>63</v>
      </c>
      <c r="M1064" s="41">
        <v>499</v>
      </c>
      <c r="N1064" s="52"/>
      <c r="O1064" s="52"/>
    </row>
    <row r="1065" spans="1:15" ht="15.75" customHeight="1" x14ac:dyDescent="0.15">
      <c r="A1065" s="41">
        <v>2023</v>
      </c>
      <c r="B1065" s="52" t="s">
        <v>130</v>
      </c>
      <c r="C1065" s="52" t="s">
        <v>131</v>
      </c>
      <c r="D1065" s="52" t="s">
        <v>139</v>
      </c>
      <c r="E1065" s="41">
        <v>2208</v>
      </c>
      <c r="F1065" s="41">
        <v>2</v>
      </c>
      <c r="G1065" s="52" t="s">
        <v>28</v>
      </c>
      <c r="H1065" s="41">
        <v>5</v>
      </c>
      <c r="I1065" s="52"/>
      <c r="J1065" s="41">
        <v>39</v>
      </c>
      <c r="K1065" s="41">
        <v>135</v>
      </c>
      <c r="L1065" s="41">
        <v>96</v>
      </c>
      <c r="M1065" s="41">
        <v>580</v>
      </c>
      <c r="N1065" s="52"/>
      <c r="O1065" s="52"/>
    </row>
    <row r="1066" spans="1:15" ht="15.75" customHeight="1" x14ac:dyDescent="0.15">
      <c r="A1066" s="41">
        <v>2023</v>
      </c>
      <c r="B1066" s="52" t="s">
        <v>130</v>
      </c>
      <c r="C1066" s="52" t="s">
        <v>141</v>
      </c>
      <c r="D1066" s="52" t="s">
        <v>139</v>
      </c>
      <c r="E1066" s="41">
        <v>2208</v>
      </c>
      <c r="F1066" s="41">
        <v>2</v>
      </c>
      <c r="G1066" s="52" t="s">
        <v>28</v>
      </c>
      <c r="H1066" s="41">
        <v>5</v>
      </c>
      <c r="I1066" s="52"/>
      <c r="J1066" s="52"/>
      <c r="K1066" s="41">
        <v>125</v>
      </c>
      <c r="L1066" s="41">
        <v>125</v>
      </c>
      <c r="M1066" s="41">
        <v>671</v>
      </c>
      <c r="N1066" s="52"/>
      <c r="O1066" s="52"/>
    </row>
    <row r="1067" spans="1:15" ht="15.75" customHeight="1" x14ac:dyDescent="0.15">
      <c r="A1067" s="41">
        <v>2023</v>
      </c>
      <c r="B1067" s="52" t="s">
        <v>127</v>
      </c>
      <c r="C1067" s="52" t="s">
        <v>134</v>
      </c>
      <c r="D1067" s="52" t="s">
        <v>139</v>
      </c>
      <c r="E1067" s="41">
        <v>2208</v>
      </c>
      <c r="F1067" s="41">
        <v>2</v>
      </c>
      <c r="G1067" s="52" t="s">
        <v>28</v>
      </c>
      <c r="H1067" s="41">
        <v>5</v>
      </c>
      <c r="I1067" s="41">
        <v>2</v>
      </c>
      <c r="J1067" s="41">
        <v>2</v>
      </c>
      <c r="K1067" s="52"/>
      <c r="L1067" s="52"/>
      <c r="M1067" s="52"/>
      <c r="N1067" s="52"/>
      <c r="O1067" s="52"/>
    </row>
    <row r="1068" spans="1:15" ht="15.75" customHeight="1" x14ac:dyDescent="0.15">
      <c r="A1068" s="41">
        <v>2023</v>
      </c>
      <c r="B1068" s="52" t="s">
        <v>127</v>
      </c>
      <c r="C1068" s="52" t="s">
        <v>135</v>
      </c>
      <c r="D1068" s="52" t="s">
        <v>139</v>
      </c>
      <c r="E1068" s="41">
        <v>2208</v>
      </c>
      <c r="F1068" s="41">
        <v>2</v>
      </c>
      <c r="G1068" s="52" t="s">
        <v>28</v>
      </c>
      <c r="H1068" s="41">
        <v>5</v>
      </c>
      <c r="I1068" s="41">
        <v>46</v>
      </c>
      <c r="J1068" s="41">
        <v>46</v>
      </c>
      <c r="K1068" s="52"/>
      <c r="L1068" s="52"/>
      <c r="M1068" s="52"/>
      <c r="N1068" s="52"/>
      <c r="O1068" s="52"/>
    </row>
    <row r="1069" spans="1:15" ht="15.75" customHeight="1" x14ac:dyDescent="0.15">
      <c r="A1069" s="41">
        <v>2023</v>
      </c>
      <c r="B1069" s="52" t="s">
        <v>127</v>
      </c>
      <c r="C1069" s="52" t="s">
        <v>138</v>
      </c>
      <c r="D1069" s="52" t="s">
        <v>139</v>
      </c>
      <c r="E1069" s="41">
        <v>2208</v>
      </c>
      <c r="F1069" s="41">
        <v>2</v>
      </c>
      <c r="G1069" s="52" t="s">
        <v>28</v>
      </c>
      <c r="H1069" s="41">
        <v>5</v>
      </c>
      <c r="I1069" s="41">
        <v>15</v>
      </c>
      <c r="J1069" s="41">
        <v>15</v>
      </c>
      <c r="K1069" s="52"/>
      <c r="L1069" s="52"/>
      <c r="M1069" s="52"/>
      <c r="N1069" s="52"/>
      <c r="O1069" s="52"/>
    </row>
    <row r="1070" spans="1:15" ht="15.75" customHeight="1" x14ac:dyDescent="0.15">
      <c r="A1070" s="41">
        <v>2023</v>
      </c>
      <c r="B1070" s="52" t="s">
        <v>127</v>
      </c>
      <c r="C1070" s="52" t="s">
        <v>142</v>
      </c>
      <c r="D1070" s="52" t="s">
        <v>139</v>
      </c>
      <c r="E1070" s="41">
        <v>2208</v>
      </c>
      <c r="F1070" s="41">
        <v>2</v>
      </c>
      <c r="G1070" s="52" t="s">
        <v>28</v>
      </c>
      <c r="H1070" s="41">
        <v>5</v>
      </c>
      <c r="I1070" s="41">
        <v>9</v>
      </c>
      <c r="J1070" s="41">
        <v>9</v>
      </c>
      <c r="K1070" s="52"/>
      <c r="L1070" s="52"/>
      <c r="M1070" s="52"/>
      <c r="N1070" s="52"/>
      <c r="O1070" s="52"/>
    </row>
    <row r="1071" spans="1:15" ht="15.75" customHeight="1" x14ac:dyDescent="0.15">
      <c r="A1071" s="41">
        <v>2023</v>
      </c>
      <c r="B1071" s="52" t="s">
        <v>127</v>
      </c>
      <c r="C1071" s="52" t="s">
        <v>143</v>
      </c>
      <c r="D1071" s="52" t="s">
        <v>139</v>
      </c>
      <c r="E1071" s="41">
        <v>2208</v>
      </c>
      <c r="F1071" s="41">
        <v>2</v>
      </c>
      <c r="G1071" s="52" t="s">
        <v>28</v>
      </c>
      <c r="H1071" s="41">
        <v>5</v>
      </c>
      <c r="I1071" s="41">
        <v>12</v>
      </c>
      <c r="J1071" s="41">
        <v>12</v>
      </c>
      <c r="K1071" s="52"/>
      <c r="L1071" s="52"/>
      <c r="M1071" s="52"/>
      <c r="N1071" s="52"/>
      <c r="O1071" s="52"/>
    </row>
    <row r="1072" spans="1:15" ht="15.75" customHeight="1" x14ac:dyDescent="0.15">
      <c r="A1072" s="41">
        <v>2023</v>
      </c>
      <c r="B1072" s="52" t="s">
        <v>127</v>
      </c>
      <c r="C1072" s="52" t="s">
        <v>128</v>
      </c>
      <c r="D1072" s="52" t="s">
        <v>139</v>
      </c>
      <c r="E1072" s="41">
        <v>2302</v>
      </c>
      <c r="F1072" s="41">
        <v>3</v>
      </c>
      <c r="G1072" s="52" t="s">
        <v>28</v>
      </c>
      <c r="H1072" s="41">
        <v>5</v>
      </c>
      <c r="I1072" s="41">
        <v>18</v>
      </c>
      <c r="J1072" s="41">
        <v>18</v>
      </c>
      <c r="K1072" s="52"/>
      <c r="L1072" s="52"/>
      <c r="M1072" s="52"/>
      <c r="N1072" s="52"/>
      <c r="O1072" s="52"/>
    </row>
    <row r="1073" spans="1:15" ht="15.75" customHeight="1" x14ac:dyDescent="0.15">
      <c r="A1073" s="41">
        <v>2023</v>
      </c>
      <c r="B1073" s="52" t="s">
        <v>127</v>
      </c>
      <c r="C1073" s="52" t="s">
        <v>129</v>
      </c>
      <c r="D1073" s="52" t="s">
        <v>139</v>
      </c>
      <c r="E1073" s="41">
        <v>2302</v>
      </c>
      <c r="F1073" s="41">
        <v>3</v>
      </c>
      <c r="G1073" s="52" t="s">
        <v>28</v>
      </c>
      <c r="H1073" s="41">
        <v>5</v>
      </c>
      <c r="I1073" s="41">
        <v>41</v>
      </c>
      <c r="J1073" s="41">
        <v>41</v>
      </c>
      <c r="K1073" s="52"/>
      <c r="L1073" s="52"/>
      <c r="M1073" s="52"/>
      <c r="N1073" s="52"/>
      <c r="O1073" s="52"/>
    </row>
    <row r="1074" spans="1:15" ht="15.75" customHeight="1" x14ac:dyDescent="0.15">
      <c r="A1074" s="41">
        <v>2023</v>
      </c>
      <c r="B1074" s="52" t="s">
        <v>127</v>
      </c>
      <c r="C1074" s="52" t="s">
        <v>140</v>
      </c>
      <c r="D1074" s="52" t="s">
        <v>139</v>
      </c>
      <c r="E1074" s="41">
        <v>2302</v>
      </c>
      <c r="F1074" s="41">
        <v>3</v>
      </c>
      <c r="G1074" s="52" t="s">
        <v>28</v>
      </c>
      <c r="H1074" s="41">
        <v>5</v>
      </c>
      <c r="I1074" s="41">
        <v>61</v>
      </c>
      <c r="J1074" s="41">
        <v>41</v>
      </c>
      <c r="K1074" s="52"/>
      <c r="L1074" s="41">
        <v>20</v>
      </c>
      <c r="M1074" s="52"/>
      <c r="N1074" s="52"/>
      <c r="O1074" s="52"/>
    </row>
    <row r="1075" spans="1:15" ht="15.75" customHeight="1" x14ac:dyDescent="0.15">
      <c r="A1075" s="41">
        <v>2023</v>
      </c>
      <c r="B1075" s="52" t="s">
        <v>130</v>
      </c>
      <c r="C1075" s="52" t="s">
        <v>136</v>
      </c>
      <c r="D1075" s="52" t="s">
        <v>139</v>
      </c>
      <c r="E1075" s="41">
        <v>2302</v>
      </c>
      <c r="F1075" s="41">
        <v>3</v>
      </c>
      <c r="G1075" s="52" t="s">
        <v>28</v>
      </c>
      <c r="H1075" s="41">
        <v>5</v>
      </c>
      <c r="I1075" s="52"/>
      <c r="J1075" s="41">
        <v>22</v>
      </c>
      <c r="K1075" s="41">
        <v>75</v>
      </c>
      <c r="L1075" s="41">
        <v>53</v>
      </c>
      <c r="M1075" s="41">
        <v>218</v>
      </c>
      <c r="N1075" s="52"/>
      <c r="O1075" s="52"/>
    </row>
    <row r="1076" spans="1:15" ht="15.75" customHeight="1" x14ac:dyDescent="0.15">
      <c r="A1076" s="41">
        <v>2023</v>
      </c>
      <c r="B1076" s="52" t="s">
        <v>130</v>
      </c>
      <c r="C1076" s="52" t="s">
        <v>132</v>
      </c>
      <c r="D1076" s="52" t="s">
        <v>139</v>
      </c>
      <c r="E1076" s="41">
        <v>2302</v>
      </c>
      <c r="F1076" s="41">
        <v>3</v>
      </c>
      <c r="G1076" s="52" t="s">
        <v>28</v>
      </c>
      <c r="H1076" s="41">
        <v>5</v>
      </c>
      <c r="I1076" s="52"/>
      <c r="J1076" s="41">
        <v>97</v>
      </c>
      <c r="K1076" s="41">
        <v>97</v>
      </c>
      <c r="L1076" s="52"/>
      <c r="M1076" s="41">
        <v>1571</v>
      </c>
      <c r="N1076" s="52"/>
      <c r="O1076" s="52"/>
    </row>
    <row r="1077" spans="1:15" ht="15.75" customHeight="1" x14ac:dyDescent="0.15">
      <c r="A1077" s="41">
        <v>2023</v>
      </c>
      <c r="B1077" s="52" t="s">
        <v>130</v>
      </c>
      <c r="C1077" s="52" t="s">
        <v>137</v>
      </c>
      <c r="D1077" s="52" t="s">
        <v>139</v>
      </c>
      <c r="E1077" s="41">
        <v>2302</v>
      </c>
      <c r="F1077" s="41">
        <v>3</v>
      </c>
      <c r="G1077" s="52" t="s">
        <v>28</v>
      </c>
      <c r="H1077" s="41">
        <v>5</v>
      </c>
      <c r="I1077" s="52"/>
      <c r="J1077" s="41">
        <v>25</v>
      </c>
      <c r="K1077" s="41">
        <v>96</v>
      </c>
      <c r="L1077" s="41">
        <v>71</v>
      </c>
      <c r="M1077" s="52"/>
      <c r="N1077" s="52"/>
      <c r="O1077" s="52"/>
    </row>
    <row r="1078" spans="1:15" ht="15.75" customHeight="1" x14ac:dyDescent="0.15">
      <c r="A1078" s="41">
        <v>2023</v>
      </c>
      <c r="B1078" s="52" t="s">
        <v>130</v>
      </c>
      <c r="C1078" s="52" t="s">
        <v>133</v>
      </c>
      <c r="D1078" s="52" t="s">
        <v>139</v>
      </c>
      <c r="E1078" s="41">
        <v>2302</v>
      </c>
      <c r="F1078" s="41">
        <v>3</v>
      </c>
      <c r="G1078" s="52" t="s">
        <v>28</v>
      </c>
      <c r="H1078" s="41">
        <v>5</v>
      </c>
      <c r="I1078" s="52"/>
      <c r="J1078" s="41">
        <v>34</v>
      </c>
      <c r="K1078" s="41">
        <v>216</v>
      </c>
      <c r="L1078" s="41">
        <v>182</v>
      </c>
      <c r="M1078" s="41">
        <v>1171</v>
      </c>
      <c r="N1078" s="52"/>
      <c r="O1078" s="52"/>
    </row>
    <row r="1079" spans="1:15" ht="15.75" customHeight="1" x14ac:dyDescent="0.15">
      <c r="A1079" s="41">
        <v>2023</v>
      </c>
      <c r="B1079" s="52" t="s">
        <v>130</v>
      </c>
      <c r="C1079" s="52" t="s">
        <v>144</v>
      </c>
      <c r="D1079" s="52" t="s">
        <v>139</v>
      </c>
      <c r="E1079" s="41">
        <v>2302</v>
      </c>
      <c r="F1079" s="41">
        <v>3</v>
      </c>
      <c r="G1079" s="52" t="s">
        <v>28</v>
      </c>
      <c r="H1079" s="41">
        <v>5</v>
      </c>
      <c r="I1079" s="52"/>
      <c r="J1079" s="41">
        <v>87</v>
      </c>
      <c r="K1079" s="41">
        <v>107</v>
      </c>
      <c r="L1079" s="41">
        <v>20</v>
      </c>
      <c r="M1079" s="52"/>
      <c r="N1079" s="52"/>
      <c r="O1079" s="52"/>
    </row>
    <row r="1080" spans="1:15" ht="15.75" customHeight="1" x14ac:dyDescent="0.15">
      <c r="A1080" s="41">
        <v>2023</v>
      </c>
      <c r="B1080" s="52" t="s">
        <v>130</v>
      </c>
      <c r="C1080" s="52" t="s">
        <v>131</v>
      </c>
      <c r="D1080" s="52" t="s">
        <v>139</v>
      </c>
      <c r="E1080" s="41">
        <v>2302</v>
      </c>
      <c r="F1080" s="41">
        <v>3</v>
      </c>
      <c r="G1080" s="52" t="s">
        <v>28</v>
      </c>
      <c r="H1080" s="41">
        <v>5</v>
      </c>
      <c r="I1080" s="52"/>
      <c r="J1080" s="41">
        <v>30</v>
      </c>
      <c r="K1080" s="41">
        <v>92</v>
      </c>
      <c r="L1080" s="41">
        <v>62</v>
      </c>
      <c r="M1080" s="41">
        <v>937</v>
      </c>
      <c r="N1080" s="52"/>
      <c r="O1080" s="52"/>
    </row>
    <row r="1081" spans="1:15" ht="15.75" customHeight="1" x14ac:dyDescent="0.15">
      <c r="A1081" s="41">
        <v>2023</v>
      </c>
      <c r="B1081" s="52" t="s">
        <v>130</v>
      </c>
      <c r="C1081" s="52" t="s">
        <v>141</v>
      </c>
      <c r="D1081" s="52" t="s">
        <v>139</v>
      </c>
      <c r="E1081" s="41">
        <v>2302</v>
      </c>
      <c r="F1081" s="41">
        <v>3</v>
      </c>
      <c r="G1081" s="52" t="s">
        <v>28</v>
      </c>
      <c r="H1081" s="41">
        <v>5</v>
      </c>
      <c r="I1081" s="52"/>
      <c r="J1081" s="52"/>
      <c r="K1081" s="41">
        <v>62</v>
      </c>
      <c r="L1081" s="41">
        <v>62</v>
      </c>
      <c r="M1081" s="52"/>
      <c r="N1081" s="52"/>
      <c r="O1081" s="52"/>
    </row>
    <row r="1082" spans="1:15" ht="15.75" customHeight="1" x14ac:dyDescent="0.15">
      <c r="A1082" s="41">
        <v>2023</v>
      </c>
      <c r="B1082" s="52" t="s">
        <v>127</v>
      </c>
      <c r="C1082" s="52" t="s">
        <v>134</v>
      </c>
      <c r="D1082" s="52" t="s">
        <v>139</v>
      </c>
      <c r="E1082" s="41">
        <v>2302</v>
      </c>
      <c r="F1082" s="41">
        <v>3</v>
      </c>
      <c r="G1082" s="52" t="s">
        <v>28</v>
      </c>
      <c r="H1082" s="41">
        <v>5</v>
      </c>
      <c r="I1082" s="41">
        <v>3</v>
      </c>
      <c r="J1082" s="41">
        <v>3</v>
      </c>
      <c r="K1082" s="52"/>
      <c r="L1082" s="52"/>
      <c r="M1082" s="52"/>
      <c r="N1082" s="52"/>
      <c r="O1082" s="52"/>
    </row>
    <row r="1083" spans="1:15" ht="15.75" customHeight="1" x14ac:dyDescent="0.15">
      <c r="A1083" s="41">
        <v>2023</v>
      </c>
      <c r="B1083" s="52" t="s">
        <v>127</v>
      </c>
      <c r="C1083" s="52" t="s">
        <v>135</v>
      </c>
      <c r="D1083" s="52" t="s">
        <v>139</v>
      </c>
      <c r="E1083" s="41">
        <v>2302</v>
      </c>
      <c r="F1083" s="41">
        <v>3</v>
      </c>
      <c r="G1083" s="52" t="s">
        <v>28</v>
      </c>
      <c r="H1083" s="41">
        <v>5</v>
      </c>
      <c r="I1083" s="41">
        <v>9</v>
      </c>
      <c r="J1083" s="41">
        <v>9</v>
      </c>
      <c r="K1083" s="52"/>
      <c r="L1083" s="52"/>
      <c r="M1083" s="52"/>
      <c r="N1083" s="52"/>
      <c r="O1083" s="52"/>
    </row>
    <row r="1084" spans="1:15" ht="15.75" customHeight="1" x14ac:dyDescent="0.15">
      <c r="A1084" s="41">
        <v>2023</v>
      </c>
      <c r="B1084" s="52" t="s">
        <v>127</v>
      </c>
      <c r="C1084" s="52" t="s">
        <v>138</v>
      </c>
      <c r="D1084" s="52" t="s">
        <v>139</v>
      </c>
      <c r="E1084" s="41">
        <v>2302</v>
      </c>
      <c r="F1084" s="41">
        <v>3</v>
      </c>
      <c r="G1084" s="52" t="s">
        <v>28</v>
      </c>
      <c r="H1084" s="41">
        <v>5</v>
      </c>
      <c r="I1084" s="41">
        <v>16</v>
      </c>
      <c r="J1084" s="52"/>
      <c r="K1084" s="52"/>
      <c r="L1084" s="41">
        <v>16</v>
      </c>
      <c r="M1084" s="52"/>
      <c r="N1084" s="52"/>
      <c r="O1084" s="52"/>
    </row>
    <row r="1085" spans="1:15" ht="15.75" customHeight="1" x14ac:dyDescent="0.15">
      <c r="A1085" s="41">
        <v>2023</v>
      </c>
      <c r="B1085" s="52" t="s">
        <v>127</v>
      </c>
      <c r="C1085" s="52" t="s">
        <v>142</v>
      </c>
      <c r="D1085" s="52" t="s">
        <v>139</v>
      </c>
      <c r="E1085" s="41">
        <v>2302</v>
      </c>
      <c r="F1085" s="41">
        <v>3</v>
      </c>
      <c r="G1085" s="52" t="s">
        <v>28</v>
      </c>
      <c r="H1085" s="41">
        <v>5</v>
      </c>
      <c r="I1085" s="41">
        <v>7</v>
      </c>
      <c r="J1085" s="41">
        <v>7</v>
      </c>
      <c r="K1085" s="52"/>
      <c r="L1085" s="52"/>
      <c r="M1085" s="52"/>
      <c r="N1085" s="52"/>
      <c r="O1085" s="52"/>
    </row>
    <row r="1086" spans="1:15" ht="15.75" customHeight="1" x14ac:dyDescent="0.15">
      <c r="A1086" s="41">
        <v>2023</v>
      </c>
      <c r="B1086" s="52" t="s">
        <v>127</v>
      </c>
      <c r="C1086" s="52" t="s">
        <v>143</v>
      </c>
      <c r="D1086" s="52" t="s">
        <v>139</v>
      </c>
      <c r="E1086" s="41">
        <v>2302</v>
      </c>
      <c r="F1086" s="41">
        <v>3</v>
      </c>
      <c r="G1086" s="52" t="s">
        <v>28</v>
      </c>
      <c r="H1086" s="41">
        <v>5</v>
      </c>
      <c r="I1086" s="41">
        <v>2</v>
      </c>
      <c r="J1086" s="41">
        <v>2</v>
      </c>
      <c r="K1086" s="52"/>
      <c r="L1086" s="52"/>
      <c r="M1086" s="52"/>
      <c r="N1086" s="52"/>
      <c r="O1086" s="52"/>
    </row>
    <row r="1087" spans="1:15" ht="15.75" customHeight="1" x14ac:dyDescent="0.15">
      <c r="A1087" s="41">
        <v>2023</v>
      </c>
      <c r="B1087" s="52" t="s">
        <v>127</v>
      </c>
      <c r="C1087" s="52" t="s">
        <v>128</v>
      </c>
      <c r="D1087" s="52" t="s">
        <v>139</v>
      </c>
      <c r="E1087" s="41">
        <v>2312</v>
      </c>
      <c r="F1087" s="41">
        <v>3</v>
      </c>
      <c r="G1087" s="52" t="s">
        <v>28</v>
      </c>
      <c r="H1087" s="41">
        <v>4</v>
      </c>
      <c r="I1087" s="41">
        <v>62</v>
      </c>
      <c r="J1087" s="41">
        <v>62</v>
      </c>
      <c r="K1087" s="52"/>
      <c r="L1087" s="52"/>
      <c r="M1087" s="52"/>
      <c r="N1087" s="52"/>
      <c r="O1087" s="52"/>
    </row>
    <row r="1088" spans="1:15" ht="15.75" customHeight="1" x14ac:dyDescent="0.15">
      <c r="A1088" s="41">
        <v>2023</v>
      </c>
      <c r="B1088" s="52" t="s">
        <v>127</v>
      </c>
      <c r="C1088" s="52" t="s">
        <v>129</v>
      </c>
      <c r="D1088" s="52" t="s">
        <v>139</v>
      </c>
      <c r="E1088" s="41">
        <v>2312</v>
      </c>
      <c r="F1088" s="41">
        <v>3</v>
      </c>
      <c r="G1088" s="52" t="s">
        <v>28</v>
      </c>
      <c r="H1088" s="41">
        <v>4</v>
      </c>
      <c r="I1088" s="41">
        <v>88</v>
      </c>
      <c r="J1088" s="41">
        <v>51</v>
      </c>
      <c r="K1088" s="52"/>
      <c r="L1088" s="41">
        <v>37</v>
      </c>
      <c r="M1088" s="41">
        <v>50</v>
      </c>
      <c r="N1088" s="52"/>
      <c r="O1088" s="52"/>
    </row>
    <row r="1089" spans="1:15" ht="15.75" customHeight="1" x14ac:dyDescent="0.15">
      <c r="A1089" s="41">
        <v>2023</v>
      </c>
      <c r="B1089" s="52" t="s">
        <v>127</v>
      </c>
      <c r="C1089" s="52" t="s">
        <v>140</v>
      </c>
      <c r="D1089" s="52" t="s">
        <v>139</v>
      </c>
      <c r="E1089" s="41">
        <v>2312</v>
      </c>
      <c r="F1089" s="41">
        <v>3</v>
      </c>
      <c r="G1089" s="52" t="s">
        <v>28</v>
      </c>
      <c r="H1089" s="41">
        <v>4</v>
      </c>
      <c r="I1089" s="41">
        <v>121</v>
      </c>
      <c r="J1089" s="41">
        <v>50</v>
      </c>
      <c r="K1089" s="52"/>
      <c r="L1089" s="41">
        <v>71</v>
      </c>
      <c r="M1089" s="52"/>
      <c r="N1089" s="52"/>
      <c r="O1089" s="52"/>
    </row>
    <row r="1090" spans="1:15" ht="15.75" customHeight="1" x14ac:dyDescent="0.15">
      <c r="A1090" s="41">
        <v>2023</v>
      </c>
      <c r="B1090" s="52" t="s">
        <v>130</v>
      </c>
      <c r="C1090" s="52" t="s">
        <v>136</v>
      </c>
      <c r="D1090" s="52" t="s">
        <v>139</v>
      </c>
      <c r="E1090" s="41">
        <v>2312</v>
      </c>
      <c r="F1090" s="41">
        <v>3</v>
      </c>
      <c r="G1090" s="52" t="s">
        <v>28</v>
      </c>
      <c r="H1090" s="41">
        <v>4</v>
      </c>
      <c r="I1090" s="52"/>
      <c r="J1090" s="41">
        <v>36</v>
      </c>
      <c r="K1090" s="41">
        <v>163</v>
      </c>
      <c r="L1090" s="41">
        <v>127</v>
      </c>
      <c r="M1090" s="41">
        <v>197</v>
      </c>
      <c r="N1090" s="52"/>
      <c r="O1090" s="52"/>
    </row>
    <row r="1091" spans="1:15" ht="15.75" customHeight="1" x14ac:dyDescent="0.15">
      <c r="A1091" s="41">
        <v>2023</v>
      </c>
      <c r="B1091" s="52" t="s">
        <v>130</v>
      </c>
      <c r="C1091" s="52" t="s">
        <v>132</v>
      </c>
      <c r="D1091" s="52" t="s">
        <v>139</v>
      </c>
      <c r="E1091" s="41">
        <v>2312</v>
      </c>
      <c r="F1091" s="41">
        <v>3</v>
      </c>
      <c r="G1091" s="52" t="s">
        <v>28</v>
      </c>
      <c r="H1091" s="41">
        <v>4</v>
      </c>
      <c r="I1091" s="52"/>
      <c r="J1091" s="41">
        <v>19</v>
      </c>
      <c r="K1091" s="41">
        <v>61</v>
      </c>
      <c r="L1091" s="41">
        <v>42</v>
      </c>
      <c r="M1091" s="52"/>
      <c r="N1091" s="52"/>
      <c r="O1091" s="52"/>
    </row>
    <row r="1092" spans="1:15" ht="15.75" customHeight="1" x14ac:dyDescent="0.15">
      <c r="A1092" s="41">
        <v>2023</v>
      </c>
      <c r="B1092" s="52" t="s">
        <v>130</v>
      </c>
      <c r="C1092" s="52" t="s">
        <v>137</v>
      </c>
      <c r="D1092" s="52" t="s">
        <v>139</v>
      </c>
      <c r="E1092" s="41">
        <v>2312</v>
      </c>
      <c r="F1092" s="41">
        <v>3</v>
      </c>
      <c r="G1092" s="52" t="s">
        <v>28</v>
      </c>
      <c r="H1092" s="41">
        <v>4</v>
      </c>
      <c r="I1092" s="52"/>
      <c r="J1092" s="41">
        <v>19</v>
      </c>
      <c r="K1092" s="41">
        <v>104</v>
      </c>
      <c r="L1092" s="41">
        <v>85</v>
      </c>
      <c r="M1092" s="52"/>
      <c r="N1092" s="52"/>
      <c r="O1092" s="52"/>
    </row>
    <row r="1093" spans="1:15" ht="15.75" customHeight="1" x14ac:dyDescent="0.15">
      <c r="A1093" s="41">
        <v>2023</v>
      </c>
      <c r="B1093" s="52" t="s">
        <v>130</v>
      </c>
      <c r="C1093" s="52" t="s">
        <v>144</v>
      </c>
      <c r="D1093" s="52" t="s">
        <v>139</v>
      </c>
      <c r="E1093" s="41">
        <v>2312</v>
      </c>
      <c r="F1093" s="41">
        <v>3</v>
      </c>
      <c r="G1093" s="52" t="s">
        <v>28</v>
      </c>
      <c r="H1093" s="41">
        <v>4</v>
      </c>
      <c r="I1093" s="52"/>
      <c r="J1093" s="41">
        <v>21</v>
      </c>
      <c r="K1093" s="41">
        <v>51</v>
      </c>
      <c r="L1093" s="41">
        <v>30</v>
      </c>
      <c r="M1093" s="41">
        <v>1312</v>
      </c>
      <c r="N1093" s="52"/>
      <c r="O1093" s="52"/>
    </row>
    <row r="1094" spans="1:15" ht="15.75" customHeight="1" x14ac:dyDescent="0.15">
      <c r="A1094" s="41">
        <v>2023</v>
      </c>
      <c r="B1094" s="52" t="s">
        <v>130</v>
      </c>
      <c r="C1094" s="52" t="s">
        <v>131</v>
      </c>
      <c r="D1094" s="52" t="s">
        <v>139</v>
      </c>
      <c r="E1094" s="41">
        <v>2312</v>
      </c>
      <c r="F1094" s="41">
        <v>3</v>
      </c>
      <c r="G1094" s="52" t="s">
        <v>28</v>
      </c>
      <c r="H1094" s="41">
        <v>4</v>
      </c>
      <c r="I1094" s="52"/>
      <c r="J1094" s="41">
        <v>9</v>
      </c>
      <c r="K1094" s="41">
        <v>74</v>
      </c>
      <c r="L1094" s="41">
        <v>65</v>
      </c>
      <c r="M1094" s="52"/>
      <c r="N1094" s="52"/>
      <c r="O1094" s="52"/>
    </row>
    <row r="1095" spans="1:15" ht="15.75" customHeight="1" x14ac:dyDescent="0.15">
      <c r="A1095" s="41">
        <v>2023</v>
      </c>
      <c r="B1095" s="52" t="s">
        <v>130</v>
      </c>
      <c r="C1095" s="52" t="s">
        <v>141</v>
      </c>
      <c r="D1095" s="52" t="s">
        <v>139</v>
      </c>
      <c r="E1095" s="41">
        <v>2312</v>
      </c>
      <c r="F1095" s="41">
        <v>3</v>
      </c>
      <c r="G1095" s="52" t="s">
        <v>28</v>
      </c>
      <c r="H1095" s="41">
        <v>4</v>
      </c>
      <c r="I1095" s="52"/>
      <c r="J1095" s="52"/>
      <c r="K1095" s="41">
        <v>307</v>
      </c>
      <c r="L1095" s="41">
        <v>307</v>
      </c>
      <c r="M1095" s="41">
        <v>55</v>
      </c>
      <c r="N1095" s="52"/>
      <c r="O1095" s="52"/>
    </row>
    <row r="1096" spans="1:15" ht="15.75" customHeight="1" x14ac:dyDescent="0.15">
      <c r="A1096" s="41">
        <v>2023</v>
      </c>
      <c r="B1096" s="52" t="s">
        <v>127</v>
      </c>
      <c r="C1096" s="52" t="s">
        <v>134</v>
      </c>
      <c r="D1096" s="52" t="s">
        <v>139</v>
      </c>
      <c r="E1096" s="41">
        <v>2312</v>
      </c>
      <c r="F1096" s="41">
        <v>3</v>
      </c>
      <c r="G1096" s="52" t="s">
        <v>28</v>
      </c>
      <c r="H1096" s="41">
        <v>4</v>
      </c>
      <c r="I1096" s="41">
        <v>9</v>
      </c>
      <c r="J1096" s="41">
        <v>9</v>
      </c>
      <c r="K1096" s="52"/>
      <c r="L1096" s="52"/>
      <c r="M1096" s="52"/>
      <c r="N1096" s="52"/>
      <c r="O1096" s="52"/>
    </row>
    <row r="1097" spans="1:15" ht="15.75" customHeight="1" x14ac:dyDescent="0.15">
      <c r="A1097" s="41">
        <v>2023</v>
      </c>
      <c r="B1097" s="52" t="s">
        <v>127</v>
      </c>
      <c r="C1097" s="52" t="s">
        <v>135</v>
      </c>
      <c r="D1097" s="52" t="s">
        <v>139</v>
      </c>
      <c r="E1097" s="41">
        <v>2312</v>
      </c>
      <c r="F1097" s="41">
        <v>3</v>
      </c>
      <c r="G1097" s="52" t="s">
        <v>28</v>
      </c>
      <c r="H1097" s="41">
        <v>4</v>
      </c>
      <c r="I1097" s="41">
        <v>35</v>
      </c>
      <c r="J1097" s="41">
        <v>35</v>
      </c>
      <c r="K1097" s="52"/>
      <c r="L1097" s="52"/>
      <c r="M1097" s="52"/>
      <c r="N1097" s="52"/>
      <c r="O1097" s="52"/>
    </row>
    <row r="1098" spans="1:15" ht="15.75" customHeight="1" x14ac:dyDescent="0.15">
      <c r="A1098" s="41">
        <v>2023</v>
      </c>
      <c r="B1098" s="52" t="s">
        <v>127</v>
      </c>
      <c r="C1098" s="52" t="s">
        <v>138</v>
      </c>
      <c r="D1098" s="52" t="s">
        <v>139</v>
      </c>
      <c r="E1098" s="41">
        <v>2312</v>
      </c>
      <c r="F1098" s="41">
        <v>3</v>
      </c>
      <c r="G1098" s="52" t="s">
        <v>28</v>
      </c>
      <c r="H1098" s="41">
        <v>4</v>
      </c>
      <c r="I1098" s="41">
        <v>23</v>
      </c>
      <c r="J1098" s="52"/>
      <c r="K1098" s="52"/>
      <c r="L1098" s="41">
        <v>23</v>
      </c>
      <c r="M1098" s="52"/>
      <c r="N1098" s="52"/>
      <c r="O1098" s="52"/>
    </row>
    <row r="1099" spans="1:15" ht="15.75" customHeight="1" x14ac:dyDescent="0.15">
      <c r="A1099" s="41">
        <v>2023</v>
      </c>
      <c r="B1099" s="52" t="s">
        <v>127</v>
      </c>
      <c r="C1099" s="52" t="s">
        <v>128</v>
      </c>
      <c r="D1099" s="52" t="s">
        <v>139</v>
      </c>
      <c r="E1099" s="41">
        <v>2404</v>
      </c>
      <c r="F1099" s="41">
        <v>4</v>
      </c>
      <c r="G1099" s="52" t="s">
        <v>28</v>
      </c>
      <c r="H1099" s="41">
        <v>4</v>
      </c>
      <c r="I1099" s="41">
        <v>2</v>
      </c>
      <c r="J1099" s="41">
        <v>2</v>
      </c>
      <c r="K1099" s="52"/>
      <c r="L1099" s="52"/>
      <c r="M1099" s="52"/>
      <c r="N1099" s="52"/>
      <c r="O1099" s="52"/>
    </row>
    <row r="1100" spans="1:15" ht="15.75" customHeight="1" x14ac:dyDescent="0.15">
      <c r="A1100" s="41">
        <v>2023</v>
      </c>
      <c r="B1100" s="52" t="s">
        <v>127</v>
      </c>
      <c r="C1100" s="52" t="s">
        <v>129</v>
      </c>
      <c r="D1100" s="52" t="s">
        <v>139</v>
      </c>
      <c r="E1100" s="41">
        <v>2404</v>
      </c>
      <c r="F1100" s="41">
        <v>4</v>
      </c>
      <c r="G1100" s="52" t="s">
        <v>28</v>
      </c>
      <c r="H1100" s="41">
        <v>4</v>
      </c>
      <c r="I1100" s="41">
        <v>8</v>
      </c>
      <c r="J1100" s="52"/>
      <c r="K1100" s="52"/>
      <c r="L1100" s="41">
        <v>8</v>
      </c>
      <c r="M1100" s="52"/>
      <c r="N1100" s="52"/>
      <c r="O1100" s="52"/>
    </row>
    <row r="1101" spans="1:15" ht="15.75" customHeight="1" x14ac:dyDescent="0.15">
      <c r="A1101" s="41">
        <v>2023</v>
      </c>
      <c r="B1101" s="52" t="s">
        <v>127</v>
      </c>
      <c r="C1101" s="52" t="s">
        <v>140</v>
      </c>
      <c r="D1101" s="52" t="s">
        <v>139</v>
      </c>
      <c r="E1101" s="41">
        <v>2404</v>
      </c>
      <c r="F1101" s="41">
        <v>4</v>
      </c>
      <c r="G1101" s="52" t="s">
        <v>28</v>
      </c>
      <c r="H1101" s="41">
        <v>4</v>
      </c>
      <c r="I1101" s="41">
        <v>8</v>
      </c>
      <c r="J1101" s="41">
        <v>8</v>
      </c>
      <c r="K1101" s="52"/>
      <c r="L1101" s="52"/>
      <c r="M1101" s="52"/>
      <c r="N1101" s="52"/>
      <c r="O1101" s="52"/>
    </row>
    <row r="1102" spans="1:15" ht="15.75" customHeight="1" x14ac:dyDescent="0.15">
      <c r="A1102" s="41">
        <v>2023</v>
      </c>
      <c r="B1102" s="52" t="s">
        <v>130</v>
      </c>
      <c r="C1102" s="52" t="s">
        <v>136</v>
      </c>
      <c r="D1102" s="52" t="s">
        <v>139</v>
      </c>
      <c r="E1102" s="41">
        <v>2404</v>
      </c>
      <c r="F1102" s="41">
        <v>4</v>
      </c>
      <c r="G1102" s="52" t="s">
        <v>28</v>
      </c>
      <c r="H1102" s="41">
        <v>4</v>
      </c>
      <c r="I1102" s="52"/>
      <c r="J1102" s="41">
        <v>17</v>
      </c>
      <c r="K1102" s="41">
        <v>68</v>
      </c>
      <c r="L1102" s="41">
        <v>51</v>
      </c>
      <c r="M1102" s="41">
        <v>333</v>
      </c>
      <c r="N1102" s="52"/>
      <c r="O1102" s="52"/>
    </row>
    <row r="1103" spans="1:15" ht="15.75" customHeight="1" x14ac:dyDescent="0.15">
      <c r="A1103" s="41">
        <v>2023</v>
      </c>
      <c r="B1103" s="52" t="s">
        <v>130</v>
      </c>
      <c r="C1103" s="52" t="s">
        <v>132</v>
      </c>
      <c r="D1103" s="52" t="s">
        <v>139</v>
      </c>
      <c r="E1103" s="41">
        <v>2404</v>
      </c>
      <c r="F1103" s="41">
        <v>4</v>
      </c>
      <c r="G1103" s="52" t="s">
        <v>28</v>
      </c>
      <c r="H1103" s="41">
        <v>4</v>
      </c>
      <c r="I1103" s="52"/>
      <c r="J1103" s="41">
        <v>25</v>
      </c>
      <c r="K1103" s="41">
        <v>116</v>
      </c>
      <c r="L1103" s="41">
        <v>91</v>
      </c>
      <c r="M1103" s="52"/>
      <c r="N1103" s="52"/>
      <c r="O1103" s="52"/>
    </row>
    <row r="1104" spans="1:15" ht="15.75" customHeight="1" x14ac:dyDescent="0.15">
      <c r="A1104" s="41">
        <v>2023</v>
      </c>
      <c r="B1104" s="52" t="s">
        <v>130</v>
      </c>
      <c r="C1104" s="52" t="s">
        <v>137</v>
      </c>
      <c r="D1104" s="52" t="s">
        <v>139</v>
      </c>
      <c r="E1104" s="41">
        <v>2404</v>
      </c>
      <c r="F1104" s="41">
        <v>4</v>
      </c>
      <c r="G1104" s="52" t="s">
        <v>28</v>
      </c>
      <c r="H1104" s="41">
        <v>4</v>
      </c>
      <c r="I1104" s="52"/>
      <c r="J1104" s="41">
        <v>50</v>
      </c>
      <c r="K1104" s="41">
        <v>298</v>
      </c>
      <c r="L1104" s="41">
        <v>248</v>
      </c>
      <c r="M1104" s="41">
        <v>1544</v>
      </c>
      <c r="N1104" s="52"/>
      <c r="O1104" s="52"/>
    </row>
    <row r="1105" spans="1:15" ht="15.75" customHeight="1" x14ac:dyDescent="0.15">
      <c r="A1105" s="41">
        <v>2023</v>
      </c>
      <c r="B1105" s="52" t="s">
        <v>130</v>
      </c>
      <c r="C1105" s="52" t="s">
        <v>144</v>
      </c>
      <c r="D1105" s="52" t="s">
        <v>139</v>
      </c>
      <c r="E1105" s="41">
        <v>2404</v>
      </c>
      <c r="F1105" s="41">
        <v>4</v>
      </c>
      <c r="G1105" s="52" t="s">
        <v>28</v>
      </c>
      <c r="H1105" s="41">
        <v>4</v>
      </c>
      <c r="I1105" s="52"/>
      <c r="J1105" s="41">
        <v>69</v>
      </c>
      <c r="K1105" s="41">
        <v>105</v>
      </c>
      <c r="L1105" s="41">
        <v>36</v>
      </c>
      <c r="M1105" s="52"/>
      <c r="N1105" s="52"/>
      <c r="O1105" s="52"/>
    </row>
    <row r="1106" spans="1:15" ht="15.75" customHeight="1" x14ac:dyDescent="0.15">
      <c r="A1106" s="41">
        <v>2023</v>
      </c>
      <c r="B1106" s="52" t="s">
        <v>130</v>
      </c>
      <c r="C1106" s="52" t="s">
        <v>131</v>
      </c>
      <c r="D1106" s="52" t="s">
        <v>139</v>
      </c>
      <c r="E1106" s="41">
        <v>2404</v>
      </c>
      <c r="F1106" s="41">
        <v>4</v>
      </c>
      <c r="G1106" s="52" t="s">
        <v>28</v>
      </c>
      <c r="H1106" s="41">
        <v>4</v>
      </c>
      <c r="I1106" s="52"/>
      <c r="J1106" s="52"/>
      <c r="K1106" s="41">
        <v>102</v>
      </c>
      <c r="L1106" s="41">
        <v>102</v>
      </c>
      <c r="M1106" s="41">
        <v>197</v>
      </c>
      <c r="N1106" s="52"/>
      <c r="O1106" s="52"/>
    </row>
    <row r="1107" spans="1:15" ht="15.75" customHeight="1" x14ac:dyDescent="0.15">
      <c r="A1107" s="41">
        <v>2023</v>
      </c>
      <c r="B1107" s="52" t="s">
        <v>130</v>
      </c>
      <c r="C1107" s="52" t="s">
        <v>141</v>
      </c>
      <c r="D1107" s="52" t="s">
        <v>139</v>
      </c>
      <c r="E1107" s="41">
        <v>2404</v>
      </c>
      <c r="F1107" s="41">
        <v>4</v>
      </c>
      <c r="G1107" s="52" t="s">
        <v>28</v>
      </c>
      <c r="H1107" s="41">
        <v>4</v>
      </c>
      <c r="I1107" s="52"/>
      <c r="J1107" s="41">
        <v>42</v>
      </c>
      <c r="K1107" s="41">
        <v>64</v>
      </c>
      <c r="L1107" s="41">
        <v>22</v>
      </c>
      <c r="M1107" s="52"/>
      <c r="N1107" s="52"/>
      <c r="O1107" s="52"/>
    </row>
    <row r="1108" spans="1:15" ht="15.75" customHeight="1" x14ac:dyDescent="0.15">
      <c r="A1108" s="41">
        <v>2023</v>
      </c>
      <c r="B1108" s="52" t="s">
        <v>127</v>
      </c>
      <c r="C1108" s="52" t="s">
        <v>134</v>
      </c>
      <c r="D1108" s="52" t="s">
        <v>139</v>
      </c>
      <c r="E1108" s="41">
        <v>2404</v>
      </c>
      <c r="F1108" s="41">
        <v>4</v>
      </c>
      <c r="G1108" s="52" t="s">
        <v>28</v>
      </c>
      <c r="H1108" s="41">
        <v>4</v>
      </c>
      <c r="I1108" s="41">
        <v>1</v>
      </c>
      <c r="J1108" s="41">
        <v>1</v>
      </c>
      <c r="K1108" s="52"/>
      <c r="L1108" s="52"/>
      <c r="M1108" s="52"/>
      <c r="N1108" s="52"/>
      <c r="O1108" s="52"/>
    </row>
    <row r="1109" spans="1:15" ht="15.75" customHeight="1" x14ac:dyDescent="0.15">
      <c r="A1109" s="41">
        <v>2023</v>
      </c>
      <c r="B1109" s="52" t="s">
        <v>127</v>
      </c>
      <c r="C1109" s="52" t="s">
        <v>135</v>
      </c>
      <c r="D1109" s="52" t="s">
        <v>139</v>
      </c>
      <c r="E1109" s="41">
        <v>2404</v>
      </c>
      <c r="F1109" s="41">
        <v>4</v>
      </c>
      <c r="G1109" s="52" t="s">
        <v>28</v>
      </c>
      <c r="H1109" s="41">
        <v>4</v>
      </c>
      <c r="I1109" s="41">
        <v>5</v>
      </c>
      <c r="J1109" s="41">
        <v>5</v>
      </c>
      <c r="K1109" s="52"/>
      <c r="L1109" s="52"/>
      <c r="M1109" s="52"/>
      <c r="N1109" s="52"/>
      <c r="O1109" s="52"/>
    </row>
    <row r="1110" spans="1:15" ht="15.75" customHeight="1" x14ac:dyDescent="0.15">
      <c r="A1110" s="41">
        <v>2023</v>
      </c>
      <c r="B1110" s="52" t="s">
        <v>127</v>
      </c>
      <c r="C1110" s="52" t="s">
        <v>138</v>
      </c>
      <c r="D1110" s="52" t="s">
        <v>139</v>
      </c>
      <c r="E1110" s="41">
        <v>2404</v>
      </c>
      <c r="F1110" s="41">
        <v>4</v>
      </c>
      <c r="G1110" s="52" t="s">
        <v>28</v>
      </c>
      <c r="H1110" s="41">
        <v>4</v>
      </c>
      <c r="I1110" s="41">
        <v>52</v>
      </c>
      <c r="J1110" s="52"/>
      <c r="K1110" s="52"/>
      <c r="L1110" s="41">
        <v>52</v>
      </c>
      <c r="M1110" s="52"/>
      <c r="N1110" s="52"/>
      <c r="O1110" s="52"/>
    </row>
    <row r="1111" spans="1:15" ht="15.75" customHeight="1" x14ac:dyDescent="0.15">
      <c r="A1111" s="41">
        <v>2023</v>
      </c>
      <c r="B1111" s="52" t="s">
        <v>127</v>
      </c>
      <c r="C1111" s="52" t="s">
        <v>142</v>
      </c>
      <c r="D1111" s="52" t="s">
        <v>139</v>
      </c>
      <c r="E1111" s="41">
        <v>2404</v>
      </c>
      <c r="F1111" s="41">
        <v>4</v>
      </c>
      <c r="G1111" s="52" t="s">
        <v>28</v>
      </c>
      <c r="H1111" s="41">
        <v>4</v>
      </c>
      <c r="I1111" s="41">
        <v>3</v>
      </c>
      <c r="J1111" s="41">
        <v>3</v>
      </c>
      <c r="K1111" s="52"/>
      <c r="L1111" s="52"/>
      <c r="M1111" s="52"/>
      <c r="N1111" s="52"/>
      <c r="O1111" s="52"/>
    </row>
    <row r="1112" spans="1:15" ht="15.75" customHeight="1" x14ac:dyDescent="0.15">
      <c r="A1112" s="41">
        <v>2023</v>
      </c>
      <c r="B1112" s="52" t="s">
        <v>127</v>
      </c>
      <c r="C1112" s="52" t="s">
        <v>128</v>
      </c>
      <c r="D1112" s="52" t="s">
        <v>139</v>
      </c>
      <c r="E1112" s="41">
        <v>2412</v>
      </c>
      <c r="F1112" s="41">
        <v>4</v>
      </c>
      <c r="G1112" s="52" t="s">
        <v>28</v>
      </c>
      <c r="H1112" s="41">
        <v>5</v>
      </c>
      <c r="I1112" s="41">
        <v>31</v>
      </c>
      <c r="J1112" s="41">
        <v>31</v>
      </c>
      <c r="K1112" s="52"/>
      <c r="L1112" s="52"/>
      <c r="M1112" s="52"/>
      <c r="N1112" s="52"/>
      <c r="O1112" s="52"/>
    </row>
    <row r="1113" spans="1:15" ht="15.75" customHeight="1" x14ac:dyDescent="0.15">
      <c r="A1113" s="41">
        <v>2023</v>
      </c>
      <c r="B1113" s="52" t="s">
        <v>127</v>
      </c>
      <c r="C1113" s="52" t="s">
        <v>129</v>
      </c>
      <c r="D1113" s="52" t="s">
        <v>139</v>
      </c>
      <c r="E1113" s="41">
        <v>2412</v>
      </c>
      <c r="F1113" s="41">
        <v>4</v>
      </c>
      <c r="G1113" s="52" t="s">
        <v>28</v>
      </c>
      <c r="H1113" s="41">
        <v>5</v>
      </c>
      <c r="I1113" s="41">
        <v>82</v>
      </c>
      <c r="J1113" s="41">
        <v>82</v>
      </c>
      <c r="K1113" s="52"/>
      <c r="L1113" s="52"/>
      <c r="M1113" s="52"/>
      <c r="N1113" s="52"/>
      <c r="O1113" s="52"/>
    </row>
    <row r="1114" spans="1:15" ht="15.75" customHeight="1" x14ac:dyDescent="0.15">
      <c r="A1114" s="41">
        <v>2023</v>
      </c>
      <c r="B1114" s="52" t="s">
        <v>127</v>
      </c>
      <c r="C1114" s="52" t="s">
        <v>140</v>
      </c>
      <c r="D1114" s="52" t="s">
        <v>139</v>
      </c>
      <c r="E1114" s="41">
        <v>2412</v>
      </c>
      <c r="F1114" s="41">
        <v>4</v>
      </c>
      <c r="G1114" s="52" t="s">
        <v>28</v>
      </c>
      <c r="H1114" s="41">
        <v>5</v>
      </c>
      <c r="I1114" s="41">
        <v>46</v>
      </c>
      <c r="J1114" s="41">
        <v>11</v>
      </c>
      <c r="K1114" s="52"/>
      <c r="L1114" s="41">
        <v>35</v>
      </c>
      <c r="M1114" s="52"/>
      <c r="N1114" s="52"/>
      <c r="O1114" s="52"/>
    </row>
    <row r="1115" spans="1:15" ht="15.75" customHeight="1" x14ac:dyDescent="0.15">
      <c r="A1115" s="41">
        <v>2023</v>
      </c>
      <c r="B1115" s="52" t="s">
        <v>130</v>
      </c>
      <c r="C1115" s="52" t="s">
        <v>136</v>
      </c>
      <c r="D1115" s="52" t="s">
        <v>139</v>
      </c>
      <c r="E1115" s="41">
        <v>2412</v>
      </c>
      <c r="F1115" s="41">
        <v>4</v>
      </c>
      <c r="G1115" s="52" t="s">
        <v>28</v>
      </c>
      <c r="H1115" s="41">
        <v>5</v>
      </c>
      <c r="I1115" s="52"/>
      <c r="J1115" s="41">
        <v>37</v>
      </c>
      <c r="K1115" s="41">
        <v>131</v>
      </c>
      <c r="L1115" s="41">
        <v>94</v>
      </c>
      <c r="M1115" s="41">
        <v>674</v>
      </c>
      <c r="N1115" s="52"/>
      <c r="O1115" s="52"/>
    </row>
    <row r="1116" spans="1:15" ht="15.75" customHeight="1" x14ac:dyDescent="0.15">
      <c r="A1116" s="41">
        <v>2023</v>
      </c>
      <c r="B1116" s="52" t="s">
        <v>130</v>
      </c>
      <c r="C1116" s="52" t="s">
        <v>132</v>
      </c>
      <c r="D1116" s="52" t="s">
        <v>139</v>
      </c>
      <c r="E1116" s="41">
        <v>2412</v>
      </c>
      <c r="F1116" s="41">
        <v>4</v>
      </c>
      <c r="G1116" s="52" t="s">
        <v>28</v>
      </c>
      <c r="H1116" s="41">
        <v>5</v>
      </c>
      <c r="I1116" s="52"/>
      <c r="J1116" s="41">
        <v>37</v>
      </c>
      <c r="K1116" s="41">
        <v>96</v>
      </c>
      <c r="L1116" s="41">
        <v>59</v>
      </c>
      <c r="M1116" s="41">
        <v>488</v>
      </c>
      <c r="N1116" s="52"/>
      <c r="O1116" s="52"/>
    </row>
    <row r="1117" spans="1:15" ht="15.75" customHeight="1" x14ac:dyDescent="0.15">
      <c r="A1117" s="41">
        <v>2023</v>
      </c>
      <c r="B1117" s="52" t="s">
        <v>130</v>
      </c>
      <c r="C1117" s="52" t="s">
        <v>137</v>
      </c>
      <c r="D1117" s="52" t="s">
        <v>139</v>
      </c>
      <c r="E1117" s="41">
        <v>2412</v>
      </c>
      <c r="F1117" s="41">
        <v>4</v>
      </c>
      <c r="G1117" s="52" t="s">
        <v>28</v>
      </c>
      <c r="H1117" s="41">
        <v>5</v>
      </c>
      <c r="I1117" s="52"/>
      <c r="J1117" s="52"/>
      <c r="K1117" s="41">
        <v>125</v>
      </c>
      <c r="L1117" s="41">
        <v>125</v>
      </c>
      <c r="M1117" s="41">
        <v>128</v>
      </c>
      <c r="N1117" s="52"/>
      <c r="O1117" s="52"/>
    </row>
    <row r="1118" spans="1:15" ht="15.75" customHeight="1" x14ac:dyDescent="0.15">
      <c r="A1118" s="41">
        <v>2023</v>
      </c>
      <c r="B1118" s="52" t="s">
        <v>130</v>
      </c>
      <c r="C1118" s="52" t="s">
        <v>133</v>
      </c>
      <c r="D1118" s="52" t="s">
        <v>139</v>
      </c>
      <c r="E1118" s="41">
        <v>2412</v>
      </c>
      <c r="F1118" s="41">
        <v>4</v>
      </c>
      <c r="G1118" s="52" t="s">
        <v>28</v>
      </c>
      <c r="H1118" s="41">
        <v>5</v>
      </c>
      <c r="I1118" s="52"/>
      <c r="J1118" s="41">
        <v>33</v>
      </c>
      <c r="K1118" s="41">
        <v>163</v>
      </c>
      <c r="L1118" s="41">
        <v>130</v>
      </c>
      <c r="M1118" s="41">
        <v>1415</v>
      </c>
      <c r="N1118" s="52"/>
      <c r="O1118" s="52"/>
    </row>
    <row r="1119" spans="1:15" ht="15.75" customHeight="1" x14ac:dyDescent="0.15">
      <c r="A1119" s="41">
        <v>2023</v>
      </c>
      <c r="B1119" s="52" t="s">
        <v>130</v>
      </c>
      <c r="C1119" s="52" t="s">
        <v>144</v>
      </c>
      <c r="D1119" s="52" t="s">
        <v>139</v>
      </c>
      <c r="E1119" s="41">
        <v>2412</v>
      </c>
      <c r="F1119" s="41">
        <v>4</v>
      </c>
      <c r="G1119" s="52" t="s">
        <v>28</v>
      </c>
      <c r="H1119" s="41">
        <v>5</v>
      </c>
      <c r="I1119" s="52"/>
      <c r="J1119" s="41">
        <v>20</v>
      </c>
      <c r="K1119" s="41">
        <v>84</v>
      </c>
      <c r="L1119" s="41">
        <v>64</v>
      </c>
      <c r="M1119" s="41">
        <v>2448</v>
      </c>
      <c r="N1119" s="52"/>
      <c r="O1119" s="52"/>
    </row>
    <row r="1120" spans="1:15" ht="15.75" customHeight="1" x14ac:dyDescent="0.15">
      <c r="A1120" s="41">
        <v>2023</v>
      </c>
      <c r="B1120" s="52" t="s">
        <v>130</v>
      </c>
      <c r="C1120" s="52" t="s">
        <v>131</v>
      </c>
      <c r="D1120" s="52" t="s">
        <v>139</v>
      </c>
      <c r="E1120" s="41">
        <v>2412</v>
      </c>
      <c r="F1120" s="41">
        <v>4</v>
      </c>
      <c r="G1120" s="52" t="s">
        <v>28</v>
      </c>
      <c r="H1120" s="41">
        <v>5</v>
      </c>
      <c r="I1120" s="52"/>
      <c r="J1120" s="41">
        <v>29</v>
      </c>
      <c r="K1120" s="41">
        <v>192</v>
      </c>
      <c r="L1120" s="41">
        <v>163</v>
      </c>
      <c r="M1120" s="41">
        <v>64</v>
      </c>
      <c r="N1120" s="52"/>
      <c r="O1120" s="52"/>
    </row>
    <row r="1121" spans="1:15" ht="15.75" customHeight="1" x14ac:dyDescent="0.15">
      <c r="A1121" s="41">
        <v>2023</v>
      </c>
      <c r="B1121" s="52" t="s">
        <v>130</v>
      </c>
      <c r="C1121" s="52" t="s">
        <v>141</v>
      </c>
      <c r="D1121" s="52" t="s">
        <v>139</v>
      </c>
      <c r="E1121" s="41">
        <v>2412</v>
      </c>
      <c r="F1121" s="41">
        <v>4</v>
      </c>
      <c r="G1121" s="52" t="s">
        <v>28</v>
      </c>
      <c r="H1121" s="41">
        <v>5</v>
      </c>
      <c r="I1121" s="52"/>
      <c r="J1121" s="41">
        <v>158</v>
      </c>
      <c r="K1121" s="41">
        <v>158</v>
      </c>
      <c r="L1121" s="52"/>
      <c r="M1121" s="41">
        <v>234</v>
      </c>
      <c r="N1121" s="52"/>
      <c r="O1121" s="52"/>
    </row>
    <row r="1122" spans="1:15" ht="15.75" customHeight="1" x14ac:dyDescent="0.15">
      <c r="A1122" s="41">
        <v>2023</v>
      </c>
      <c r="B1122" s="52" t="s">
        <v>127</v>
      </c>
      <c r="C1122" s="52" t="s">
        <v>134</v>
      </c>
      <c r="D1122" s="52" t="s">
        <v>139</v>
      </c>
      <c r="E1122" s="41">
        <v>2412</v>
      </c>
      <c r="F1122" s="41">
        <v>4</v>
      </c>
      <c r="G1122" s="52" t="s">
        <v>28</v>
      </c>
      <c r="H1122" s="41">
        <v>5</v>
      </c>
      <c r="I1122" s="41">
        <v>5</v>
      </c>
      <c r="J1122" s="52"/>
      <c r="K1122" s="52"/>
      <c r="L1122" s="41">
        <v>5</v>
      </c>
      <c r="M1122" s="52"/>
      <c r="N1122" s="52"/>
      <c r="O1122" s="52"/>
    </row>
    <row r="1123" spans="1:15" ht="15.75" customHeight="1" x14ac:dyDescent="0.15">
      <c r="A1123" s="41">
        <v>2023</v>
      </c>
      <c r="B1123" s="52" t="s">
        <v>127</v>
      </c>
      <c r="C1123" s="52" t="s">
        <v>135</v>
      </c>
      <c r="D1123" s="52" t="s">
        <v>139</v>
      </c>
      <c r="E1123" s="41">
        <v>2412</v>
      </c>
      <c r="F1123" s="41">
        <v>4</v>
      </c>
      <c r="G1123" s="52" t="s">
        <v>28</v>
      </c>
      <c r="H1123" s="41">
        <v>5</v>
      </c>
      <c r="I1123" s="41">
        <v>6</v>
      </c>
      <c r="J1123" s="41">
        <v>6</v>
      </c>
      <c r="K1123" s="52"/>
      <c r="L1123" s="52"/>
      <c r="M1123" s="52"/>
      <c r="N1123" s="52"/>
      <c r="O1123" s="52"/>
    </row>
    <row r="1124" spans="1:15" ht="15.75" customHeight="1" x14ac:dyDescent="0.15">
      <c r="A1124" s="41">
        <v>2023</v>
      </c>
      <c r="B1124" s="52" t="s">
        <v>127</v>
      </c>
      <c r="C1124" s="52" t="s">
        <v>138</v>
      </c>
      <c r="D1124" s="52" t="s">
        <v>139</v>
      </c>
      <c r="E1124" s="41">
        <v>2412</v>
      </c>
      <c r="F1124" s="41">
        <v>4</v>
      </c>
      <c r="G1124" s="52" t="s">
        <v>28</v>
      </c>
      <c r="H1124" s="41">
        <v>5</v>
      </c>
      <c r="I1124" s="41">
        <v>32</v>
      </c>
      <c r="J1124" s="52"/>
      <c r="K1124" s="52"/>
      <c r="L1124" s="41">
        <v>32</v>
      </c>
      <c r="M1124" s="52"/>
      <c r="N1124" s="52"/>
      <c r="O1124" s="52"/>
    </row>
    <row r="1125" spans="1:15" ht="15.75" customHeight="1" x14ac:dyDescent="0.15">
      <c r="A1125" s="41">
        <v>2023</v>
      </c>
      <c r="B1125" s="52" t="s">
        <v>127</v>
      </c>
      <c r="C1125" s="52" t="s">
        <v>142</v>
      </c>
      <c r="D1125" s="52" t="s">
        <v>139</v>
      </c>
      <c r="E1125" s="41">
        <v>2412</v>
      </c>
      <c r="F1125" s="41">
        <v>4</v>
      </c>
      <c r="G1125" s="52" t="s">
        <v>28</v>
      </c>
      <c r="H1125" s="41">
        <v>5</v>
      </c>
      <c r="I1125" s="41">
        <v>3</v>
      </c>
      <c r="J1125" s="41">
        <v>3</v>
      </c>
      <c r="K1125" s="52"/>
      <c r="L1125" s="52"/>
      <c r="M1125" s="52"/>
      <c r="N1125" s="52"/>
      <c r="O1125" s="52"/>
    </row>
    <row r="1126" spans="1:15" ht="15.75" customHeight="1" x14ac:dyDescent="0.15">
      <c r="A1126" s="41">
        <v>2023</v>
      </c>
      <c r="B1126" s="52" t="s">
        <v>127</v>
      </c>
      <c r="C1126" s="52" t="s">
        <v>143</v>
      </c>
      <c r="D1126" s="52" t="s">
        <v>139</v>
      </c>
      <c r="E1126" s="41">
        <v>2412</v>
      </c>
      <c r="F1126" s="41">
        <v>4</v>
      </c>
      <c r="G1126" s="52" t="s">
        <v>28</v>
      </c>
      <c r="H1126" s="41">
        <v>5</v>
      </c>
      <c r="I1126" s="41">
        <v>35</v>
      </c>
      <c r="J1126" s="52"/>
      <c r="K1126" s="52"/>
      <c r="L1126" s="41">
        <v>35</v>
      </c>
      <c r="M1126" s="52"/>
      <c r="N1126" s="52"/>
      <c r="O1126" s="52"/>
    </row>
    <row r="1127" spans="1:15" ht="15.75" customHeight="1" x14ac:dyDescent="0.15">
      <c r="A1127" s="72">
        <v>2024</v>
      </c>
      <c r="B1127" s="72" t="s">
        <v>127</v>
      </c>
      <c r="C1127" s="72" t="s">
        <v>145</v>
      </c>
      <c r="D1127" s="72" t="s">
        <v>146</v>
      </c>
      <c r="E1127" s="72">
        <v>1106</v>
      </c>
      <c r="F1127" s="72">
        <v>1</v>
      </c>
      <c r="G1127" s="52" t="s">
        <v>31</v>
      </c>
      <c r="H1127" s="72">
        <v>4</v>
      </c>
      <c r="I1127" s="72">
        <v>39</v>
      </c>
      <c r="J1127" s="72">
        <v>13</v>
      </c>
      <c r="L1127" s="72">
        <v>26</v>
      </c>
    </row>
    <row r="1128" spans="1:15" ht="15.75" customHeight="1" x14ac:dyDescent="0.15">
      <c r="A1128" s="72">
        <v>2024</v>
      </c>
      <c r="B1128" s="72" t="s">
        <v>127</v>
      </c>
      <c r="C1128" s="72" t="s">
        <v>147</v>
      </c>
      <c r="D1128" s="72" t="s">
        <v>146</v>
      </c>
      <c r="E1128" s="72">
        <v>1106</v>
      </c>
      <c r="F1128" s="72">
        <v>1</v>
      </c>
      <c r="G1128" s="52" t="s">
        <v>31</v>
      </c>
      <c r="H1128" s="72">
        <v>4</v>
      </c>
      <c r="I1128" s="72">
        <v>1003</v>
      </c>
      <c r="J1128" s="72">
        <v>56</v>
      </c>
      <c r="L1128" s="72">
        <v>270</v>
      </c>
      <c r="M1128" s="72">
        <v>677</v>
      </c>
    </row>
    <row r="1129" spans="1:15" ht="15.75" customHeight="1" x14ac:dyDescent="0.15">
      <c r="A1129" s="72">
        <v>2024</v>
      </c>
      <c r="B1129" s="72" t="s">
        <v>127</v>
      </c>
      <c r="C1129" s="72" t="s">
        <v>148</v>
      </c>
      <c r="D1129" s="72" t="s">
        <v>146</v>
      </c>
      <c r="E1129" s="72">
        <v>1106</v>
      </c>
      <c r="F1129" s="72">
        <v>1</v>
      </c>
      <c r="G1129" s="52" t="s">
        <v>31</v>
      </c>
      <c r="H1129" s="72">
        <v>4</v>
      </c>
      <c r="I1129" s="72">
        <v>74</v>
      </c>
      <c r="J1129" s="72">
        <v>33</v>
      </c>
      <c r="L1129" s="72">
        <v>41</v>
      </c>
    </row>
    <row r="1130" spans="1:15" ht="15.75" customHeight="1" x14ac:dyDescent="0.15">
      <c r="A1130" s="72">
        <v>2024</v>
      </c>
      <c r="B1130" s="72" t="s">
        <v>130</v>
      </c>
      <c r="C1130" s="72" t="s">
        <v>141</v>
      </c>
      <c r="D1130" s="72" t="s">
        <v>146</v>
      </c>
      <c r="E1130" s="72">
        <v>1106</v>
      </c>
      <c r="F1130" s="72">
        <v>1</v>
      </c>
      <c r="G1130" s="52" t="s">
        <v>31</v>
      </c>
      <c r="H1130" s="72">
        <v>4</v>
      </c>
      <c r="J1130" s="72">
        <v>39</v>
      </c>
      <c r="K1130" s="72">
        <v>307</v>
      </c>
      <c r="L1130" s="72">
        <v>268</v>
      </c>
    </row>
    <row r="1131" spans="1:15" ht="15.75" customHeight="1" x14ac:dyDescent="0.15">
      <c r="A1131" s="72">
        <v>2024</v>
      </c>
      <c r="B1131" s="72" t="s">
        <v>130</v>
      </c>
      <c r="C1131" s="72" t="s">
        <v>131</v>
      </c>
      <c r="D1131" s="72" t="s">
        <v>146</v>
      </c>
      <c r="E1131" s="72">
        <v>1106</v>
      </c>
      <c r="F1131" s="72">
        <v>1</v>
      </c>
      <c r="G1131" s="52" t="s">
        <v>31</v>
      </c>
      <c r="H1131" s="72">
        <v>4</v>
      </c>
      <c r="J1131" s="72">
        <v>83</v>
      </c>
      <c r="K1131" s="72">
        <v>197</v>
      </c>
      <c r="L1131" s="72">
        <v>114</v>
      </c>
    </row>
    <row r="1132" spans="1:15" ht="15.75" customHeight="1" x14ac:dyDescent="0.15">
      <c r="A1132" s="72">
        <v>2024</v>
      </c>
      <c r="B1132" s="72" t="s">
        <v>130</v>
      </c>
      <c r="C1132" s="72" t="s">
        <v>136</v>
      </c>
      <c r="D1132" s="72" t="s">
        <v>146</v>
      </c>
      <c r="E1132" s="72">
        <v>1106</v>
      </c>
      <c r="F1132" s="72">
        <v>1</v>
      </c>
      <c r="G1132" s="52" t="s">
        <v>31</v>
      </c>
      <c r="H1132" s="72">
        <v>4</v>
      </c>
      <c r="J1132" s="72">
        <v>14</v>
      </c>
      <c r="K1132" s="72">
        <v>644</v>
      </c>
      <c r="M1132" s="72">
        <v>630</v>
      </c>
    </row>
    <row r="1133" spans="1:15" ht="15.75" customHeight="1" x14ac:dyDescent="0.15">
      <c r="A1133" s="72">
        <v>2024</v>
      </c>
      <c r="B1133" s="72" t="s">
        <v>130</v>
      </c>
      <c r="C1133" s="72" t="s">
        <v>132</v>
      </c>
      <c r="D1133" s="72" t="s">
        <v>146</v>
      </c>
      <c r="E1133" s="72">
        <v>1106</v>
      </c>
      <c r="F1133" s="72">
        <v>1</v>
      </c>
      <c r="G1133" s="52" t="s">
        <v>31</v>
      </c>
      <c r="H1133" s="72">
        <v>4</v>
      </c>
      <c r="J1133" s="72">
        <v>63</v>
      </c>
      <c r="K1133" s="72">
        <v>121</v>
      </c>
      <c r="L1133" s="72">
        <v>58</v>
      </c>
    </row>
    <row r="1134" spans="1:15" ht="15.75" customHeight="1" x14ac:dyDescent="0.15">
      <c r="A1134" s="72">
        <v>2024</v>
      </c>
      <c r="B1134" s="72" t="s">
        <v>130</v>
      </c>
      <c r="C1134" s="72" t="s">
        <v>137</v>
      </c>
      <c r="D1134" s="72" t="s">
        <v>146</v>
      </c>
      <c r="E1134" s="72">
        <v>1106</v>
      </c>
      <c r="F1134" s="72">
        <v>1</v>
      </c>
      <c r="G1134" s="52" t="s">
        <v>31</v>
      </c>
      <c r="H1134" s="72">
        <v>4</v>
      </c>
      <c r="J1134" s="72">
        <v>6</v>
      </c>
      <c r="K1134" s="72">
        <v>480</v>
      </c>
      <c r="L1134" s="72">
        <v>294</v>
      </c>
      <c r="M1134" s="72">
        <v>180</v>
      </c>
    </row>
    <row r="1135" spans="1:15" ht="15.75" customHeight="1" x14ac:dyDescent="0.15">
      <c r="A1135" s="72">
        <v>2024</v>
      </c>
      <c r="B1135" s="72" t="s">
        <v>127</v>
      </c>
      <c r="C1135" s="72" t="s">
        <v>149</v>
      </c>
      <c r="D1135" s="72" t="s">
        <v>146</v>
      </c>
      <c r="E1135" s="72">
        <v>1106</v>
      </c>
      <c r="F1135" s="72">
        <v>1</v>
      </c>
      <c r="G1135" s="52" t="s">
        <v>31</v>
      </c>
      <c r="H1135" s="72">
        <v>4</v>
      </c>
      <c r="I1135" s="72">
        <v>31</v>
      </c>
      <c r="J1135" s="72">
        <v>8</v>
      </c>
      <c r="L1135" s="72">
        <v>23</v>
      </c>
    </row>
    <row r="1136" spans="1:15" ht="15.75" customHeight="1" x14ac:dyDescent="0.15">
      <c r="A1136" s="72">
        <v>2024</v>
      </c>
      <c r="B1136" s="72" t="s">
        <v>127</v>
      </c>
      <c r="C1136" s="72" t="s">
        <v>150</v>
      </c>
      <c r="D1136" s="72" t="s">
        <v>146</v>
      </c>
      <c r="E1136" s="72">
        <v>1106</v>
      </c>
      <c r="F1136" s="72">
        <v>1</v>
      </c>
      <c r="G1136" s="52" t="s">
        <v>31</v>
      </c>
      <c r="H1136" s="72">
        <v>4</v>
      </c>
      <c r="I1136" s="72">
        <v>51</v>
      </c>
      <c r="L1136" s="72">
        <v>51</v>
      </c>
    </row>
    <row r="1137" spans="1:13" ht="15.75" customHeight="1" x14ac:dyDescent="0.15">
      <c r="A1137" s="72">
        <v>2024</v>
      </c>
      <c r="B1137" s="72" t="s">
        <v>127</v>
      </c>
      <c r="C1137" s="72" t="s">
        <v>151</v>
      </c>
      <c r="D1137" s="72" t="s">
        <v>146</v>
      </c>
      <c r="E1137" s="72">
        <v>1106</v>
      </c>
      <c r="F1137" s="72">
        <v>1</v>
      </c>
      <c r="G1137" s="52" t="s">
        <v>31</v>
      </c>
      <c r="H1137" s="72">
        <v>4</v>
      </c>
      <c r="I1137" s="72">
        <v>62</v>
      </c>
      <c r="J1137" s="72">
        <v>16</v>
      </c>
      <c r="L1137" s="72">
        <v>46</v>
      </c>
    </row>
    <row r="1138" spans="1:13" ht="15.75" customHeight="1" x14ac:dyDescent="0.15">
      <c r="A1138" s="72">
        <v>2024</v>
      </c>
      <c r="B1138" s="72" t="s">
        <v>127</v>
      </c>
      <c r="C1138" s="72" t="s">
        <v>152</v>
      </c>
      <c r="D1138" s="72" t="s">
        <v>146</v>
      </c>
      <c r="E1138" s="72">
        <v>1106</v>
      </c>
      <c r="F1138" s="72">
        <v>1</v>
      </c>
      <c r="G1138" s="52" t="s">
        <v>31</v>
      </c>
      <c r="H1138" s="72">
        <v>4</v>
      </c>
      <c r="I1138" s="72">
        <v>18</v>
      </c>
      <c r="L1138" s="72">
        <v>18</v>
      </c>
    </row>
    <row r="1139" spans="1:13" ht="15.75" customHeight="1" x14ac:dyDescent="0.15">
      <c r="A1139" s="72">
        <v>2024</v>
      </c>
      <c r="B1139" s="72" t="s">
        <v>127</v>
      </c>
      <c r="C1139" s="72" t="s">
        <v>145</v>
      </c>
      <c r="D1139" s="72" t="s">
        <v>146</v>
      </c>
      <c r="E1139" s="72">
        <v>1112</v>
      </c>
      <c r="F1139" s="72">
        <v>1</v>
      </c>
      <c r="G1139" s="52" t="s">
        <v>31</v>
      </c>
      <c r="H1139" s="72">
        <v>5</v>
      </c>
      <c r="I1139" s="72">
        <v>7</v>
      </c>
      <c r="J1139" s="72">
        <v>7</v>
      </c>
    </row>
    <row r="1140" spans="1:13" ht="15.75" customHeight="1" x14ac:dyDescent="0.15">
      <c r="A1140" s="72">
        <v>2024</v>
      </c>
      <c r="B1140" s="72" t="s">
        <v>127</v>
      </c>
      <c r="C1140" s="72" t="s">
        <v>147</v>
      </c>
      <c r="D1140" s="72" t="s">
        <v>146</v>
      </c>
      <c r="E1140" s="72">
        <v>1112</v>
      </c>
      <c r="F1140" s="72">
        <v>1</v>
      </c>
      <c r="G1140" s="52" t="s">
        <v>31</v>
      </c>
      <c r="H1140" s="72">
        <v>5</v>
      </c>
      <c r="I1140" s="72">
        <v>95</v>
      </c>
      <c r="J1140" s="72">
        <v>31</v>
      </c>
      <c r="L1140" s="72">
        <v>64</v>
      </c>
    </row>
    <row r="1141" spans="1:13" ht="15.75" customHeight="1" x14ac:dyDescent="0.15">
      <c r="A1141" s="72">
        <v>2024</v>
      </c>
      <c r="B1141" s="72" t="s">
        <v>127</v>
      </c>
      <c r="C1141" s="72" t="s">
        <v>148</v>
      </c>
      <c r="D1141" s="72" t="s">
        <v>146</v>
      </c>
      <c r="E1141" s="72">
        <v>1112</v>
      </c>
      <c r="F1141" s="72">
        <v>1</v>
      </c>
      <c r="G1141" s="52" t="s">
        <v>31</v>
      </c>
      <c r="H1141" s="72">
        <v>5</v>
      </c>
      <c r="I1141" s="72">
        <v>51</v>
      </c>
      <c r="J1141" s="72">
        <v>51</v>
      </c>
    </row>
    <row r="1142" spans="1:13" ht="15.75" customHeight="1" x14ac:dyDescent="0.15">
      <c r="A1142" s="72">
        <v>2024</v>
      </c>
      <c r="B1142" s="72" t="s">
        <v>130</v>
      </c>
      <c r="C1142" s="72" t="s">
        <v>141</v>
      </c>
      <c r="D1142" s="72" t="s">
        <v>146</v>
      </c>
      <c r="E1142" s="72">
        <v>1112</v>
      </c>
      <c r="F1142" s="72">
        <v>1</v>
      </c>
      <c r="G1142" s="52" t="s">
        <v>31</v>
      </c>
      <c r="H1142" s="72">
        <v>5</v>
      </c>
      <c r="J1142" s="72">
        <v>28</v>
      </c>
      <c r="K1142" s="72">
        <v>1058</v>
      </c>
      <c r="L1142" s="72">
        <v>694</v>
      </c>
      <c r="M1142" s="72">
        <v>336</v>
      </c>
    </row>
    <row r="1143" spans="1:13" ht="15.75" customHeight="1" x14ac:dyDescent="0.15">
      <c r="A1143" s="72">
        <v>2024</v>
      </c>
      <c r="B1143" s="72" t="s">
        <v>130</v>
      </c>
      <c r="C1143" s="72" t="s">
        <v>131</v>
      </c>
      <c r="D1143" s="72" t="s">
        <v>146</v>
      </c>
      <c r="E1143" s="72">
        <v>1112</v>
      </c>
      <c r="F1143" s="72">
        <v>1</v>
      </c>
      <c r="G1143" s="52" t="s">
        <v>31</v>
      </c>
      <c r="H1143" s="72">
        <v>5</v>
      </c>
      <c r="J1143" s="72">
        <v>27</v>
      </c>
      <c r="K1143" s="72">
        <v>175</v>
      </c>
      <c r="L1143" s="72">
        <v>148</v>
      </c>
    </row>
    <row r="1144" spans="1:13" ht="15.75" customHeight="1" x14ac:dyDescent="0.15">
      <c r="A1144" s="72">
        <v>2024</v>
      </c>
      <c r="B1144" s="72" t="s">
        <v>130</v>
      </c>
      <c r="C1144" s="72" t="s">
        <v>136</v>
      </c>
      <c r="D1144" s="72" t="s">
        <v>146</v>
      </c>
      <c r="E1144" s="72">
        <v>1112</v>
      </c>
      <c r="F1144" s="72">
        <v>1</v>
      </c>
      <c r="G1144" s="52" t="s">
        <v>31</v>
      </c>
      <c r="H1144" s="72">
        <v>5</v>
      </c>
      <c r="J1144" s="72">
        <v>58</v>
      </c>
      <c r="K1144" s="72">
        <v>436</v>
      </c>
      <c r="M1144" s="72">
        <v>378</v>
      </c>
    </row>
    <row r="1145" spans="1:13" ht="15.75" customHeight="1" x14ac:dyDescent="0.15">
      <c r="A1145" s="72">
        <v>2024</v>
      </c>
      <c r="B1145" s="72" t="s">
        <v>130</v>
      </c>
      <c r="C1145" s="72" t="s">
        <v>132</v>
      </c>
      <c r="D1145" s="72" t="s">
        <v>146</v>
      </c>
      <c r="E1145" s="72">
        <v>1112</v>
      </c>
      <c r="F1145" s="72">
        <v>1</v>
      </c>
      <c r="G1145" s="52" t="s">
        <v>31</v>
      </c>
      <c r="H1145" s="72">
        <v>5</v>
      </c>
      <c r="I1145" s="72"/>
      <c r="J1145" s="72">
        <v>49</v>
      </c>
      <c r="K1145" s="72">
        <v>341</v>
      </c>
      <c r="L1145" s="72">
        <v>132</v>
      </c>
      <c r="M1145" s="72">
        <v>160</v>
      </c>
    </row>
    <row r="1146" spans="1:13" ht="15.75" customHeight="1" x14ac:dyDescent="0.15">
      <c r="A1146" s="72">
        <v>2024</v>
      </c>
      <c r="B1146" s="72" t="s">
        <v>130</v>
      </c>
      <c r="C1146" s="72" t="s">
        <v>137</v>
      </c>
      <c r="D1146" s="72" t="s">
        <v>146</v>
      </c>
      <c r="E1146" s="72">
        <v>1112</v>
      </c>
      <c r="F1146" s="72">
        <v>1</v>
      </c>
      <c r="G1146" s="52" t="s">
        <v>31</v>
      </c>
      <c r="H1146" s="72">
        <v>5</v>
      </c>
      <c r="K1146" s="72">
        <v>598</v>
      </c>
      <c r="L1146" s="72">
        <v>20</v>
      </c>
      <c r="M1146" s="72">
        <v>578</v>
      </c>
    </row>
    <row r="1147" spans="1:13" ht="15.75" customHeight="1" x14ac:dyDescent="0.15">
      <c r="A1147" s="72">
        <v>2024</v>
      </c>
      <c r="B1147" s="72" t="s">
        <v>130</v>
      </c>
      <c r="C1147" s="72" t="s">
        <v>133</v>
      </c>
      <c r="D1147" s="72" t="s">
        <v>146</v>
      </c>
      <c r="E1147" s="72">
        <v>1112</v>
      </c>
      <c r="F1147" s="72">
        <v>1</v>
      </c>
      <c r="G1147" s="52" t="s">
        <v>31</v>
      </c>
      <c r="H1147" s="72">
        <v>5</v>
      </c>
      <c r="J1147" s="72">
        <v>38</v>
      </c>
      <c r="K1147" s="72">
        <v>152</v>
      </c>
      <c r="L1147" s="72">
        <v>77</v>
      </c>
      <c r="M1147" s="72">
        <v>37</v>
      </c>
    </row>
    <row r="1148" spans="1:13" ht="15.75" customHeight="1" x14ac:dyDescent="0.15">
      <c r="A1148" s="72">
        <v>2024</v>
      </c>
      <c r="B1148" s="72" t="s">
        <v>127</v>
      </c>
      <c r="C1148" s="72" t="s">
        <v>149</v>
      </c>
      <c r="D1148" s="72" t="s">
        <v>146</v>
      </c>
      <c r="E1148" s="72">
        <v>1112</v>
      </c>
      <c r="F1148" s="72">
        <v>1</v>
      </c>
      <c r="G1148" s="52" t="s">
        <v>31</v>
      </c>
      <c r="H1148" s="72">
        <v>5</v>
      </c>
      <c r="I1148" s="72">
        <v>36</v>
      </c>
      <c r="L1148" s="72">
        <v>36</v>
      </c>
    </row>
    <row r="1149" spans="1:13" ht="15.75" customHeight="1" x14ac:dyDescent="0.15">
      <c r="A1149" s="72">
        <v>2024</v>
      </c>
      <c r="B1149" s="72" t="s">
        <v>127</v>
      </c>
      <c r="C1149" s="72" t="s">
        <v>150</v>
      </c>
      <c r="D1149" s="72" t="s">
        <v>146</v>
      </c>
      <c r="E1149" s="72">
        <v>1112</v>
      </c>
      <c r="F1149" s="72">
        <v>1</v>
      </c>
      <c r="G1149" s="52" t="s">
        <v>31</v>
      </c>
      <c r="H1149" s="72">
        <v>5</v>
      </c>
      <c r="I1149" s="72">
        <v>6</v>
      </c>
      <c r="J1149" s="72">
        <v>6</v>
      </c>
    </row>
    <row r="1150" spans="1:13" ht="15.75" customHeight="1" x14ac:dyDescent="0.15">
      <c r="A1150" s="72">
        <v>2024</v>
      </c>
      <c r="B1150" s="72" t="s">
        <v>127</v>
      </c>
      <c r="C1150" s="72" t="s">
        <v>151</v>
      </c>
      <c r="D1150" s="72" t="s">
        <v>146</v>
      </c>
      <c r="E1150" s="72">
        <v>1112</v>
      </c>
      <c r="F1150" s="72">
        <v>1</v>
      </c>
      <c r="G1150" s="52" t="s">
        <v>31</v>
      </c>
      <c r="H1150" s="72">
        <v>5</v>
      </c>
      <c r="I1150" s="72">
        <v>115</v>
      </c>
      <c r="J1150" s="72">
        <v>13</v>
      </c>
      <c r="L1150" s="72">
        <v>102</v>
      </c>
    </row>
    <row r="1151" spans="1:13" ht="15.75" customHeight="1" x14ac:dyDescent="0.15">
      <c r="A1151" s="72">
        <v>2024</v>
      </c>
      <c r="B1151" s="72" t="s">
        <v>127</v>
      </c>
      <c r="C1151" s="72" t="s">
        <v>152</v>
      </c>
      <c r="D1151" s="72" t="s">
        <v>146</v>
      </c>
      <c r="E1151" s="72">
        <v>1112</v>
      </c>
      <c r="F1151" s="72">
        <v>1</v>
      </c>
      <c r="G1151" s="52" t="s">
        <v>31</v>
      </c>
      <c r="H1151" s="72">
        <v>5</v>
      </c>
      <c r="I1151" s="72">
        <v>49</v>
      </c>
      <c r="J1151" s="72">
        <v>16</v>
      </c>
      <c r="L1151" s="72">
        <v>33</v>
      </c>
    </row>
    <row r="1152" spans="1:13" ht="15.75" customHeight="1" x14ac:dyDescent="0.15">
      <c r="A1152" s="72">
        <v>2024</v>
      </c>
      <c r="B1152" s="72" t="s">
        <v>127</v>
      </c>
      <c r="C1152" s="72" t="s">
        <v>153</v>
      </c>
      <c r="D1152" s="72" t="s">
        <v>146</v>
      </c>
      <c r="E1152" s="72">
        <v>1112</v>
      </c>
      <c r="F1152" s="72">
        <v>1</v>
      </c>
      <c r="G1152" s="52" t="s">
        <v>31</v>
      </c>
      <c r="H1152" s="72">
        <v>5</v>
      </c>
      <c r="I1152" s="72">
        <v>52</v>
      </c>
      <c r="L1152" s="72">
        <v>52</v>
      </c>
    </row>
    <row r="1153" spans="1:15" ht="15.75" customHeight="1" x14ac:dyDescent="0.15">
      <c r="A1153" s="72">
        <v>2024</v>
      </c>
      <c r="B1153" s="72" t="s">
        <v>127</v>
      </c>
      <c r="C1153" s="72" t="s">
        <v>145</v>
      </c>
      <c r="D1153" s="72" t="s">
        <v>146</v>
      </c>
      <c r="E1153" s="72">
        <v>1206</v>
      </c>
      <c r="F1153" s="72">
        <v>2</v>
      </c>
      <c r="G1153" s="52" t="s">
        <v>31</v>
      </c>
      <c r="H1153" s="72">
        <v>4</v>
      </c>
      <c r="I1153" s="72">
        <v>901</v>
      </c>
      <c r="J1153" s="72">
        <v>10</v>
      </c>
      <c r="M1153" s="72">
        <v>891</v>
      </c>
    </row>
    <row r="1154" spans="1:15" ht="15.75" customHeight="1" x14ac:dyDescent="0.15">
      <c r="A1154" s="72">
        <v>2024</v>
      </c>
      <c r="B1154" s="72" t="s">
        <v>127</v>
      </c>
      <c r="C1154" s="72" t="s">
        <v>147</v>
      </c>
      <c r="D1154" s="72" t="s">
        <v>146</v>
      </c>
      <c r="E1154" s="72">
        <v>1206</v>
      </c>
      <c r="F1154" s="72">
        <v>2</v>
      </c>
      <c r="G1154" s="52" t="s">
        <v>31</v>
      </c>
      <c r="H1154" s="72">
        <v>4</v>
      </c>
      <c r="I1154" s="72">
        <v>46</v>
      </c>
      <c r="J1154" s="72">
        <v>16</v>
      </c>
      <c r="L1154" s="72">
        <v>30</v>
      </c>
    </row>
    <row r="1155" spans="1:15" ht="15.75" customHeight="1" x14ac:dyDescent="0.15">
      <c r="A1155" s="72">
        <v>2024</v>
      </c>
      <c r="B1155" s="72" t="s">
        <v>127</v>
      </c>
      <c r="C1155" s="72" t="s">
        <v>148</v>
      </c>
      <c r="D1155" s="72" t="s">
        <v>146</v>
      </c>
      <c r="E1155" s="72">
        <v>1206</v>
      </c>
      <c r="F1155" s="72">
        <v>2</v>
      </c>
      <c r="G1155" s="52" t="s">
        <v>31</v>
      </c>
      <c r="H1155" s="72">
        <v>4</v>
      </c>
      <c r="I1155" s="72">
        <v>405</v>
      </c>
      <c r="J1155" s="72">
        <v>21</v>
      </c>
      <c r="L1155" s="72">
        <v>22</v>
      </c>
      <c r="M1155" s="72">
        <v>362</v>
      </c>
    </row>
    <row r="1156" spans="1:15" ht="15.75" customHeight="1" x14ac:dyDescent="0.15">
      <c r="A1156" s="72">
        <v>2024</v>
      </c>
      <c r="B1156" s="72" t="s">
        <v>130</v>
      </c>
      <c r="C1156" s="72" t="s">
        <v>141</v>
      </c>
      <c r="D1156" s="72" t="s">
        <v>146</v>
      </c>
      <c r="E1156" s="72">
        <v>1206</v>
      </c>
      <c r="F1156" s="72">
        <v>2</v>
      </c>
      <c r="G1156" s="52" t="s">
        <v>31</v>
      </c>
      <c r="H1156" s="72">
        <v>4</v>
      </c>
      <c r="J1156" s="72">
        <v>54</v>
      </c>
      <c r="K1156" s="72">
        <v>201</v>
      </c>
      <c r="L1156" s="72">
        <v>147</v>
      </c>
    </row>
    <row r="1157" spans="1:15" ht="15.75" customHeight="1" x14ac:dyDescent="0.15">
      <c r="A1157" s="72">
        <v>2024</v>
      </c>
      <c r="B1157" s="72" t="s">
        <v>130</v>
      </c>
      <c r="C1157" s="72" t="s">
        <v>136</v>
      </c>
      <c r="D1157" s="72" t="s">
        <v>146</v>
      </c>
      <c r="E1157" s="72">
        <v>1206</v>
      </c>
      <c r="F1157" s="72">
        <v>2</v>
      </c>
      <c r="G1157" s="52" t="s">
        <v>31</v>
      </c>
      <c r="H1157" s="72">
        <v>4</v>
      </c>
      <c r="J1157" s="72">
        <v>64</v>
      </c>
      <c r="K1157" s="72">
        <v>681</v>
      </c>
      <c r="L1157" s="72">
        <v>169</v>
      </c>
      <c r="M1157" s="72">
        <v>448</v>
      </c>
    </row>
    <row r="1158" spans="1:15" ht="15.75" customHeight="1" x14ac:dyDescent="0.15">
      <c r="A1158" s="72">
        <v>2024</v>
      </c>
      <c r="B1158" s="72" t="s">
        <v>130</v>
      </c>
      <c r="C1158" s="72" t="s">
        <v>132</v>
      </c>
      <c r="D1158" s="72" t="s">
        <v>146</v>
      </c>
      <c r="E1158" s="72">
        <v>1206</v>
      </c>
      <c r="F1158" s="72">
        <v>2</v>
      </c>
      <c r="G1158" s="52" t="s">
        <v>31</v>
      </c>
      <c r="H1158" s="72">
        <v>4</v>
      </c>
      <c r="J1158" s="72">
        <v>12</v>
      </c>
      <c r="K1158" s="72">
        <v>235</v>
      </c>
      <c r="M1158" s="72">
        <v>223</v>
      </c>
    </row>
    <row r="1159" spans="1:15" ht="15.75" customHeight="1" x14ac:dyDescent="0.15">
      <c r="A1159" s="72">
        <v>2024</v>
      </c>
      <c r="B1159" s="72" t="s">
        <v>130</v>
      </c>
      <c r="C1159" s="72" t="s">
        <v>137</v>
      </c>
      <c r="D1159" s="72" t="s">
        <v>146</v>
      </c>
      <c r="E1159" s="72">
        <v>1206</v>
      </c>
      <c r="F1159" s="72">
        <v>2</v>
      </c>
      <c r="G1159" s="52" t="s">
        <v>31</v>
      </c>
      <c r="H1159" s="72">
        <v>4</v>
      </c>
      <c r="J1159" s="72">
        <v>50</v>
      </c>
      <c r="K1159" s="72">
        <v>3845</v>
      </c>
      <c r="L1159" s="72">
        <v>205</v>
      </c>
      <c r="M1159" s="72">
        <v>3590</v>
      </c>
    </row>
    <row r="1160" spans="1:15" ht="15.75" customHeight="1" x14ac:dyDescent="0.15">
      <c r="A1160" s="78">
        <v>2024</v>
      </c>
      <c r="B1160" s="78" t="s">
        <v>127</v>
      </c>
      <c r="C1160" s="78" t="s">
        <v>154</v>
      </c>
      <c r="D1160" s="78" t="s">
        <v>146</v>
      </c>
      <c r="E1160" s="78">
        <v>1206</v>
      </c>
      <c r="F1160" s="78">
        <v>2</v>
      </c>
      <c r="G1160" s="79" t="s">
        <v>31</v>
      </c>
      <c r="H1160" s="78">
        <v>4</v>
      </c>
      <c r="I1160" s="78">
        <v>123</v>
      </c>
      <c r="J1160" s="78">
        <v>10</v>
      </c>
      <c r="K1160" s="78"/>
      <c r="L1160" s="78">
        <v>113</v>
      </c>
      <c r="M1160" s="78"/>
      <c r="N1160" s="78"/>
      <c r="O1160" s="78" t="s">
        <v>155</v>
      </c>
    </row>
    <row r="1161" spans="1:15" ht="15.75" customHeight="1" x14ac:dyDescent="0.15">
      <c r="A1161" s="72">
        <v>2024</v>
      </c>
      <c r="B1161" s="72" t="s">
        <v>127</v>
      </c>
      <c r="C1161" s="72" t="s">
        <v>150</v>
      </c>
      <c r="D1161" s="72" t="s">
        <v>146</v>
      </c>
      <c r="E1161" s="72">
        <v>1206</v>
      </c>
      <c r="F1161" s="72">
        <v>2</v>
      </c>
      <c r="G1161" s="52" t="s">
        <v>31</v>
      </c>
      <c r="H1161" s="72">
        <v>4</v>
      </c>
      <c r="I1161" s="72">
        <v>17</v>
      </c>
      <c r="J1161" s="72">
        <v>17</v>
      </c>
    </row>
    <row r="1162" spans="1:15" ht="15.75" customHeight="1" x14ac:dyDescent="0.15">
      <c r="A1162" s="72">
        <v>2024</v>
      </c>
      <c r="B1162" s="72" t="s">
        <v>127</v>
      </c>
      <c r="C1162" s="72" t="s">
        <v>151</v>
      </c>
      <c r="D1162" s="72" t="s">
        <v>146</v>
      </c>
      <c r="E1162" s="72">
        <v>1206</v>
      </c>
      <c r="F1162" s="72">
        <v>2</v>
      </c>
      <c r="G1162" s="52" t="s">
        <v>31</v>
      </c>
      <c r="H1162" s="72">
        <v>4</v>
      </c>
      <c r="I1162" s="72">
        <v>12</v>
      </c>
      <c r="L1162" s="72">
        <v>12</v>
      </c>
    </row>
    <row r="1163" spans="1:15" ht="15.75" customHeight="1" x14ac:dyDescent="0.15">
      <c r="A1163" s="72">
        <v>2024</v>
      </c>
      <c r="B1163" s="72" t="s">
        <v>127</v>
      </c>
      <c r="C1163" s="72" t="s">
        <v>152</v>
      </c>
      <c r="D1163" s="72" t="s">
        <v>146</v>
      </c>
      <c r="E1163" s="72">
        <v>1206</v>
      </c>
      <c r="F1163" s="72">
        <v>2</v>
      </c>
      <c r="G1163" s="52" t="s">
        <v>31</v>
      </c>
      <c r="H1163" s="72">
        <v>4</v>
      </c>
      <c r="I1163" s="72">
        <v>9</v>
      </c>
      <c r="L1163" s="72">
        <v>9</v>
      </c>
    </row>
    <row r="1164" spans="1:15" ht="15.75" customHeight="1" x14ac:dyDescent="0.15">
      <c r="A1164" s="72">
        <v>2024</v>
      </c>
      <c r="B1164" s="72" t="s">
        <v>127</v>
      </c>
      <c r="C1164" s="72" t="s">
        <v>145</v>
      </c>
      <c r="D1164" s="72" t="s">
        <v>146</v>
      </c>
      <c r="E1164" s="72">
        <v>1209</v>
      </c>
      <c r="F1164" s="72">
        <v>2</v>
      </c>
      <c r="G1164" s="52" t="s">
        <v>31</v>
      </c>
      <c r="H1164" s="72">
        <v>5</v>
      </c>
      <c r="I1164" s="72">
        <v>2</v>
      </c>
      <c r="J1164" s="72">
        <v>2</v>
      </c>
    </row>
    <row r="1165" spans="1:15" ht="15.75" customHeight="1" x14ac:dyDescent="0.15">
      <c r="A1165" s="72">
        <v>2024</v>
      </c>
      <c r="B1165" s="72" t="s">
        <v>127</v>
      </c>
      <c r="C1165" s="72" t="s">
        <v>147</v>
      </c>
      <c r="D1165" s="72" t="s">
        <v>146</v>
      </c>
      <c r="E1165" s="72">
        <v>1209</v>
      </c>
      <c r="F1165" s="72">
        <v>2</v>
      </c>
      <c r="G1165" s="52" t="s">
        <v>31</v>
      </c>
      <c r="H1165" s="72">
        <v>5</v>
      </c>
      <c r="I1165" s="72">
        <v>2</v>
      </c>
      <c r="J1165" s="72">
        <v>2</v>
      </c>
    </row>
    <row r="1166" spans="1:15" ht="15.75" customHeight="1" x14ac:dyDescent="0.15">
      <c r="A1166" s="72">
        <v>2024</v>
      </c>
      <c r="B1166" s="72" t="s">
        <v>127</v>
      </c>
      <c r="C1166" s="72" t="s">
        <v>148</v>
      </c>
      <c r="D1166" s="72" t="s">
        <v>146</v>
      </c>
      <c r="E1166" s="72">
        <v>1209</v>
      </c>
      <c r="F1166" s="72">
        <v>2</v>
      </c>
      <c r="G1166" s="52" t="s">
        <v>31</v>
      </c>
      <c r="H1166" s="72">
        <v>5</v>
      </c>
      <c r="I1166" s="72">
        <v>39</v>
      </c>
      <c r="J1166" s="72">
        <v>19</v>
      </c>
      <c r="L1166" s="72">
        <v>20</v>
      </c>
    </row>
    <row r="1167" spans="1:15" ht="15.75" customHeight="1" x14ac:dyDescent="0.15">
      <c r="A1167" s="72">
        <v>2024</v>
      </c>
      <c r="B1167" s="72" t="s">
        <v>130</v>
      </c>
      <c r="C1167" s="72" t="s">
        <v>141</v>
      </c>
      <c r="D1167" s="72" t="s">
        <v>146</v>
      </c>
      <c r="E1167" s="72">
        <v>1209</v>
      </c>
      <c r="F1167" s="72">
        <v>2</v>
      </c>
      <c r="G1167" s="52" t="s">
        <v>31</v>
      </c>
      <c r="H1167" s="72">
        <v>5</v>
      </c>
      <c r="J1167" s="72">
        <v>40</v>
      </c>
      <c r="K1167" s="72">
        <v>390</v>
      </c>
      <c r="L1167" s="72">
        <v>350</v>
      </c>
    </row>
    <row r="1168" spans="1:15" ht="15.75" customHeight="1" x14ac:dyDescent="0.15">
      <c r="A1168" s="72">
        <v>2024</v>
      </c>
      <c r="B1168" s="72" t="s">
        <v>130</v>
      </c>
      <c r="C1168" s="72" t="s">
        <v>131</v>
      </c>
      <c r="D1168" s="72" t="s">
        <v>146</v>
      </c>
      <c r="E1168" s="72">
        <v>1209</v>
      </c>
      <c r="F1168" s="72">
        <v>2</v>
      </c>
      <c r="G1168" s="52" t="s">
        <v>31</v>
      </c>
      <c r="H1168" s="72">
        <v>5</v>
      </c>
      <c r="J1168" s="72">
        <v>32</v>
      </c>
      <c r="K1168" s="72">
        <v>553</v>
      </c>
      <c r="L1168" s="72">
        <v>521</v>
      </c>
    </row>
    <row r="1169" spans="1:13" ht="15.75" customHeight="1" x14ac:dyDescent="0.15">
      <c r="A1169" s="72">
        <v>2024</v>
      </c>
      <c r="B1169" s="72" t="s">
        <v>130</v>
      </c>
      <c r="C1169" s="72" t="s">
        <v>132</v>
      </c>
      <c r="D1169" s="72" t="s">
        <v>146</v>
      </c>
      <c r="E1169" s="72">
        <v>1209</v>
      </c>
      <c r="F1169" s="72">
        <v>2</v>
      </c>
      <c r="G1169" s="52" t="s">
        <v>31</v>
      </c>
      <c r="H1169" s="72">
        <v>5</v>
      </c>
      <c r="I1169" s="72"/>
      <c r="J1169" s="72">
        <v>19</v>
      </c>
      <c r="K1169" s="72">
        <v>60</v>
      </c>
      <c r="L1169" s="72">
        <v>41</v>
      </c>
      <c r="M1169" s="72">
        <v>1051</v>
      </c>
    </row>
    <row r="1170" spans="1:13" ht="15.75" customHeight="1" x14ac:dyDescent="0.15">
      <c r="A1170" s="72">
        <v>2024</v>
      </c>
      <c r="B1170" s="72" t="s">
        <v>130</v>
      </c>
      <c r="C1170" s="72" t="s">
        <v>137</v>
      </c>
      <c r="D1170" s="72" t="s">
        <v>146</v>
      </c>
      <c r="E1170" s="72">
        <v>1209</v>
      </c>
      <c r="F1170" s="72">
        <v>2</v>
      </c>
      <c r="G1170" s="52" t="s">
        <v>31</v>
      </c>
      <c r="H1170" s="72">
        <v>5</v>
      </c>
      <c r="J1170" s="72">
        <v>64</v>
      </c>
      <c r="K1170" s="72">
        <v>2224</v>
      </c>
      <c r="L1170" s="72">
        <v>125</v>
      </c>
      <c r="M1170" s="72">
        <v>2035</v>
      </c>
    </row>
    <row r="1171" spans="1:13" ht="15.75" customHeight="1" x14ac:dyDescent="0.15">
      <c r="A1171" s="72">
        <v>2024</v>
      </c>
      <c r="B1171" s="72" t="s">
        <v>130</v>
      </c>
      <c r="C1171" s="72" t="s">
        <v>133</v>
      </c>
      <c r="D1171" s="72" t="s">
        <v>146</v>
      </c>
      <c r="E1171" s="72">
        <v>1209</v>
      </c>
      <c r="F1171" s="72">
        <v>2</v>
      </c>
      <c r="G1171" s="52" t="s">
        <v>31</v>
      </c>
      <c r="H1171" s="72">
        <v>5</v>
      </c>
      <c r="J1171" s="72">
        <v>18</v>
      </c>
      <c r="K1171" s="72">
        <v>960</v>
      </c>
      <c r="L1171" s="72">
        <v>129</v>
      </c>
      <c r="M1171" s="72">
        <v>813</v>
      </c>
    </row>
    <row r="1172" spans="1:13" ht="15.75" customHeight="1" x14ac:dyDescent="0.15">
      <c r="A1172" s="72">
        <v>2024</v>
      </c>
      <c r="B1172" s="72" t="s">
        <v>127</v>
      </c>
      <c r="C1172" s="72" t="s">
        <v>149</v>
      </c>
      <c r="D1172" s="72" t="s">
        <v>146</v>
      </c>
      <c r="E1172" s="72">
        <v>1209</v>
      </c>
      <c r="F1172" s="72">
        <v>2</v>
      </c>
      <c r="G1172" s="52" t="s">
        <v>31</v>
      </c>
      <c r="H1172" s="72">
        <v>5</v>
      </c>
      <c r="I1172" s="72">
        <v>18</v>
      </c>
      <c r="L1172" s="72">
        <v>18</v>
      </c>
    </row>
    <row r="1173" spans="1:13" ht="15.75" customHeight="1" x14ac:dyDescent="0.15">
      <c r="A1173" s="72">
        <v>2024</v>
      </c>
      <c r="B1173" s="72" t="s">
        <v>127</v>
      </c>
      <c r="C1173" s="72" t="s">
        <v>150</v>
      </c>
      <c r="D1173" s="72" t="s">
        <v>146</v>
      </c>
      <c r="E1173" s="72">
        <v>1209</v>
      </c>
      <c r="F1173" s="72">
        <v>2</v>
      </c>
      <c r="G1173" s="52" t="s">
        <v>31</v>
      </c>
      <c r="H1173" s="72">
        <v>5</v>
      </c>
      <c r="I1173" s="72" t="s">
        <v>156</v>
      </c>
    </row>
    <row r="1174" spans="1:13" ht="15.75" customHeight="1" x14ac:dyDescent="0.15">
      <c r="A1174" s="72">
        <v>2024</v>
      </c>
      <c r="B1174" s="72" t="s">
        <v>127</v>
      </c>
      <c r="C1174" s="72" t="s">
        <v>151</v>
      </c>
      <c r="D1174" s="72" t="s">
        <v>146</v>
      </c>
      <c r="E1174" s="72">
        <v>1209</v>
      </c>
      <c r="F1174" s="72">
        <v>2</v>
      </c>
      <c r="G1174" s="52" t="s">
        <v>31</v>
      </c>
      <c r="H1174" s="72">
        <v>5</v>
      </c>
      <c r="I1174" s="72">
        <v>125</v>
      </c>
      <c r="L1174" s="72">
        <v>125</v>
      </c>
    </row>
    <row r="1175" spans="1:13" ht="15.75" customHeight="1" x14ac:dyDescent="0.15">
      <c r="A1175" s="72">
        <v>2024</v>
      </c>
      <c r="B1175" s="72" t="s">
        <v>127</v>
      </c>
      <c r="C1175" s="72" t="s">
        <v>152</v>
      </c>
      <c r="D1175" s="72" t="s">
        <v>146</v>
      </c>
      <c r="E1175" s="72">
        <v>1209</v>
      </c>
      <c r="F1175" s="72">
        <v>2</v>
      </c>
      <c r="G1175" s="52" t="s">
        <v>31</v>
      </c>
      <c r="H1175" s="72">
        <v>5</v>
      </c>
      <c r="I1175" s="72">
        <v>36</v>
      </c>
      <c r="J1175" s="72">
        <v>36</v>
      </c>
    </row>
    <row r="1176" spans="1:13" ht="15.75" customHeight="1" x14ac:dyDescent="0.15">
      <c r="A1176" s="72">
        <v>2024</v>
      </c>
      <c r="B1176" s="72" t="s">
        <v>127</v>
      </c>
      <c r="C1176" s="72" t="s">
        <v>153</v>
      </c>
      <c r="D1176" s="72" t="s">
        <v>146</v>
      </c>
      <c r="E1176" s="72">
        <v>1209</v>
      </c>
      <c r="F1176" s="72">
        <v>2</v>
      </c>
      <c r="G1176" s="52" t="s">
        <v>31</v>
      </c>
      <c r="H1176" s="72">
        <v>5</v>
      </c>
      <c r="I1176" s="72">
        <v>1</v>
      </c>
      <c r="L1176" s="72">
        <v>1</v>
      </c>
    </row>
    <row r="1177" spans="1:13" ht="15.75" customHeight="1" x14ac:dyDescent="0.15">
      <c r="A1177" s="72">
        <v>2024</v>
      </c>
      <c r="B1177" s="72" t="s">
        <v>127</v>
      </c>
      <c r="C1177" s="72" t="s">
        <v>145</v>
      </c>
      <c r="D1177" s="72" t="s">
        <v>146</v>
      </c>
      <c r="E1177" s="72">
        <v>1304</v>
      </c>
      <c r="F1177" s="72">
        <v>3</v>
      </c>
      <c r="G1177" s="52" t="s">
        <v>31</v>
      </c>
      <c r="H1177" s="72">
        <v>5</v>
      </c>
      <c r="I1177" s="72">
        <v>3</v>
      </c>
      <c r="J1177" s="72">
        <v>3</v>
      </c>
    </row>
    <row r="1178" spans="1:13" ht="15.75" customHeight="1" x14ac:dyDescent="0.15">
      <c r="A1178" s="72">
        <v>2024</v>
      </c>
      <c r="B1178" s="72" t="s">
        <v>127</v>
      </c>
      <c r="C1178" s="72" t="s">
        <v>147</v>
      </c>
      <c r="D1178" s="72" t="s">
        <v>146</v>
      </c>
      <c r="E1178" s="72">
        <v>1304</v>
      </c>
      <c r="F1178" s="72">
        <v>3</v>
      </c>
      <c r="G1178" s="52" t="s">
        <v>31</v>
      </c>
      <c r="H1178" s="72">
        <v>5</v>
      </c>
      <c r="I1178" s="72">
        <v>39</v>
      </c>
      <c r="L1178" s="72">
        <v>39</v>
      </c>
    </row>
    <row r="1179" spans="1:13" ht="15.75" customHeight="1" x14ac:dyDescent="0.15">
      <c r="A1179" s="72">
        <v>2024</v>
      </c>
      <c r="B1179" s="72" t="s">
        <v>127</v>
      </c>
      <c r="C1179" s="72" t="s">
        <v>148</v>
      </c>
      <c r="D1179" s="72" t="s">
        <v>146</v>
      </c>
      <c r="E1179" s="72">
        <v>1304</v>
      </c>
      <c r="F1179" s="72">
        <v>3</v>
      </c>
      <c r="G1179" s="52" t="s">
        <v>31</v>
      </c>
      <c r="H1179" s="72">
        <v>5</v>
      </c>
      <c r="I1179" s="72">
        <v>110</v>
      </c>
      <c r="J1179" s="72">
        <v>43</v>
      </c>
      <c r="L1179" s="72">
        <v>67</v>
      </c>
    </row>
    <row r="1180" spans="1:13" ht="15.75" customHeight="1" x14ac:dyDescent="0.15">
      <c r="A1180" s="72">
        <v>2024</v>
      </c>
      <c r="B1180" s="72" t="s">
        <v>130</v>
      </c>
      <c r="C1180" s="72" t="s">
        <v>141</v>
      </c>
      <c r="D1180" s="72" t="s">
        <v>146</v>
      </c>
      <c r="E1180" s="72">
        <v>1304</v>
      </c>
      <c r="F1180" s="72">
        <v>3</v>
      </c>
      <c r="G1180" s="52" t="s">
        <v>31</v>
      </c>
      <c r="H1180" s="72">
        <v>5</v>
      </c>
      <c r="K1180" s="72">
        <v>3030</v>
      </c>
      <c r="L1180" s="72">
        <v>248</v>
      </c>
      <c r="M1180" s="72">
        <v>2782</v>
      </c>
    </row>
    <row r="1181" spans="1:13" ht="15.75" customHeight="1" x14ac:dyDescent="0.15">
      <c r="A1181" s="72">
        <v>2024</v>
      </c>
      <c r="B1181" s="72" t="s">
        <v>130</v>
      </c>
      <c r="C1181" s="72" t="s">
        <v>131</v>
      </c>
      <c r="D1181" s="72" t="s">
        <v>146</v>
      </c>
      <c r="E1181" s="72">
        <v>1304</v>
      </c>
      <c r="F1181" s="72">
        <v>3</v>
      </c>
      <c r="G1181" s="52" t="s">
        <v>31</v>
      </c>
      <c r="H1181" s="72">
        <v>5</v>
      </c>
      <c r="J1181" s="72">
        <v>51</v>
      </c>
      <c r="K1181" s="72">
        <v>280</v>
      </c>
      <c r="L1181" s="72">
        <v>229</v>
      </c>
    </row>
    <row r="1182" spans="1:13" ht="15.75" customHeight="1" x14ac:dyDescent="0.15">
      <c r="A1182" s="72">
        <v>2024</v>
      </c>
      <c r="B1182" s="72" t="s">
        <v>130</v>
      </c>
      <c r="C1182" s="72" t="s">
        <v>136</v>
      </c>
      <c r="D1182" s="72" t="s">
        <v>146</v>
      </c>
      <c r="E1182" s="72">
        <v>1304</v>
      </c>
      <c r="F1182" s="72">
        <v>3</v>
      </c>
      <c r="G1182" s="52" t="s">
        <v>31</v>
      </c>
      <c r="H1182" s="72">
        <v>5</v>
      </c>
      <c r="J1182" s="72">
        <v>30</v>
      </c>
      <c r="L1182" s="72">
        <v>520</v>
      </c>
      <c r="M1182" s="72">
        <v>1056</v>
      </c>
    </row>
    <row r="1183" spans="1:13" ht="15.75" customHeight="1" x14ac:dyDescent="0.15">
      <c r="A1183" s="72">
        <v>2024</v>
      </c>
      <c r="B1183" s="72" t="s">
        <v>130</v>
      </c>
      <c r="C1183" s="72" t="s">
        <v>132</v>
      </c>
      <c r="D1183" s="72" t="s">
        <v>146</v>
      </c>
      <c r="E1183" s="72">
        <v>1304</v>
      </c>
      <c r="F1183" s="72">
        <v>3</v>
      </c>
      <c r="G1183" s="52" t="s">
        <v>31</v>
      </c>
      <c r="H1183" s="72">
        <v>5</v>
      </c>
      <c r="J1183" s="72">
        <v>25</v>
      </c>
      <c r="K1183" s="40">
        <v>94</v>
      </c>
      <c r="L1183" s="72">
        <v>169</v>
      </c>
    </row>
    <row r="1184" spans="1:13" ht="15.75" customHeight="1" x14ac:dyDescent="0.15">
      <c r="A1184" s="72">
        <v>2024</v>
      </c>
      <c r="B1184" s="72" t="s">
        <v>130</v>
      </c>
      <c r="C1184" s="72" t="s">
        <v>137</v>
      </c>
      <c r="D1184" s="72" t="s">
        <v>146</v>
      </c>
      <c r="E1184" s="72">
        <v>1304</v>
      </c>
      <c r="F1184" s="72">
        <v>3</v>
      </c>
      <c r="G1184" s="52" t="s">
        <v>31</v>
      </c>
      <c r="H1184" s="72">
        <v>5</v>
      </c>
      <c r="J1184" s="72">
        <v>33</v>
      </c>
      <c r="K1184" s="72">
        <v>892</v>
      </c>
      <c r="L1184" s="72">
        <v>28</v>
      </c>
      <c r="M1184" s="72">
        <v>831</v>
      </c>
    </row>
    <row r="1185" spans="1:13" ht="15.75" customHeight="1" x14ac:dyDescent="0.15">
      <c r="A1185" s="72">
        <v>2024</v>
      </c>
      <c r="B1185" s="72" t="s">
        <v>130</v>
      </c>
      <c r="C1185" s="72" t="s">
        <v>133</v>
      </c>
      <c r="D1185" s="72" t="s">
        <v>146</v>
      </c>
      <c r="E1185" s="72">
        <v>1304</v>
      </c>
      <c r="F1185" s="72">
        <v>3</v>
      </c>
      <c r="G1185" s="52" t="s">
        <v>31</v>
      </c>
      <c r="H1185" s="72">
        <v>5</v>
      </c>
      <c r="J1185" s="72">
        <v>10</v>
      </c>
      <c r="K1185" s="72">
        <v>167</v>
      </c>
      <c r="L1185" s="72">
        <v>26</v>
      </c>
      <c r="M1185" s="72">
        <v>131</v>
      </c>
    </row>
    <row r="1186" spans="1:13" ht="15.75" customHeight="1" x14ac:dyDescent="0.15">
      <c r="A1186" s="72">
        <v>2024</v>
      </c>
      <c r="B1186" s="72" t="s">
        <v>127</v>
      </c>
      <c r="C1186" s="72" t="s">
        <v>149</v>
      </c>
      <c r="D1186" s="72" t="s">
        <v>146</v>
      </c>
      <c r="E1186" s="72">
        <v>1304</v>
      </c>
      <c r="F1186" s="72">
        <v>3</v>
      </c>
      <c r="G1186" s="52" t="s">
        <v>31</v>
      </c>
      <c r="H1186" s="72">
        <v>5</v>
      </c>
      <c r="I1186" s="72">
        <v>59</v>
      </c>
      <c r="L1186" s="72">
        <v>59</v>
      </c>
    </row>
    <row r="1187" spans="1:13" ht="15.75" customHeight="1" x14ac:dyDescent="0.15">
      <c r="A1187" s="72">
        <v>2024</v>
      </c>
      <c r="B1187" s="72" t="s">
        <v>127</v>
      </c>
      <c r="C1187" s="72" t="s">
        <v>150</v>
      </c>
      <c r="D1187" s="72" t="s">
        <v>146</v>
      </c>
      <c r="E1187" s="72">
        <v>1304</v>
      </c>
      <c r="F1187" s="72">
        <v>3</v>
      </c>
      <c r="G1187" s="52" t="s">
        <v>31</v>
      </c>
      <c r="H1187" s="72">
        <v>5</v>
      </c>
      <c r="I1187" s="72">
        <v>2</v>
      </c>
      <c r="J1187" s="72">
        <v>2</v>
      </c>
    </row>
    <row r="1188" spans="1:13" ht="15.75" customHeight="1" x14ac:dyDescent="0.15">
      <c r="A1188" s="72">
        <v>2024</v>
      </c>
      <c r="B1188" s="72" t="s">
        <v>127</v>
      </c>
      <c r="C1188" s="72" t="s">
        <v>151</v>
      </c>
      <c r="D1188" s="72" t="s">
        <v>146</v>
      </c>
      <c r="E1188" s="72">
        <v>1304</v>
      </c>
      <c r="F1188" s="72">
        <v>3</v>
      </c>
      <c r="G1188" s="52" t="s">
        <v>31</v>
      </c>
      <c r="H1188" s="72">
        <v>5</v>
      </c>
      <c r="I1188" s="72">
        <v>58</v>
      </c>
      <c r="J1188" s="72">
        <v>30</v>
      </c>
      <c r="L1188" s="72">
        <v>28</v>
      </c>
    </row>
    <row r="1189" spans="1:13" ht="15.75" customHeight="1" x14ac:dyDescent="0.15">
      <c r="A1189" s="72">
        <v>2024</v>
      </c>
      <c r="B1189" s="72" t="s">
        <v>127</v>
      </c>
      <c r="C1189" s="72" t="s">
        <v>152</v>
      </c>
      <c r="D1189" s="72" t="s">
        <v>146</v>
      </c>
      <c r="E1189" s="72">
        <v>1304</v>
      </c>
      <c r="F1189" s="72">
        <v>3</v>
      </c>
      <c r="G1189" s="52" t="s">
        <v>31</v>
      </c>
      <c r="H1189" s="72">
        <v>5</v>
      </c>
      <c r="I1189" s="72">
        <v>38</v>
      </c>
      <c r="J1189" s="72">
        <v>11</v>
      </c>
      <c r="L1189" s="72">
        <v>27</v>
      </c>
    </row>
    <row r="1190" spans="1:13" ht="15.75" customHeight="1" x14ac:dyDescent="0.15">
      <c r="A1190" s="72">
        <v>2024</v>
      </c>
      <c r="B1190" s="72" t="s">
        <v>127</v>
      </c>
      <c r="C1190" s="72" t="s">
        <v>153</v>
      </c>
      <c r="D1190" s="72" t="s">
        <v>146</v>
      </c>
      <c r="E1190" s="72">
        <v>1304</v>
      </c>
      <c r="F1190" s="72">
        <v>3</v>
      </c>
      <c r="G1190" s="52" t="s">
        <v>31</v>
      </c>
      <c r="H1190" s="72">
        <v>5</v>
      </c>
      <c r="I1190" s="72">
        <v>4</v>
      </c>
      <c r="L1190" s="72">
        <v>4</v>
      </c>
    </row>
    <row r="1191" spans="1:13" ht="15.75" customHeight="1" x14ac:dyDescent="0.15">
      <c r="A1191" s="72">
        <v>2024</v>
      </c>
      <c r="B1191" s="72" t="s">
        <v>127</v>
      </c>
      <c r="C1191" s="72" t="s">
        <v>145</v>
      </c>
      <c r="D1191" s="72" t="s">
        <v>146</v>
      </c>
      <c r="E1191" s="72">
        <v>1309</v>
      </c>
      <c r="F1191" s="72">
        <v>3</v>
      </c>
      <c r="G1191" s="52" t="s">
        <v>31</v>
      </c>
      <c r="H1191" s="72">
        <v>4</v>
      </c>
      <c r="I1191" s="72">
        <v>26</v>
      </c>
      <c r="J1191" s="72">
        <v>26</v>
      </c>
    </row>
    <row r="1192" spans="1:13" ht="15.75" customHeight="1" x14ac:dyDescent="0.15">
      <c r="A1192" s="72">
        <v>2024</v>
      </c>
      <c r="B1192" s="72" t="s">
        <v>127</v>
      </c>
      <c r="C1192" s="72" t="s">
        <v>147</v>
      </c>
      <c r="D1192" s="72" t="s">
        <v>146</v>
      </c>
      <c r="E1192" s="72">
        <v>1309</v>
      </c>
      <c r="F1192" s="72">
        <v>3</v>
      </c>
      <c r="G1192" s="52" t="s">
        <v>31</v>
      </c>
      <c r="H1192" s="72">
        <v>4</v>
      </c>
      <c r="I1192" s="72">
        <v>82</v>
      </c>
      <c r="J1192" s="72">
        <v>25</v>
      </c>
      <c r="L1192" s="72">
        <v>57</v>
      </c>
    </row>
    <row r="1193" spans="1:13" ht="15.75" customHeight="1" x14ac:dyDescent="0.15">
      <c r="A1193" s="72">
        <v>2024</v>
      </c>
      <c r="B1193" s="72" t="s">
        <v>127</v>
      </c>
      <c r="C1193" s="72" t="s">
        <v>148</v>
      </c>
      <c r="D1193" s="72" t="s">
        <v>146</v>
      </c>
      <c r="E1193" s="72">
        <v>1309</v>
      </c>
      <c r="F1193" s="72">
        <v>3</v>
      </c>
      <c r="G1193" s="52" t="s">
        <v>31</v>
      </c>
      <c r="H1193" s="72">
        <v>4</v>
      </c>
      <c r="I1193" s="72">
        <v>37</v>
      </c>
      <c r="L1193" s="72">
        <v>37</v>
      </c>
    </row>
    <row r="1194" spans="1:13" ht="15.75" customHeight="1" x14ac:dyDescent="0.15">
      <c r="A1194" s="72">
        <v>2024</v>
      </c>
      <c r="B1194" s="72" t="s">
        <v>130</v>
      </c>
      <c r="C1194" s="72" t="s">
        <v>141</v>
      </c>
      <c r="D1194" s="72" t="s">
        <v>146</v>
      </c>
      <c r="E1194" s="72">
        <v>1309</v>
      </c>
      <c r="F1194" s="72">
        <v>3</v>
      </c>
      <c r="G1194" s="52" t="s">
        <v>31</v>
      </c>
      <c r="H1194" s="72">
        <v>4</v>
      </c>
      <c r="J1194" s="72">
        <v>26</v>
      </c>
      <c r="K1194" s="72">
        <v>956</v>
      </c>
      <c r="L1194" s="72">
        <v>316</v>
      </c>
      <c r="M1194" s="72">
        <v>614</v>
      </c>
    </row>
    <row r="1195" spans="1:13" ht="15.75" customHeight="1" x14ac:dyDescent="0.15">
      <c r="A1195" s="72">
        <v>2024</v>
      </c>
      <c r="B1195" s="72" t="s">
        <v>130</v>
      </c>
      <c r="C1195" s="72" t="s">
        <v>131</v>
      </c>
      <c r="D1195" s="72" t="s">
        <v>146</v>
      </c>
      <c r="E1195" s="72">
        <v>1309</v>
      </c>
      <c r="F1195" s="72">
        <v>3</v>
      </c>
      <c r="G1195" s="52" t="s">
        <v>31</v>
      </c>
      <c r="H1195" s="72">
        <v>4</v>
      </c>
      <c r="J1195" s="72">
        <v>16</v>
      </c>
      <c r="K1195" s="72">
        <v>16</v>
      </c>
    </row>
    <row r="1196" spans="1:13" ht="15.75" customHeight="1" x14ac:dyDescent="0.15">
      <c r="A1196" s="72">
        <v>2024</v>
      </c>
      <c r="B1196" s="72" t="s">
        <v>130</v>
      </c>
      <c r="C1196" s="72" t="s">
        <v>136</v>
      </c>
      <c r="D1196" s="72" t="s">
        <v>146</v>
      </c>
      <c r="E1196" s="72">
        <v>1309</v>
      </c>
      <c r="F1196" s="72">
        <v>3</v>
      </c>
      <c r="G1196" s="52" t="s">
        <v>31</v>
      </c>
      <c r="H1196" s="72">
        <v>4</v>
      </c>
      <c r="J1196" s="72">
        <v>25</v>
      </c>
      <c r="K1196" s="72">
        <v>149</v>
      </c>
      <c r="M1196" s="72">
        <v>124</v>
      </c>
    </row>
    <row r="1197" spans="1:13" ht="15.75" customHeight="1" x14ac:dyDescent="0.15">
      <c r="A1197" s="72">
        <v>2024</v>
      </c>
      <c r="B1197" s="72" t="s">
        <v>130</v>
      </c>
      <c r="C1197" s="72" t="s">
        <v>132</v>
      </c>
      <c r="D1197" s="72" t="s">
        <v>146</v>
      </c>
      <c r="E1197" s="72">
        <v>1309</v>
      </c>
      <c r="F1197" s="72">
        <v>3</v>
      </c>
      <c r="G1197" s="52" t="s">
        <v>31</v>
      </c>
      <c r="H1197" s="72">
        <v>4</v>
      </c>
      <c r="J1197" s="72">
        <v>43</v>
      </c>
      <c r="K1197" s="72">
        <v>214</v>
      </c>
      <c r="L1197" s="72">
        <v>99</v>
      </c>
      <c r="M1197" s="72">
        <v>72</v>
      </c>
    </row>
    <row r="1198" spans="1:13" ht="15.75" customHeight="1" x14ac:dyDescent="0.15">
      <c r="A1198" s="72">
        <v>2024</v>
      </c>
      <c r="B1198" s="72" t="s">
        <v>130</v>
      </c>
      <c r="C1198" s="72" t="s">
        <v>137</v>
      </c>
      <c r="D1198" s="72" t="s">
        <v>146</v>
      </c>
      <c r="E1198" s="72">
        <v>1309</v>
      </c>
      <c r="F1198" s="72">
        <v>3</v>
      </c>
      <c r="G1198" s="52" t="s">
        <v>31</v>
      </c>
      <c r="H1198" s="72">
        <v>4</v>
      </c>
      <c r="J1198" s="72">
        <v>11</v>
      </c>
      <c r="K1198" s="72">
        <v>3693</v>
      </c>
      <c r="L1198" s="72">
        <v>129</v>
      </c>
      <c r="M1198" s="72">
        <v>3553</v>
      </c>
    </row>
    <row r="1199" spans="1:13" ht="15.75" customHeight="1" x14ac:dyDescent="0.15">
      <c r="A1199" s="72">
        <v>2024</v>
      </c>
      <c r="B1199" s="72" t="s">
        <v>127</v>
      </c>
      <c r="C1199" s="72" t="s">
        <v>149</v>
      </c>
      <c r="D1199" s="72" t="s">
        <v>146</v>
      </c>
      <c r="E1199" s="72">
        <v>1309</v>
      </c>
      <c r="F1199" s="72">
        <v>3</v>
      </c>
      <c r="G1199" s="52" t="s">
        <v>31</v>
      </c>
      <c r="H1199" s="72">
        <v>4</v>
      </c>
      <c r="I1199" s="72">
        <v>46</v>
      </c>
      <c r="J1199" s="72">
        <v>31</v>
      </c>
      <c r="L1199" s="72">
        <v>15</v>
      </c>
    </row>
    <row r="1200" spans="1:13" ht="15.75" customHeight="1" x14ac:dyDescent="0.15">
      <c r="A1200" s="72">
        <v>2024</v>
      </c>
      <c r="B1200" s="72" t="s">
        <v>127</v>
      </c>
      <c r="C1200" s="72" t="s">
        <v>150</v>
      </c>
      <c r="D1200" s="72" t="s">
        <v>146</v>
      </c>
      <c r="E1200" s="72">
        <v>1309</v>
      </c>
      <c r="F1200" s="72">
        <v>3</v>
      </c>
      <c r="G1200" s="52" t="s">
        <v>31</v>
      </c>
      <c r="H1200" s="72">
        <v>4</v>
      </c>
      <c r="I1200" s="72">
        <v>16</v>
      </c>
      <c r="L1200" s="72">
        <v>16</v>
      </c>
    </row>
    <row r="1201" spans="1:13" ht="15.75" customHeight="1" x14ac:dyDescent="0.15">
      <c r="A1201" s="72">
        <v>2024</v>
      </c>
      <c r="B1201" s="72" t="s">
        <v>127</v>
      </c>
      <c r="C1201" s="72" t="s">
        <v>151</v>
      </c>
      <c r="D1201" s="72" t="s">
        <v>146</v>
      </c>
      <c r="E1201" s="72">
        <v>1309</v>
      </c>
      <c r="F1201" s="72">
        <v>3</v>
      </c>
      <c r="G1201" s="52" t="s">
        <v>31</v>
      </c>
      <c r="H1201" s="72">
        <v>4</v>
      </c>
      <c r="I1201" s="72">
        <v>36</v>
      </c>
      <c r="J1201" s="72">
        <v>15</v>
      </c>
      <c r="L1201" s="72">
        <v>21</v>
      </c>
    </row>
    <row r="1202" spans="1:13" ht="15.75" customHeight="1" x14ac:dyDescent="0.15">
      <c r="A1202" s="72">
        <v>2024</v>
      </c>
      <c r="B1202" s="72" t="s">
        <v>127</v>
      </c>
      <c r="C1202" s="72" t="s">
        <v>152</v>
      </c>
      <c r="D1202" s="72" t="s">
        <v>146</v>
      </c>
      <c r="E1202" s="72">
        <v>1309</v>
      </c>
      <c r="F1202" s="72">
        <v>3</v>
      </c>
      <c r="G1202" s="52" t="s">
        <v>31</v>
      </c>
      <c r="H1202" s="72">
        <v>4</v>
      </c>
      <c r="I1202" s="72">
        <v>52</v>
      </c>
      <c r="J1202" s="72">
        <v>14</v>
      </c>
      <c r="L1202" s="72">
        <v>38</v>
      </c>
    </row>
    <row r="1203" spans="1:13" ht="15.75" customHeight="1" x14ac:dyDescent="0.15">
      <c r="A1203" s="72">
        <v>2024</v>
      </c>
      <c r="B1203" s="72" t="s">
        <v>127</v>
      </c>
      <c r="C1203" s="72" t="s">
        <v>145</v>
      </c>
      <c r="D1203" s="72" t="s">
        <v>146</v>
      </c>
      <c r="E1203" s="72">
        <v>1405</v>
      </c>
      <c r="F1203" s="72">
        <v>4</v>
      </c>
      <c r="G1203" s="52" t="s">
        <v>31</v>
      </c>
      <c r="H1203" s="72">
        <v>4</v>
      </c>
      <c r="I1203" s="72">
        <v>70</v>
      </c>
      <c r="J1203" s="72">
        <v>30</v>
      </c>
      <c r="L1203" s="72">
        <v>40</v>
      </c>
    </row>
    <row r="1204" spans="1:13" ht="15.75" customHeight="1" x14ac:dyDescent="0.15">
      <c r="A1204" s="72">
        <v>2024</v>
      </c>
      <c r="B1204" s="72" t="s">
        <v>127</v>
      </c>
      <c r="C1204" s="72" t="s">
        <v>147</v>
      </c>
      <c r="D1204" s="72" t="s">
        <v>146</v>
      </c>
      <c r="E1204" s="72">
        <v>1405</v>
      </c>
      <c r="F1204" s="72">
        <v>4</v>
      </c>
      <c r="G1204" s="52" t="s">
        <v>31</v>
      </c>
      <c r="H1204" s="72">
        <v>4</v>
      </c>
      <c r="I1204" s="72">
        <v>138</v>
      </c>
      <c r="J1204" s="72">
        <v>83</v>
      </c>
      <c r="L1204" s="72">
        <v>55</v>
      </c>
    </row>
    <row r="1205" spans="1:13" ht="15.75" customHeight="1" x14ac:dyDescent="0.15">
      <c r="A1205" s="72">
        <v>2024</v>
      </c>
      <c r="B1205" s="72" t="s">
        <v>127</v>
      </c>
      <c r="C1205" s="72" t="s">
        <v>148</v>
      </c>
      <c r="D1205" s="72" t="s">
        <v>146</v>
      </c>
      <c r="E1205" s="72">
        <v>1405</v>
      </c>
      <c r="F1205" s="72">
        <v>4</v>
      </c>
      <c r="G1205" s="52" t="s">
        <v>31</v>
      </c>
      <c r="H1205" s="72">
        <v>4</v>
      </c>
      <c r="I1205" s="72">
        <v>111</v>
      </c>
      <c r="J1205" s="72">
        <v>48</v>
      </c>
      <c r="L1205" s="72">
        <v>63</v>
      </c>
    </row>
    <row r="1206" spans="1:13" ht="15.75" customHeight="1" x14ac:dyDescent="0.15">
      <c r="A1206" s="72">
        <v>2024</v>
      </c>
      <c r="B1206" s="72" t="s">
        <v>130</v>
      </c>
      <c r="C1206" s="72" t="s">
        <v>141</v>
      </c>
      <c r="D1206" s="72" t="s">
        <v>146</v>
      </c>
      <c r="E1206" s="72">
        <v>1405</v>
      </c>
      <c r="F1206" s="72">
        <v>4</v>
      </c>
      <c r="G1206" s="52" t="s">
        <v>31</v>
      </c>
      <c r="H1206" s="72">
        <v>4</v>
      </c>
      <c r="J1206" s="72">
        <v>91</v>
      </c>
      <c r="K1206" s="72">
        <v>614</v>
      </c>
      <c r="L1206" s="72">
        <v>237</v>
      </c>
      <c r="M1206" s="72">
        <v>286</v>
      </c>
    </row>
    <row r="1207" spans="1:13" ht="15.75" customHeight="1" x14ac:dyDescent="0.15">
      <c r="A1207" s="72">
        <v>2024</v>
      </c>
      <c r="B1207" s="72" t="s">
        <v>130</v>
      </c>
      <c r="C1207" s="72" t="s">
        <v>131</v>
      </c>
      <c r="D1207" s="72" t="s">
        <v>146</v>
      </c>
      <c r="E1207" s="72">
        <v>1405</v>
      </c>
      <c r="F1207" s="72">
        <v>4</v>
      </c>
      <c r="G1207" s="52" t="s">
        <v>31</v>
      </c>
      <c r="H1207" s="72">
        <v>4</v>
      </c>
      <c r="J1207" s="72">
        <v>204</v>
      </c>
      <c r="K1207" s="72">
        <v>413</v>
      </c>
      <c r="L1207" s="72">
        <v>209</v>
      </c>
    </row>
    <row r="1208" spans="1:13" ht="15.75" customHeight="1" x14ac:dyDescent="0.15">
      <c r="A1208" s="72">
        <v>2024</v>
      </c>
      <c r="B1208" s="72" t="s">
        <v>130</v>
      </c>
      <c r="C1208" s="72" t="s">
        <v>136</v>
      </c>
      <c r="D1208" s="72" t="s">
        <v>146</v>
      </c>
      <c r="E1208" s="72">
        <v>1405</v>
      </c>
      <c r="F1208" s="72">
        <v>4</v>
      </c>
      <c r="G1208" s="52" t="s">
        <v>31</v>
      </c>
      <c r="H1208" s="72">
        <v>4</v>
      </c>
      <c r="J1208" s="72">
        <v>83</v>
      </c>
      <c r="K1208" s="72">
        <v>1544</v>
      </c>
      <c r="M1208" s="72">
        <v>1461</v>
      </c>
    </row>
    <row r="1209" spans="1:13" ht="15.75" customHeight="1" x14ac:dyDescent="0.15">
      <c r="A1209" s="72">
        <v>2024</v>
      </c>
      <c r="B1209" s="72" t="s">
        <v>130</v>
      </c>
      <c r="C1209" s="72" t="s">
        <v>132</v>
      </c>
      <c r="D1209" s="72" t="s">
        <v>146</v>
      </c>
      <c r="E1209" s="72">
        <v>1405</v>
      </c>
      <c r="F1209" s="72">
        <v>4</v>
      </c>
      <c r="G1209" s="52" t="s">
        <v>31</v>
      </c>
      <c r="H1209" s="72">
        <v>4</v>
      </c>
      <c r="J1209" s="72">
        <v>40</v>
      </c>
      <c r="K1209" s="72">
        <v>263</v>
      </c>
      <c r="L1209" s="72">
        <v>86</v>
      </c>
      <c r="M1209" s="72">
        <v>137</v>
      </c>
    </row>
    <row r="1210" spans="1:13" ht="15.75" customHeight="1" x14ac:dyDescent="0.15">
      <c r="A1210" s="72">
        <v>2024</v>
      </c>
      <c r="B1210" s="72" t="s">
        <v>130</v>
      </c>
      <c r="C1210" s="72" t="s">
        <v>137</v>
      </c>
      <c r="D1210" s="72" t="s">
        <v>146</v>
      </c>
      <c r="E1210" s="72">
        <v>1405</v>
      </c>
      <c r="F1210" s="72">
        <v>4</v>
      </c>
      <c r="G1210" s="52" t="s">
        <v>31</v>
      </c>
      <c r="H1210" s="72">
        <v>4</v>
      </c>
      <c r="J1210" s="72">
        <v>50</v>
      </c>
      <c r="K1210" s="72">
        <v>1217</v>
      </c>
      <c r="L1210" s="72">
        <v>175</v>
      </c>
      <c r="M1210" s="72">
        <v>992</v>
      </c>
    </row>
    <row r="1211" spans="1:13" ht="15.75" customHeight="1" x14ac:dyDescent="0.15">
      <c r="A1211" s="72">
        <v>2024</v>
      </c>
      <c r="B1211" s="72" t="s">
        <v>127</v>
      </c>
      <c r="C1211" s="72" t="s">
        <v>149</v>
      </c>
      <c r="D1211" s="72" t="s">
        <v>146</v>
      </c>
      <c r="E1211" s="72">
        <v>1405</v>
      </c>
      <c r="F1211" s="72">
        <v>4</v>
      </c>
      <c r="G1211" s="52" t="s">
        <v>31</v>
      </c>
      <c r="H1211" s="72">
        <v>4</v>
      </c>
      <c r="I1211" s="72">
        <v>67</v>
      </c>
      <c r="L1211" s="72">
        <v>67</v>
      </c>
    </row>
    <row r="1212" spans="1:13" ht="15.75" customHeight="1" x14ac:dyDescent="0.15">
      <c r="A1212" s="72">
        <v>2024</v>
      </c>
      <c r="B1212" s="72" t="s">
        <v>127</v>
      </c>
      <c r="C1212" s="72" t="s">
        <v>150</v>
      </c>
      <c r="D1212" s="72" t="s">
        <v>146</v>
      </c>
      <c r="E1212" s="72">
        <v>1405</v>
      </c>
      <c r="F1212" s="72">
        <v>4</v>
      </c>
      <c r="G1212" s="52" t="s">
        <v>31</v>
      </c>
      <c r="H1212" s="72">
        <v>4</v>
      </c>
      <c r="I1212" s="72">
        <v>23</v>
      </c>
      <c r="J1212" s="72">
        <v>23</v>
      </c>
    </row>
    <row r="1213" spans="1:13" ht="15.75" customHeight="1" x14ac:dyDescent="0.15">
      <c r="A1213" s="72">
        <v>2024</v>
      </c>
      <c r="B1213" s="72" t="s">
        <v>127</v>
      </c>
      <c r="C1213" s="72" t="s">
        <v>151</v>
      </c>
      <c r="D1213" s="72" t="s">
        <v>146</v>
      </c>
      <c r="E1213" s="72">
        <v>1405</v>
      </c>
      <c r="F1213" s="72">
        <v>4</v>
      </c>
      <c r="G1213" s="52" t="s">
        <v>31</v>
      </c>
      <c r="H1213" s="72">
        <v>4</v>
      </c>
      <c r="I1213" s="72">
        <v>14</v>
      </c>
      <c r="J1213" s="72">
        <v>14</v>
      </c>
    </row>
    <row r="1214" spans="1:13" ht="15.75" customHeight="1" x14ac:dyDescent="0.15">
      <c r="A1214" s="72">
        <v>2024</v>
      </c>
      <c r="B1214" s="72" t="s">
        <v>127</v>
      </c>
      <c r="C1214" s="72" t="s">
        <v>152</v>
      </c>
      <c r="D1214" s="72" t="s">
        <v>146</v>
      </c>
      <c r="E1214" s="72">
        <v>1405</v>
      </c>
      <c r="F1214" s="72">
        <v>4</v>
      </c>
      <c r="G1214" s="52" t="s">
        <v>31</v>
      </c>
      <c r="H1214" s="72">
        <v>4</v>
      </c>
      <c r="I1214" s="72">
        <v>29</v>
      </c>
      <c r="J1214" s="72">
        <v>12</v>
      </c>
      <c r="L1214" s="72">
        <v>17</v>
      </c>
    </row>
    <row r="1215" spans="1:13" ht="15.75" customHeight="1" x14ac:dyDescent="0.15">
      <c r="A1215" s="72">
        <v>2024</v>
      </c>
      <c r="B1215" s="72" t="s">
        <v>127</v>
      </c>
      <c r="C1215" s="72" t="s">
        <v>151</v>
      </c>
      <c r="D1215" s="72" t="s">
        <v>146</v>
      </c>
      <c r="E1215" s="72">
        <v>1410</v>
      </c>
      <c r="F1215" s="72">
        <v>4</v>
      </c>
      <c r="G1215" s="52" t="s">
        <v>31</v>
      </c>
      <c r="H1215" s="72">
        <v>5</v>
      </c>
      <c r="I1215" s="72">
        <v>99</v>
      </c>
      <c r="J1215" s="72">
        <v>19</v>
      </c>
      <c r="L1215" s="72">
        <v>80</v>
      </c>
    </row>
    <row r="1216" spans="1:13" ht="15.75" customHeight="1" x14ac:dyDescent="0.15">
      <c r="A1216" s="72">
        <v>2024</v>
      </c>
      <c r="B1216" s="72" t="s">
        <v>130</v>
      </c>
      <c r="C1216" s="72" t="s">
        <v>132</v>
      </c>
      <c r="D1216" s="72" t="s">
        <v>146</v>
      </c>
      <c r="E1216" s="72">
        <v>1410</v>
      </c>
      <c r="F1216" s="72">
        <v>4</v>
      </c>
      <c r="G1216" s="52" t="s">
        <v>31</v>
      </c>
      <c r="H1216" s="72">
        <v>5</v>
      </c>
      <c r="J1216" s="72">
        <v>53</v>
      </c>
      <c r="K1216" s="40">
        <v>2189</v>
      </c>
      <c r="L1216" s="72">
        <v>235</v>
      </c>
      <c r="M1216" s="72">
        <v>1901</v>
      </c>
    </row>
    <row r="1217" spans="1:13" ht="15.75" customHeight="1" x14ac:dyDescent="0.15">
      <c r="A1217" s="72">
        <v>2024</v>
      </c>
      <c r="B1217" s="72" t="s">
        <v>127</v>
      </c>
      <c r="C1217" s="72" t="s">
        <v>145</v>
      </c>
      <c r="D1217" s="72" t="s">
        <v>146</v>
      </c>
      <c r="E1217" s="72">
        <v>1410</v>
      </c>
      <c r="F1217" s="72">
        <v>4</v>
      </c>
      <c r="G1217" s="52" t="s">
        <v>31</v>
      </c>
      <c r="H1217" s="72">
        <v>5</v>
      </c>
      <c r="I1217" s="72">
        <v>64</v>
      </c>
      <c r="J1217" s="72">
        <v>14</v>
      </c>
      <c r="L1217" s="72">
        <v>50</v>
      </c>
    </row>
    <row r="1218" spans="1:13" ht="15.75" customHeight="1" x14ac:dyDescent="0.15">
      <c r="A1218" s="72">
        <v>2024</v>
      </c>
      <c r="B1218" s="72" t="s">
        <v>127</v>
      </c>
      <c r="C1218" s="72" t="s">
        <v>147</v>
      </c>
      <c r="D1218" s="72" t="s">
        <v>146</v>
      </c>
      <c r="E1218" s="72">
        <v>1410</v>
      </c>
      <c r="F1218" s="72">
        <v>4</v>
      </c>
      <c r="G1218" s="52" t="s">
        <v>31</v>
      </c>
      <c r="H1218" s="72">
        <v>5</v>
      </c>
      <c r="I1218" s="72">
        <v>425</v>
      </c>
      <c r="J1218" s="72">
        <v>27</v>
      </c>
      <c r="L1218" s="72">
        <v>20</v>
      </c>
      <c r="M1218" s="72">
        <v>378</v>
      </c>
    </row>
    <row r="1219" spans="1:13" ht="15.75" customHeight="1" x14ac:dyDescent="0.15">
      <c r="A1219" s="72">
        <v>2024</v>
      </c>
      <c r="B1219" s="72" t="s">
        <v>127</v>
      </c>
      <c r="C1219" s="72" t="s">
        <v>148</v>
      </c>
      <c r="D1219" s="72" t="s">
        <v>146</v>
      </c>
      <c r="E1219" s="72">
        <v>1410</v>
      </c>
      <c r="F1219" s="72">
        <v>4</v>
      </c>
      <c r="G1219" s="52" t="s">
        <v>31</v>
      </c>
      <c r="H1219" s="72">
        <v>5</v>
      </c>
      <c r="I1219" s="72">
        <v>236</v>
      </c>
      <c r="J1219" s="72">
        <v>58</v>
      </c>
      <c r="L1219" s="72">
        <v>122</v>
      </c>
      <c r="M1219" s="72">
        <v>56</v>
      </c>
    </row>
    <row r="1220" spans="1:13" ht="15.75" customHeight="1" x14ac:dyDescent="0.15">
      <c r="A1220" s="72">
        <v>2024</v>
      </c>
      <c r="B1220" s="72" t="s">
        <v>130</v>
      </c>
      <c r="C1220" s="72" t="s">
        <v>141</v>
      </c>
      <c r="D1220" s="72" t="s">
        <v>146</v>
      </c>
      <c r="E1220" s="72">
        <v>1410</v>
      </c>
      <c r="F1220" s="72">
        <v>4</v>
      </c>
      <c r="G1220" s="52" t="s">
        <v>31</v>
      </c>
      <c r="H1220" s="72">
        <v>5</v>
      </c>
      <c r="J1220" s="72">
        <v>23</v>
      </c>
      <c r="K1220" s="72">
        <v>842</v>
      </c>
      <c r="L1220" s="72">
        <v>477</v>
      </c>
      <c r="M1220" s="72">
        <v>342</v>
      </c>
    </row>
    <row r="1221" spans="1:13" ht="15.75" customHeight="1" x14ac:dyDescent="0.15">
      <c r="A1221" s="72">
        <v>2024</v>
      </c>
      <c r="B1221" s="72" t="s">
        <v>130</v>
      </c>
      <c r="C1221" s="72" t="s">
        <v>131</v>
      </c>
      <c r="D1221" s="72" t="s">
        <v>146</v>
      </c>
      <c r="E1221" s="72">
        <v>1410</v>
      </c>
      <c r="F1221" s="72">
        <v>4</v>
      </c>
      <c r="G1221" s="52" t="s">
        <v>31</v>
      </c>
      <c r="H1221" s="72">
        <v>5</v>
      </c>
      <c r="J1221" s="72">
        <v>29</v>
      </c>
      <c r="K1221" s="72">
        <v>169</v>
      </c>
      <c r="L1221" s="72">
        <v>140</v>
      </c>
    </row>
    <row r="1222" spans="1:13" ht="15.75" customHeight="1" x14ac:dyDescent="0.15">
      <c r="A1222" s="72">
        <v>2024</v>
      </c>
      <c r="B1222" s="72" t="s">
        <v>130</v>
      </c>
      <c r="C1222" s="72" t="s">
        <v>136</v>
      </c>
      <c r="D1222" s="72" t="s">
        <v>146</v>
      </c>
      <c r="E1222" s="72">
        <v>1410</v>
      </c>
      <c r="F1222" s="72">
        <v>4</v>
      </c>
      <c r="G1222" s="52" t="s">
        <v>31</v>
      </c>
      <c r="H1222" s="72">
        <v>5</v>
      </c>
      <c r="I1222" s="72">
        <f>J1222+L1222+M1222</f>
        <v>652</v>
      </c>
      <c r="J1222" s="72">
        <v>62</v>
      </c>
      <c r="L1222" s="72">
        <v>538</v>
      </c>
      <c r="M1222" s="72">
        <v>52</v>
      </c>
    </row>
    <row r="1223" spans="1:13" ht="15.75" customHeight="1" x14ac:dyDescent="0.15">
      <c r="A1223" s="72">
        <v>2024</v>
      </c>
      <c r="B1223" s="72" t="s">
        <v>130</v>
      </c>
      <c r="C1223" s="72" t="s">
        <v>137</v>
      </c>
      <c r="D1223" s="72" t="s">
        <v>146</v>
      </c>
      <c r="E1223" s="72">
        <v>1410</v>
      </c>
      <c r="F1223" s="72">
        <v>4</v>
      </c>
      <c r="G1223" s="52" t="s">
        <v>31</v>
      </c>
      <c r="H1223" s="72">
        <v>5</v>
      </c>
      <c r="J1223" s="72">
        <v>62</v>
      </c>
      <c r="K1223" s="72">
        <v>141</v>
      </c>
      <c r="L1223" s="72">
        <v>79</v>
      </c>
    </row>
    <row r="1224" spans="1:13" ht="15.75" customHeight="1" x14ac:dyDescent="0.15">
      <c r="A1224" s="72">
        <v>2024</v>
      </c>
      <c r="B1224" s="72" t="s">
        <v>130</v>
      </c>
      <c r="C1224" s="72" t="s">
        <v>133</v>
      </c>
      <c r="D1224" s="72" t="s">
        <v>146</v>
      </c>
      <c r="E1224" s="72">
        <v>1410</v>
      </c>
      <c r="F1224" s="72">
        <v>4</v>
      </c>
      <c r="G1224" s="52" t="s">
        <v>31</v>
      </c>
      <c r="H1224" s="72">
        <v>5</v>
      </c>
      <c r="J1224" s="72">
        <v>71</v>
      </c>
      <c r="K1224" s="72">
        <v>143</v>
      </c>
      <c r="M1224" s="72">
        <v>72</v>
      </c>
    </row>
    <row r="1225" spans="1:13" ht="15.75" customHeight="1" x14ac:dyDescent="0.15">
      <c r="A1225" s="72">
        <v>2024</v>
      </c>
      <c r="B1225" s="72" t="s">
        <v>127</v>
      </c>
      <c r="C1225" s="72" t="s">
        <v>149</v>
      </c>
      <c r="D1225" s="72" t="s">
        <v>146</v>
      </c>
      <c r="E1225" s="72">
        <v>1410</v>
      </c>
      <c r="F1225" s="72">
        <v>4</v>
      </c>
      <c r="G1225" s="52" t="s">
        <v>31</v>
      </c>
      <c r="H1225" s="72">
        <v>5</v>
      </c>
      <c r="I1225" s="72">
        <v>30</v>
      </c>
      <c r="J1225" s="72">
        <v>30</v>
      </c>
    </row>
    <row r="1226" spans="1:13" ht="15.75" customHeight="1" x14ac:dyDescent="0.15">
      <c r="A1226" s="72">
        <v>2024</v>
      </c>
      <c r="B1226" s="72" t="s">
        <v>127</v>
      </c>
      <c r="C1226" s="72" t="s">
        <v>150</v>
      </c>
      <c r="D1226" s="72" t="s">
        <v>146</v>
      </c>
      <c r="E1226" s="72">
        <v>1410</v>
      </c>
      <c r="F1226" s="72">
        <v>4</v>
      </c>
      <c r="G1226" s="52" t="s">
        <v>31</v>
      </c>
      <c r="H1226" s="72">
        <v>5</v>
      </c>
      <c r="I1226" s="72">
        <v>1</v>
      </c>
      <c r="J1226" s="72">
        <v>1</v>
      </c>
    </row>
    <row r="1227" spans="1:13" ht="15.75" customHeight="1" x14ac:dyDescent="0.15">
      <c r="A1227" s="72">
        <v>2024</v>
      </c>
      <c r="B1227" s="72" t="s">
        <v>127</v>
      </c>
      <c r="C1227" s="72" t="s">
        <v>152</v>
      </c>
      <c r="D1227" s="72" t="s">
        <v>146</v>
      </c>
      <c r="E1227" s="72">
        <v>1410</v>
      </c>
      <c r="F1227" s="72">
        <v>4</v>
      </c>
      <c r="G1227" s="52" t="s">
        <v>31</v>
      </c>
      <c r="H1227" s="72">
        <v>5</v>
      </c>
      <c r="I1227" s="72">
        <v>34</v>
      </c>
      <c r="J1227" s="72">
        <v>34</v>
      </c>
    </row>
    <row r="1228" spans="1:13" ht="15.75" customHeight="1" x14ac:dyDescent="0.15">
      <c r="A1228" s="72">
        <v>2024</v>
      </c>
      <c r="B1228" s="72" t="s">
        <v>127</v>
      </c>
      <c r="C1228" s="72" t="s">
        <v>153</v>
      </c>
      <c r="D1228" s="72" t="s">
        <v>146</v>
      </c>
      <c r="E1228" s="72">
        <v>1410</v>
      </c>
      <c r="F1228" s="72">
        <v>4</v>
      </c>
      <c r="G1228" s="52" t="s">
        <v>31</v>
      </c>
      <c r="H1228" s="72">
        <v>5</v>
      </c>
      <c r="I1228" s="72">
        <v>1</v>
      </c>
      <c r="L1228" s="72">
        <v>1</v>
      </c>
    </row>
    <row r="1229" spans="1:13" ht="15.75" customHeight="1" x14ac:dyDescent="0.15">
      <c r="A1229" s="72">
        <v>2024</v>
      </c>
      <c r="B1229" s="72" t="s">
        <v>127</v>
      </c>
      <c r="C1229" s="72" t="s">
        <v>145</v>
      </c>
      <c r="D1229" s="72" t="s">
        <v>146</v>
      </c>
      <c r="E1229" s="72">
        <v>1103</v>
      </c>
      <c r="F1229" s="72">
        <v>1</v>
      </c>
      <c r="G1229" s="72" t="s">
        <v>28</v>
      </c>
      <c r="H1229" s="72">
        <v>4</v>
      </c>
      <c r="I1229" s="72">
        <v>3</v>
      </c>
      <c r="J1229" s="72">
        <v>3</v>
      </c>
    </row>
    <row r="1230" spans="1:13" ht="15.75" customHeight="1" x14ac:dyDescent="0.15">
      <c r="A1230" s="72">
        <v>2024</v>
      </c>
      <c r="B1230" s="72" t="s">
        <v>127</v>
      </c>
      <c r="C1230" s="72" t="s">
        <v>147</v>
      </c>
      <c r="D1230" s="72" t="s">
        <v>146</v>
      </c>
      <c r="E1230" s="72">
        <v>1103</v>
      </c>
      <c r="F1230" s="72">
        <v>1</v>
      </c>
      <c r="G1230" s="72" t="s">
        <v>28</v>
      </c>
      <c r="H1230" s="72">
        <v>4</v>
      </c>
      <c r="I1230" s="72">
        <v>29</v>
      </c>
      <c r="J1230" s="72">
        <v>6</v>
      </c>
      <c r="L1230" s="72">
        <v>23</v>
      </c>
    </row>
    <row r="1231" spans="1:13" ht="15.75" customHeight="1" x14ac:dyDescent="0.15">
      <c r="A1231" s="72">
        <v>2024</v>
      </c>
      <c r="B1231" s="72" t="s">
        <v>127</v>
      </c>
      <c r="C1231" s="72" t="s">
        <v>148</v>
      </c>
      <c r="D1231" s="72" t="s">
        <v>146</v>
      </c>
      <c r="E1231" s="72">
        <v>1103</v>
      </c>
      <c r="F1231" s="72">
        <v>1</v>
      </c>
      <c r="G1231" s="72" t="s">
        <v>28</v>
      </c>
      <c r="H1231" s="72">
        <v>4</v>
      </c>
      <c r="I1231" s="72">
        <v>39</v>
      </c>
      <c r="J1231" s="72">
        <v>16</v>
      </c>
      <c r="L1231" s="72">
        <v>23</v>
      </c>
    </row>
    <row r="1232" spans="1:13" ht="15.75" customHeight="1" x14ac:dyDescent="0.15">
      <c r="A1232" s="72">
        <v>2024</v>
      </c>
      <c r="B1232" s="72" t="s">
        <v>130</v>
      </c>
      <c r="C1232" s="72" t="s">
        <v>141</v>
      </c>
      <c r="D1232" s="72" t="s">
        <v>146</v>
      </c>
      <c r="E1232" s="72">
        <v>1103</v>
      </c>
      <c r="F1232" s="72">
        <v>1</v>
      </c>
      <c r="G1232" s="72" t="s">
        <v>28</v>
      </c>
      <c r="H1232" s="72">
        <v>4</v>
      </c>
      <c r="J1232" s="72">
        <v>23</v>
      </c>
      <c r="K1232" s="72">
        <v>314</v>
      </c>
      <c r="L1232" s="72">
        <v>182</v>
      </c>
      <c r="M1232" s="72">
        <v>109</v>
      </c>
    </row>
    <row r="1233" spans="1:13" ht="15.75" customHeight="1" x14ac:dyDescent="0.15">
      <c r="A1233" s="72">
        <v>2024</v>
      </c>
      <c r="B1233" s="72" t="s">
        <v>130</v>
      </c>
      <c r="C1233" s="72" t="s">
        <v>131</v>
      </c>
      <c r="D1233" s="72" t="s">
        <v>146</v>
      </c>
      <c r="E1233" s="72">
        <v>1103</v>
      </c>
      <c r="F1233" s="72">
        <v>1</v>
      </c>
      <c r="G1233" s="72" t="s">
        <v>28</v>
      </c>
      <c r="H1233" s="72">
        <v>4</v>
      </c>
      <c r="J1233" s="72">
        <v>52</v>
      </c>
      <c r="K1233" s="72">
        <v>657</v>
      </c>
      <c r="L1233" s="72">
        <v>605</v>
      </c>
    </row>
    <row r="1234" spans="1:13" ht="15.75" customHeight="1" x14ac:dyDescent="0.15">
      <c r="A1234" s="72">
        <v>2024</v>
      </c>
      <c r="B1234" s="72" t="s">
        <v>130</v>
      </c>
      <c r="C1234" s="72" t="s">
        <v>136</v>
      </c>
      <c r="D1234" s="72" t="s">
        <v>146</v>
      </c>
      <c r="E1234" s="72">
        <v>1103</v>
      </c>
      <c r="F1234" s="72">
        <v>1</v>
      </c>
      <c r="G1234" s="72" t="s">
        <v>28</v>
      </c>
      <c r="H1234" s="72">
        <v>4</v>
      </c>
      <c r="J1234" s="72">
        <v>30</v>
      </c>
      <c r="K1234" s="72">
        <v>765</v>
      </c>
      <c r="L1234" s="72">
        <v>196</v>
      </c>
      <c r="M1234" s="72">
        <v>539</v>
      </c>
    </row>
    <row r="1235" spans="1:13" ht="15.75" customHeight="1" x14ac:dyDescent="0.15">
      <c r="A1235" s="72">
        <v>2024</v>
      </c>
      <c r="B1235" s="72" t="s">
        <v>130</v>
      </c>
      <c r="C1235" s="72" t="s">
        <v>132</v>
      </c>
      <c r="D1235" s="72" t="s">
        <v>146</v>
      </c>
      <c r="E1235" s="72">
        <v>1103</v>
      </c>
      <c r="F1235" s="72">
        <v>1</v>
      </c>
      <c r="G1235" s="72" t="s">
        <v>28</v>
      </c>
      <c r="H1235" s="72">
        <v>4</v>
      </c>
      <c r="J1235" s="72">
        <v>26</v>
      </c>
      <c r="K1235" s="72">
        <v>94</v>
      </c>
      <c r="L1235" s="72">
        <v>68</v>
      </c>
    </row>
    <row r="1236" spans="1:13" ht="15.75" customHeight="1" x14ac:dyDescent="0.15">
      <c r="A1236" s="72">
        <v>2024</v>
      </c>
      <c r="B1236" s="72" t="s">
        <v>130</v>
      </c>
      <c r="C1236" s="72" t="s">
        <v>137</v>
      </c>
      <c r="D1236" s="72" t="s">
        <v>146</v>
      </c>
      <c r="E1236" s="72">
        <v>1103</v>
      </c>
      <c r="F1236" s="72">
        <v>1</v>
      </c>
      <c r="G1236" s="72" t="s">
        <v>28</v>
      </c>
      <c r="H1236" s="72">
        <v>4</v>
      </c>
      <c r="J1236" s="72">
        <v>42</v>
      </c>
      <c r="K1236" s="72">
        <v>1772</v>
      </c>
      <c r="M1236" s="72">
        <v>1730</v>
      </c>
    </row>
    <row r="1237" spans="1:13" ht="15.75" customHeight="1" x14ac:dyDescent="0.15">
      <c r="A1237" s="72">
        <v>2024</v>
      </c>
      <c r="B1237" s="72" t="s">
        <v>127</v>
      </c>
      <c r="C1237" s="72" t="s">
        <v>149</v>
      </c>
      <c r="D1237" s="72" t="s">
        <v>146</v>
      </c>
      <c r="E1237" s="72">
        <v>1103</v>
      </c>
      <c r="F1237" s="72">
        <v>1</v>
      </c>
      <c r="G1237" s="72" t="s">
        <v>28</v>
      </c>
      <c r="H1237" s="72">
        <v>4</v>
      </c>
      <c r="I1237" s="72">
        <v>221</v>
      </c>
      <c r="J1237" s="72">
        <v>192</v>
      </c>
      <c r="L1237" s="72">
        <v>29</v>
      </c>
    </row>
    <row r="1238" spans="1:13" ht="15.75" customHeight="1" x14ac:dyDescent="0.15">
      <c r="A1238" s="72">
        <v>2024</v>
      </c>
      <c r="B1238" s="72" t="s">
        <v>127</v>
      </c>
      <c r="C1238" s="72" t="s">
        <v>150</v>
      </c>
      <c r="D1238" s="72" t="s">
        <v>146</v>
      </c>
      <c r="E1238" s="72">
        <v>1103</v>
      </c>
      <c r="F1238" s="72">
        <v>1</v>
      </c>
      <c r="G1238" s="72" t="s">
        <v>28</v>
      </c>
      <c r="H1238" s="72">
        <v>4</v>
      </c>
      <c r="I1238" s="72">
        <v>19</v>
      </c>
      <c r="J1238" s="72">
        <v>19</v>
      </c>
    </row>
    <row r="1239" spans="1:13" ht="15.75" customHeight="1" x14ac:dyDescent="0.15">
      <c r="A1239" s="72">
        <v>2024</v>
      </c>
      <c r="B1239" s="72" t="s">
        <v>127</v>
      </c>
      <c r="C1239" s="72" t="s">
        <v>151</v>
      </c>
      <c r="D1239" s="72" t="s">
        <v>146</v>
      </c>
      <c r="E1239" s="72">
        <v>1103</v>
      </c>
      <c r="F1239" s="72">
        <v>1</v>
      </c>
      <c r="G1239" s="72" t="s">
        <v>28</v>
      </c>
      <c r="H1239" s="72">
        <v>4</v>
      </c>
      <c r="I1239" s="72">
        <v>589</v>
      </c>
      <c r="J1239" s="72">
        <v>15</v>
      </c>
      <c r="L1239" s="72">
        <v>442</v>
      </c>
      <c r="M1239" s="72">
        <v>132</v>
      </c>
    </row>
    <row r="1240" spans="1:13" ht="15.75" customHeight="1" x14ac:dyDescent="0.15">
      <c r="A1240" s="72">
        <v>2024</v>
      </c>
      <c r="B1240" s="72" t="s">
        <v>127</v>
      </c>
      <c r="C1240" s="72" t="s">
        <v>152</v>
      </c>
      <c r="D1240" s="72" t="s">
        <v>146</v>
      </c>
      <c r="E1240" s="72">
        <v>1103</v>
      </c>
      <c r="F1240" s="72">
        <v>1</v>
      </c>
      <c r="G1240" s="72" t="s">
        <v>28</v>
      </c>
      <c r="H1240" s="72">
        <v>4</v>
      </c>
      <c r="I1240" s="72">
        <v>11</v>
      </c>
      <c r="L1240" s="72">
        <v>11</v>
      </c>
    </row>
    <row r="1241" spans="1:13" ht="15.75" customHeight="1" x14ac:dyDescent="0.15">
      <c r="A1241" s="72">
        <v>2024</v>
      </c>
      <c r="B1241" s="72" t="s">
        <v>127</v>
      </c>
      <c r="C1241" s="72" t="s">
        <v>145</v>
      </c>
      <c r="D1241" s="72" t="s">
        <v>146</v>
      </c>
      <c r="E1241" s="72">
        <v>1108</v>
      </c>
      <c r="F1241" s="72">
        <v>1</v>
      </c>
      <c r="G1241" s="72" t="s">
        <v>28</v>
      </c>
      <c r="I1241" s="72">
        <v>4</v>
      </c>
      <c r="J1241" s="72">
        <v>4</v>
      </c>
    </row>
    <row r="1242" spans="1:13" ht="15.75" customHeight="1" x14ac:dyDescent="0.15">
      <c r="A1242" s="72">
        <v>2024</v>
      </c>
      <c r="B1242" s="72" t="s">
        <v>127</v>
      </c>
      <c r="C1242" s="72" t="s">
        <v>147</v>
      </c>
      <c r="D1242" s="72" t="s">
        <v>146</v>
      </c>
      <c r="E1242" s="72">
        <v>1108</v>
      </c>
      <c r="F1242" s="72">
        <v>1</v>
      </c>
      <c r="G1242" s="72" t="s">
        <v>28</v>
      </c>
      <c r="I1242" s="72">
        <v>5</v>
      </c>
      <c r="L1242" s="72">
        <v>5</v>
      </c>
    </row>
    <row r="1243" spans="1:13" ht="15.75" customHeight="1" x14ac:dyDescent="0.15">
      <c r="A1243" s="72">
        <v>2024</v>
      </c>
      <c r="B1243" s="72" t="s">
        <v>127</v>
      </c>
      <c r="C1243" s="72" t="s">
        <v>148</v>
      </c>
      <c r="D1243" s="72" t="s">
        <v>146</v>
      </c>
      <c r="E1243" s="72">
        <v>1108</v>
      </c>
      <c r="F1243" s="72">
        <v>1</v>
      </c>
      <c r="G1243" s="72" t="s">
        <v>28</v>
      </c>
      <c r="I1243" s="72">
        <v>145</v>
      </c>
      <c r="J1243" s="72">
        <v>4</v>
      </c>
      <c r="L1243" s="72">
        <v>50</v>
      </c>
      <c r="M1243" s="72">
        <v>91</v>
      </c>
    </row>
    <row r="1244" spans="1:13" ht="15.75" customHeight="1" x14ac:dyDescent="0.15">
      <c r="A1244" s="72">
        <v>2024</v>
      </c>
      <c r="B1244" s="72" t="s">
        <v>130</v>
      </c>
      <c r="C1244" s="72" t="s">
        <v>141</v>
      </c>
      <c r="D1244" s="72" t="s">
        <v>146</v>
      </c>
      <c r="E1244" s="72">
        <v>1108</v>
      </c>
      <c r="F1244" s="72">
        <v>1</v>
      </c>
      <c r="G1244" s="72" t="s">
        <v>28</v>
      </c>
      <c r="J1244" s="72">
        <v>54</v>
      </c>
      <c r="K1244" s="72">
        <v>1451</v>
      </c>
      <c r="L1244" s="72">
        <v>222</v>
      </c>
      <c r="M1244" s="72">
        <v>1175</v>
      </c>
    </row>
    <row r="1245" spans="1:13" ht="15.75" customHeight="1" x14ac:dyDescent="0.15">
      <c r="A1245" s="72">
        <v>2024</v>
      </c>
      <c r="B1245" s="72" t="s">
        <v>130</v>
      </c>
      <c r="C1245" s="72" t="s">
        <v>131</v>
      </c>
      <c r="D1245" s="72" t="s">
        <v>146</v>
      </c>
      <c r="E1245" s="72">
        <v>1108</v>
      </c>
      <c r="F1245" s="72">
        <v>1</v>
      </c>
      <c r="G1245" s="72" t="s">
        <v>28</v>
      </c>
      <c r="J1245" s="72">
        <v>61</v>
      </c>
      <c r="K1245" s="72">
        <v>82</v>
      </c>
      <c r="L1245" s="72">
        <v>21</v>
      </c>
    </row>
    <row r="1246" spans="1:13" ht="15.75" customHeight="1" x14ac:dyDescent="0.15">
      <c r="A1246" s="72">
        <v>2024</v>
      </c>
      <c r="B1246" s="72" t="s">
        <v>130</v>
      </c>
      <c r="C1246" s="72" t="s">
        <v>136</v>
      </c>
      <c r="D1246" s="72" t="s">
        <v>146</v>
      </c>
      <c r="E1246" s="72">
        <v>1108</v>
      </c>
      <c r="F1246" s="72">
        <v>1</v>
      </c>
      <c r="G1246" s="72" t="s">
        <v>28</v>
      </c>
      <c r="J1246" s="72">
        <v>42</v>
      </c>
      <c r="K1246" s="72">
        <v>230</v>
      </c>
      <c r="L1246" s="72">
        <v>188</v>
      </c>
    </row>
    <row r="1247" spans="1:13" ht="15.75" customHeight="1" x14ac:dyDescent="0.15">
      <c r="A1247" s="72">
        <v>2024</v>
      </c>
      <c r="B1247" s="72" t="s">
        <v>130</v>
      </c>
      <c r="C1247" s="72" t="s">
        <v>132</v>
      </c>
      <c r="D1247" s="72" t="s">
        <v>146</v>
      </c>
      <c r="E1247" s="72">
        <v>1108</v>
      </c>
      <c r="F1247" s="72">
        <v>1</v>
      </c>
      <c r="G1247" s="72" t="s">
        <v>28</v>
      </c>
      <c r="I1247" s="72"/>
      <c r="J1247" s="72">
        <v>31</v>
      </c>
      <c r="K1247" s="72">
        <v>65</v>
      </c>
      <c r="L1247" s="72">
        <v>34</v>
      </c>
    </row>
    <row r="1248" spans="1:13" ht="15.75" customHeight="1" x14ac:dyDescent="0.15">
      <c r="A1248" s="72">
        <v>2024</v>
      </c>
      <c r="B1248" s="72" t="s">
        <v>130</v>
      </c>
      <c r="C1248" s="72" t="s">
        <v>137</v>
      </c>
      <c r="D1248" s="72" t="s">
        <v>146</v>
      </c>
      <c r="E1248" s="72">
        <v>1108</v>
      </c>
      <c r="F1248" s="72">
        <v>1</v>
      </c>
      <c r="G1248" s="72" t="s">
        <v>28</v>
      </c>
      <c r="J1248" s="72">
        <v>13</v>
      </c>
      <c r="K1248" s="72">
        <v>435</v>
      </c>
      <c r="M1248" s="72">
        <v>422</v>
      </c>
    </row>
    <row r="1249" spans="1:13" ht="15.75" customHeight="1" x14ac:dyDescent="0.15">
      <c r="A1249" s="72">
        <v>2024</v>
      </c>
      <c r="B1249" s="72" t="s">
        <v>130</v>
      </c>
      <c r="C1249" s="72" t="s">
        <v>133</v>
      </c>
      <c r="D1249" s="72" t="s">
        <v>146</v>
      </c>
      <c r="E1249" s="72">
        <v>1108</v>
      </c>
      <c r="F1249" s="72">
        <v>1</v>
      </c>
      <c r="G1249" s="72" t="s">
        <v>28</v>
      </c>
      <c r="J1249" s="72">
        <v>20</v>
      </c>
      <c r="K1249" s="72">
        <v>69</v>
      </c>
      <c r="L1249" s="72">
        <v>49</v>
      </c>
    </row>
    <row r="1250" spans="1:13" ht="15.75" customHeight="1" x14ac:dyDescent="0.15">
      <c r="A1250" s="72">
        <v>2024</v>
      </c>
      <c r="B1250" s="72" t="s">
        <v>127</v>
      </c>
      <c r="C1250" s="72" t="s">
        <v>149</v>
      </c>
      <c r="D1250" s="72" t="s">
        <v>146</v>
      </c>
      <c r="E1250" s="72">
        <v>1108</v>
      </c>
      <c r="F1250" s="72">
        <v>1</v>
      </c>
      <c r="G1250" s="72" t="s">
        <v>28</v>
      </c>
      <c r="I1250" s="72">
        <v>27</v>
      </c>
      <c r="L1250" s="72">
        <v>27</v>
      </c>
    </row>
    <row r="1251" spans="1:13" ht="15.75" customHeight="1" x14ac:dyDescent="0.15">
      <c r="A1251" s="72">
        <v>2024</v>
      </c>
      <c r="B1251" s="72" t="s">
        <v>127</v>
      </c>
      <c r="C1251" s="72" t="s">
        <v>150</v>
      </c>
      <c r="D1251" s="72" t="s">
        <v>146</v>
      </c>
      <c r="E1251" s="72">
        <v>1108</v>
      </c>
      <c r="F1251" s="72">
        <v>1</v>
      </c>
      <c r="G1251" s="72" t="s">
        <v>28</v>
      </c>
      <c r="J1251" s="72">
        <v>3</v>
      </c>
    </row>
    <row r="1252" spans="1:13" ht="15.75" customHeight="1" x14ac:dyDescent="0.15">
      <c r="A1252" s="72">
        <v>2024</v>
      </c>
      <c r="B1252" s="72" t="s">
        <v>127</v>
      </c>
      <c r="C1252" s="72" t="s">
        <v>151</v>
      </c>
      <c r="D1252" s="72" t="s">
        <v>146</v>
      </c>
      <c r="E1252" s="72">
        <v>1108</v>
      </c>
      <c r="F1252" s="72">
        <v>1</v>
      </c>
      <c r="G1252" s="72" t="s">
        <v>28</v>
      </c>
      <c r="I1252" s="72">
        <v>40</v>
      </c>
      <c r="J1252" s="72">
        <v>40</v>
      </c>
    </row>
    <row r="1253" spans="1:13" ht="15.75" customHeight="1" x14ac:dyDescent="0.15">
      <c r="A1253" s="72">
        <v>2024</v>
      </c>
      <c r="B1253" s="72" t="s">
        <v>127</v>
      </c>
      <c r="C1253" s="72" t="s">
        <v>152</v>
      </c>
      <c r="D1253" s="72" t="s">
        <v>146</v>
      </c>
      <c r="E1253" s="72">
        <v>1108</v>
      </c>
      <c r="F1253" s="72">
        <v>1</v>
      </c>
      <c r="G1253" s="72" t="s">
        <v>28</v>
      </c>
      <c r="I1253" s="72">
        <v>20</v>
      </c>
      <c r="L1253" s="72">
        <v>20</v>
      </c>
    </row>
    <row r="1254" spans="1:13" ht="15.75" customHeight="1" x14ac:dyDescent="0.15">
      <c r="A1254" s="72">
        <v>2024</v>
      </c>
      <c r="B1254" s="72" t="s">
        <v>127</v>
      </c>
      <c r="C1254" s="72" t="s">
        <v>153</v>
      </c>
      <c r="D1254" s="72" t="s">
        <v>146</v>
      </c>
      <c r="E1254" s="72">
        <v>1108</v>
      </c>
      <c r="F1254" s="72">
        <v>1</v>
      </c>
      <c r="G1254" s="72" t="s">
        <v>28</v>
      </c>
      <c r="I1254" s="72">
        <v>121</v>
      </c>
      <c r="L1254" s="72">
        <v>121</v>
      </c>
    </row>
    <row r="1255" spans="1:13" ht="15.75" customHeight="1" x14ac:dyDescent="0.15">
      <c r="A1255" s="72">
        <v>2024</v>
      </c>
      <c r="B1255" s="72" t="s">
        <v>127</v>
      </c>
      <c r="C1255" s="72" t="s">
        <v>145</v>
      </c>
      <c r="D1255" s="72" t="s">
        <v>146</v>
      </c>
      <c r="E1255" s="72">
        <v>1205</v>
      </c>
      <c r="F1255" s="72">
        <v>2</v>
      </c>
      <c r="G1255" s="72" t="s">
        <v>28</v>
      </c>
      <c r="H1255" s="72">
        <v>4</v>
      </c>
      <c r="I1255" s="72">
        <v>138</v>
      </c>
      <c r="J1255" s="72">
        <v>26</v>
      </c>
      <c r="L1255" s="72">
        <v>55</v>
      </c>
      <c r="M1255" s="72">
        <v>57</v>
      </c>
    </row>
    <row r="1256" spans="1:13" ht="15.75" customHeight="1" x14ac:dyDescent="0.15">
      <c r="A1256" s="72">
        <v>2024</v>
      </c>
      <c r="B1256" s="72" t="s">
        <v>127</v>
      </c>
      <c r="C1256" s="72" t="s">
        <v>147</v>
      </c>
      <c r="D1256" s="72" t="s">
        <v>146</v>
      </c>
      <c r="E1256" s="72">
        <v>1205</v>
      </c>
      <c r="F1256" s="72">
        <v>2</v>
      </c>
      <c r="G1256" s="72" t="s">
        <v>28</v>
      </c>
      <c r="H1256" s="72">
        <v>4</v>
      </c>
      <c r="I1256" s="72">
        <v>10</v>
      </c>
      <c r="L1256" s="72">
        <v>10</v>
      </c>
    </row>
    <row r="1257" spans="1:13" ht="15.75" customHeight="1" x14ac:dyDescent="0.15">
      <c r="A1257" s="72">
        <v>2024</v>
      </c>
      <c r="B1257" s="72" t="s">
        <v>127</v>
      </c>
      <c r="C1257" s="72" t="s">
        <v>148</v>
      </c>
      <c r="D1257" s="72" t="s">
        <v>146</v>
      </c>
      <c r="E1257" s="72">
        <v>1205</v>
      </c>
      <c r="F1257" s="72">
        <v>2</v>
      </c>
      <c r="G1257" s="72" t="s">
        <v>28</v>
      </c>
      <c r="H1257" s="72">
        <v>4</v>
      </c>
      <c r="I1257" s="72">
        <v>23</v>
      </c>
      <c r="J1257" s="72">
        <v>1</v>
      </c>
      <c r="L1257" s="72">
        <v>22</v>
      </c>
    </row>
    <row r="1258" spans="1:13" ht="15.75" customHeight="1" x14ac:dyDescent="0.15">
      <c r="A1258" s="72">
        <v>2024</v>
      </c>
      <c r="B1258" s="72" t="s">
        <v>130</v>
      </c>
      <c r="C1258" s="72" t="s">
        <v>141</v>
      </c>
      <c r="D1258" s="72" t="s">
        <v>146</v>
      </c>
      <c r="E1258" s="72">
        <v>1205</v>
      </c>
      <c r="F1258" s="72">
        <v>2</v>
      </c>
      <c r="G1258" s="72" t="s">
        <v>28</v>
      </c>
      <c r="H1258" s="72">
        <v>4</v>
      </c>
      <c r="J1258" s="72">
        <v>36</v>
      </c>
      <c r="K1258" s="72">
        <v>2066</v>
      </c>
      <c r="L1258" s="72">
        <v>182</v>
      </c>
      <c r="M1258" s="72">
        <v>1848</v>
      </c>
    </row>
    <row r="1259" spans="1:13" ht="15.75" customHeight="1" x14ac:dyDescent="0.15">
      <c r="A1259" s="72">
        <v>2024</v>
      </c>
      <c r="B1259" s="72" t="s">
        <v>130</v>
      </c>
      <c r="C1259" s="72" t="s">
        <v>131</v>
      </c>
      <c r="D1259" s="72" t="s">
        <v>146</v>
      </c>
      <c r="E1259" s="72">
        <v>1205</v>
      </c>
      <c r="F1259" s="72">
        <v>2</v>
      </c>
      <c r="G1259" s="72" t="s">
        <v>28</v>
      </c>
      <c r="H1259" s="72">
        <v>4</v>
      </c>
      <c r="J1259" s="72">
        <v>45</v>
      </c>
      <c r="K1259" s="72">
        <v>262</v>
      </c>
      <c r="L1259" s="72">
        <v>217</v>
      </c>
    </row>
    <row r="1260" spans="1:13" ht="15.75" customHeight="1" x14ac:dyDescent="0.15">
      <c r="A1260" s="72">
        <v>2024</v>
      </c>
      <c r="B1260" s="72" t="s">
        <v>130</v>
      </c>
      <c r="C1260" s="72" t="s">
        <v>136</v>
      </c>
      <c r="D1260" s="72" t="s">
        <v>146</v>
      </c>
      <c r="E1260" s="72">
        <v>1205</v>
      </c>
      <c r="F1260" s="72">
        <v>2</v>
      </c>
      <c r="G1260" s="72" t="s">
        <v>28</v>
      </c>
      <c r="H1260" s="72">
        <v>4</v>
      </c>
      <c r="I1260" s="72"/>
      <c r="J1260" s="72">
        <v>31</v>
      </c>
      <c r="K1260" s="72">
        <v>69</v>
      </c>
      <c r="L1260" s="72">
        <v>38</v>
      </c>
    </row>
    <row r="1261" spans="1:13" ht="15.75" customHeight="1" x14ac:dyDescent="0.15">
      <c r="A1261" s="72">
        <v>2024</v>
      </c>
      <c r="B1261" s="72" t="s">
        <v>130</v>
      </c>
      <c r="C1261" s="72" t="s">
        <v>132</v>
      </c>
      <c r="D1261" s="72" t="s">
        <v>146</v>
      </c>
      <c r="E1261" s="72">
        <v>1205</v>
      </c>
      <c r="F1261" s="72">
        <v>2</v>
      </c>
      <c r="G1261" s="72" t="s">
        <v>28</v>
      </c>
      <c r="H1261" s="72">
        <v>4</v>
      </c>
      <c r="J1261" s="72">
        <v>3</v>
      </c>
      <c r="K1261" s="72">
        <v>842</v>
      </c>
      <c r="L1261" s="72">
        <v>242</v>
      </c>
      <c r="M1261" s="72">
        <v>597</v>
      </c>
    </row>
    <row r="1262" spans="1:13" ht="15.75" customHeight="1" x14ac:dyDescent="0.15">
      <c r="A1262" s="72">
        <v>2024</v>
      </c>
      <c r="B1262" s="72" t="s">
        <v>130</v>
      </c>
      <c r="C1262" s="72" t="s">
        <v>137</v>
      </c>
      <c r="D1262" s="72" t="s">
        <v>146</v>
      </c>
      <c r="E1262" s="72">
        <v>1205</v>
      </c>
      <c r="F1262" s="72">
        <v>2</v>
      </c>
      <c r="G1262" s="72" t="s">
        <v>28</v>
      </c>
      <c r="H1262" s="72">
        <v>4</v>
      </c>
      <c r="J1262" s="72">
        <v>20</v>
      </c>
      <c r="K1262" s="72">
        <v>790</v>
      </c>
      <c r="L1262" s="72">
        <v>157</v>
      </c>
      <c r="M1262" s="72">
        <v>613</v>
      </c>
    </row>
    <row r="1263" spans="1:13" ht="15.75" customHeight="1" x14ac:dyDescent="0.15">
      <c r="A1263" s="72">
        <v>2024</v>
      </c>
      <c r="B1263" s="72" t="s">
        <v>127</v>
      </c>
      <c r="C1263" s="72" t="s">
        <v>149</v>
      </c>
      <c r="D1263" s="72" t="s">
        <v>146</v>
      </c>
      <c r="E1263" s="72">
        <v>1205</v>
      </c>
      <c r="F1263" s="72">
        <v>2</v>
      </c>
      <c r="G1263" s="72" t="s">
        <v>28</v>
      </c>
      <c r="H1263" s="72">
        <v>4</v>
      </c>
      <c r="I1263" s="72">
        <v>108</v>
      </c>
      <c r="L1263" s="72">
        <v>108</v>
      </c>
    </row>
    <row r="1264" spans="1:13" ht="15.75" customHeight="1" x14ac:dyDescent="0.15">
      <c r="A1264" s="72">
        <v>2024</v>
      </c>
      <c r="B1264" s="72" t="s">
        <v>127</v>
      </c>
      <c r="C1264" s="72" t="s">
        <v>150</v>
      </c>
      <c r="D1264" s="72" t="s">
        <v>146</v>
      </c>
      <c r="E1264" s="72">
        <v>1205</v>
      </c>
      <c r="F1264" s="72">
        <v>2</v>
      </c>
      <c r="G1264" s="72" t="s">
        <v>28</v>
      </c>
      <c r="H1264" s="72">
        <v>4</v>
      </c>
      <c r="I1264" s="72">
        <v>21</v>
      </c>
      <c r="L1264" s="72">
        <v>21</v>
      </c>
    </row>
    <row r="1265" spans="1:13" ht="15.75" customHeight="1" x14ac:dyDescent="0.15">
      <c r="A1265" s="72">
        <v>2024</v>
      </c>
      <c r="B1265" s="72" t="s">
        <v>127</v>
      </c>
      <c r="C1265" s="72" t="s">
        <v>151</v>
      </c>
      <c r="D1265" s="72" t="s">
        <v>146</v>
      </c>
      <c r="E1265" s="72">
        <v>1205</v>
      </c>
      <c r="F1265" s="72">
        <v>2</v>
      </c>
      <c r="G1265" s="72" t="s">
        <v>28</v>
      </c>
      <c r="H1265" s="72">
        <v>4</v>
      </c>
      <c r="I1265" s="72">
        <v>28</v>
      </c>
      <c r="L1265" s="72">
        <v>28</v>
      </c>
    </row>
    <row r="1266" spans="1:13" ht="15.75" customHeight="1" x14ac:dyDescent="0.15">
      <c r="A1266" s="72">
        <v>2024</v>
      </c>
      <c r="B1266" s="72" t="s">
        <v>127</v>
      </c>
      <c r="C1266" s="72" t="s">
        <v>152</v>
      </c>
      <c r="D1266" s="72" t="s">
        <v>146</v>
      </c>
      <c r="E1266" s="72">
        <v>1205</v>
      </c>
      <c r="F1266" s="72">
        <v>2</v>
      </c>
      <c r="G1266" s="72" t="s">
        <v>28</v>
      </c>
      <c r="H1266" s="72">
        <v>4</v>
      </c>
      <c r="I1266" s="72">
        <v>129</v>
      </c>
      <c r="J1266" s="72">
        <v>7</v>
      </c>
      <c r="L1266" s="72">
        <v>122</v>
      </c>
    </row>
    <row r="1267" spans="1:13" ht="15.75" customHeight="1" x14ac:dyDescent="0.15">
      <c r="A1267" s="72">
        <v>2024</v>
      </c>
      <c r="B1267" s="72" t="s">
        <v>127</v>
      </c>
      <c r="C1267" s="72" t="s">
        <v>145</v>
      </c>
      <c r="D1267" s="72" t="s">
        <v>146</v>
      </c>
      <c r="E1267" s="72">
        <v>1207</v>
      </c>
      <c r="F1267" s="72">
        <v>2</v>
      </c>
      <c r="G1267" s="72" t="s">
        <v>28</v>
      </c>
      <c r="H1267" s="72">
        <v>5</v>
      </c>
      <c r="I1267" s="72">
        <v>4</v>
      </c>
      <c r="J1267" s="72">
        <v>4</v>
      </c>
    </row>
    <row r="1268" spans="1:13" ht="15.75" customHeight="1" x14ac:dyDescent="0.15">
      <c r="A1268" s="72">
        <v>2024</v>
      </c>
      <c r="B1268" s="72" t="s">
        <v>127</v>
      </c>
      <c r="C1268" s="72" t="s">
        <v>147</v>
      </c>
      <c r="D1268" s="72" t="s">
        <v>146</v>
      </c>
      <c r="E1268" s="72">
        <v>1207</v>
      </c>
      <c r="F1268" s="72">
        <v>2</v>
      </c>
      <c r="G1268" s="72" t="s">
        <v>28</v>
      </c>
      <c r="H1268" s="72">
        <v>5</v>
      </c>
      <c r="I1268" s="72">
        <v>704</v>
      </c>
      <c r="J1268" s="72">
        <v>25</v>
      </c>
      <c r="L1268" s="72">
        <v>72</v>
      </c>
      <c r="M1268" s="72">
        <v>607</v>
      </c>
    </row>
    <row r="1269" spans="1:13" ht="15.75" customHeight="1" x14ac:dyDescent="0.15">
      <c r="A1269" s="72">
        <v>2024</v>
      </c>
      <c r="B1269" s="72" t="s">
        <v>127</v>
      </c>
      <c r="C1269" s="72" t="s">
        <v>148</v>
      </c>
      <c r="D1269" s="72" t="s">
        <v>146</v>
      </c>
      <c r="E1269" s="72">
        <v>1207</v>
      </c>
      <c r="F1269" s="72">
        <v>2</v>
      </c>
      <c r="G1269" s="72" t="s">
        <v>28</v>
      </c>
      <c r="H1269" s="72">
        <v>5</v>
      </c>
      <c r="I1269" s="72">
        <v>44</v>
      </c>
      <c r="J1269" s="72">
        <v>6</v>
      </c>
      <c r="L1269" s="72">
        <v>38</v>
      </c>
    </row>
    <row r="1270" spans="1:13" ht="15.75" customHeight="1" x14ac:dyDescent="0.15">
      <c r="A1270" s="72">
        <v>2024</v>
      </c>
      <c r="B1270" s="72" t="s">
        <v>130</v>
      </c>
      <c r="C1270" s="72" t="s">
        <v>141</v>
      </c>
      <c r="D1270" s="72" t="s">
        <v>146</v>
      </c>
      <c r="E1270" s="72">
        <v>1207</v>
      </c>
      <c r="F1270" s="72">
        <v>2</v>
      </c>
      <c r="G1270" s="72" t="s">
        <v>28</v>
      </c>
      <c r="H1270" s="72">
        <v>5</v>
      </c>
      <c r="J1270" s="72">
        <v>24</v>
      </c>
      <c r="K1270" s="72">
        <v>831</v>
      </c>
      <c r="L1270" s="72">
        <v>460</v>
      </c>
      <c r="M1270" s="72">
        <v>347</v>
      </c>
    </row>
    <row r="1271" spans="1:13" ht="15.75" customHeight="1" x14ac:dyDescent="0.15">
      <c r="A1271" s="72">
        <v>2024</v>
      </c>
      <c r="B1271" s="72" t="s">
        <v>130</v>
      </c>
      <c r="C1271" s="72" t="s">
        <v>131</v>
      </c>
      <c r="D1271" s="72" t="s">
        <v>146</v>
      </c>
      <c r="E1271" s="72">
        <v>1207</v>
      </c>
      <c r="F1271" s="72">
        <v>2</v>
      </c>
      <c r="G1271" s="72" t="s">
        <v>28</v>
      </c>
      <c r="H1271" s="72">
        <v>5</v>
      </c>
      <c r="J1271" s="72">
        <v>80</v>
      </c>
      <c r="K1271" s="72">
        <v>116</v>
      </c>
      <c r="L1271" s="72">
        <v>36</v>
      </c>
    </row>
    <row r="1272" spans="1:13" ht="15.75" customHeight="1" x14ac:dyDescent="0.15">
      <c r="A1272" s="72">
        <v>2024</v>
      </c>
      <c r="B1272" s="72" t="s">
        <v>130</v>
      </c>
      <c r="C1272" s="72" t="s">
        <v>136</v>
      </c>
      <c r="D1272" s="72" t="s">
        <v>146</v>
      </c>
      <c r="E1272" s="72">
        <v>1207</v>
      </c>
      <c r="F1272" s="72">
        <v>2</v>
      </c>
      <c r="G1272" s="72" t="s">
        <v>28</v>
      </c>
      <c r="H1272" s="72">
        <v>5</v>
      </c>
      <c r="I1272" s="72">
        <v>95</v>
      </c>
      <c r="J1272" s="72">
        <v>82</v>
      </c>
      <c r="L1272" s="72">
        <v>13</v>
      </c>
    </row>
    <row r="1273" spans="1:13" ht="15.75" customHeight="1" x14ac:dyDescent="0.15">
      <c r="A1273" s="72">
        <v>2024</v>
      </c>
      <c r="B1273" s="72" t="s">
        <v>130</v>
      </c>
      <c r="C1273" s="72" t="s">
        <v>132</v>
      </c>
      <c r="D1273" s="72" t="s">
        <v>146</v>
      </c>
      <c r="E1273" s="72">
        <v>1207</v>
      </c>
      <c r="F1273" s="72">
        <v>2</v>
      </c>
      <c r="G1273" s="72" t="s">
        <v>28</v>
      </c>
      <c r="H1273" s="72">
        <v>5</v>
      </c>
      <c r="I1273" s="72"/>
      <c r="J1273" s="72">
        <v>34</v>
      </c>
      <c r="K1273" s="72">
        <v>1593</v>
      </c>
      <c r="L1273" s="72">
        <v>344</v>
      </c>
      <c r="M1273" s="72">
        <v>1215</v>
      </c>
    </row>
    <row r="1274" spans="1:13" ht="15.75" customHeight="1" x14ac:dyDescent="0.15">
      <c r="A1274" s="72">
        <v>2024</v>
      </c>
      <c r="B1274" s="72" t="s">
        <v>130</v>
      </c>
      <c r="C1274" s="72" t="s">
        <v>137</v>
      </c>
      <c r="D1274" s="72" t="s">
        <v>146</v>
      </c>
      <c r="E1274" s="72">
        <v>1207</v>
      </c>
      <c r="F1274" s="72">
        <v>2</v>
      </c>
      <c r="G1274" s="72" t="s">
        <v>28</v>
      </c>
      <c r="H1274" s="72">
        <v>5</v>
      </c>
      <c r="J1274" s="72">
        <v>18</v>
      </c>
      <c r="K1274" s="72">
        <v>58</v>
      </c>
      <c r="L1274" s="72">
        <v>40</v>
      </c>
    </row>
    <row r="1275" spans="1:13" ht="15.75" customHeight="1" x14ac:dyDescent="0.15">
      <c r="A1275" s="72">
        <v>2024</v>
      </c>
      <c r="B1275" s="72" t="s">
        <v>130</v>
      </c>
      <c r="C1275" s="72" t="s">
        <v>133</v>
      </c>
      <c r="D1275" s="72" t="s">
        <v>146</v>
      </c>
      <c r="E1275" s="72">
        <v>1207</v>
      </c>
      <c r="F1275" s="72">
        <v>2</v>
      </c>
      <c r="G1275" s="72" t="s">
        <v>28</v>
      </c>
      <c r="H1275" s="72">
        <v>5</v>
      </c>
      <c r="J1275" s="72">
        <v>24</v>
      </c>
      <c r="K1275" s="72">
        <v>397</v>
      </c>
      <c r="M1275" s="72">
        <v>373</v>
      </c>
    </row>
    <row r="1276" spans="1:13" ht="15.75" customHeight="1" x14ac:dyDescent="0.15">
      <c r="A1276" s="72">
        <v>2024</v>
      </c>
      <c r="B1276" s="72" t="s">
        <v>127</v>
      </c>
      <c r="C1276" s="72" t="s">
        <v>149</v>
      </c>
      <c r="D1276" s="72" t="s">
        <v>146</v>
      </c>
      <c r="E1276" s="72">
        <v>1207</v>
      </c>
      <c r="F1276" s="72">
        <v>2</v>
      </c>
      <c r="G1276" s="72" t="s">
        <v>28</v>
      </c>
      <c r="H1276" s="72">
        <v>5</v>
      </c>
      <c r="I1276" s="72">
        <v>19</v>
      </c>
      <c r="L1276" s="72">
        <v>19</v>
      </c>
    </row>
    <row r="1277" spans="1:13" ht="15.75" customHeight="1" x14ac:dyDescent="0.15">
      <c r="A1277" s="72">
        <v>2024</v>
      </c>
      <c r="B1277" s="72" t="s">
        <v>127</v>
      </c>
      <c r="C1277" s="72" t="s">
        <v>150</v>
      </c>
      <c r="D1277" s="72" t="s">
        <v>146</v>
      </c>
      <c r="E1277" s="72">
        <v>1207</v>
      </c>
      <c r="F1277" s="72">
        <v>2</v>
      </c>
      <c r="G1277" s="72" t="s">
        <v>28</v>
      </c>
      <c r="H1277" s="72">
        <v>5</v>
      </c>
      <c r="I1277" s="72">
        <v>5</v>
      </c>
      <c r="J1277" s="72">
        <v>5</v>
      </c>
    </row>
    <row r="1278" spans="1:13" ht="15.75" customHeight="1" x14ac:dyDescent="0.15">
      <c r="A1278" s="72">
        <v>2024</v>
      </c>
      <c r="B1278" s="72" t="s">
        <v>127</v>
      </c>
      <c r="C1278" s="72" t="s">
        <v>151</v>
      </c>
      <c r="D1278" s="72" t="s">
        <v>146</v>
      </c>
      <c r="E1278" s="72">
        <v>1207</v>
      </c>
      <c r="F1278" s="72">
        <v>2</v>
      </c>
      <c r="G1278" s="72" t="s">
        <v>28</v>
      </c>
      <c r="H1278" s="72">
        <v>5</v>
      </c>
      <c r="I1278" s="72">
        <v>74</v>
      </c>
      <c r="L1278" s="72">
        <v>74</v>
      </c>
    </row>
    <row r="1279" spans="1:13" ht="15.75" customHeight="1" x14ac:dyDescent="0.15">
      <c r="A1279" s="72">
        <v>2024</v>
      </c>
      <c r="B1279" s="72" t="s">
        <v>127</v>
      </c>
      <c r="C1279" s="72" t="s">
        <v>152</v>
      </c>
      <c r="D1279" s="72" t="s">
        <v>146</v>
      </c>
      <c r="E1279" s="72">
        <v>1207</v>
      </c>
      <c r="F1279" s="72">
        <v>2</v>
      </c>
      <c r="G1279" s="72" t="s">
        <v>28</v>
      </c>
      <c r="H1279" s="72">
        <v>5</v>
      </c>
      <c r="I1279" s="72">
        <v>3</v>
      </c>
      <c r="L1279" s="72">
        <v>3</v>
      </c>
    </row>
    <row r="1280" spans="1:13" ht="15.75" customHeight="1" x14ac:dyDescent="0.15">
      <c r="A1280" s="72">
        <v>2024</v>
      </c>
      <c r="B1280" s="72" t="s">
        <v>127</v>
      </c>
      <c r="C1280" s="72" t="s">
        <v>153</v>
      </c>
      <c r="D1280" s="72" t="s">
        <v>146</v>
      </c>
      <c r="E1280" s="72">
        <v>1207</v>
      </c>
      <c r="F1280" s="72">
        <v>2</v>
      </c>
      <c r="G1280" s="72" t="s">
        <v>28</v>
      </c>
      <c r="H1280" s="72">
        <v>5</v>
      </c>
      <c r="I1280" s="72">
        <v>113</v>
      </c>
      <c r="J1280" s="72">
        <v>25</v>
      </c>
      <c r="L1280" s="72">
        <v>88</v>
      </c>
    </row>
    <row r="1281" spans="1:13" ht="15.75" customHeight="1" x14ac:dyDescent="0.15">
      <c r="A1281" s="72">
        <v>2024</v>
      </c>
      <c r="B1281" s="72" t="s">
        <v>127</v>
      </c>
      <c r="C1281" s="72" t="s">
        <v>145</v>
      </c>
      <c r="D1281" s="72" t="s">
        <v>146</v>
      </c>
      <c r="E1281" s="72">
        <v>1305</v>
      </c>
      <c r="F1281" s="72">
        <v>3</v>
      </c>
      <c r="G1281" s="72" t="s">
        <v>28</v>
      </c>
      <c r="H1281" s="72">
        <v>5</v>
      </c>
      <c r="I1281" s="72">
        <v>48</v>
      </c>
      <c r="J1281" s="72">
        <v>11</v>
      </c>
      <c r="L1281" s="72">
        <v>37</v>
      </c>
    </row>
    <row r="1282" spans="1:13" ht="15.75" customHeight="1" x14ac:dyDescent="0.15">
      <c r="A1282" s="72">
        <v>2024</v>
      </c>
      <c r="B1282" s="72" t="s">
        <v>127</v>
      </c>
      <c r="C1282" s="72" t="s">
        <v>147</v>
      </c>
      <c r="D1282" s="72" t="s">
        <v>146</v>
      </c>
      <c r="E1282" s="72">
        <v>1305</v>
      </c>
      <c r="F1282" s="72">
        <v>3</v>
      </c>
      <c r="G1282" s="72" t="s">
        <v>28</v>
      </c>
      <c r="H1282" s="72">
        <v>5</v>
      </c>
      <c r="I1282" s="72">
        <v>39</v>
      </c>
      <c r="J1282" s="72">
        <v>39</v>
      </c>
    </row>
    <row r="1283" spans="1:13" ht="15.75" customHeight="1" x14ac:dyDescent="0.15">
      <c r="A1283" s="72">
        <v>2024</v>
      </c>
      <c r="B1283" s="72" t="s">
        <v>127</v>
      </c>
      <c r="C1283" s="72" t="s">
        <v>148</v>
      </c>
      <c r="D1283" s="72" t="s">
        <v>146</v>
      </c>
      <c r="E1283" s="72">
        <v>1305</v>
      </c>
      <c r="F1283" s="72">
        <v>3</v>
      </c>
      <c r="G1283" s="72" t="s">
        <v>28</v>
      </c>
      <c r="H1283" s="72">
        <v>5</v>
      </c>
      <c r="I1283" s="72">
        <v>207</v>
      </c>
      <c r="J1283" s="72">
        <v>7</v>
      </c>
      <c r="L1283" s="72">
        <v>143</v>
      </c>
      <c r="M1283" s="72">
        <v>57</v>
      </c>
    </row>
    <row r="1284" spans="1:13" ht="15.75" customHeight="1" x14ac:dyDescent="0.15">
      <c r="A1284" s="72">
        <v>2024</v>
      </c>
      <c r="B1284" s="72" t="s">
        <v>130</v>
      </c>
      <c r="C1284" s="72" t="s">
        <v>141</v>
      </c>
      <c r="D1284" s="72" t="s">
        <v>146</v>
      </c>
      <c r="E1284" s="72">
        <v>1305</v>
      </c>
      <c r="F1284" s="72">
        <v>3</v>
      </c>
      <c r="G1284" s="72" t="s">
        <v>28</v>
      </c>
      <c r="H1284" s="72">
        <v>5</v>
      </c>
      <c r="J1284" s="72">
        <v>23</v>
      </c>
      <c r="K1284" s="72">
        <v>365</v>
      </c>
      <c r="L1284" s="72">
        <v>250</v>
      </c>
      <c r="M1284" s="72">
        <v>92</v>
      </c>
    </row>
    <row r="1285" spans="1:13" ht="15.75" customHeight="1" x14ac:dyDescent="0.15">
      <c r="A1285" s="72">
        <v>2024</v>
      </c>
      <c r="B1285" s="72" t="s">
        <v>130</v>
      </c>
      <c r="C1285" s="72" t="s">
        <v>131</v>
      </c>
      <c r="D1285" s="72" t="s">
        <v>146</v>
      </c>
      <c r="E1285" s="72">
        <v>1305</v>
      </c>
      <c r="F1285" s="72">
        <v>3</v>
      </c>
      <c r="G1285" s="72" t="s">
        <v>28</v>
      </c>
      <c r="H1285" s="72">
        <v>5</v>
      </c>
      <c r="J1285" s="72">
        <v>68</v>
      </c>
      <c r="K1285" s="72">
        <v>144</v>
      </c>
      <c r="L1285" s="72">
        <v>76</v>
      </c>
    </row>
    <row r="1286" spans="1:13" ht="15.75" customHeight="1" x14ac:dyDescent="0.15">
      <c r="A1286" s="72">
        <v>2024</v>
      </c>
      <c r="B1286" s="72" t="s">
        <v>130</v>
      </c>
      <c r="C1286" s="72" t="s">
        <v>136</v>
      </c>
      <c r="D1286" s="72" t="s">
        <v>146</v>
      </c>
      <c r="E1286" s="72">
        <v>1305</v>
      </c>
      <c r="F1286" s="72">
        <v>3</v>
      </c>
      <c r="G1286" s="72" t="s">
        <v>28</v>
      </c>
      <c r="H1286" s="72">
        <v>5</v>
      </c>
      <c r="J1286" s="72">
        <v>104</v>
      </c>
      <c r="K1286" s="72">
        <v>2075</v>
      </c>
      <c r="L1286" s="72">
        <v>394</v>
      </c>
      <c r="M1286" s="72">
        <v>1577</v>
      </c>
    </row>
    <row r="1287" spans="1:13" ht="15.75" customHeight="1" x14ac:dyDescent="0.15">
      <c r="A1287" s="72">
        <v>2024</v>
      </c>
      <c r="B1287" s="72" t="s">
        <v>130</v>
      </c>
      <c r="C1287" s="72" t="s">
        <v>132</v>
      </c>
      <c r="D1287" s="72" t="s">
        <v>146</v>
      </c>
      <c r="E1287" s="72">
        <v>1305</v>
      </c>
      <c r="F1287" s="72">
        <v>3</v>
      </c>
      <c r="G1287" s="72" t="s">
        <v>28</v>
      </c>
      <c r="H1287" s="72">
        <v>5</v>
      </c>
      <c r="J1287" s="72">
        <v>26</v>
      </c>
      <c r="K1287" s="72">
        <v>928</v>
      </c>
      <c r="L1287" s="72">
        <v>236</v>
      </c>
      <c r="M1287" s="72">
        <v>666</v>
      </c>
    </row>
    <row r="1288" spans="1:13" ht="15.75" customHeight="1" x14ac:dyDescent="0.15">
      <c r="A1288" s="72">
        <v>2024</v>
      </c>
      <c r="B1288" s="72" t="s">
        <v>130</v>
      </c>
      <c r="C1288" s="72" t="s">
        <v>137</v>
      </c>
      <c r="D1288" s="72" t="s">
        <v>146</v>
      </c>
      <c r="E1288" s="72">
        <v>1305</v>
      </c>
      <c r="F1288" s="72">
        <v>3</v>
      </c>
      <c r="G1288" s="72" t="s">
        <v>28</v>
      </c>
      <c r="H1288" s="72">
        <v>5</v>
      </c>
      <c r="J1288" s="72">
        <v>17</v>
      </c>
      <c r="K1288" s="72">
        <v>86</v>
      </c>
      <c r="L1288" s="72">
        <v>41</v>
      </c>
      <c r="M1288" s="72">
        <v>28</v>
      </c>
    </row>
    <row r="1289" spans="1:13" ht="15.75" customHeight="1" x14ac:dyDescent="0.15">
      <c r="A1289" s="72">
        <v>2024</v>
      </c>
      <c r="B1289" s="72" t="s">
        <v>130</v>
      </c>
      <c r="C1289" s="72" t="s">
        <v>133</v>
      </c>
      <c r="D1289" s="72" t="s">
        <v>146</v>
      </c>
      <c r="E1289" s="72">
        <v>1305</v>
      </c>
      <c r="F1289" s="72">
        <v>3</v>
      </c>
      <c r="G1289" s="72" t="s">
        <v>28</v>
      </c>
      <c r="H1289" s="72">
        <v>5</v>
      </c>
      <c r="I1289" s="72">
        <v>1171</v>
      </c>
      <c r="J1289" s="72">
        <v>54</v>
      </c>
      <c r="L1289" s="72">
        <v>177</v>
      </c>
      <c r="M1289" s="72">
        <v>940</v>
      </c>
    </row>
    <row r="1290" spans="1:13" ht="15.75" customHeight="1" x14ac:dyDescent="0.15">
      <c r="A1290" s="72">
        <v>2024</v>
      </c>
      <c r="B1290" s="72" t="s">
        <v>127</v>
      </c>
      <c r="C1290" s="72" t="s">
        <v>149</v>
      </c>
      <c r="D1290" s="72" t="s">
        <v>146</v>
      </c>
      <c r="E1290" s="72">
        <v>1305</v>
      </c>
      <c r="F1290" s="72">
        <v>3</v>
      </c>
      <c r="G1290" s="72" t="s">
        <v>28</v>
      </c>
      <c r="H1290" s="72">
        <v>5</v>
      </c>
      <c r="I1290" s="72">
        <v>9</v>
      </c>
      <c r="L1290" s="72">
        <v>9</v>
      </c>
    </row>
    <row r="1291" spans="1:13" ht="15.75" customHeight="1" x14ac:dyDescent="0.15">
      <c r="A1291" s="72">
        <v>2024</v>
      </c>
      <c r="B1291" s="72" t="s">
        <v>127</v>
      </c>
      <c r="C1291" s="72" t="s">
        <v>150</v>
      </c>
      <c r="D1291" s="72" t="s">
        <v>146</v>
      </c>
      <c r="E1291" s="72">
        <v>1305</v>
      </c>
      <c r="F1291" s="72">
        <v>3</v>
      </c>
      <c r="G1291" s="72" t="s">
        <v>28</v>
      </c>
      <c r="H1291" s="72">
        <v>5</v>
      </c>
      <c r="I1291" s="72"/>
      <c r="J1291" s="72">
        <v>1</v>
      </c>
      <c r="K1291" s="72">
        <v>1</v>
      </c>
    </row>
    <row r="1292" spans="1:13" ht="15.75" customHeight="1" x14ac:dyDescent="0.15">
      <c r="A1292" s="72">
        <v>2024</v>
      </c>
      <c r="B1292" s="72" t="s">
        <v>127</v>
      </c>
      <c r="C1292" s="72" t="s">
        <v>151</v>
      </c>
      <c r="D1292" s="72" t="s">
        <v>146</v>
      </c>
      <c r="E1292" s="72">
        <v>1305</v>
      </c>
      <c r="F1292" s="72">
        <v>3</v>
      </c>
      <c r="G1292" s="72" t="s">
        <v>28</v>
      </c>
      <c r="H1292" s="72">
        <v>5</v>
      </c>
      <c r="I1292" s="72">
        <v>192</v>
      </c>
      <c r="L1292" s="72">
        <v>102</v>
      </c>
    </row>
    <row r="1293" spans="1:13" ht="15.75" customHeight="1" x14ac:dyDescent="0.15">
      <c r="A1293" s="72">
        <v>2024</v>
      </c>
      <c r="B1293" s="72" t="s">
        <v>127</v>
      </c>
      <c r="C1293" s="72" t="s">
        <v>152</v>
      </c>
      <c r="D1293" s="72" t="s">
        <v>146</v>
      </c>
      <c r="E1293" s="72">
        <v>1305</v>
      </c>
      <c r="F1293" s="72">
        <v>3</v>
      </c>
      <c r="G1293" s="72" t="s">
        <v>28</v>
      </c>
      <c r="H1293" s="72">
        <v>5</v>
      </c>
      <c r="I1293" s="72">
        <v>117</v>
      </c>
      <c r="J1293" s="72">
        <v>55</v>
      </c>
      <c r="L1293" s="72">
        <v>62</v>
      </c>
    </row>
    <row r="1294" spans="1:13" ht="15.75" customHeight="1" x14ac:dyDescent="0.15">
      <c r="A1294" s="72">
        <v>2024</v>
      </c>
      <c r="B1294" s="72" t="s">
        <v>127</v>
      </c>
      <c r="C1294" s="72" t="s">
        <v>153</v>
      </c>
      <c r="D1294" s="72" t="s">
        <v>146</v>
      </c>
      <c r="E1294" s="72">
        <v>1305</v>
      </c>
      <c r="F1294" s="72">
        <v>3</v>
      </c>
      <c r="G1294" s="72" t="s">
        <v>28</v>
      </c>
      <c r="H1294" s="72">
        <v>5</v>
      </c>
      <c r="I1294" s="72">
        <v>63</v>
      </c>
      <c r="J1294" s="72">
        <v>27</v>
      </c>
      <c r="L1294" s="72">
        <v>36</v>
      </c>
    </row>
    <row r="1295" spans="1:13" ht="15.75" customHeight="1" x14ac:dyDescent="0.15">
      <c r="A1295" s="72">
        <v>2024</v>
      </c>
      <c r="B1295" s="72" t="s">
        <v>127</v>
      </c>
      <c r="C1295" s="72" t="s">
        <v>145</v>
      </c>
      <c r="D1295" s="72" t="s">
        <v>146</v>
      </c>
      <c r="E1295" s="72">
        <v>1312</v>
      </c>
      <c r="F1295" s="72">
        <v>3</v>
      </c>
      <c r="G1295" s="72" t="s">
        <v>28</v>
      </c>
      <c r="H1295" s="72">
        <v>4</v>
      </c>
      <c r="I1295" s="72">
        <v>29</v>
      </c>
      <c r="J1295" s="72">
        <v>29</v>
      </c>
      <c r="M1295" s="72">
        <v>300</v>
      </c>
    </row>
    <row r="1296" spans="1:13" ht="15.75" customHeight="1" x14ac:dyDescent="0.15">
      <c r="A1296" s="72">
        <v>2024</v>
      </c>
      <c r="B1296" s="72" t="s">
        <v>127</v>
      </c>
      <c r="C1296" s="72" t="s">
        <v>147</v>
      </c>
      <c r="D1296" s="72" t="s">
        <v>146</v>
      </c>
      <c r="E1296" s="72">
        <v>1312</v>
      </c>
      <c r="F1296" s="72">
        <v>3</v>
      </c>
      <c r="G1296" s="72" t="s">
        <v>28</v>
      </c>
      <c r="H1296" s="72">
        <v>4</v>
      </c>
      <c r="I1296" s="72">
        <v>31</v>
      </c>
      <c r="J1296" s="72">
        <v>6</v>
      </c>
      <c r="L1296" s="72">
        <v>25</v>
      </c>
    </row>
    <row r="1297" spans="1:13" ht="15.75" customHeight="1" x14ac:dyDescent="0.15">
      <c r="A1297" s="72">
        <v>2024</v>
      </c>
      <c r="B1297" s="72" t="s">
        <v>127</v>
      </c>
      <c r="C1297" s="72" t="s">
        <v>148</v>
      </c>
      <c r="D1297" s="72" t="s">
        <v>146</v>
      </c>
      <c r="E1297" s="72">
        <v>1312</v>
      </c>
      <c r="F1297" s="72">
        <v>3</v>
      </c>
      <c r="G1297" s="72" t="s">
        <v>28</v>
      </c>
      <c r="H1297" s="72">
        <v>4</v>
      </c>
      <c r="I1297" s="72">
        <v>50</v>
      </c>
      <c r="J1297" s="72">
        <v>1</v>
      </c>
      <c r="L1297" s="72">
        <v>49</v>
      </c>
    </row>
    <row r="1298" spans="1:13" ht="15.75" customHeight="1" x14ac:dyDescent="0.15">
      <c r="A1298" s="72">
        <v>2024</v>
      </c>
      <c r="B1298" s="72" t="s">
        <v>130</v>
      </c>
      <c r="C1298" s="72" t="s">
        <v>141</v>
      </c>
      <c r="D1298" s="72" t="s">
        <v>146</v>
      </c>
      <c r="E1298" s="72">
        <v>1312</v>
      </c>
      <c r="F1298" s="72">
        <v>3</v>
      </c>
      <c r="G1298" s="72" t="s">
        <v>28</v>
      </c>
      <c r="H1298" s="72">
        <v>4</v>
      </c>
      <c r="J1298" s="72">
        <v>30</v>
      </c>
      <c r="K1298" s="72">
        <v>760</v>
      </c>
      <c r="L1298" s="72">
        <v>96</v>
      </c>
      <c r="M1298" s="72">
        <v>634</v>
      </c>
    </row>
    <row r="1299" spans="1:13" ht="15.75" customHeight="1" x14ac:dyDescent="0.15">
      <c r="A1299" s="72">
        <v>2024</v>
      </c>
      <c r="B1299" s="72" t="s">
        <v>130</v>
      </c>
      <c r="C1299" s="72" t="s">
        <v>131</v>
      </c>
      <c r="D1299" s="72" t="s">
        <v>146</v>
      </c>
      <c r="E1299" s="72">
        <v>1312</v>
      </c>
      <c r="F1299" s="72">
        <v>3</v>
      </c>
      <c r="G1299" s="72" t="s">
        <v>28</v>
      </c>
      <c r="H1299" s="72">
        <v>4</v>
      </c>
      <c r="J1299" s="72">
        <v>86</v>
      </c>
      <c r="K1299" s="72">
        <v>231</v>
      </c>
      <c r="L1299" s="72">
        <v>145</v>
      </c>
    </row>
    <row r="1300" spans="1:13" ht="15.75" customHeight="1" x14ac:dyDescent="0.15">
      <c r="A1300" s="72">
        <v>2024</v>
      </c>
      <c r="B1300" s="72" t="s">
        <v>130</v>
      </c>
      <c r="C1300" s="72" t="s">
        <v>136</v>
      </c>
      <c r="D1300" s="72" t="s">
        <v>146</v>
      </c>
      <c r="E1300" s="72">
        <v>1312</v>
      </c>
      <c r="F1300" s="72">
        <v>3</v>
      </c>
      <c r="G1300" s="72" t="s">
        <v>28</v>
      </c>
      <c r="H1300" s="72">
        <v>4</v>
      </c>
      <c r="J1300" s="72">
        <v>29</v>
      </c>
      <c r="K1300" s="72">
        <v>66</v>
      </c>
      <c r="L1300" s="72">
        <v>37</v>
      </c>
    </row>
    <row r="1301" spans="1:13" ht="15.75" customHeight="1" x14ac:dyDescent="0.15">
      <c r="A1301" s="72">
        <v>2024</v>
      </c>
      <c r="B1301" s="72" t="s">
        <v>130</v>
      </c>
      <c r="C1301" s="72" t="s">
        <v>132</v>
      </c>
      <c r="D1301" s="72" t="s">
        <v>146</v>
      </c>
      <c r="E1301" s="72">
        <v>1312</v>
      </c>
      <c r="F1301" s="72">
        <v>3</v>
      </c>
      <c r="G1301" s="72" t="s">
        <v>28</v>
      </c>
      <c r="H1301" s="72">
        <v>4</v>
      </c>
      <c r="J1301" s="72">
        <v>22</v>
      </c>
      <c r="K1301" s="72">
        <v>61</v>
      </c>
      <c r="L1301" s="72">
        <v>39</v>
      </c>
    </row>
    <row r="1302" spans="1:13" ht="15.75" customHeight="1" x14ac:dyDescent="0.15">
      <c r="A1302" s="72">
        <v>2024</v>
      </c>
      <c r="B1302" s="72" t="s">
        <v>130</v>
      </c>
      <c r="C1302" s="72" t="s">
        <v>137</v>
      </c>
      <c r="D1302" s="72" t="s">
        <v>146</v>
      </c>
      <c r="E1302" s="72">
        <v>1312</v>
      </c>
      <c r="F1302" s="72">
        <v>3</v>
      </c>
      <c r="G1302" s="72" t="s">
        <v>28</v>
      </c>
      <c r="H1302" s="72">
        <v>4</v>
      </c>
      <c r="J1302" s="72">
        <v>17</v>
      </c>
      <c r="K1302" s="72">
        <v>1397</v>
      </c>
      <c r="M1302" s="72">
        <v>1380</v>
      </c>
    </row>
    <row r="1303" spans="1:13" ht="15.75" customHeight="1" x14ac:dyDescent="0.15">
      <c r="A1303" s="72">
        <v>2024</v>
      </c>
      <c r="B1303" s="72" t="s">
        <v>127</v>
      </c>
      <c r="C1303" s="72" t="s">
        <v>149</v>
      </c>
      <c r="D1303" s="72" t="s">
        <v>146</v>
      </c>
      <c r="E1303" s="72">
        <v>1312</v>
      </c>
      <c r="F1303" s="72">
        <v>3</v>
      </c>
      <c r="G1303" s="72" t="s">
        <v>28</v>
      </c>
      <c r="H1303" s="72">
        <v>4</v>
      </c>
      <c r="I1303" s="72">
        <v>51</v>
      </c>
      <c r="L1303" s="72">
        <v>51</v>
      </c>
    </row>
    <row r="1304" spans="1:13" ht="15.75" customHeight="1" x14ac:dyDescent="0.15">
      <c r="A1304" s="72">
        <v>2024</v>
      </c>
      <c r="B1304" s="72" t="s">
        <v>127</v>
      </c>
      <c r="C1304" s="72" t="s">
        <v>150</v>
      </c>
      <c r="D1304" s="72" t="s">
        <v>146</v>
      </c>
      <c r="E1304" s="72">
        <v>1312</v>
      </c>
      <c r="F1304" s="72">
        <v>3</v>
      </c>
      <c r="G1304" s="72" t="s">
        <v>28</v>
      </c>
      <c r="H1304" s="72">
        <v>4</v>
      </c>
      <c r="I1304" s="72">
        <v>6</v>
      </c>
      <c r="J1304" s="72">
        <v>6</v>
      </c>
    </row>
    <row r="1305" spans="1:13" ht="15.75" customHeight="1" x14ac:dyDescent="0.15">
      <c r="A1305" s="72">
        <v>2024</v>
      </c>
      <c r="B1305" s="72" t="s">
        <v>127</v>
      </c>
      <c r="C1305" s="72" t="s">
        <v>151</v>
      </c>
      <c r="D1305" s="72" t="s">
        <v>146</v>
      </c>
      <c r="E1305" s="72">
        <v>1312</v>
      </c>
      <c r="F1305" s="72">
        <v>3</v>
      </c>
      <c r="G1305" s="72" t="s">
        <v>28</v>
      </c>
      <c r="H1305" s="72">
        <v>4</v>
      </c>
      <c r="I1305" s="72">
        <v>7</v>
      </c>
      <c r="J1305" s="72">
        <v>7</v>
      </c>
    </row>
    <row r="1306" spans="1:13" ht="15.75" customHeight="1" x14ac:dyDescent="0.15">
      <c r="A1306" s="72">
        <v>2024</v>
      </c>
      <c r="B1306" s="72" t="s">
        <v>127</v>
      </c>
      <c r="C1306" s="72" t="s">
        <v>152</v>
      </c>
      <c r="D1306" s="72" t="s">
        <v>146</v>
      </c>
      <c r="E1306" s="72">
        <v>1312</v>
      </c>
      <c r="F1306" s="72">
        <v>3</v>
      </c>
      <c r="G1306" s="72" t="s">
        <v>28</v>
      </c>
      <c r="H1306" s="72">
        <v>4</v>
      </c>
      <c r="I1306" s="72">
        <v>41</v>
      </c>
      <c r="L1306" s="72">
        <v>41</v>
      </c>
    </row>
    <row r="1307" spans="1:13" ht="15.75" customHeight="1" x14ac:dyDescent="0.15">
      <c r="A1307" s="72">
        <v>2024</v>
      </c>
      <c r="B1307" s="72" t="s">
        <v>127</v>
      </c>
      <c r="C1307" s="72" t="s">
        <v>145</v>
      </c>
      <c r="D1307" s="72" t="s">
        <v>146</v>
      </c>
      <c r="E1307" s="72">
        <v>1402</v>
      </c>
      <c r="F1307" s="72">
        <v>4</v>
      </c>
      <c r="G1307" s="72" t="s">
        <v>28</v>
      </c>
      <c r="H1307" s="72">
        <v>4</v>
      </c>
      <c r="J1307" s="72">
        <v>3</v>
      </c>
      <c r="K1307" s="72">
        <v>3</v>
      </c>
    </row>
    <row r="1308" spans="1:13" ht="15.75" customHeight="1" x14ac:dyDescent="0.15">
      <c r="A1308" s="72">
        <v>2024</v>
      </c>
      <c r="B1308" s="72" t="s">
        <v>127</v>
      </c>
      <c r="C1308" s="72" t="s">
        <v>147</v>
      </c>
      <c r="D1308" s="72" t="s">
        <v>146</v>
      </c>
      <c r="E1308" s="72">
        <v>1402</v>
      </c>
      <c r="F1308" s="72">
        <v>4</v>
      </c>
      <c r="G1308" s="72" t="s">
        <v>28</v>
      </c>
      <c r="H1308" s="72">
        <v>4</v>
      </c>
      <c r="I1308" s="72">
        <v>26</v>
      </c>
      <c r="J1308" s="72">
        <v>26</v>
      </c>
    </row>
    <row r="1309" spans="1:13" ht="15.75" customHeight="1" x14ac:dyDescent="0.15">
      <c r="A1309" s="72">
        <v>2024</v>
      </c>
      <c r="B1309" s="72" t="s">
        <v>127</v>
      </c>
      <c r="C1309" s="72" t="s">
        <v>148</v>
      </c>
      <c r="D1309" s="72" t="s">
        <v>146</v>
      </c>
      <c r="E1309" s="72">
        <v>1402</v>
      </c>
      <c r="F1309" s="72">
        <v>4</v>
      </c>
      <c r="G1309" s="72" t="s">
        <v>28</v>
      </c>
      <c r="H1309" s="72">
        <v>4</v>
      </c>
      <c r="I1309" s="72">
        <v>62</v>
      </c>
      <c r="J1309" s="72">
        <v>17</v>
      </c>
      <c r="L1309" s="72">
        <v>45</v>
      </c>
    </row>
    <row r="1310" spans="1:13" ht="15.75" customHeight="1" x14ac:dyDescent="0.15">
      <c r="A1310" s="72">
        <v>2024</v>
      </c>
      <c r="B1310" s="72" t="s">
        <v>130</v>
      </c>
      <c r="C1310" s="72" t="s">
        <v>141</v>
      </c>
      <c r="D1310" s="72" t="s">
        <v>146</v>
      </c>
      <c r="E1310" s="72">
        <v>1402</v>
      </c>
      <c r="F1310" s="72">
        <v>4</v>
      </c>
      <c r="G1310" s="72" t="s">
        <v>28</v>
      </c>
      <c r="H1310" s="72">
        <v>4</v>
      </c>
      <c r="J1310" s="72">
        <v>42</v>
      </c>
      <c r="K1310" s="72">
        <v>639</v>
      </c>
      <c r="L1310" s="72">
        <v>414</v>
      </c>
      <c r="M1310" s="72">
        <v>183</v>
      </c>
    </row>
    <row r="1311" spans="1:13" ht="15.75" customHeight="1" x14ac:dyDescent="0.15">
      <c r="A1311" s="72">
        <v>2024</v>
      </c>
      <c r="B1311" s="72" t="s">
        <v>130</v>
      </c>
      <c r="C1311" s="72" t="s">
        <v>131</v>
      </c>
      <c r="D1311" s="72" t="s">
        <v>146</v>
      </c>
      <c r="E1311" s="72">
        <v>1402</v>
      </c>
      <c r="F1311" s="72">
        <v>4</v>
      </c>
      <c r="G1311" s="72" t="s">
        <v>28</v>
      </c>
      <c r="H1311" s="72">
        <v>4</v>
      </c>
      <c r="J1311" s="72">
        <v>61</v>
      </c>
      <c r="K1311" s="72">
        <v>250</v>
      </c>
      <c r="L1311" s="72">
        <v>58</v>
      </c>
      <c r="M1311" s="72">
        <v>131</v>
      </c>
    </row>
    <row r="1312" spans="1:13" ht="15.75" customHeight="1" x14ac:dyDescent="0.15">
      <c r="A1312" s="72">
        <v>2024</v>
      </c>
      <c r="B1312" s="72" t="s">
        <v>130</v>
      </c>
      <c r="C1312" s="72" t="s">
        <v>136</v>
      </c>
      <c r="D1312" s="72" t="s">
        <v>146</v>
      </c>
      <c r="E1312" s="72">
        <v>1402</v>
      </c>
      <c r="F1312" s="72">
        <v>4</v>
      </c>
      <c r="G1312" s="72" t="s">
        <v>28</v>
      </c>
      <c r="H1312" s="72">
        <v>4</v>
      </c>
      <c r="J1312" s="72">
        <v>111</v>
      </c>
      <c r="K1312" s="72">
        <v>1050</v>
      </c>
      <c r="M1312" s="72">
        <v>939</v>
      </c>
    </row>
    <row r="1313" spans="1:13" ht="15.75" customHeight="1" x14ac:dyDescent="0.15">
      <c r="A1313" s="72">
        <v>2024</v>
      </c>
      <c r="B1313" s="72" t="s">
        <v>130</v>
      </c>
      <c r="C1313" s="72" t="s">
        <v>132</v>
      </c>
      <c r="D1313" s="72" t="s">
        <v>146</v>
      </c>
      <c r="E1313" s="72">
        <v>1402</v>
      </c>
      <c r="F1313" s="72">
        <v>4</v>
      </c>
      <c r="G1313" s="72" t="s">
        <v>28</v>
      </c>
      <c r="H1313" s="72">
        <v>4</v>
      </c>
      <c r="J1313" s="72">
        <v>12</v>
      </c>
      <c r="K1313" s="72">
        <v>1164</v>
      </c>
      <c r="L1313" s="72">
        <v>109</v>
      </c>
      <c r="M1313" s="72">
        <v>1043</v>
      </c>
    </row>
    <row r="1314" spans="1:13" ht="15.75" customHeight="1" x14ac:dyDescent="0.15">
      <c r="A1314" s="72">
        <v>2024</v>
      </c>
      <c r="B1314" s="72" t="s">
        <v>130</v>
      </c>
      <c r="C1314" s="72" t="s">
        <v>137</v>
      </c>
      <c r="D1314" s="72" t="s">
        <v>146</v>
      </c>
      <c r="E1314" s="72">
        <v>1402</v>
      </c>
      <c r="F1314" s="72">
        <v>4</v>
      </c>
      <c r="G1314" s="72" t="s">
        <v>28</v>
      </c>
      <c r="H1314" s="72">
        <v>4</v>
      </c>
      <c r="J1314" s="72">
        <v>46</v>
      </c>
      <c r="K1314" s="72">
        <v>4662</v>
      </c>
      <c r="M1314" s="72">
        <v>4616</v>
      </c>
    </row>
    <row r="1315" spans="1:13" ht="15.75" customHeight="1" x14ac:dyDescent="0.15">
      <c r="A1315" s="72">
        <v>2024</v>
      </c>
      <c r="B1315" s="72" t="s">
        <v>127</v>
      </c>
      <c r="C1315" s="72" t="s">
        <v>149</v>
      </c>
      <c r="D1315" s="72" t="s">
        <v>146</v>
      </c>
      <c r="E1315" s="72">
        <v>1402</v>
      </c>
      <c r="F1315" s="72">
        <v>4</v>
      </c>
      <c r="G1315" s="72" t="s">
        <v>28</v>
      </c>
      <c r="H1315" s="72">
        <v>4</v>
      </c>
      <c r="I1315" s="72">
        <v>40</v>
      </c>
      <c r="L1315" s="72">
        <v>40</v>
      </c>
    </row>
    <row r="1316" spans="1:13" ht="15.75" customHeight="1" x14ac:dyDescent="0.15">
      <c r="A1316" s="72">
        <v>2024</v>
      </c>
      <c r="B1316" s="72" t="s">
        <v>127</v>
      </c>
      <c r="C1316" s="72" t="s">
        <v>150</v>
      </c>
      <c r="D1316" s="72" t="s">
        <v>146</v>
      </c>
      <c r="E1316" s="72">
        <v>1402</v>
      </c>
      <c r="F1316" s="72">
        <v>4</v>
      </c>
      <c r="G1316" s="72" t="s">
        <v>28</v>
      </c>
      <c r="H1316" s="72">
        <v>4</v>
      </c>
      <c r="J1316" s="72">
        <v>5</v>
      </c>
      <c r="K1316" s="72">
        <v>43</v>
      </c>
      <c r="L1316" s="72">
        <v>38</v>
      </c>
    </row>
    <row r="1317" spans="1:13" ht="15.75" customHeight="1" x14ac:dyDescent="0.15">
      <c r="A1317" s="72">
        <v>2024</v>
      </c>
      <c r="B1317" s="72" t="s">
        <v>127</v>
      </c>
      <c r="C1317" s="72" t="s">
        <v>151</v>
      </c>
      <c r="D1317" s="72" t="s">
        <v>146</v>
      </c>
      <c r="E1317" s="72">
        <v>1402</v>
      </c>
      <c r="F1317" s="72">
        <v>4</v>
      </c>
      <c r="G1317" s="72" t="s">
        <v>28</v>
      </c>
      <c r="H1317" s="72">
        <v>4</v>
      </c>
      <c r="I1317" s="72">
        <v>41</v>
      </c>
      <c r="J1317" s="72">
        <v>15</v>
      </c>
      <c r="L1317" s="72">
        <v>26</v>
      </c>
    </row>
    <row r="1318" spans="1:13" ht="15.75" customHeight="1" x14ac:dyDescent="0.15">
      <c r="A1318" s="72">
        <v>2024</v>
      </c>
      <c r="B1318" s="72" t="s">
        <v>127</v>
      </c>
      <c r="C1318" s="72" t="s">
        <v>152</v>
      </c>
      <c r="D1318" s="72" t="s">
        <v>146</v>
      </c>
      <c r="E1318" s="72">
        <v>1402</v>
      </c>
      <c r="F1318" s="72">
        <v>4</v>
      </c>
      <c r="G1318" s="72" t="s">
        <v>28</v>
      </c>
      <c r="H1318" s="72">
        <v>4</v>
      </c>
      <c r="I1318" s="72">
        <v>33</v>
      </c>
      <c r="J1318" s="72">
        <v>15</v>
      </c>
      <c r="L1318" s="72">
        <v>18</v>
      </c>
    </row>
    <row r="1319" spans="1:13" ht="15.75" customHeight="1" x14ac:dyDescent="0.15">
      <c r="A1319" s="72">
        <v>2024</v>
      </c>
      <c r="B1319" s="72" t="s">
        <v>127</v>
      </c>
      <c r="C1319" s="72" t="s">
        <v>145</v>
      </c>
      <c r="D1319" s="72" t="s">
        <v>146</v>
      </c>
      <c r="E1319" s="72">
        <v>1412</v>
      </c>
      <c r="F1319" s="72">
        <v>4</v>
      </c>
      <c r="G1319" s="72" t="s">
        <v>28</v>
      </c>
      <c r="H1319" s="72">
        <v>5</v>
      </c>
      <c r="I1319" s="72">
        <v>187</v>
      </c>
      <c r="J1319" s="72">
        <v>109</v>
      </c>
      <c r="L1319" s="72">
        <v>78</v>
      </c>
    </row>
    <row r="1320" spans="1:13" ht="15.75" customHeight="1" x14ac:dyDescent="0.15">
      <c r="A1320" s="72">
        <v>2024</v>
      </c>
      <c r="B1320" s="72" t="s">
        <v>127</v>
      </c>
      <c r="C1320" s="72" t="s">
        <v>147</v>
      </c>
      <c r="D1320" s="72" t="s">
        <v>146</v>
      </c>
      <c r="E1320" s="72">
        <v>1412</v>
      </c>
      <c r="F1320" s="72">
        <v>4</v>
      </c>
      <c r="G1320" s="72" t="s">
        <v>28</v>
      </c>
      <c r="H1320" s="72">
        <v>5</v>
      </c>
      <c r="I1320" s="72">
        <v>224</v>
      </c>
      <c r="J1320" s="72">
        <v>48</v>
      </c>
      <c r="L1320" s="72">
        <v>176</v>
      </c>
    </row>
    <row r="1321" spans="1:13" ht="15.75" customHeight="1" x14ac:dyDescent="0.15">
      <c r="A1321" s="72">
        <v>2024</v>
      </c>
      <c r="B1321" s="72" t="s">
        <v>127</v>
      </c>
      <c r="C1321" s="72" t="s">
        <v>148</v>
      </c>
      <c r="D1321" s="72" t="s">
        <v>146</v>
      </c>
      <c r="E1321" s="72">
        <v>1412</v>
      </c>
      <c r="F1321" s="72">
        <v>4</v>
      </c>
      <c r="G1321" s="72" t="s">
        <v>28</v>
      </c>
      <c r="H1321" s="72">
        <v>5</v>
      </c>
      <c r="I1321" s="72">
        <v>679</v>
      </c>
      <c r="J1321" s="72">
        <v>23</v>
      </c>
      <c r="L1321" s="72">
        <v>147</v>
      </c>
      <c r="M1321" s="72">
        <v>509</v>
      </c>
    </row>
    <row r="1322" spans="1:13" ht="15.75" customHeight="1" x14ac:dyDescent="0.15">
      <c r="A1322" s="72">
        <v>2024</v>
      </c>
      <c r="B1322" s="72" t="s">
        <v>130</v>
      </c>
      <c r="C1322" s="72" t="s">
        <v>141</v>
      </c>
      <c r="D1322" s="72" t="s">
        <v>146</v>
      </c>
      <c r="E1322" s="72">
        <v>1412</v>
      </c>
      <c r="F1322" s="72">
        <v>4</v>
      </c>
      <c r="G1322" s="72" t="s">
        <v>28</v>
      </c>
      <c r="H1322" s="72">
        <v>5</v>
      </c>
      <c r="J1322" s="72">
        <v>67</v>
      </c>
      <c r="K1322" s="72">
        <v>681</v>
      </c>
      <c r="L1322" s="72">
        <v>178</v>
      </c>
      <c r="M1322" s="72">
        <v>436</v>
      </c>
    </row>
    <row r="1323" spans="1:13" ht="15.75" customHeight="1" x14ac:dyDescent="0.15">
      <c r="A1323" s="72">
        <v>2024</v>
      </c>
      <c r="B1323" s="72" t="s">
        <v>130</v>
      </c>
      <c r="C1323" s="72" t="s">
        <v>131</v>
      </c>
      <c r="D1323" s="72" t="s">
        <v>146</v>
      </c>
      <c r="E1323" s="72">
        <v>1412</v>
      </c>
      <c r="F1323" s="72">
        <v>4</v>
      </c>
      <c r="G1323" s="72" t="s">
        <v>28</v>
      </c>
      <c r="H1323" s="72">
        <v>5</v>
      </c>
      <c r="J1323" s="72">
        <v>130</v>
      </c>
      <c r="K1323" s="72">
        <v>185</v>
      </c>
      <c r="L1323" s="72">
        <v>55</v>
      </c>
    </row>
    <row r="1324" spans="1:13" ht="15.75" customHeight="1" x14ac:dyDescent="0.15">
      <c r="A1324" s="72">
        <v>2024</v>
      </c>
      <c r="B1324" s="72" t="s">
        <v>130</v>
      </c>
      <c r="C1324" s="72" t="s">
        <v>136</v>
      </c>
      <c r="D1324" s="72" t="s">
        <v>146</v>
      </c>
      <c r="E1324" s="72">
        <v>1412</v>
      </c>
      <c r="F1324" s="72">
        <v>4</v>
      </c>
      <c r="G1324" s="72" t="s">
        <v>28</v>
      </c>
      <c r="H1324" s="72">
        <v>5</v>
      </c>
      <c r="I1324" s="72">
        <v>122</v>
      </c>
      <c r="J1324" s="72">
        <v>20</v>
      </c>
      <c r="L1324" s="72">
        <v>102</v>
      </c>
    </row>
    <row r="1325" spans="1:13" ht="15.75" customHeight="1" x14ac:dyDescent="0.15">
      <c r="A1325" s="72">
        <v>2024</v>
      </c>
      <c r="B1325" s="72" t="s">
        <v>130</v>
      </c>
      <c r="C1325" s="72" t="s">
        <v>132</v>
      </c>
      <c r="D1325" s="72" t="s">
        <v>146</v>
      </c>
      <c r="E1325" s="72">
        <v>1412</v>
      </c>
      <c r="F1325" s="72">
        <v>4</v>
      </c>
      <c r="G1325" s="72" t="s">
        <v>28</v>
      </c>
      <c r="H1325" s="72">
        <v>5</v>
      </c>
      <c r="J1325" s="72">
        <v>52</v>
      </c>
      <c r="K1325" s="40">
        <v>877</v>
      </c>
      <c r="L1325" s="72">
        <v>168</v>
      </c>
      <c r="M1325" s="72">
        <v>657</v>
      </c>
    </row>
    <row r="1326" spans="1:13" ht="15.75" customHeight="1" x14ac:dyDescent="0.15">
      <c r="A1326" s="72">
        <v>2024</v>
      </c>
      <c r="B1326" s="72" t="s">
        <v>130</v>
      </c>
      <c r="C1326" s="72" t="s">
        <v>137</v>
      </c>
      <c r="D1326" s="72" t="s">
        <v>146</v>
      </c>
      <c r="E1326" s="72">
        <v>1412</v>
      </c>
      <c r="F1326" s="72">
        <v>4</v>
      </c>
      <c r="G1326" s="72" t="s">
        <v>28</v>
      </c>
      <c r="H1326" s="72">
        <v>5</v>
      </c>
      <c r="K1326" s="72">
        <v>238</v>
      </c>
      <c r="L1326" s="72">
        <v>40</v>
      </c>
      <c r="M1326" s="72">
        <v>198</v>
      </c>
    </row>
    <row r="1327" spans="1:13" ht="15.75" customHeight="1" x14ac:dyDescent="0.15">
      <c r="A1327" s="72">
        <v>2024</v>
      </c>
      <c r="B1327" s="72" t="s">
        <v>130</v>
      </c>
      <c r="C1327" s="72" t="s">
        <v>133</v>
      </c>
      <c r="D1327" s="72" t="s">
        <v>146</v>
      </c>
      <c r="E1327" s="72">
        <v>1412</v>
      </c>
      <c r="F1327" s="72">
        <v>4</v>
      </c>
      <c r="G1327" s="72" t="s">
        <v>28</v>
      </c>
      <c r="H1327" s="72">
        <v>5</v>
      </c>
      <c r="J1327" s="72">
        <v>68</v>
      </c>
      <c r="K1327" s="72">
        <v>2829</v>
      </c>
      <c r="L1327" s="72">
        <v>227</v>
      </c>
      <c r="M1327" s="72">
        <v>2534</v>
      </c>
    </row>
    <row r="1328" spans="1:13" ht="15.75" customHeight="1" x14ac:dyDescent="0.15">
      <c r="A1328" s="72">
        <v>2024</v>
      </c>
      <c r="B1328" s="72" t="s">
        <v>127</v>
      </c>
      <c r="C1328" s="72" t="s">
        <v>149</v>
      </c>
      <c r="D1328" s="72" t="s">
        <v>146</v>
      </c>
      <c r="E1328" s="72">
        <v>1412</v>
      </c>
      <c r="F1328" s="72">
        <v>4</v>
      </c>
      <c r="G1328" s="72" t="s">
        <v>28</v>
      </c>
      <c r="H1328" s="72">
        <v>5</v>
      </c>
      <c r="I1328" s="72">
        <v>46</v>
      </c>
      <c r="L1328" s="72">
        <v>46</v>
      </c>
    </row>
    <row r="1329" spans="1:13" ht="15.75" customHeight="1" x14ac:dyDescent="0.15">
      <c r="A1329" s="72">
        <v>2024</v>
      </c>
      <c r="B1329" s="72" t="s">
        <v>127</v>
      </c>
      <c r="C1329" s="72" t="s">
        <v>150</v>
      </c>
      <c r="D1329" s="72" t="s">
        <v>146</v>
      </c>
      <c r="E1329" s="72">
        <v>1412</v>
      </c>
      <c r="F1329" s="72">
        <v>4</v>
      </c>
      <c r="G1329" s="72" t="s">
        <v>28</v>
      </c>
      <c r="H1329" s="72">
        <v>5</v>
      </c>
      <c r="I1329" s="72">
        <v>13</v>
      </c>
      <c r="L1329" s="72">
        <v>13</v>
      </c>
    </row>
    <row r="1330" spans="1:13" ht="15.75" customHeight="1" x14ac:dyDescent="0.15">
      <c r="A1330" s="72">
        <v>2024</v>
      </c>
      <c r="B1330" s="72" t="s">
        <v>127</v>
      </c>
      <c r="C1330" s="72" t="s">
        <v>151</v>
      </c>
      <c r="D1330" s="72" t="s">
        <v>146</v>
      </c>
      <c r="E1330" s="72">
        <v>1412</v>
      </c>
      <c r="F1330" s="72">
        <v>4</v>
      </c>
      <c r="G1330" s="72" t="s">
        <v>28</v>
      </c>
      <c r="H1330" s="72">
        <v>5</v>
      </c>
      <c r="I1330" s="72">
        <v>89</v>
      </c>
      <c r="J1330" s="72">
        <v>9</v>
      </c>
      <c r="L1330" s="72">
        <v>80</v>
      </c>
    </row>
    <row r="1331" spans="1:13" ht="15.75" customHeight="1" x14ac:dyDescent="0.15">
      <c r="A1331" s="72">
        <v>2024</v>
      </c>
      <c r="B1331" s="72" t="s">
        <v>127</v>
      </c>
      <c r="C1331" s="72" t="s">
        <v>152</v>
      </c>
      <c r="D1331" s="72" t="s">
        <v>146</v>
      </c>
      <c r="E1331" s="72">
        <v>1412</v>
      </c>
      <c r="F1331" s="72">
        <v>4</v>
      </c>
      <c r="G1331" s="72" t="s">
        <v>28</v>
      </c>
      <c r="H1331" s="72">
        <v>5</v>
      </c>
      <c r="I1331" s="72">
        <v>242</v>
      </c>
      <c r="J1331" s="72">
        <v>177</v>
      </c>
      <c r="L1331" s="72">
        <v>65</v>
      </c>
    </row>
    <row r="1332" spans="1:13" ht="15.75" customHeight="1" x14ac:dyDescent="0.15">
      <c r="A1332" s="72">
        <v>2024</v>
      </c>
      <c r="B1332" s="72" t="s">
        <v>127</v>
      </c>
      <c r="C1332" s="72" t="s">
        <v>153</v>
      </c>
      <c r="D1332" s="72" t="s">
        <v>146</v>
      </c>
      <c r="E1332" s="72">
        <v>1412</v>
      </c>
      <c r="F1332" s="72">
        <v>4</v>
      </c>
      <c r="G1332" s="72" t="s">
        <v>28</v>
      </c>
      <c r="H1332" s="72">
        <v>5</v>
      </c>
      <c r="I1332" s="72">
        <v>7</v>
      </c>
      <c r="J1332" s="72">
        <v>7</v>
      </c>
    </row>
    <row r="1333" spans="1:13" ht="15.75" customHeight="1" x14ac:dyDescent="0.15">
      <c r="A1333" s="72">
        <v>2024</v>
      </c>
      <c r="B1333" s="72" t="s">
        <v>127</v>
      </c>
      <c r="C1333" s="72" t="s">
        <v>145</v>
      </c>
      <c r="D1333" s="72" t="s">
        <v>139</v>
      </c>
      <c r="E1333" s="72">
        <v>2101</v>
      </c>
      <c r="F1333" s="72">
        <v>1</v>
      </c>
      <c r="G1333" s="72" t="s">
        <v>31</v>
      </c>
      <c r="H1333" s="72">
        <v>4</v>
      </c>
      <c r="I1333" s="72">
        <v>34</v>
      </c>
      <c r="L1333" s="72">
        <v>34</v>
      </c>
    </row>
    <row r="1334" spans="1:13" ht="15.75" customHeight="1" x14ac:dyDescent="0.15">
      <c r="A1334" s="72">
        <v>2024</v>
      </c>
      <c r="B1334" s="72" t="s">
        <v>127</v>
      </c>
      <c r="C1334" s="72" t="s">
        <v>147</v>
      </c>
      <c r="D1334" s="72" t="s">
        <v>139</v>
      </c>
      <c r="E1334" s="72">
        <v>2101</v>
      </c>
      <c r="F1334" s="72">
        <v>1</v>
      </c>
      <c r="G1334" s="72" t="s">
        <v>31</v>
      </c>
      <c r="H1334" s="72">
        <v>4</v>
      </c>
      <c r="I1334" s="72">
        <v>234</v>
      </c>
      <c r="J1334" s="72">
        <v>11</v>
      </c>
      <c r="L1334" s="72">
        <v>223</v>
      </c>
    </row>
    <row r="1335" spans="1:13" ht="15.75" customHeight="1" x14ac:dyDescent="0.15">
      <c r="A1335" s="72">
        <v>2024</v>
      </c>
      <c r="B1335" s="72" t="s">
        <v>127</v>
      </c>
      <c r="C1335" s="72" t="s">
        <v>148</v>
      </c>
      <c r="D1335" s="72" t="s">
        <v>139</v>
      </c>
      <c r="E1335" s="72">
        <v>2101</v>
      </c>
      <c r="F1335" s="72">
        <v>1</v>
      </c>
      <c r="G1335" s="72" t="s">
        <v>31</v>
      </c>
      <c r="H1335" s="72">
        <v>4</v>
      </c>
      <c r="I1335" s="72">
        <v>46</v>
      </c>
      <c r="L1335" s="72">
        <v>46</v>
      </c>
    </row>
    <row r="1336" spans="1:13" ht="15.75" customHeight="1" x14ac:dyDescent="0.15">
      <c r="A1336" s="72">
        <v>2024</v>
      </c>
      <c r="B1336" s="72" t="s">
        <v>130</v>
      </c>
      <c r="C1336" s="72" t="s">
        <v>141</v>
      </c>
      <c r="D1336" s="72" t="s">
        <v>139</v>
      </c>
      <c r="E1336" s="72">
        <v>2101</v>
      </c>
      <c r="F1336" s="72">
        <v>1</v>
      </c>
      <c r="G1336" s="72" t="s">
        <v>31</v>
      </c>
      <c r="H1336" s="72">
        <v>4</v>
      </c>
      <c r="J1336" s="72">
        <v>10</v>
      </c>
      <c r="K1336" s="72">
        <v>90</v>
      </c>
      <c r="L1336" s="72">
        <v>80</v>
      </c>
    </row>
    <row r="1337" spans="1:13" ht="15.75" customHeight="1" x14ac:dyDescent="0.15">
      <c r="A1337" s="72">
        <v>2024</v>
      </c>
      <c r="B1337" s="72" t="s">
        <v>130</v>
      </c>
      <c r="C1337" s="72" t="s">
        <v>131</v>
      </c>
      <c r="D1337" s="72" t="s">
        <v>139</v>
      </c>
      <c r="E1337" s="72">
        <v>2101</v>
      </c>
      <c r="F1337" s="72">
        <v>1</v>
      </c>
      <c r="G1337" s="72" t="s">
        <v>31</v>
      </c>
      <c r="H1337" s="72">
        <v>4</v>
      </c>
      <c r="J1337" s="72">
        <v>65</v>
      </c>
      <c r="K1337" s="72">
        <v>65</v>
      </c>
    </row>
    <row r="1338" spans="1:13" ht="15.75" customHeight="1" x14ac:dyDescent="0.15">
      <c r="A1338" s="72">
        <v>2024</v>
      </c>
      <c r="B1338" s="72" t="s">
        <v>130</v>
      </c>
      <c r="C1338" s="72" t="s">
        <v>136</v>
      </c>
      <c r="D1338" s="72" t="s">
        <v>139</v>
      </c>
      <c r="E1338" s="72">
        <v>2101</v>
      </c>
      <c r="F1338" s="72">
        <v>1</v>
      </c>
      <c r="G1338" s="72" t="s">
        <v>31</v>
      </c>
      <c r="H1338" s="72">
        <v>4</v>
      </c>
      <c r="K1338" s="72">
        <v>638</v>
      </c>
      <c r="L1338" s="72">
        <v>96</v>
      </c>
      <c r="M1338" s="72">
        <v>542</v>
      </c>
    </row>
    <row r="1339" spans="1:13" ht="15.75" customHeight="1" x14ac:dyDescent="0.15">
      <c r="A1339" s="72">
        <v>2024</v>
      </c>
      <c r="B1339" s="72" t="s">
        <v>130</v>
      </c>
      <c r="C1339" s="72" t="s">
        <v>132</v>
      </c>
      <c r="D1339" s="72" t="s">
        <v>139</v>
      </c>
      <c r="E1339" s="72">
        <v>2101</v>
      </c>
      <c r="F1339" s="72">
        <v>1</v>
      </c>
      <c r="G1339" s="72" t="s">
        <v>31</v>
      </c>
      <c r="H1339" s="72">
        <v>4</v>
      </c>
      <c r="I1339" s="72"/>
      <c r="J1339" s="72">
        <v>22</v>
      </c>
      <c r="K1339" s="72">
        <v>107</v>
      </c>
      <c r="L1339" s="72">
        <v>15</v>
      </c>
      <c r="M1339" s="72">
        <v>70</v>
      </c>
    </row>
    <row r="1340" spans="1:13" ht="15.75" customHeight="1" x14ac:dyDescent="0.15">
      <c r="A1340" s="72">
        <v>2024</v>
      </c>
      <c r="B1340" s="72" t="s">
        <v>130</v>
      </c>
      <c r="C1340" s="72" t="s">
        <v>137</v>
      </c>
      <c r="D1340" s="72" t="s">
        <v>139</v>
      </c>
      <c r="E1340" s="72">
        <v>2101</v>
      </c>
      <c r="F1340" s="72">
        <v>1</v>
      </c>
      <c r="G1340" s="72" t="s">
        <v>31</v>
      </c>
      <c r="H1340" s="72">
        <v>4</v>
      </c>
      <c r="J1340" s="72">
        <v>16</v>
      </c>
      <c r="K1340" s="72">
        <v>257</v>
      </c>
      <c r="L1340" s="72">
        <v>65</v>
      </c>
      <c r="M1340" s="72">
        <v>176</v>
      </c>
    </row>
    <row r="1341" spans="1:13" ht="15.75" customHeight="1" x14ac:dyDescent="0.15">
      <c r="A1341" s="72">
        <v>2024</v>
      </c>
      <c r="B1341" s="72" t="s">
        <v>127</v>
      </c>
      <c r="C1341" s="72" t="s">
        <v>149</v>
      </c>
      <c r="D1341" s="72" t="s">
        <v>139</v>
      </c>
      <c r="E1341" s="72">
        <v>2101</v>
      </c>
      <c r="F1341" s="72">
        <v>1</v>
      </c>
      <c r="G1341" s="72" t="s">
        <v>31</v>
      </c>
      <c r="H1341" s="72">
        <v>4</v>
      </c>
      <c r="I1341" s="72">
        <v>5</v>
      </c>
      <c r="J1341" s="72">
        <v>5</v>
      </c>
    </row>
    <row r="1342" spans="1:13" ht="15.75" customHeight="1" x14ac:dyDescent="0.15">
      <c r="A1342" s="72">
        <v>2024</v>
      </c>
      <c r="B1342" s="72" t="s">
        <v>127</v>
      </c>
      <c r="C1342" s="72" t="s">
        <v>150</v>
      </c>
      <c r="D1342" s="72" t="s">
        <v>139</v>
      </c>
      <c r="E1342" s="72">
        <v>2101</v>
      </c>
      <c r="F1342" s="72">
        <v>1</v>
      </c>
      <c r="G1342" s="72" t="s">
        <v>31</v>
      </c>
      <c r="H1342" s="72">
        <v>4</v>
      </c>
      <c r="I1342" s="72">
        <v>11</v>
      </c>
      <c r="J1342" s="72">
        <v>11</v>
      </c>
    </row>
    <row r="1343" spans="1:13" ht="15.75" customHeight="1" x14ac:dyDescent="0.15">
      <c r="A1343" s="72">
        <v>2024</v>
      </c>
      <c r="B1343" s="72" t="s">
        <v>127</v>
      </c>
      <c r="C1343" s="72" t="s">
        <v>151</v>
      </c>
      <c r="D1343" s="72" t="s">
        <v>139</v>
      </c>
      <c r="E1343" s="72">
        <v>2101</v>
      </c>
      <c r="F1343" s="72">
        <v>1</v>
      </c>
      <c r="G1343" s="72" t="s">
        <v>31</v>
      </c>
      <c r="H1343" s="72">
        <v>4</v>
      </c>
      <c r="I1343" s="72">
        <v>113</v>
      </c>
      <c r="J1343" s="72">
        <v>19</v>
      </c>
      <c r="L1343" s="72">
        <v>94</v>
      </c>
    </row>
    <row r="1344" spans="1:13" ht="15.75" customHeight="1" x14ac:dyDescent="0.15">
      <c r="A1344" s="72">
        <v>2024</v>
      </c>
      <c r="B1344" s="72" t="s">
        <v>127</v>
      </c>
      <c r="C1344" s="72" t="s">
        <v>152</v>
      </c>
      <c r="D1344" s="72" t="s">
        <v>139</v>
      </c>
      <c r="E1344" s="72">
        <v>2101</v>
      </c>
      <c r="F1344" s="72">
        <v>1</v>
      </c>
      <c r="G1344" s="72" t="s">
        <v>31</v>
      </c>
      <c r="H1344" s="72">
        <v>4</v>
      </c>
      <c r="I1344" s="72">
        <v>277</v>
      </c>
      <c r="J1344" s="72">
        <v>64</v>
      </c>
      <c r="L1344" s="72">
        <v>163</v>
      </c>
    </row>
    <row r="1345" spans="1:15" ht="15.75" customHeight="1" x14ac:dyDescent="0.15">
      <c r="A1345" s="72">
        <v>2024</v>
      </c>
      <c r="B1345" s="72" t="s">
        <v>127</v>
      </c>
      <c r="C1345" s="72" t="s">
        <v>145</v>
      </c>
      <c r="D1345" s="72" t="s">
        <v>139</v>
      </c>
      <c r="E1345" s="72">
        <v>2108</v>
      </c>
      <c r="F1345" s="72">
        <v>1</v>
      </c>
      <c r="G1345" s="72" t="s">
        <v>31</v>
      </c>
      <c r="H1345" s="72">
        <v>5</v>
      </c>
      <c r="I1345" s="72">
        <v>1</v>
      </c>
      <c r="J1345" s="72">
        <v>1</v>
      </c>
    </row>
    <row r="1346" spans="1:15" ht="15.75" customHeight="1" x14ac:dyDescent="0.15">
      <c r="A1346" s="72">
        <v>2024</v>
      </c>
      <c r="B1346" s="72" t="s">
        <v>127</v>
      </c>
      <c r="C1346" s="72" t="s">
        <v>147</v>
      </c>
      <c r="D1346" s="72" t="s">
        <v>139</v>
      </c>
      <c r="E1346" s="72">
        <v>2108</v>
      </c>
      <c r="F1346" s="72">
        <v>1</v>
      </c>
      <c r="G1346" s="72" t="s">
        <v>31</v>
      </c>
      <c r="H1346" s="72">
        <v>5</v>
      </c>
      <c r="I1346" s="72">
        <v>98</v>
      </c>
      <c r="J1346" s="72">
        <v>98</v>
      </c>
    </row>
    <row r="1347" spans="1:15" ht="15.75" customHeight="1" x14ac:dyDescent="0.15">
      <c r="A1347" s="72">
        <v>2024</v>
      </c>
      <c r="B1347" s="72" t="s">
        <v>127</v>
      </c>
      <c r="C1347" s="72" t="s">
        <v>148</v>
      </c>
      <c r="D1347" s="72" t="s">
        <v>139</v>
      </c>
      <c r="E1347" s="72">
        <v>2108</v>
      </c>
      <c r="F1347" s="72">
        <v>1</v>
      </c>
      <c r="G1347" s="72" t="s">
        <v>31</v>
      </c>
      <c r="H1347" s="72">
        <v>5</v>
      </c>
      <c r="I1347" s="72">
        <v>329</v>
      </c>
      <c r="L1347" s="72">
        <v>329</v>
      </c>
    </row>
    <row r="1348" spans="1:15" ht="15.75" customHeight="1" x14ac:dyDescent="0.15">
      <c r="A1348" s="72">
        <v>2024</v>
      </c>
      <c r="B1348" s="72" t="s">
        <v>130</v>
      </c>
      <c r="C1348" s="72" t="s">
        <v>141</v>
      </c>
      <c r="D1348" s="72" t="s">
        <v>139</v>
      </c>
      <c r="E1348" s="72">
        <v>2108</v>
      </c>
      <c r="F1348" s="72">
        <v>1</v>
      </c>
      <c r="G1348" s="72" t="s">
        <v>31</v>
      </c>
      <c r="H1348" s="72">
        <v>5</v>
      </c>
      <c r="J1348" s="72">
        <v>47</v>
      </c>
      <c r="K1348" s="72">
        <v>191</v>
      </c>
      <c r="L1348" s="72">
        <v>144</v>
      </c>
    </row>
    <row r="1349" spans="1:15" ht="15.75" customHeight="1" x14ac:dyDescent="0.15">
      <c r="A1349" s="72">
        <v>2024</v>
      </c>
      <c r="B1349" s="72" t="s">
        <v>130</v>
      </c>
      <c r="C1349" s="72" t="s">
        <v>131</v>
      </c>
      <c r="D1349" s="72" t="s">
        <v>139</v>
      </c>
      <c r="E1349" s="72">
        <v>2108</v>
      </c>
      <c r="F1349" s="72">
        <v>1</v>
      </c>
      <c r="G1349" s="72" t="s">
        <v>31</v>
      </c>
      <c r="H1349" s="72">
        <v>5</v>
      </c>
      <c r="J1349" s="72">
        <v>22</v>
      </c>
      <c r="K1349" s="72">
        <v>67</v>
      </c>
      <c r="L1349" s="72">
        <v>45</v>
      </c>
    </row>
    <row r="1350" spans="1:15" ht="15.75" customHeight="1" x14ac:dyDescent="0.15">
      <c r="A1350" s="78">
        <v>2024</v>
      </c>
      <c r="B1350" s="78" t="s">
        <v>130</v>
      </c>
      <c r="C1350" s="78" t="s">
        <v>136</v>
      </c>
      <c r="D1350" s="78" t="s">
        <v>139</v>
      </c>
      <c r="E1350" s="78">
        <v>2108</v>
      </c>
      <c r="F1350" s="78">
        <v>1</v>
      </c>
      <c r="G1350" s="78" t="s">
        <v>31</v>
      </c>
      <c r="H1350" s="78">
        <v>5</v>
      </c>
      <c r="I1350" s="78"/>
      <c r="J1350" s="78">
        <v>27</v>
      </c>
      <c r="K1350" s="78">
        <v>231</v>
      </c>
      <c r="L1350" s="78"/>
      <c r="M1350" s="78">
        <v>204</v>
      </c>
      <c r="N1350" s="78"/>
      <c r="O1350" s="78" t="s">
        <v>157</v>
      </c>
    </row>
    <row r="1351" spans="1:15" ht="15.75" customHeight="1" x14ac:dyDescent="0.15">
      <c r="A1351" s="78">
        <v>2024</v>
      </c>
      <c r="B1351" s="78" t="s">
        <v>130</v>
      </c>
      <c r="C1351" s="78" t="s">
        <v>136</v>
      </c>
      <c r="D1351" s="78" t="s">
        <v>139</v>
      </c>
      <c r="E1351" s="78">
        <v>2108</v>
      </c>
      <c r="F1351" s="78">
        <v>1</v>
      </c>
      <c r="G1351" s="78" t="s">
        <v>31</v>
      </c>
      <c r="H1351" s="78">
        <v>5</v>
      </c>
      <c r="I1351" s="78"/>
      <c r="J1351" s="78">
        <v>98</v>
      </c>
      <c r="K1351" s="78">
        <v>437</v>
      </c>
      <c r="L1351" s="78">
        <v>85</v>
      </c>
      <c r="M1351" s="78">
        <v>254</v>
      </c>
      <c r="N1351" s="78"/>
      <c r="O1351" s="78"/>
    </row>
    <row r="1352" spans="1:15" ht="15.75" customHeight="1" x14ac:dyDescent="0.15">
      <c r="A1352" s="72">
        <v>2024</v>
      </c>
      <c r="B1352" s="72" t="s">
        <v>130</v>
      </c>
      <c r="C1352" s="72" t="s">
        <v>132</v>
      </c>
      <c r="D1352" s="72" t="s">
        <v>139</v>
      </c>
      <c r="E1352" s="72">
        <v>2108</v>
      </c>
      <c r="F1352" s="72">
        <v>1</v>
      </c>
      <c r="G1352" s="72" t="s">
        <v>31</v>
      </c>
      <c r="H1352" s="72">
        <v>5</v>
      </c>
      <c r="I1352" s="72"/>
      <c r="J1352" s="72">
        <v>12</v>
      </c>
      <c r="K1352" s="72">
        <v>337</v>
      </c>
      <c r="L1352" s="72">
        <v>236</v>
      </c>
      <c r="M1352" s="72">
        <v>89</v>
      </c>
    </row>
    <row r="1353" spans="1:15" ht="15.75" customHeight="1" x14ac:dyDescent="0.15">
      <c r="A1353" s="72">
        <v>2024</v>
      </c>
      <c r="B1353" s="72" t="s">
        <v>130</v>
      </c>
      <c r="C1353" s="72" t="s">
        <v>137</v>
      </c>
      <c r="D1353" s="72" t="s">
        <v>139</v>
      </c>
      <c r="E1353" s="72">
        <v>2108</v>
      </c>
      <c r="F1353" s="72">
        <v>1</v>
      </c>
      <c r="G1353" s="72" t="s">
        <v>31</v>
      </c>
      <c r="H1353" s="72">
        <v>5</v>
      </c>
      <c r="J1353" s="72">
        <v>32</v>
      </c>
      <c r="K1353" s="72">
        <v>92</v>
      </c>
      <c r="L1353" s="72">
        <v>28</v>
      </c>
      <c r="M1353" s="72">
        <v>32</v>
      </c>
    </row>
    <row r="1354" spans="1:15" ht="15.75" customHeight="1" x14ac:dyDescent="0.15">
      <c r="A1354" s="72">
        <v>2024</v>
      </c>
      <c r="B1354" s="72" t="s">
        <v>130</v>
      </c>
      <c r="C1354" s="72" t="s">
        <v>133</v>
      </c>
      <c r="D1354" s="72" t="s">
        <v>139</v>
      </c>
      <c r="E1354" s="72">
        <v>2108</v>
      </c>
      <c r="F1354" s="72">
        <v>1</v>
      </c>
      <c r="G1354" s="72" t="s">
        <v>31</v>
      </c>
      <c r="H1354" s="72">
        <v>5</v>
      </c>
      <c r="J1354" s="72">
        <v>8</v>
      </c>
      <c r="K1354" s="72">
        <v>365</v>
      </c>
      <c r="M1354" s="72">
        <v>357</v>
      </c>
    </row>
    <row r="1355" spans="1:15" ht="15.75" customHeight="1" x14ac:dyDescent="0.15">
      <c r="A1355" s="72">
        <v>2024</v>
      </c>
      <c r="B1355" s="72" t="s">
        <v>127</v>
      </c>
      <c r="C1355" s="72" t="s">
        <v>149</v>
      </c>
      <c r="D1355" s="72" t="s">
        <v>139</v>
      </c>
      <c r="E1355" s="72">
        <v>2108</v>
      </c>
      <c r="F1355" s="72">
        <v>1</v>
      </c>
      <c r="G1355" s="72" t="s">
        <v>31</v>
      </c>
      <c r="H1355" s="72">
        <v>5</v>
      </c>
      <c r="I1355" s="72">
        <v>7</v>
      </c>
      <c r="J1355" s="72">
        <v>7</v>
      </c>
    </row>
    <row r="1356" spans="1:15" ht="15.75" customHeight="1" x14ac:dyDescent="0.15">
      <c r="A1356" s="72">
        <v>2024</v>
      </c>
      <c r="B1356" s="72" t="s">
        <v>127</v>
      </c>
      <c r="C1356" s="72" t="s">
        <v>150</v>
      </c>
      <c r="D1356" s="72" t="s">
        <v>139</v>
      </c>
      <c r="E1356" s="72">
        <v>2108</v>
      </c>
      <c r="F1356" s="72">
        <v>1</v>
      </c>
      <c r="G1356" s="72" t="s">
        <v>31</v>
      </c>
      <c r="H1356" s="72">
        <v>5</v>
      </c>
      <c r="I1356" s="72">
        <v>28</v>
      </c>
      <c r="J1356" s="72">
        <v>28</v>
      </c>
    </row>
    <row r="1357" spans="1:15" ht="15.75" customHeight="1" x14ac:dyDescent="0.15">
      <c r="A1357" s="72">
        <v>2024</v>
      </c>
      <c r="B1357" s="72" t="s">
        <v>127</v>
      </c>
      <c r="C1357" s="72" t="s">
        <v>151</v>
      </c>
      <c r="D1357" s="72" t="s">
        <v>139</v>
      </c>
      <c r="E1357" s="72">
        <v>2108</v>
      </c>
      <c r="F1357" s="72">
        <v>1</v>
      </c>
      <c r="G1357" s="72" t="s">
        <v>31</v>
      </c>
      <c r="H1357" s="72">
        <v>5</v>
      </c>
      <c r="I1357" s="72">
        <v>134</v>
      </c>
      <c r="L1357" s="72">
        <v>134</v>
      </c>
    </row>
    <row r="1358" spans="1:15" ht="15.75" customHeight="1" x14ac:dyDescent="0.15">
      <c r="A1358" s="72">
        <v>2024</v>
      </c>
      <c r="B1358" s="72" t="s">
        <v>127</v>
      </c>
      <c r="C1358" s="72" t="s">
        <v>152</v>
      </c>
      <c r="D1358" s="72" t="s">
        <v>139</v>
      </c>
      <c r="E1358" s="72">
        <v>2108</v>
      </c>
      <c r="F1358" s="72">
        <v>1</v>
      </c>
      <c r="G1358" s="72" t="s">
        <v>31</v>
      </c>
      <c r="H1358" s="72">
        <v>5</v>
      </c>
      <c r="I1358" s="72">
        <v>49</v>
      </c>
      <c r="J1358" s="72">
        <v>15</v>
      </c>
      <c r="L1358" s="72">
        <v>34</v>
      </c>
    </row>
    <row r="1359" spans="1:15" ht="15.75" customHeight="1" x14ac:dyDescent="0.15">
      <c r="A1359" s="72">
        <v>2024</v>
      </c>
      <c r="B1359" s="72" t="s">
        <v>127</v>
      </c>
      <c r="C1359" s="72" t="s">
        <v>153</v>
      </c>
      <c r="D1359" s="72" t="s">
        <v>139</v>
      </c>
      <c r="E1359" s="72">
        <v>2108</v>
      </c>
      <c r="F1359" s="72">
        <v>1</v>
      </c>
      <c r="G1359" s="72" t="s">
        <v>31</v>
      </c>
      <c r="H1359" s="72">
        <v>5</v>
      </c>
      <c r="I1359" s="72">
        <v>6</v>
      </c>
      <c r="J1359" s="72">
        <v>6</v>
      </c>
    </row>
    <row r="1360" spans="1:15" ht="15.75" customHeight="1" x14ac:dyDescent="0.15">
      <c r="A1360" s="72">
        <v>2024</v>
      </c>
      <c r="B1360" s="72" t="s">
        <v>127</v>
      </c>
      <c r="C1360" s="72" t="s">
        <v>145</v>
      </c>
      <c r="D1360" s="72" t="s">
        <v>139</v>
      </c>
      <c r="E1360" s="72">
        <v>2205</v>
      </c>
      <c r="F1360" s="72">
        <v>2</v>
      </c>
      <c r="G1360" s="72" t="s">
        <v>31</v>
      </c>
      <c r="H1360" s="72">
        <v>4</v>
      </c>
      <c r="I1360" s="72">
        <v>26</v>
      </c>
      <c r="J1360" s="72">
        <v>9</v>
      </c>
      <c r="L1360" s="72">
        <v>17</v>
      </c>
    </row>
    <row r="1361" spans="1:13" ht="15.75" customHeight="1" x14ac:dyDescent="0.15">
      <c r="A1361" s="72">
        <v>2024</v>
      </c>
      <c r="B1361" s="72" t="s">
        <v>127</v>
      </c>
      <c r="C1361" s="72" t="s">
        <v>147</v>
      </c>
      <c r="D1361" s="72" t="s">
        <v>139</v>
      </c>
      <c r="E1361" s="72">
        <v>2205</v>
      </c>
      <c r="F1361" s="72">
        <v>2</v>
      </c>
      <c r="G1361" s="72" t="s">
        <v>31</v>
      </c>
      <c r="H1361" s="72">
        <v>4</v>
      </c>
      <c r="I1361" s="72">
        <v>70</v>
      </c>
      <c r="J1361" s="72">
        <v>5</v>
      </c>
      <c r="L1361" s="72">
        <v>44</v>
      </c>
      <c r="M1361" s="72">
        <v>21</v>
      </c>
    </row>
    <row r="1362" spans="1:13" ht="15.75" customHeight="1" x14ac:dyDescent="0.15">
      <c r="A1362" s="72">
        <v>2024</v>
      </c>
      <c r="B1362" s="72" t="s">
        <v>127</v>
      </c>
      <c r="C1362" s="72" t="s">
        <v>148</v>
      </c>
      <c r="D1362" s="72" t="s">
        <v>139</v>
      </c>
      <c r="E1362" s="72">
        <v>2205</v>
      </c>
      <c r="F1362" s="72">
        <v>2</v>
      </c>
      <c r="G1362" s="72" t="s">
        <v>31</v>
      </c>
      <c r="H1362" s="72">
        <v>4</v>
      </c>
      <c r="I1362" s="72">
        <v>131</v>
      </c>
      <c r="J1362" s="72">
        <v>48</v>
      </c>
      <c r="L1362" s="72">
        <v>83</v>
      </c>
    </row>
    <row r="1363" spans="1:13" ht="15.75" customHeight="1" x14ac:dyDescent="0.15">
      <c r="A1363" s="72">
        <v>2024</v>
      </c>
      <c r="B1363" s="72" t="s">
        <v>130</v>
      </c>
      <c r="C1363" s="72" t="s">
        <v>141</v>
      </c>
      <c r="D1363" s="72" t="s">
        <v>139</v>
      </c>
      <c r="E1363" s="72">
        <v>2205</v>
      </c>
      <c r="F1363" s="72">
        <v>2</v>
      </c>
      <c r="G1363" s="72" t="s">
        <v>31</v>
      </c>
      <c r="H1363" s="72">
        <v>4</v>
      </c>
      <c r="J1363" s="72">
        <v>40</v>
      </c>
      <c r="K1363" s="72">
        <v>109</v>
      </c>
      <c r="L1363" s="72">
        <v>69</v>
      </c>
    </row>
    <row r="1364" spans="1:13" ht="15.75" customHeight="1" x14ac:dyDescent="0.15">
      <c r="A1364" s="72">
        <v>2024</v>
      </c>
      <c r="B1364" s="72" t="s">
        <v>130</v>
      </c>
      <c r="C1364" s="72" t="s">
        <v>131</v>
      </c>
      <c r="D1364" s="72" t="s">
        <v>139</v>
      </c>
      <c r="E1364" s="72">
        <v>2205</v>
      </c>
      <c r="F1364" s="72">
        <v>2</v>
      </c>
      <c r="G1364" s="72" t="s">
        <v>31</v>
      </c>
      <c r="H1364" s="72">
        <v>4</v>
      </c>
      <c r="J1364" s="72">
        <v>46</v>
      </c>
      <c r="K1364" s="72">
        <v>46</v>
      </c>
    </row>
    <row r="1365" spans="1:13" ht="15.75" customHeight="1" x14ac:dyDescent="0.15">
      <c r="A1365" s="72">
        <v>2024</v>
      </c>
      <c r="B1365" s="72" t="s">
        <v>130</v>
      </c>
      <c r="C1365" s="72" t="s">
        <v>136</v>
      </c>
      <c r="D1365" s="72" t="s">
        <v>139</v>
      </c>
      <c r="E1365" s="72">
        <v>2205</v>
      </c>
      <c r="F1365" s="72">
        <v>2</v>
      </c>
      <c r="G1365" s="72" t="s">
        <v>31</v>
      </c>
      <c r="H1365" s="72">
        <v>4</v>
      </c>
      <c r="I1365" s="72"/>
      <c r="J1365" s="72">
        <v>65</v>
      </c>
      <c r="K1365" s="72">
        <v>3212</v>
      </c>
      <c r="M1365" s="72">
        <v>3147</v>
      </c>
    </row>
    <row r="1366" spans="1:13" ht="15.75" customHeight="1" x14ac:dyDescent="0.15">
      <c r="A1366" s="72">
        <v>2024</v>
      </c>
      <c r="B1366" s="72" t="s">
        <v>130</v>
      </c>
      <c r="C1366" s="72" t="s">
        <v>132</v>
      </c>
      <c r="D1366" s="72" t="s">
        <v>139</v>
      </c>
      <c r="E1366" s="72">
        <v>2205</v>
      </c>
      <c r="F1366" s="72">
        <v>2</v>
      </c>
      <c r="G1366" s="72" t="s">
        <v>31</v>
      </c>
      <c r="H1366" s="72">
        <v>4</v>
      </c>
      <c r="I1366" s="72"/>
      <c r="J1366" s="72">
        <v>46</v>
      </c>
      <c r="K1366" s="72">
        <v>233</v>
      </c>
      <c r="L1366" s="72">
        <v>187</v>
      </c>
    </row>
    <row r="1367" spans="1:13" ht="15.75" customHeight="1" x14ac:dyDescent="0.15">
      <c r="A1367" s="72">
        <v>2024</v>
      </c>
      <c r="B1367" s="72" t="s">
        <v>130</v>
      </c>
      <c r="C1367" s="72" t="s">
        <v>137</v>
      </c>
      <c r="D1367" s="72" t="s">
        <v>139</v>
      </c>
      <c r="E1367" s="72">
        <v>2205</v>
      </c>
      <c r="F1367" s="72">
        <v>2</v>
      </c>
      <c r="G1367" s="72" t="s">
        <v>31</v>
      </c>
      <c r="H1367" s="72">
        <v>4</v>
      </c>
      <c r="J1367" s="72">
        <v>29</v>
      </c>
      <c r="K1367" s="72">
        <v>1532</v>
      </c>
      <c r="L1367" s="72">
        <v>100</v>
      </c>
      <c r="M1367" s="72">
        <v>1403</v>
      </c>
    </row>
    <row r="1368" spans="1:13" ht="15.75" customHeight="1" x14ac:dyDescent="0.15">
      <c r="A1368" s="72">
        <v>2024</v>
      </c>
      <c r="B1368" s="72" t="s">
        <v>127</v>
      </c>
      <c r="C1368" s="72" t="s">
        <v>149</v>
      </c>
      <c r="D1368" s="72" t="s">
        <v>139</v>
      </c>
      <c r="E1368" s="72">
        <v>2205</v>
      </c>
      <c r="F1368" s="72">
        <v>2</v>
      </c>
      <c r="G1368" s="72" t="s">
        <v>31</v>
      </c>
      <c r="H1368" s="72">
        <v>4</v>
      </c>
      <c r="I1368" s="72">
        <v>9</v>
      </c>
      <c r="J1368" s="72">
        <v>9</v>
      </c>
    </row>
    <row r="1369" spans="1:13" ht="15.75" customHeight="1" x14ac:dyDescent="0.15">
      <c r="A1369" s="72">
        <v>2024</v>
      </c>
      <c r="B1369" s="72" t="s">
        <v>127</v>
      </c>
      <c r="C1369" s="72" t="s">
        <v>150</v>
      </c>
      <c r="D1369" s="72" t="s">
        <v>139</v>
      </c>
      <c r="E1369" s="72">
        <v>2205</v>
      </c>
      <c r="F1369" s="72">
        <v>2</v>
      </c>
      <c r="G1369" s="72" t="s">
        <v>31</v>
      </c>
      <c r="H1369" s="72">
        <v>4</v>
      </c>
      <c r="I1369" s="72">
        <v>3</v>
      </c>
      <c r="J1369" s="72">
        <v>3</v>
      </c>
    </row>
    <row r="1370" spans="1:13" ht="15.75" customHeight="1" x14ac:dyDescent="0.15">
      <c r="A1370" s="72">
        <v>2024</v>
      </c>
      <c r="B1370" s="72" t="s">
        <v>127</v>
      </c>
      <c r="C1370" s="72" t="s">
        <v>151</v>
      </c>
      <c r="D1370" s="72" t="s">
        <v>139</v>
      </c>
      <c r="E1370" s="72">
        <v>2205</v>
      </c>
      <c r="F1370" s="72">
        <v>2</v>
      </c>
      <c r="G1370" s="72" t="s">
        <v>31</v>
      </c>
      <c r="H1370" s="72">
        <v>4</v>
      </c>
      <c r="I1370" s="72">
        <v>25</v>
      </c>
      <c r="J1370" s="72">
        <v>25</v>
      </c>
    </row>
    <row r="1371" spans="1:13" ht="15.75" customHeight="1" x14ac:dyDescent="0.15">
      <c r="A1371" s="72">
        <v>2024</v>
      </c>
      <c r="B1371" s="72" t="s">
        <v>127</v>
      </c>
      <c r="C1371" s="72" t="s">
        <v>152</v>
      </c>
      <c r="D1371" s="72" t="s">
        <v>139</v>
      </c>
      <c r="E1371" s="72">
        <v>2205</v>
      </c>
      <c r="F1371" s="72">
        <v>2</v>
      </c>
      <c r="G1371" s="72" t="s">
        <v>31</v>
      </c>
      <c r="H1371" s="72">
        <v>4</v>
      </c>
      <c r="I1371" s="72">
        <v>21</v>
      </c>
      <c r="J1371" s="72">
        <v>8</v>
      </c>
      <c r="L1371" s="72">
        <v>13</v>
      </c>
    </row>
    <row r="1372" spans="1:13" ht="15.75" customHeight="1" x14ac:dyDescent="0.15">
      <c r="A1372" s="72">
        <v>2024</v>
      </c>
      <c r="B1372" s="72" t="s">
        <v>127</v>
      </c>
      <c r="C1372" s="72" t="s">
        <v>145</v>
      </c>
      <c r="D1372" s="72" t="s">
        <v>139</v>
      </c>
      <c r="E1372" s="72">
        <v>2212</v>
      </c>
      <c r="F1372" s="72">
        <v>2</v>
      </c>
      <c r="G1372" s="72" t="s">
        <v>31</v>
      </c>
      <c r="H1372" s="72">
        <v>5</v>
      </c>
      <c r="I1372" s="72">
        <v>1</v>
      </c>
      <c r="J1372" s="72">
        <v>1</v>
      </c>
    </row>
    <row r="1373" spans="1:13" ht="15.75" customHeight="1" x14ac:dyDescent="0.15">
      <c r="A1373" s="72">
        <v>2024</v>
      </c>
      <c r="B1373" s="72" t="s">
        <v>127</v>
      </c>
      <c r="C1373" s="72" t="s">
        <v>147</v>
      </c>
      <c r="D1373" s="72" t="s">
        <v>139</v>
      </c>
      <c r="E1373" s="72">
        <v>2212</v>
      </c>
      <c r="F1373" s="72">
        <v>2</v>
      </c>
      <c r="G1373" s="72" t="s">
        <v>31</v>
      </c>
      <c r="H1373" s="72">
        <v>5</v>
      </c>
      <c r="I1373" s="72">
        <v>15</v>
      </c>
      <c r="L1373" s="72">
        <v>15</v>
      </c>
    </row>
    <row r="1374" spans="1:13" ht="15.75" customHeight="1" x14ac:dyDescent="0.15">
      <c r="A1374" s="72">
        <v>2024</v>
      </c>
      <c r="B1374" s="72" t="s">
        <v>127</v>
      </c>
      <c r="C1374" s="72" t="s">
        <v>148</v>
      </c>
      <c r="D1374" s="72" t="s">
        <v>139</v>
      </c>
      <c r="E1374" s="72">
        <v>2212</v>
      </c>
      <c r="F1374" s="72">
        <v>2</v>
      </c>
      <c r="G1374" s="72" t="s">
        <v>31</v>
      </c>
      <c r="H1374" s="72">
        <v>5</v>
      </c>
      <c r="I1374" s="72">
        <v>512</v>
      </c>
      <c r="J1374" s="72">
        <v>20</v>
      </c>
      <c r="L1374" s="72">
        <v>93</v>
      </c>
      <c r="M1374" s="72">
        <v>399</v>
      </c>
    </row>
    <row r="1375" spans="1:13" ht="15.75" customHeight="1" x14ac:dyDescent="0.15">
      <c r="A1375" s="72">
        <v>2024</v>
      </c>
      <c r="B1375" s="72" t="s">
        <v>130</v>
      </c>
      <c r="C1375" s="72" t="s">
        <v>141</v>
      </c>
      <c r="D1375" s="72" t="s">
        <v>139</v>
      </c>
      <c r="E1375" s="72">
        <v>2212</v>
      </c>
      <c r="F1375" s="72">
        <v>2</v>
      </c>
      <c r="G1375" s="72" t="s">
        <v>31</v>
      </c>
      <c r="H1375" s="72">
        <v>5</v>
      </c>
      <c r="J1375" s="72">
        <v>20</v>
      </c>
      <c r="K1375" s="72">
        <v>470</v>
      </c>
      <c r="L1375" s="72">
        <v>51</v>
      </c>
      <c r="M1375" s="72">
        <v>399</v>
      </c>
    </row>
    <row r="1376" spans="1:13" ht="15.75" customHeight="1" x14ac:dyDescent="0.15">
      <c r="A1376" s="72">
        <v>2024</v>
      </c>
      <c r="B1376" s="72" t="s">
        <v>130</v>
      </c>
      <c r="C1376" s="72" t="s">
        <v>131</v>
      </c>
      <c r="D1376" s="72" t="s">
        <v>139</v>
      </c>
      <c r="E1376" s="72">
        <v>2212</v>
      </c>
      <c r="F1376" s="72">
        <v>2</v>
      </c>
      <c r="G1376" s="72" t="s">
        <v>31</v>
      </c>
      <c r="H1376" s="72">
        <v>5</v>
      </c>
      <c r="J1376" s="72">
        <v>30</v>
      </c>
      <c r="K1376" s="72">
        <v>30</v>
      </c>
    </row>
    <row r="1377" spans="1:13" ht="15.75" customHeight="1" x14ac:dyDescent="0.15">
      <c r="A1377" s="72">
        <v>2024</v>
      </c>
      <c r="B1377" s="72" t="s">
        <v>130</v>
      </c>
      <c r="C1377" s="72" t="s">
        <v>136</v>
      </c>
      <c r="D1377" s="72" t="s">
        <v>139</v>
      </c>
      <c r="E1377" s="72">
        <v>2212</v>
      </c>
      <c r="F1377" s="72">
        <v>2</v>
      </c>
      <c r="G1377" s="72" t="s">
        <v>31</v>
      </c>
      <c r="H1377" s="72">
        <v>5</v>
      </c>
      <c r="I1377" s="72">
        <f>203+M1377</f>
        <v>289</v>
      </c>
      <c r="L1377" s="72">
        <v>203</v>
      </c>
      <c r="M1377" s="72">
        <v>86</v>
      </c>
    </row>
    <row r="1378" spans="1:13" ht="15.75" customHeight="1" x14ac:dyDescent="0.15">
      <c r="A1378" s="72">
        <v>2024</v>
      </c>
      <c r="B1378" s="72" t="s">
        <v>130</v>
      </c>
      <c r="C1378" s="72" t="s">
        <v>132</v>
      </c>
      <c r="D1378" s="72" t="s">
        <v>139</v>
      </c>
      <c r="E1378" s="72">
        <v>2212</v>
      </c>
      <c r="F1378" s="72">
        <v>2</v>
      </c>
      <c r="G1378" s="72" t="s">
        <v>31</v>
      </c>
      <c r="H1378" s="72">
        <v>5</v>
      </c>
      <c r="J1378" s="72">
        <v>6</v>
      </c>
      <c r="K1378" s="40">
        <v>815</v>
      </c>
      <c r="L1378" s="72">
        <v>171</v>
      </c>
      <c r="M1378" s="72">
        <v>638</v>
      </c>
    </row>
    <row r="1379" spans="1:13" ht="15.75" customHeight="1" x14ac:dyDescent="0.15">
      <c r="A1379" s="72">
        <v>2024</v>
      </c>
      <c r="B1379" s="72" t="s">
        <v>130</v>
      </c>
      <c r="C1379" s="72" t="s">
        <v>137</v>
      </c>
      <c r="D1379" s="72" t="s">
        <v>139</v>
      </c>
      <c r="E1379" s="72">
        <v>2212</v>
      </c>
      <c r="F1379" s="72">
        <v>2</v>
      </c>
      <c r="G1379" s="72" t="s">
        <v>31</v>
      </c>
      <c r="H1379" s="72">
        <v>5</v>
      </c>
      <c r="J1379" s="72">
        <v>30</v>
      </c>
      <c r="K1379" s="72">
        <v>774</v>
      </c>
      <c r="L1379" s="72">
        <v>66</v>
      </c>
      <c r="M1379" s="72">
        <v>678</v>
      </c>
    </row>
    <row r="1380" spans="1:13" ht="15.75" customHeight="1" x14ac:dyDescent="0.15">
      <c r="A1380" s="72">
        <v>2024</v>
      </c>
      <c r="B1380" s="72" t="s">
        <v>130</v>
      </c>
      <c r="C1380" s="72" t="s">
        <v>133</v>
      </c>
      <c r="D1380" s="72" t="s">
        <v>139</v>
      </c>
      <c r="E1380" s="72">
        <v>2212</v>
      </c>
      <c r="F1380" s="72">
        <v>2</v>
      </c>
      <c r="G1380" s="72" t="s">
        <v>31</v>
      </c>
      <c r="H1380" s="72">
        <v>5</v>
      </c>
      <c r="I1380" s="72"/>
      <c r="K1380" s="72">
        <v>2651</v>
      </c>
      <c r="L1380" s="72">
        <v>38</v>
      </c>
      <c r="M1380" s="72">
        <v>2613</v>
      </c>
    </row>
    <row r="1381" spans="1:13" ht="15.75" customHeight="1" x14ac:dyDescent="0.15">
      <c r="A1381" s="72">
        <v>2024</v>
      </c>
      <c r="B1381" s="72" t="s">
        <v>127</v>
      </c>
      <c r="C1381" s="72" t="s">
        <v>149</v>
      </c>
      <c r="D1381" s="72" t="s">
        <v>139</v>
      </c>
      <c r="E1381" s="72">
        <v>2212</v>
      </c>
      <c r="F1381" s="72">
        <v>2</v>
      </c>
      <c r="G1381" s="72" t="s">
        <v>31</v>
      </c>
      <c r="H1381" s="72">
        <v>5</v>
      </c>
      <c r="I1381" s="72">
        <v>16</v>
      </c>
      <c r="J1381" s="72">
        <v>16</v>
      </c>
    </row>
    <row r="1382" spans="1:13" ht="15.75" customHeight="1" x14ac:dyDescent="0.15">
      <c r="A1382" s="72">
        <v>2024</v>
      </c>
      <c r="B1382" s="72" t="s">
        <v>127</v>
      </c>
      <c r="C1382" s="72" t="s">
        <v>150</v>
      </c>
      <c r="D1382" s="72" t="s">
        <v>139</v>
      </c>
      <c r="E1382" s="72">
        <v>2212</v>
      </c>
      <c r="F1382" s="72">
        <v>2</v>
      </c>
      <c r="G1382" s="72" t="s">
        <v>31</v>
      </c>
      <c r="H1382" s="72">
        <v>5</v>
      </c>
      <c r="I1382" s="72">
        <v>46</v>
      </c>
      <c r="L1382" s="72">
        <v>46</v>
      </c>
    </row>
    <row r="1383" spans="1:13" ht="15.75" customHeight="1" x14ac:dyDescent="0.15">
      <c r="A1383" s="72">
        <v>2024</v>
      </c>
      <c r="B1383" s="72" t="s">
        <v>127</v>
      </c>
      <c r="C1383" s="72" t="s">
        <v>151</v>
      </c>
      <c r="D1383" s="72" t="s">
        <v>139</v>
      </c>
      <c r="E1383" s="72">
        <v>2212</v>
      </c>
      <c r="F1383" s="72">
        <v>2</v>
      </c>
      <c r="G1383" s="72" t="s">
        <v>31</v>
      </c>
      <c r="H1383" s="72">
        <v>5</v>
      </c>
      <c r="I1383" s="72">
        <v>184</v>
      </c>
      <c r="J1383" s="72">
        <v>2</v>
      </c>
      <c r="L1383" s="72">
        <v>182</v>
      </c>
    </row>
    <row r="1384" spans="1:13" ht="15.75" customHeight="1" x14ac:dyDescent="0.15">
      <c r="A1384" s="72">
        <v>2024</v>
      </c>
      <c r="B1384" s="72" t="s">
        <v>127</v>
      </c>
      <c r="C1384" s="72" t="s">
        <v>152</v>
      </c>
      <c r="D1384" s="72" t="s">
        <v>139</v>
      </c>
      <c r="E1384" s="72">
        <v>2212</v>
      </c>
      <c r="F1384" s="72">
        <v>2</v>
      </c>
      <c r="G1384" s="72" t="s">
        <v>31</v>
      </c>
      <c r="H1384" s="72">
        <v>5</v>
      </c>
      <c r="I1384" s="72">
        <v>26</v>
      </c>
      <c r="J1384" s="72">
        <v>26</v>
      </c>
    </row>
    <row r="1385" spans="1:13" ht="15.75" customHeight="1" x14ac:dyDescent="0.15">
      <c r="A1385" s="72">
        <v>2024</v>
      </c>
      <c r="B1385" s="72" t="s">
        <v>127</v>
      </c>
      <c r="C1385" s="72" t="s">
        <v>153</v>
      </c>
      <c r="D1385" s="72" t="s">
        <v>139</v>
      </c>
      <c r="E1385" s="72">
        <v>2212</v>
      </c>
      <c r="F1385" s="72">
        <v>2</v>
      </c>
      <c r="G1385" s="72" t="s">
        <v>31</v>
      </c>
      <c r="H1385" s="72">
        <v>5</v>
      </c>
      <c r="I1385" s="72">
        <v>4</v>
      </c>
      <c r="J1385" s="72">
        <v>4</v>
      </c>
    </row>
    <row r="1386" spans="1:13" ht="15.75" customHeight="1" x14ac:dyDescent="0.15">
      <c r="A1386" s="72">
        <v>2024</v>
      </c>
      <c r="B1386" s="72" t="s">
        <v>127</v>
      </c>
      <c r="C1386" s="72" t="s">
        <v>145</v>
      </c>
      <c r="D1386" s="72" t="s">
        <v>139</v>
      </c>
      <c r="E1386" s="72">
        <v>2303</v>
      </c>
      <c r="F1386" s="72">
        <v>3</v>
      </c>
      <c r="G1386" s="72" t="s">
        <v>31</v>
      </c>
      <c r="H1386" s="72">
        <v>5</v>
      </c>
      <c r="I1386" s="72">
        <v>37</v>
      </c>
      <c r="J1386" s="72">
        <v>37</v>
      </c>
    </row>
    <row r="1387" spans="1:13" ht="15.75" customHeight="1" x14ac:dyDescent="0.15">
      <c r="A1387" s="72">
        <v>2024</v>
      </c>
      <c r="B1387" s="72" t="s">
        <v>127</v>
      </c>
      <c r="C1387" s="72" t="s">
        <v>147</v>
      </c>
      <c r="D1387" s="72" t="s">
        <v>139</v>
      </c>
      <c r="E1387" s="72">
        <v>2303</v>
      </c>
      <c r="F1387" s="72">
        <v>3</v>
      </c>
      <c r="G1387" s="72" t="s">
        <v>31</v>
      </c>
      <c r="H1387" s="72">
        <v>5</v>
      </c>
      <c r="I1387" s="72">
        <v>6</v>
      </c>
      <c r="L1387" s="72">
        <v>6</v>
      </c>
    </row>
    <row r="1388" spans="1:13" ht="15.75" customHeight="1" x14ac:dyDescent="0.15">
      <c r="A1388" s="72">
        <v>2024</v>
      </c>
      <c r="B1388" s="72" t="s">
        <v>127</v>
      </c>
      <c r="C1388" s="72" t="s">
        <v>148</v>
      </c>
      <c r="D1388" s="72" t="s">
        <v>139</v>
      </c>
      <c r="E1388" s="72">
        <v>2303</v>
      </c>
      <c r="F1388" s="72">
        <v>3</v>
      </c>
      <c r="G1388" s="72" t="s">
        <v>31</v>
      </c>
      <c r="H1388" s="72">
        <v>5</v>
      </c>
      <c r="I1388" s="72">
        <v>327</v>
      </c>
      <c r="J1388" s="72">
        <v>23</v>
      </c>
      <c r="L1388" s="72">
        <v>232</v>
      </c>
      <c r="M1388" s="72">
        <v>72</v>
      </c>
    </row>
    <row r="1389" spans="1:13" ht="15.75" customHeight="1" x14ac:dyDescent="0.15">
      <c r="A1389" s="72">
        <v>2024</v>
      </c>
      <c r="B1389" s="72" t="s">
        <v>130</v>
      </c>
      <c r="C1389" s="72" t="s">
        <v>141</v>
      </c>
      <c r="D1389" s="72" t="s">
        <v>139</v>
      </c>
      <c r="E1389" s="72">
        <v>2303</v>
      </c>
      <c r="F1389" s="72">
        <v>3</v>
      </c>
      <c r="G1389" s="72" t="s">
        <v>31</v>
      </c>
      <c r="H1389" s="72">
        <v>5</v>
      </c>
      <c r="J1389" s="72">
        <v>60</v>
      </c>
      <c r="K1389" s="72">
        <v>137</v>
      </c>
      <c r="M1389" s="72">
        <v>77</v>
      </c>
    </row>
    <row r="1390" spans="1:13" ht="15.75" customHeight="1" x14ac:dyDescent="0.15">
      <c r="A1390" s="72">
        <v>2024</v>
      </c>
      <c r="B1390" s="72" t="s">
        <v>130</v>
      </c>
      <c r="C1390" s="72" t="s">
        <v>131</v>
      </c>
      <c r="D1390" s="72" t="s">
        <v>139</v>
      </c>
      <c r="E1390" s="72">
        <v>2303</v>
      </c>
      <c r="F1390" s="72">
        <v>3</v>
      </c>
      <c r="G1390" s="72" t="s">
        <v>31</v>
      </c>
      <c r="H1390" s="72">
        <v>5</v>
      </c>
      <c r="J1390" s="72">
        <v>40</v>
      </c>
      <c r="K1390" s="72">
        <v>40</v>
      </c>
    </row>
    <row r="1391" spans="1:13" ht="15.75" customHeight="1" x14ac:dyDescent="0.15">
      <c r="A1391" s="72">
        <v>2024</v>
      </c>
      <c r="B1391" s="72" t="s">
        <v>130</v>
      </c>
      <c r="C1391" s="72" t="s">
        <v>136</v>
      </c>
      <c r="D1391" s="72" t="s">
        <v>139</v>
      </c>
      <c r="E1391" s="72">
        <v>2303</v>
      </c>
      <c r="F1391" s="72">
        <v>3</v>
      </c>
      <c r="G1391" s="72" t="s">
        <v>31</v>
      </c>
      <c r="H1391" s="72">
        <v>5</v>
      </c>
      <c r="J1391" s="72">
        <v>27</v>
      </c>
      <c r="K1391" s="72">
        <v>191</v>
      </c>
      <c r="L1391" s="72">
        <v>25</v>
      </c>
      <c r="M1391" s="72">
        <v>139</v>
      </c>
    </row>
    <row r="1392" spans="1:13" ht="15.75" customHeight="1" x14ac:dyDescent="0.15">
      <c r="A1392" s="72">
        <v>2024</v>
      </c>
      <c r="B1392" s="72" t="s">
        <v>130</v>
      </c>
      <c r="C1392" s="72" t="s">
        <v>132</v>
      </c>
      <c r="D1392" s="72" t="s">
        <v>139</v>
      </c>
      <c r="E1392" s="72">
        <v>2303</v>
      </c>
      <c r="F1392" s="72">
        <v>3</v>
      </c>
      <c r="G1392" s="72" t="s">
        <v>31</v>
      </c>
      <c r="H1392" s="72">
        <v>5</v>
      </c>
      <c r="J1392" s="72">
        <v>24</v>
      </c>
      <c r="K1392" s="40">
        <v>224</v>
      </c>
      <c r="L1392" s="72">
        <v>143</v>
      </c>
      <c r="M1392" s="72">
        <v>57</v>
      </c>
    </row>
    <row r="1393" spans="1:13" ht="15.75" customHeight="1" x14ac:dyDescent="0.15">
      <c r="A1393" s="72">
        <v>2024</v>
      </c>
      <c r="B1393" s="72" t="s">
        <v>130</v>
      </c>
      <c r="C1393" s="72" t="s">
        <v>137</v>
      </c>
      <c r="D1393" s="72" t="s">
        <v>139</v>
      </c>
      <c r="E1393" s="72">
        <v>2303</v>
      </c>
      <c r="F1393" s="72">
        <v>3</v>
      </c>
      <c r="G1393" s="72" t="s">
        <v>31</v>
      </c>
      <c r="H1393" s="72">
        <v>5</v>
      </c>
      <c r="J1393" s="72">
        <v>7</v>
      </c>
      <c r="K1393" s="72">
        <v>4838</v>
      </c>
      <c r="L1393" s="72">
        <v>219</v>
      </c>
      <c r="M1393" s="72">
        <v>4612</v>
      </c>
    </row>
    <row r="1394" spans="1:13" ht="15.75" customHeight="1" x14ac:dyDescent="0.15">
      <c r="A1394" s="72">
        <v>2024</v>
      </c>
      <c r="B1394" s="72" t="s">
        <v>130</v>
      </c>
      <c r="C1394" s="72" t="s">
        <v>133</v>
      </c>
      <c r="D1394" s="72" t="s">
        <v>139</v>
      </c>
      <c r="E1394" s="72">
        <v>2303</v>
      </c>
      <c r="F1394" s="72">
        <v>3</v>
      </c>
      <c r="G1394" s="72" t="s">
        <v>31</v>
      </c>
      <c r="H1394" s="72">
        <v>5</v>
      </c>
      <c r="J1394" s="72">
        <v>18</v>
      </c>
      <c r="K1394" s="72">
        <v>1921</v>
      </c>
      <c r="L1394" s="72">
        <v>28</v>
      </c>
      <c r="M1394" s="72">
        <v>1875</v>
      </c>
    </row>
    <row r="1395" spans="1:13" ht="15.75" customHeight="1" x14ac:dyDescent="0.15">
      <c r="A1395" s="72">
        <v>2024</v>
      </c>
      <c r="B1395" s="72" t="s">
        <v>127</v>
      </c>
      <c r="C1395" s="72" t="s">
        <v>149</v>
      </c>
      <c r="D1395" s="72" t="s">
        <v>139</v>
      </c>
      <c r="E1395" s="72">
        <v>2303</v>
      </c>
      <c r="F1395" s="72">
        <v>3</v>
      </c>
      <c r="G1395" s="72" t="s">
        <v>31</v>
      </c>
      <c r="H1395" s="72">
        <v>5</v>
      </c>
      <c r="I1395" s="72">
        <v>13</v>
      </c>
      <c r="J1395" s="72">
        <v>13</v>
      </c>
    </row>
    <row r="1396" spans="1:13" ht="15.75" customHeight="1" x14ac:dyDescent="0.15">
      <c r="A1396" s="72">
        <v>2024</v>
      </c>
      <c r="B1396" s="72" t="s">
        <v>130</v>
      </c>
      <c r="C1396" s="72" t="s">
        <v>150</v>
      </c>
      <c r="D1396" s="72" t="s">
        <v>139</v>
      </c>
      <c r="E1396" s="72">
        <v>2303</v>
      </c>
      <c r="F1396" s="72">
        <v>3</v>
      </c>
      <c r="G1396" s="72" t="s">
        <v>31</v>
      </c>
      <c r="H1396" s="72">
        <v>5</v>
      </c>
      <c r="I1396" s="72">
        <v>1</v>
      </c>
      <c r="J1396" s="72">
        <v>1</v>
      </c>
      <c r="K1396" s="72"/>
    </row>
    <row r="1397" spans="1:13" ht="15.75" customHeight="1" x14ac:dyDescent="0.15">
      <c r="A1397" s="72">
        <v>2024</v>
      </c>
      <c r="B1397" s="72" t="s">
        <v>127</v>
      </c>
      <c r="C1397" s="72" t="s">
        <v>151</v>
      </c>
      <c r="D1397" s="72" t="s">
        <v>139</v>
      </c>
      <c r="E1397" s="72">
        <v>2303</v>
      </c>
      <c r="F1397" s="72">
        <v>3</v>
      </c>
      <c r="G1397" s="72" t="s">
        <v>31</v>
      </c>
      <c r="H1397" s="72">
        <v>5</v>
      </c>
      <c r="I1397" s="72">
        <v>45</v>
      </c>
      <c r="L1397" s="72">
        <v>45</v>
      </c>
    </row>
    <row r="1398" spans="1:13" ht="15.75" customHeight="1" x14ac:dyDescent="0.15">
      <c r="A1398" s="72">
        <v>2024</v>
      </c>
      <c r="B1398" s="72" t="s">
        <v>127</v>
      </c>
      <c r="C1398" s="72" t="s">
        <v>152</v>
      </c>
      <c r="D1398" s="72" t="s">
        <v>139</v>
      </c>
      <c r="E1398" s="72">
        <v>2303</v>
      </c>
      <c r="F1398" s="72">
        <v>3</v>
      </c>
      <c r="G1398" s="72" t="s">
        <v>31</v>
      </c>
      <c r="H1398" s="72">
        <v>5</v>
      </c>
      <c r="I1398" s="72">
        <v>1</v>
      </c>
      <c r="J1398" s="72">
        <v>1</v>
      </c>
    </row>
    <row r="1399" spans="1:13" ht="15.75" customHeight="1" x14ac:dyDescent="0.15">
      <c r="A1399" s="72">
        <v>2024</v>
      </c>
      <c r="B1399" s="72" t="s">
        <v>127</v>
      </c>
      <c r="C1399" s="72" t="s">
        <v>153</v>
      </c>
      <c r="D1399" s="72" t="s">
        <v>139</v>
      </c>
      <c r="E1399" s="72">
        <v>2303</v>
      </c>
      <c r="F1399" s="72">
        <v>3</v>
      </c>
      <c r="G1399" s="72" t="s">
        <v>31</v>
      </c>
      <c r="H1399" s="72">
        <v>5</v>
      </c>
      <c r="I1399" s="72">
        <v>20</v>
      </c>
      <c r="L1399" s="72">
        <v>20</v>
      </c>
    </row>
    <row r="1400" spans="1:13" ht="15.75" customHeight="1" x14ac:dyDescent="0.15">
      <c r="A1400" s="72">
        <v>2024</v>
      </c>
      <c r="B1400" s="72" t="s">
        <v>127</v>
      </c>
      <c r="C1400" s="72" t="s">
        <v>145</v>
      </c>
      <c r="D1400" s="72" t="s">
        <v>139</v>
      </c>
      <c r="E1400" s="72">
        <v>2309</v>
      </c>
      <c r="F1400" s="72">
        <v>3</v>
      </c>
      <c r="G1400" s="72" t="s">
        <v>31</v>
      </c>
      <c r="H1400" s="72">
        <v>4</v>
      </c>
      <c r="I1400" s="72">
        <v>192</v>
      </c>
      <c r="J1400" s="72">
        <v>159</v>
      </c>
      <c r="L1400" s="72">
        <v>33</v>
      </c>
    </row>
    <row r="1401" spans="1:13" ht="15.75" customHeight="1" x14ac:dyDescent="0.15">
      <c r="A1401" s="72">
        <v>2024</v>
      </c>
      <c r="B1401" s="72" t="s">
        <v>127</v>
      </c>
      <c r="C1401" s="72" t="s">
        <v>147</v>
      </c>
      <c r="D1401" s="72" t="s">
        <v>139</v>
      </c>
      <c r="E1401" s="72">
        <v>2309</v>
      </c>
      <c r="F1401" s="72">
        <v>3</v>
      </c>
      <c r="G1401" s="72" t="s">
        <v>31</v>
      </c>
      <c r="H1401" s="72">
        <v>4</v>
      </c>
      <c r="I1401" s="72">
        <v>127</v>
      </c>
      <c r="J1401" s="72">
        <v>17</v>
      </c>
      <c r="L1401" s="72">
        <v>49</v>
      </c>
      <c r="M1401" s="72">
        <v>61</v>
      </c>
    </row>
    <row r="1402" spans="1:13" ht="15.75" customHeight="1" x14ac:dyDescent="0.15">
      <c r="A1402" s="72">
        <v>2024</v>
      </c>
      <c r="B1402" s="72" t="s">
        <v>127</v>
      </c>
      <c r="C1402" s="72" t="s">
        <v>148</v>
      </c>
      <c r="D1402" s="72" t="s">
        <v>139</v>
      </c>
      <c r="E1402" s="72">
        <v>2309</v>
      </c>
      <c r="F1402" s="72">
        <v>3</v>
      </c>
      <c r="G1402" s="72" t="s">
        <v>31</v>
      </c>
      <c r="H1402" s="72">
        <v>4</v>
      </c>
      <c r="I1402" s="72">
        <v>58</v>
      </c>
      <c r="J1402" s="72">
        <v>20</v>
      </c>
      <c r="L1402" s="72">
        <v>38</v>
      </c>
    </row>
    <row r="1403" spans="1:13" ht="15.75" customHeight="1" x14ac:dyDescent="0.15">
      <c r="A1403" s="72">
        <v>2024</v>
      </c>
      <c r="B1403" s="72" t="s">
        <v>130</v>
      </c>
      <c r="C1403" s="72" t="s">
        <v>141</v>
      </c>
      <c r="D1403" s="72" t="s">
        <v>139</v>
      </c>
      <c r="E1403" s="72">
        <v>2309</v>
      </c>
      <c r="F1403" s="72">
        <v>3</v>
      </c>
      <c r="G1403" s="72" t="s">
        <v>31</v>
      </c>
      <c r="H1403" s="72">
        <v>4</v>
      </c>
      <c r="J1403" s="72">
        <v>111</v>
      </c>
      <c r="K1403" s="72">
        <v>408</v>
      </c>
      <c r="L1403" s="72">
        <v>210</v>
      </c>
      <c r="M1403" s="72">
        <v>87</v>
      </c>
    </row>
    <row r="1404" spans="1:13" ht="15.75" customHeight="1" x14ac:dyDescent="0.15">
      <c r="A1404" s="72">
        <v>2024</v>
      </c>
      <c r="B1404" s="72" t="s">
        <v>130</v>
      </c>
      <c r="C1404" s="72" t="s">
        <v>131</v>
      </c>
      <c r="D1404" s="72" t="s">
        <v>139</v>
      </c>
      <c r="E1404" s="72">
        <v>2309</v>
      </c>
      <c r="F1404" s="72">
        <v>3</v>
      </c>
      <c r="G1404" s="72" t="s">
        <v>31</v>
      </c>
      <c r="H1404" s="72">
        <v>4</v>
      </c>
      <c r="J1404" s="72">
        <v>54</v>
      </c>
      <c r="K1404" s="72">
        <v>54</v>
      </c>
    </row>
    <row r="1405" spans="1:13" ht="15.75" customHeight="1" x14ac:dyDescent="0.15">
      <c r="A1405" s="72">
        <v>2024</v>
      </c>
      <c r="B1405" s="72" t="s">
        <v>130</v>
      </c>
      <c r="C1405" s="72" t="s">
        <v>136</v>
      </c>
      <c r="D1405" s="72" t="s">
        <v>139</v>
      </c>
      <c r="E1405" s="72">
        <v>2309</v>
      </c>
      <c r="F1405" s="72">
        <v>3</v>
      </c>
      <c r="G1405" s="72" t="s">
        <v>31</v>
      </c>
      <c r="H1405" s="72">
        <v>4</v>
      </c>
      <c r="J1405" s="72">
        <v>10</v>
      </c>
      <c r="K1405" s="72">
        <v>140</v>
      </c>
      <c r="L1405" s="72">
        <v>102</v>
      </c>
      <c r="M1405" s="72">
        <v>28</v>
      </c>
    </row>
    <row r="1406" spans="1:13" ht="15.75" customHeight="1" x14ac:dyDescent="0.15">
      <c r="A1406" s="72">
        <v>2024</v>
      </c>
      <c r="B1406" s="72" t="s">
        <v>130</v>
      </c>
      <c r="C1406" s="72" t="s">
        <v>132</v>
      </c>
      <c r="D1406" s="72" t="s">
        <v>139</v>
      </c>
      <c r="E1406" s="72">
        <v>2309</v>
      </c>
      <c r="F1406" s="72">
        <v>3</v>
      </c>
      <c r="G1406" s="72" t="s">
        <v>31</v>
      </c>
      <c r="H1406" s="72">
        <v>4</v>
      </c>
      <c r="J1406" s="72">
        <v>19</v>
      </c>
      <c r="K1406" s="40">
        <v>105</v>
      </c>
      <c r="L1406" s="72">
        <v>86</v>
      </c>
    </row>
    <row r="1407" spans="1:13" ht="15.75" customHeight="1" x14ac:dyDescent="0.15">
      <c r="A1407" s="72">
        <v>2024</v>
      </c>
      <c r="B1407" s="72" t="s">
        <v>130</v>
      </c>
      <c r="C1407" s="72" t="s">
        <v>137</v>
      </c>
      <c r="D1407" s="72" t="s">
        <v>139</v>
      </c>
      <c r="E1407" s="72">
        <v>2309</v>
      </c>
      <c r="F1407" s="72">
        <v>3</v>
      </c>
      <c r="G1407" s="72" t="s">
        <v>31</v>
      </c>
      <c r="H1407" s="72">
        <v>4</v>
      </c>
      <c r="J1407" s="72">
        <v>18</v>
      </c>
      <c r="K1407" s="72">
        <v>1120</v>
      </c>
      <c r="L1407" s="72">
        <v>81</v>
      </c>
      <c r="M1407" s="72">
        <v>1021</v>
      </c>
    </row>
    <row r="1408" spans="1:13" ht="15.75" customHeight="1" x14ac:dyDescent="0.15">
      <c r="A1408" s="72">
        <v>2024</v>
      </c>
      <c r="B1408" s="72" t="s">
        <v>127</v>
      </c>
      <c r="C1408" s="72" t="s">
        <v>149</v>
      </c>
      <c r="D1408" s="72" t="s">
        <v>139</v>
      </c>
      <c r="E1408" s="72">
        <v>2309</v>
      </c>
      <c r="F1408" s="72">
        <v>3</v>
      </c>
      <c r="G1408" s="72" t="s">
        <v>31</v>
      </c>
      <c r="H1408" s="72">
        <v>4</v>
      </c>
      <c r="I1408" s="72">
        <v>4</v>
      </c>
      <c r="J1408" s="72">
        <v>4</v>
      </c>
    </row>
    <row r="1409" spans="1:13" ht="15.75" customHeight="1" x14ac:dyDescent="0.15">
      <c r="A1409" s="72">
        <v>2024</v>
      </c>
      <c r="B1409" s="72" t="s">
        <v>127</v>
      </c>
      <c r="C1409" s="72" t="s">
        <v>150</v>
      </c>
      <c r="D1409" s="72" t="s">
        <v>139</v>
      </c>
      <c r="E1409" s="72">
        <v>2309</v>
      </c>
      <c r="F1409" s="72">
        <v>3</v>
      </c>
      <c r="G1409" s="72" t="s">
        <v>31</v>
      </c>
      <c r="H1409" s="72">
        <v>4</v>
      </c>
      <c r="I1409" s="72">
        <v>52</v>
      </c>
      <c r="J1409" s="72">
        <v>12</v>
      </c>
      <c r="L1409" s="72">
        <v>40</v>
      </c>
    </row>
    <row r="1410" spans="1:13" ht="15.75" customHeight="1" x14ac:dyDescent="0.15">
      <c r="A1410" s="72">
        <v>2024</v>
      </c>
      <c r="B1410" s="72" t="s">
        <v>127</v>
      </c>
      <c r="C1410" s="72" t="s">
        <v>151</v>
      </c>
      <c r="D1410" s="72" t="s">
        <v>139</v>
      </c>
      <c r="E1410" s="72">
        <v>2309</v>
      </c>
      <c r="F1410" s="72">
        <v>3</v>
      </c>
      <c r="G1410" s="72" t="s">
        <v>31</v>
      </c>
      <c r="H1410" s="72">
        <v>4</v>
      </c>
      <c r="I1410" s="72">
        <v>18</v>
      </c>
      <c r="J1410" s="72">
        <v>18</v>
      </c>
    </row>
    <row r="1411" spans="1:13" ht="15.75" customHeight="1" x14ac:dyDescent="0.15">
      <c r="A1411" s="72">
        <v>2024</v>
      </c>
      <c r="B1411" s="72" t="s">
        <v>127</v>
      </c>
      <c r="C1411" s="72" t="s">
        <v>152</v>
      </c>
      <c r="D1411" s="72" t="s">
        <v>139</v>
      </c>
      <c r="E1411" s="72">
        <v>2309</v>
      </c>
      <c r="F1411" s="72">
        <v>3</v>
      </c>
      <c r="G1411" s="72" t="s">
        <v>31</v>
      </c>
      <c r="H1411" s="72">
        <v>4</v>
      </c>
      <c r="I1411" s="72">
        <v>267</v>
      </c>
      <c r="J1411" s="72">
        <v>16</v>
      </c>
      <c r="L1411" s="72">
        <v>251</v>
      </c>
    </row>
    <row r="1412" spans="1:13" ht="15.75" customHeight="1" x14ac:dyDescent="0.15">
      <c r="A1412" s="72">
        <v>2024</v>
      </c>
      <c r="B1412" s="72" t="s">
        <v>127</v>
      </c>
      <c r="C1412" s="72" t="s">
        <v>145</v>
      </c>
      <c r="D1412" s="72" t="s">
        <v>139</v>
      </c>
      <c r="E1412" s="72">
        <v>2406</v>
      </c>
      <c r="F1412" s="72">
        <v>4</v>
      </c>
      <c r="G1412" s="72" t="s">
        <v>31</v>
      </c>
      <c r="H1412" s="72">
        <v>4</v>
      </c>
      <c r="I1412" s="72">
        <v>79</v>
      </c>
      <c r="J1412" s="72">
        <v>45</v>
      </c>
      <c r="L1412" s="72">
        <v>34</v>
      </c>
    </row>
    <row r="1413" spans="1:13" ht="15.75" customHeight="1" x14ac:dyDescent="0.15">
      <c r="A1413" s="72">
        <v>2024</v>
      </c>
      <c r="B1413" s="72" t="s">
        <v>127</v>
      </c>
      <c r="C1413" s="72" t="s">
        <v>147</v>
      </c>
      <c r="D1413" s="72" t="s">
        <v>139</v>
      </c>
      <c r="E1413" s="72">
        <v>2406</v>
      </c>
      <c r="F1413" s="72">
        <v>4</v>
      </c>
      <c r="G1413" s="72" t="s">
        <v>31</v>
      </c>
      <c r="H1413" s="72">
        <v>4</v>
      </c>
      <c r="I1413" s="72">
        <v>383</v>
      </c>
      <c r="J1413" s="72">
        <v>90</v>
      </c>
      <c r="L1413" s="72">
        <v>30</v>
      </c>
      <c r="M1413" s="72">
        <v>263</v>
      </c>
    </row>
    <row r="1414" spans="1:13" ht="15.75" customHeight="1" x14ac:dyDescent="0.15">
      <c r="A1414" s="72">
        <v>2024</v>
      </c>
      <c r="B1414" s="72" t="s">
        <v>127</v>
      </c>
      <c r="C1414" s="72" t="s">
        <v>148</v>
      </c>
      <c r="D1414" s="72" t="s">
        <v>139</v>
      </c>
      <c r="E1414" s="72">
        <v>2406</v>
      </c>
      <c r="F1414" s="72">
        <v>4</v>
      </c>
      <c r="G1414" s="72" t="s">
        <v>31</v>
      </c>
      <c r="H1414" s="72">
        <v>4</v>
      </c>
      <c r="I1414" s="72">
        <v>180</v>
      </c>
      <c r="L1414" s="72">
        <v>180</v>
      </c>
    </row>
    <row r="1415" spans="1:13" ht="15.75" customHeight="1" x14ac:dyDescent="0.15">
      <c r="A1415" s="72">
        <v>2024</v>
      </c>
      <c r="B1415" s="72" t="s">
        <v>130</v>
      </c>
      <c r="C1415" s="72" t="s">
        <v>141</v>
      </c>
      <c r="D1415" s="72" t="s">
        <v>139</v>
      </c>
      <c r="E1415" s="72">
        <v>2406</v>
      </c>
      <c r="F1415" s="72">
        <v>4</v>
      </c>
      <c r="G1415" s="72" t="s">
        <v>31</v>
      </c>
      <c r="H1415" s="72">
        <v>4</v>
      </c>
      <c r="J1415" s="72">
        <v>38</v>
      </c>
      <c r="K1415" s="72">
        <v>923</v>
      </c>
      <c r="L1415" s="72">
        <v>118</v>
      </c>
      <c r="M1415" s="72">
        <v>767</v>
      </c>
    </row>
    <row r="1416" spans="1:13" ht="15.75" customHeight="1" x14ac:dyDescent="0.15">
      <c r="A1416" s="72">
        <v>2024</v>
      </c>
      <c r="B1416" s="72" t="s">
        <v>130</v>
      </c>
      <c r="C1416" s="72" t="s">
        <v>131</v>
      </c>
      <c r="D1416" s="72" t="s">
        <v>139</v>
      </c>
      <c r="E1416" s="72">
        <v>2406</v>
      </c>
      <c r="F1416" s="72">
        <v>4</v>
      </c>
      <c r="G1416" s="72" t="s">
        <v>31</v>
      </c>
      <c r="H1416" s="72">
        <v>4</v>
      </c>
      <c r="K1416" s="72">
        <v>164</v>
      </c>
      <c r="L1416" s="72">
        <v>164</v>
      </c>
    </row>
    <row r="1417" spans="1:13" ht="15.75" customHeight="1" x14ac:dyDescent="0.15">
      <c r="A1417" s="72">
        <v>2024</v>
      </c>
      <c r="B1417" s="72" t="s">
        <v>130</v>
      </c>
      <c r="C1417" s="72" t="s">
        <v>136</v>
      </c>
      <c r="D1417" s="72" t="s">
        <v>139</v>
      </c>
      <c r="E1417" s="72">
        <v>2406</v>
      </c>
      <c r="F1417" s="72">
        <v>4</v>
      </c>
      <c r="G1417" s="72" t="s">
        <v>31</v>
      </c>
      <c r="H1417" s="72">
        <v>4</v>
      </c>
      <c r="J1417" s="72">
        <v>15</v>
      </c>
      <c r="K1417" s="72">
        <v>121</v>
      </c>
      <c r="L1417" s="72">
        <v>106</v>
      </c>
    </row>
    <row r="1418" spans="1:13" ht="15.75" customHeight="1" x14ac:dyDescent="0.15">
      <c r="A1418" s="72">
        <v>2024</v>
      </c>
      <c r="B1418" s="72" t="s">
        <v>130</v>
      </c>
      <c r="C1418" s="72" t="s">
        <v>132</v>
      </c>
      <c r="D1418" s="72" t="s">
        <v>139</v>
      </c>
      <c r="E1418" s="72">
        <v>2406</v>
      </c>
      <c r="F1418" s="72">
        <v>4</v>
      </c>
      <c r="G1418" s="72" t="s">
        <v>31</v>
      </c>
      <c r="H1418" s="72">
        <v>4</v>
      </c>
      <c r="I1418" s="72"/>
      <c r="K1418" s="72">
        <v>16</v>
      </c>
      <c r="L1418" s="72">
        <v>16</v>
      </c>
    </row>
    <row r="1419" spans="1:13" ht="15.75" customHeight="1" x14ac:dyDescent="0.15">
      <c r="A1419" s="72">
        <v>2024</v>
      </c>
      <c r="B1419" s="72" t="s">
        <v>127</v>
      </c>
      <c r="C1419" s="72" t="s">
        <v>137</v>
      </c>
      <c r="D1419" s="72" t="s">
        <v>139</v>
      </c>
      <c r="E1419" s="72">
        <v>2406</v>
      </c>
      <c r="F1419" s="72">
        <v>4</v>
      </c>
      <c r="G1419" s="72" t="s">
        <v>31</v>
      </c>
      <c r="H1419" s="72">
        <v>4</v>
      </c>
      <c r="J1419" s="72">
        <v>61</v>
      </c>
      <c r="K1419" s="72">
        <v>452</v>
      </c>
      <c r="L1419" s="72">
        <v>134</v>
      </c>
      <c r="M1419" s="72">
        <v>257</v>
      </c>
    </row>
    <row r="1420" spans="1:13" ht="15.75" customHeight="1" x14ac:dyDescent="0.15">
      <c r="A1420" s="72">
        <v>2024</v>
      </c>
      <c r="B1420" s="72" t="s">
        <v>127</v>
      </c>
      <c r="C1420" s="72" t="s">
        <v>149</v>
      </c>
      <c r="D1420" s="72" t="s">
        <v>139</v>
      </c>
      <c r="E1420" s="72">
        <v>2406</v>
      </c>
      <c r="F1420" s="72">
        <v>4</v>
      </c>
      <c r="G1420" s="72" t="s">
        <v>31</v>
      </c>
      <c r="H1420" s="72">
        <v>4</v>
      </c>
      <c r="I1420" s="72">
        <v>1</v>
      </c>
      <c r="J1420" s="72">
        <v>1</v>
      </c>
    </row>
    <row r="1421" spans="1:13" ht="15.75" customHeight="1" x14ac:dyDescent="0.15">
      <c r="A1421" s="72">
        <v>2024</v>
      </c>
      <c r="B1421" s="72" t="s">
        <v>127</v>
      </c>
      <c r="C1421" s="72" t="s">
        <v>150</v>
      </c>
      <c r="D1421" s="72" t="s">
        <v>139</v>
      </c>
      <c r="E1421" s="72">
        <v>2406</v>
      </c>
      <c r="F1421" s="72">
        <v>4</v>
      </c>
      <c r="G1421" s="72" t="s">
        <v>31</v>
      </c>
      <c r="H1421" s="72">
        <v>4</v>
      </c>
      <c r="I1421" s="72">
        <v>2</v>
      </c>
      <c r="J1421" s="72">
        <v>2</v>
      </c>
    </row>
    <row r="1422" spans="1:13" ht="15.75" customHeight="1" x14ac:dyDescent="0.15">
      <c r="A1422" s="72">
        <v>2024</v>
      </c>
      <c r="B1422" s="72" t="s">
        <v>127</v>
      </c>
      <c r="C1422" s="72" t="s">
        <v>151</v>
      </c>
      <c r="D1422" s="72" t="s">
        <v>139</v>
      </c>
      <c r="E1422" s="72">
        <v>2406</v>
      </c>
      <c r="F1422" s="72">
        <v>4</v>
      </c>
      <c r="G1422" s="72" t="s">
        <v>31</v>
      </c>
      <c r="H1422" s="72">
        <v>4</v>
      </c>
      <c r="I1422" s="72">
        <v>17</v>
      </c>
      <c r="L1422" s="72">
        <v>17</v>
      </c>
    </row>
    <row r="1423" spans="1:13" ht="15.75" customHeight="1" x14ac:dyDescent="0.15">
      <c r="A1423" s="72">
        <v>2024</v>
      </c>
      <c r="B1423" s="72" t="s">
        <v>127</v>
      </c>
      <c r="C1423" s="72" t="s">
        <v>152</v>
      </c>
      <c r="D1423" s="72" t="s">
        <v>139</v>
      </c>
      <c r="E1423" s="72">
        <v>2406</v>
      </c>
      <c r="F1423" s="72">
        <v>4</v>
      </c>
      <c r="G1423" s="72" t="s">
        <v>31</v>
      </c>
      <c r="H1423" s="72">
        <v>4</v>
      </c>
      <c r="I1423" s="72">
        <v>12</v>
      </c>
      <c r="L1423" s="72">
        <v>12</v>
      </c>
    </row>
    <row r="1424" spans="1:13" ht="15.75" customHeight="1" x14ac:dyDescent="0.15">
      <c r="A1424" s="72">
        <v>2024</v>
      </c>
      <c r="B1424" s="72" t="s">
        <v>127</v>
      </c>
      <c r="C1424" s="72" t="s">
        <v>145</v>
      </c>
      <c r="D1424" s="72" t="s">
        <v>139</v>
      </c>
      <c r="E1424" s="72">
        <v>2407</v>
      </c>
      <c r="F1424" s="72">
        <v>4</v>
      </c>
      <c r="G1424" s="72" t="s">
        <v>31</v>
      </c>
      <c r="H1424" s="72">
        <v>5</v>
      </c>
      <c r="I1424" s="72">
        <v>178</v>
      </c>
      <c r="L1424" s="72">
        <v>178</v>
      </c>
    </row>
    <row r="1425" spans="1:13" ht="15.75" customHeight="1" x14ac:dyDescent="0.15">
      <c r="A1425" s="72">
        <v>2024</v>
      </c>
      <c r="B1425" s="72" t="s">
        <v>127</v>
      </c>
      <c r="C1425" s="72" t="s">
        <v>147</v>
      </c>
      <c r="D1425" s="72" t="s">
        <v>139</v>
      </c>
      <c r="E1425" s="72">
        <v>2407</v>
      </c>
      <c r="F1425" s="72">
        <v>4</v>
      </c>
      <c r="G1425" s="72" t="s">
        <v>31</v>
      </c>
      <c r="H1425" s="72">
        <v>5</v>
      </c>
      <c r="I1425" s="72">
        <v>5</v>
      </c>
      <c r="J1425" s="72">
        <v>5</v>
      </c>
    </row>
    <row r="1426" spans="1:13" ht="15.75" customHeight="1" x14ac:dyDescent="0.15">
      <c r="A1426" s="72">
        <v>2024</v>
      </c>
      <c r="B1426" s="72" t="s">
        <v>127</v>
      </c>
      <c r="C1426" s="72" t="s">
        <v>148</v>
      </c>
      <c r="D1426" s="72" t="s">
        <v>139</v>
      </c>
      <c r="E1426" s="72">
        <v>2407</v>
      </c>
      <c r="F1426" s="72">
        <v>4</v>
      </c>
      <c r="G1426" s="72" t="s">
        <v>31</v>
      </c>
      <c r="H1426" s="72">
        <v>5</v>
      </c>
      <c r="I1426" s="72">
        <v>7</v>
      </c>
      <c r="J1426" s="72">
        <v>7</v>
      </c>
    </row>
    <row r="1427" spans="1:13" ht="15.75" customHeight="1" x14ac:dyDescent="0.15">
      <c r="A1427" s="72">
        <v>2024</v>
      </c>
      <c r="B1427" s="72" t="s">
        <v>130</v>
      </c>
      <c r="C1427" s="72" t="s">
        <v>141</v>
      </c>
      <c r="D1427" s="72" t="s">
        <v>139</v>
      </c>
      <c r="E1427" s="72">
        <v>2407</v>
      </c>
      <c r="F1427" s="72">
        <v>4</v>
      </c>
      <c r="G1427" s="72" t="s">
        <v>31</v>
      </c>
      <c r="H1427" s="72">
        <v>5</v>
      </c>
      <c r="J1427" s="72">
        <v>58</v>
      </c>
      <c r="K1427" s="72">
        <v>624</v>
      </c>
      <c r="L1427" s="72">
        <v>303</v>
      </c>
      <c r="M1427" s="72">
        <v>263</v>
      </c>
    </row>
    <row r="1428" spans="1:13" ht="15.75" customHeight="1" x14ac:dyDescent="0.15">
      <c r="A1428" s="72">
        <v>2024</v>
      </c>
      <c r="B1428" s="72" t="s">
        <v>130</v>
      </c>
      <c r="C1428" s="72" t="s">
        <v>131</v>
      </c>
      <c r="D1428" s="72" t="s">
        <v>139</v>
      </c>
      <c r="E1428" s="72">
        <v>2407</v>
      </c>
      <c r="F1428" s="72">
        <v>4</v>
      </c>
      <c r="G1428" s="72" t="s">
        <v>31</v>
      </c>
      <c r="H1428" s="72">
        <v>5</v>
      </c>
      <c r="J1428" s="72">
        <v>32</v>
      </c>
      <c r="K1428" s="72">
        <v>32</v>
      </c>
    </row>
    <row r="1429" spans="1:13" ht="15.75" customHeight="1" x14ac:dyDescent="0.15">
      <c r="A1429" s="72">
        <v>2024</v>
      </c>
      <c r="B1429" s="72" t="s">
        <v>130</v>
      </c>
      <c r="C1429" s="72" t="s">
        <v>136</v>
      </c>
      <c r="D1429" s="72" t="s">
        <v>139</v>
      </c>
      <c r="E1429" s="72">
        <v>2407</v>
      </c>
      <c r="F1429" s="72">
        <v>4</v>
      </c>
      <c r="G1429" s="72" t="s">
        <v>31</v>
      </c>
      <c r="H1429" s="72">
        <v>5</v>
      </c>
      <c r="J1429" s="72">
        <v>16</v>
      </c>
      <c r="K1429" s="72">
        <v>109</v>
      </c>
      <c r="L1429" s="72">
        <v>29</v>
      </c>
      <c r="M1429" s="72">
        <v>64</v>
      </c>
    </row>
    <row r="1430" spans="1:13" ht="15.75" customHeight="1" x14ac:dyDescent="0.15">
      <c r="A1430" s="72">
        <v>2024</v>
      </c>
      <c r="B1430" s="72" t="s">
        <v>130</v>
      </c>
      <c r="C1430" s="72" t="s">
        <v>132</v>
      </c>
      <c r="D1430" s="72" t="s">
        <v>139</v>
      </c>
      <c r="E1430" s="72">
        <v>2407</v>
      </c>
      <c r="F1430" s="72">
        <v>4</v>
      </c>
      <c r="G1430" s="72" t="s">
        <v>31</v>
      </c>
      <c r="H1430" s="72">
        <v>5</v>
      </c>
      <c r="J1430" s="72">
        <v>31</v>
      </c>
      <c r="K1430" s="40">
        <v>658</v>
      </c>
      <c r="L1430" s="72">
        <v>118</v>
      </c>
      <c r="M1430" s="72">
        <v>509</v>
      </c>
    </row>
    <row r="1431" spans="1:13" ht="15.75" customHeight="1" x14ac:dyDescent="0.15">
      <c r="A1431" s="72">
        <v>2024</v>
      </c>
      <c r="B1431" s="72" t="s">
        <v>130</v>
      </c>
      <c r="C1431" s="72" t="s">
        <v>137</v>
      </c>
      <c r="D1431" s="72" t="s">
        <v>139</v>
      </c>
      <c r="E1431" s="72">
        <v>2407</v>
      </c>
      <c r="F1431" s="72">
        <v>4</v>
      </c>
      <c r="G1431" s="72" t="s">
        <v>31</v>
      </c>
      <c r="H1431" s="72">
        <v>5</v>
      </c>
      <c r="J1431" s="72">
        <v>48</v>
      </c>
      <c r="K1431" s="72">
        <v>2812</v>
      </c>
      <c r="L1431" s="72">
        <v>61</v>
      </c>
      <c r="M1431" s="72">
        <v>2703</v>
      </c>
    </row>
    <row r="1432" spans="1:13" ht="15.75" customHeight="1" x14ac:dyDescent="0.15">
      <c r="A1432" s="72">
        <v>2024</v>
      </c>
      <c r="B1432" s="72" t="s">
        <v>130</v>
      </c>
      <c r="C1432" s="72" t="s">
        <v>133</v>
      </c>
      <c r="D1432" s="72" t="s">
        <v>139</v>
      </c>
      <c r="E1432" s="72">
        <v>2407</v>
      </c>
      <c r="F1432" s="72">
        <v>4</v>
      </c>
      <c r="G1432" s="72" t="s">
        <v>31</v>
      </c>
      <c r="H1432" s="72">
        <v>5</v>
      </c>
      <c r="K1432" s="72">
        <v>5553</v>
      </c>
      <c r="M1432" s="72">
        <v>5553</v>
      </c>
    </row>
    <row r="1433" spans="1:13" ht="15.75" customHeight="1" x14ac:dyDescent="0.15">
      <c r="A1433" s="72">
        <v>2024</v>
      </c>
      <c r="B1433" s="72" t="s">
        <v>127</v>
      </c>
      <c r="C1433" s="72" t="s">
        <v>149</v>
      </c>
      <c r="D1433" s="72" t="s">
        <v>139</v>
      </c>
      <c r="E1433" s="72">
        <v>2407</v>
      </c>
      <c r="F1433" s="72">
        <v>4</v>
      </c>
      <c r="G1433" s="72" t="s">
        <v>31</v>
      </c>
      <c r="H1433" s="72">
        <v>5</v>
      </c>
      <c r="I1433" s="72">
        <v>5</v>
      </c>
      <c r="J1433" s="72">
        <v>5</v>
      </c>
    </row>
    <row r="1434" spans="1:13" ht="15.75" customHeight="1" x14ac:dyDescent="0.15">
      <c r="A1434" s="72">
        <v>2024</v>
      </c>
      <c r="B1434" s="72" t="s">
        <v>127</v>
      </c>
      <c r="C1434" s="72" t="s">
        <v>150</v>
      </c>
      <c r="D1434" s="72" t="s">
        <v>139</v>
      </c>
      <c r="E1434" s="72">
        <v>2407</v>
      </c>
      <c r="F1434" s="72">
        <v>4</v>
      </c>
      <c r="G1434" s="72" t="s">
        <v>31</v>
      </c>
      <c r="H1434" s="72">
        <v>5</v>
      </c>
      <c r="I1434" s="72">
        <v>1</v>
      </c>
      <c r="J1434" s="72">
        <v>1</v>
      </c>
    </row>
    <row r="1435" spans="1:13" ht="15.75" customHeight="1" x14ac:dyDescent="0.15">
      <c r="A1435" s="72">
        <v>2024</v>
      </c>
      <c r="B1435" s="72" t="s">
        <v>127</v>
      </c>
      <c r="C1435" s="72" t="s">
        <v>151</v>
      </c>
      <c r="D1435" s="72" t="s">
        <v>139</v>
      </c>
      <c r="E1435" s="72">
        <v>2407</v>
      </c>
      <c r="F1435" s="72">
        <v>4</v>
      </c>
      <c r="G1435" s="72" t="s">
        <v>31</v>
      </c>
      <c r="H1435" s="72">
        <v>5</v>
      </c>
      <c r="I1435" s="72">
        <v>179</v>
      </c>
      <c r="J1435" s="72">
        <v>16</v>
      </c>
      <c r="L1435" s="72">
        <v>163</v>
      </c>
    </row>
    <row r="1436" spans="1:13" ht="15.75" customHeight="1" x14ac:dyDescent="0.15">
      <c r="A1436" s="72">
        <v>2024</v>
      </c>
      <c r="B1436" s="72" t="s">
        <v>127</v>
      </c>
      <c r="C1436" s="72" t="s">
        <v>152</v>
      </c>
      <c r="D1436" s="72" t="s">
        <v>139</v>
      </c>
      <c r="E1436" s="72">
        <v>2407</v>
      </c>
      <c r="F1436" s="72">
        <v>4</v>
      </c>
      <c r="G1436" s="72" t="s">
        <v>31</v>
      </c>
      <c r="H1436" s="72">
        <v>5</v>
      </c>
      <c r="I1436" s="72">
        <v>22</v>
      </c>
      <c r="J1436" s="72">
        <v>4</v>
      </c>
      <c r="L1436" s="72">
        <v>18</v>
      </c>
    </row>
    <row r="1437" spans="1:13" ht="15.75" customHeight="1" x14ac:dyDescent="0.15">
      <c r="A1437" s="72">
        <v>2024</v>
      </c>
      <c r="B1437" s="72" t="s">
        <v>127</v>
      </c>
      <c r="C1437" s="72" t="s">
        <v>153</v>
      </c>
      <c r="D1437" s="72" t="s">
        <v>139</v>
      </c>
      <c r="E1437" s="72">
        <v>2407</v>
      </c>
      <c r="F1437" s="72">
        <v>4</v>
      </c>
      <c r="G1437" s="72" t="s">
        <v>31</v>
      </c>
      <c r="H1437" s="72">
        <v>5</v>
      </c>
      <c r="I1437" s="72">
        <v>81</v>
      </c>
      <c r="L1437" s="72">
        <v>81</v>
      </c>
    </row>
    <row r="1438" spans="1:13" ht="15.75" customHeight="1" x14ac:dyDescent="0.15">
      <c r="A1438" s="72">
        <v>2024</v>
      </c>
      <c r="B1438" s="72" t="s">
        <v>127</v>
      </c>
      <c r="C1438" s="72" t="s">
        <v>145</v>
      </c>
      <c r="D1438" s="72" t="s">
        <v>139</v>
      </c>
      <c r="E1438" s="72">
        <v>2104</v>
      </c>
      <c r="F1438" s="72">
        <v>1</v>
      </c>
      <c r="G1438" s="72" t="s">
        <v>28</v>
      </c>
      <c r="H1438" s="72">
        <v>4</v>
      </c>
      <c r="I1438" s="72">
        <v>14</v>
      </c>
      <c r="L1438" s="72">
        <v>14</v>
      </c>
    </row>
    <row r="1439" spans="1:13" ht="15.75" customHeight="1" x14ac:dyDescent="0.15">
      <c r="A1439" s="72">
        <v>2024</v>
      </c>
      <c r="B1439" s="72" t="s">
        <v>127</v>
      </c>
      <c r="C1439" s="72" t="s">
        <v>147</v>
      </c>
      <c r="D1439" s="72" t="s">
        <v>139</v>
      </c>
      <c r="E1439" s="72">
        <v>2104</v>
      </c>
      <c r="F1439" s="72">
        <v>1</v>
      </c>
      <c r="G1439" s="72" t="s">
        <v>28</v>
      </c>
      <c r="H1439" s="72">
        <v>4</v>
      </c>
      <c r="I1439" s="72">
        <v>306</v>
      </c>
      <c r="J1439" s="72">
        <v>43</v>
      </c>
      <c r="L1439" s="72">
        <v>17</v>
      </c>
      <c r="M1439" s="72">
        <v>246</v>
      </c>
    </row>
    <row r="1440" spans="1:13" ht="15.75" customHeight="1" x14ac:dyDescent="0.15">
      <c r="A1440" s="72">
        <v>2024</v>
      </c>
      <c r="B1440" s="72" t="s">
        <v>127</v>
      </c>
      <c r="C1440" s="72" t="s">
        <v>148</v>
      </c>
      <c r="D1440" s="72" t="s">
        <v>139</v>
      </c>
      <c r="E1440" s="72">
        <v>2104</v>
      </c>
      <c r="F1440" s="72">
        <v>1</v>
      </c>
      <c r="G1440" s="72" t="s">
        <v>28</v>
      </c>
      <c r="H1440" s="72">
        <v>4</v>
      </c>
      <c r="I1440" s="72">
        <v>51</v>
      </c>
      <c r="J1440" s="72">
        <v>3</v>
      </c>
      <c r="L1440" s="72">
        <v>48</v>
      </c>
    </row>
    <row r="1441" spans="1:13" ht="15.75" customHeight="1" x14ac:dyDescent="0.15">
      <c r="A1441" s="72">
        <v>2024</v>
      </c>
      <c r="B1441" s="72" t="s">
        <v>130</v>
      </c>
      <c r="C1441" s="72" t="s">
        <v>141</v>
      </c>
      <c r="D1441" s="72" t="s">
        <v>139</v>
      </c>
      <c r="E1441" s="72">
        <v>2104</v>
      </c>
      <c r="F1441" s="72">
        <v>1</v>
      </c>
      <c r="G1441" s="72" t="s">
        <v>28</v>
      </c>
      <c r="H1441" s="72">
        <v>4</v>
      </c>
      <c r="J1441" s="72">
        <v>11</v>
      </c>
      <c r="K1441" s="72">
        <v>11</v>
      </c>
    </row>
    <row r="1442" spans="1:13" ht="15.75" customHeight="1" x14ac:dyDescent="0.15">
      <c r="A1442" s="72">
        <v>2024</v>
      </c>
      <c r="B1442" s="72" t="s">
        <v>130</v>
      </c>
      <c r="C1442" s="72" t="s">
        <v>131</v>
      </c>
      <c r="D1442" s="72" t="s">
        <v>139</v>
      </c>
      <c r="E1442" s="72">
        <v>2104</v>
      </c>
      <c r="F1442" s="72">
        <v>1</v>
      </c>
      <c r="G1442" s="72" t="s">
        <v>28</v>
      </c>
      <c r="H1442" s="72">
        <v>4</v>
      </c>
      <c r="J1442" s="72">
        <v>52</v>
      </c>
      <c r="K1442" s="72">
        <v>106</v>
      </c>
      <c r="L1442" s="72">
        <v>54</v>
      </c>
    </row>
    <row r="1443" spans="1:13" ht="15.75" customHeight="1" x14ac:dyDescent="0.15">
      <c r="A1443" s="72">
        <v>2024</v>
      </c>
      <c r="B1443" s="72" t="s">
        <v>130</v>
      </c>
      <c r="C1443" s="72" t="s">
        <v>136</v>
      </c>
      <c r="D1443" s="72" t="s">
        <v>139</v>
      </c>
      <c r="E1443" s="72">
        <v>2104</v>
      </c>
      <c r="F1443" s="72">
        <v>1</v>
      </c>
      <c r="G1443" s="72" t="s">
        <v>28</v>
      </c>
      <c r="H1443" s="72">
        <v>4</v>
      </c>
      <c r="J1443" s="72">
        <v>18</v>
      </c>
      <c r="K1443" s="72">
        <v>8</v>
      </c>
      <c r="L1443" s="72">
        <v>8</v>
      </c>
    </row>
    <row r="1444" spans="1:13" ht="15.75" customHeight="1" x14ac:dyDescent="0.15">
      <c r="A1444" s="72">
        <v>2024</v>
      </c>
      <c r="B1444" s="72" t="s">
        <v>130</v>
      </c>
      <c r="C1444" s="72" t="s">
        <v>132</v>
      </c>
      <c r="D1444" s="72" t="s">
        <v>139</v>
      </c>
      <c r="E1444" s="72">
        <v>2104</v>
      </c>
      <c r="F1444" s="72">
        <v>1</v>
      </c>
      <c r="G1444" s="72" t="s">
        <v>28</v>
      </c>
      <c r="H1444" s="72">
        <v>4</v>
      </c>
      <c r="J1444" s="72">
        <v>5</v>
      </c>
      <c r="K1444" s="40">
        <v>420</v>
      </c>
      <c r="M1444" s="72">
        <v>415</v>
      </c>
    </row>
    <row r="1445" spans="1:13" ht="15.75" customHeight="1" x14ac:dyDescent="0.15">
      <c r="A1445" s="72">
        <v>2024</v>
      </c>
      <c r="B1445" s="72" t="s">
        <v>130</v>
      </c>
      <c r="C1445" s="72" t="s">
        <v>137</v>
      </c>
      <c r="D1445" s="72" t="s">
        <v>139</v>
      </c>
      <c r="E1445" s="72">
        <v>2104</v>
      </c>
      <c r="F1445" s="72">
        <v>1</v>
      </c>
      <c r="G1445" s="72" t="s">
        <v>28</v>
      </c>
      <c r="H1445" s="72">
        <v>4</v>
      </c>
      <c r="K1445" s="72">
        <v>1725</v>
      </c>
      <c r="L1445" s="72">
        <v>85</v>
      </c>
      <c r="M1445" s="72">
        <v>1640</v>
      </c>
    </row>
    <row r="1446" spans="1:13" ht="15.75" customHeight="1" x14ac:dyDescent="0.15">
      <c r="A1446" s="72">
        <v>2024</v>
      </c>
      <c r="B1446" s="72" t="s">
        <v>127</v>
      </c>
      <c r="C1446" s="72" t="s">
        <v>149</v>
      </c>
      <c r="D1446" s="72" t="s">
        <v>139</v>
      </c>
      <c r="E1446" s="72">
        <v>2104</v>
      </c>
      <c r="F1446" s="72">
        <v>1</v>
      </c>
      <c r="G1446" s="72" t="s">
        <v>28</v>
      </c>
      <c r="H1446" s="72">
        <v>4</v>
      </c>
      <c r="I1446" s="72">
        <v>8</v>
      </c>
      <c r="J1446" s="72">
        <v>8</v>
      </c>
    </row>
    <row r="1447" spans="1:13" ht="15.75" customHeight="1" x14ac:dyDescent="0.15">
      <c r="A1447" s="72">
        <v>2024</v>
      </c>
      <c r="B1447" s="72" t="s">
        <v>127</v>
      </c>
      <c r="C1447" s="72" t="s">
        <v>150</v>
      </c>
      <c r="D1447" s="72" t="s">
        <v>139</v>
      </c>
      <c r="E1447" s="72">
        <v>2104</v>
      </c>
      <c r="F1447" s="72">
        <v>1</v>
      </c>
      <c r="G1447" s="72" t="s">
        <v>28</v>
      </c>
      <c r="H1447" s="72">
        <v>4</v>
      </c>
      <c r="I1447" s="72">
        <v>15</v>
      </c>
      <c r="J1447" s="72"/>
      <c r="L1447" s="72">
        <v>15</v>
      </c>
    </row>
    <row r="1448" spans="1:13" ht="15.75" customHeight="1" x14ac:dyDescent="0.15">
      <c r="A1448" s="72">
        <v>2024</v>
      </c>
      <c r="B1448" s="72" t="s">
        <v>127</v>
      </c>
      <c r="C1448" s="72" t="s">
        <v>151</v>
      </c>
      <c r="D1448" s="72" t="s">
        <v>139</v>
      </c>
      <c r="E1448" s="72">
        <v>2104</v>
      </c>
      <c r="F1448" s="72">
        <v>1</v>
      </c>
      <c r="G1448" s="72" t="s">
        <v>28</v>
      </c>
      <c r="H1448" s="72">
        <v>4</v>
      </c>
      <c r="I1448" s="72">
        <v>4</v>
      </c>
      <c r="J1448" s="72">
        <v>4</v>
      </c>
    </row>
    <row r="1449" spans="1:13" ht="15.75" customHeight="1" x14ac:dyDescent="0.15">
      <c r="A1449" s="72">
        <v>2024</v>
      </c>
      <c r="B1449" s="72" t="s">
        <v>127</v>
      </c>
      <c r="C1449" s="72" t="s">
        <v>152</v>
      </c>
      <c r="D1449" s="72" t="s">
        <v>139</v>
      </c>
      <c r="E1449" s="72">
        <v>2104</v>
      </c>
      <c r="F1449" s="72">
        <v>1</v>
      </c>
      <c r="G1449" s="72" t="s">
        <v>28</v>
      </c>
      <c r="H1449" s="72">
        <v>4</v>
      </c>
      <c r="I1449" s="72">
        <v>180</v>
      </c>
      <c r="J1449" s="72">
        <v>10</v>
      </c>
      <c r="L1449" s="72">
        <v>170</v>
      </c>
    </row>
    <row r="1450" spans="1:13" ht="15.75" customHeight="1" x14ac:dyDescent="0.15">
      <c r="A1450" s="72">
        <v>2024</v>
      </c>
      <c r="B1450" s="72" t="s">
        <v>127</v>
      </c>
      <c r="C1450" s="72" t="s">
        <v>145</v>
      </c>
      <c r="D1450" s="72" t="s">
        <v>139</v>
      </c>
      <c r="E1450" s="72">
        <v>2110</v>
      </c>
      <c r="F1450" s="72">
        <v>1</v>
      </c>
      <c r="G1450" s="72" t="s">
        <v>28</v>
      </c>
      <c r="H1450" s="72">
        <v>5</v>
      </c>
      <c r="I1450" s="72">
        <v>20</v>
      </c>
      <c r="L1450" s="72">
        <v>20</v>
      </c>
    </row>
    <row r="1451" spans="1:13" ht="15.75" customHeight="1" x14ac:dyDescent="0.15">
      <c r="A1451" s="72">
        <v>2024</v>
      </c>
      <c r="B1451" s="72" t="s">
        <v>127</v>
      </c>
      <c r="C1451" s="72" t="s">
        <v>147</v>
      </c>
      <c r="D1451" s="72" t="s">
        <v>139</v>
      </c>
      <c r="E1451" s="72">
        <v>2110</v>
      </c>
      <c r="F1451" s="72">
        <v>1</v>
      </c>
      <c r="G1451" s="72" t="s">
        <v>28</v>
      </c>
      <c r="H1451" s="72">
        <v>5</v>
      </c>
      <c r="I1451" s="72">
        <v>47</v>
      </c>
      <c r="J1451" s="72">
        <v>29</v>
      </c>
      <c r="L1451" s="72">
        <v>18</v>
      </c>
    </row>
    <row r="1452" spans="1:13" ht="15.75" customHeight="1" x14ac:dyDescent="0.15">
      <c r="A1452" s="72">
        <v>2024</v>
      </c>
      <c r="B1452" s="72" t="s">
        <v>127</v>
      </c>
      <c r="C1452" s="72" t="s">
        <v>148</v>
      </c>
      <c r="D1452" s="72" t="s">
        <v>139</v>
      </c>
      <c r="E1452" s="72">
        <v>2110</v>
      </c>
      <c r="F1452" s="72">
        <v>1</v>
      </c>
      <c r="G1452" s="72" t="s">
        <v>28</v>
      </c>
      <c r="H1452" s="72">
        <v>5</v>
      </c>
      <c r="I1452" s="72">
        <v>103</v>
      </c>
      <c r="J1452" s="72">
        <v>103</v>
      </c>
    </row>
    <row r="1453" spans="1:13" ht="15.75" customHeight="1" x14ac:dyDescent="0.15">
      <c r="A1453" s="72">
        <v>2024</v>
      </c>
      <c r="B1453" s="72" t="s">
        <v>130</v>
      </c>
      <c r="C1453" s="72" t="s">
        <v>141</v>
      </c>
      <c r="D1453" s="72" t="s">
        <v>139</v>
      </c>
      <c r="E1453" s="72">
        <v>2110</v>
      </c>
      <c r="F1453" s="72">
        <v>1</v>
      </c>
      <c r="G1453" s="72" t="s">
        <v>28</v>
      </c>
      <c r="H1453" s="72">
        <v>5</v>
      </c>
      <c r="J1453" s="72">
        <v>29</v>
      </c>
      <c r="K1453" s="72">
        <v>561</v>
      </c>
      <c r="L1453" s="72">
        <v>121</v>
      </c>
      <c r="M1453" s="72">
        <v>411</v>
      </c>
    </row>
    <row r="1454" spans="1:13" ht="15.75" customHeight="1" x14ac:dyDescent="0.15">
      <c r="A1454" s="72">
        <v>2024</v>
      </c>
      <c r="B1454" s="72" t="s">
        <v>130</v>
      </c>
      <c r="C1454" s="72" t="s">
        <v>131</v>
      </c>
      <c r="D1454" s="72" t="s">
        <v>139</v>
      </c>
      <c r="E1454" s="72">
        <v>2110</v>
      </c>
      <c r="F1454" s="72">
        <v>1</v>
      </c>
      <c r="G1454" s="72" t="s">
        <v>28</v>
      </c>
      <c r="H1454" s="72">
        <v>5</v>
      </c>
      <c r="K1454" s="72">
        <v>86</v>
      </c>
      <c r="L1454" s="72">
        <v>86</v>
      </c>
    </row>
    <row r="1455" spans="1:13" ht="15.75" customHeight="1" x14ac:dyDescent="0.15">
      <c r="A1455" s="72">
        <v>2024</v>
      </c>
      <c r="B1455" s="72" t="s">
        <v>130</v>
      </c>
      <c r="C1455" s="72" t="s">
        <v>136</v>
      </c>
      <c r="D1455" s="72" t="s">
        <v>139</v>
      </c>
      <c r="E1455" s="72">
        <v>2110</v>
      </c>
      <c r="F1455" s="72">
        <v>1</v>
      </c>
      <c r="G1455" s="72" t="s">
        <v>28</v>
      </c>
      <c r="H1455" s="72">
        <v>5</v>
      </c>
      <c r="J1455" s="72">
        <v>8</v>
      </c>
      <c r="K1455" s="72">
        <v>61</v>
      </c>
      <c r="L1455" s="72">
        <v>53</v>
      </c>
    </row>
    <row r="1456" spans="1:13" ht="15.75" customHeight="1" x14ac:dyDescent="0.15">
      <c r="A1456" s="72">
        <v>2024</v>
      </c>
      <c r="B1456" s="72" t="s">
        <v>130</v>
      </c>
      <c r="C1456" s="72" t="s">
        <v>132</v>
      </c>
      <c r="D1456" s="72" t="s">
        <v>139</v>
      </c>
      <c r="E1456" s="72">
        <v>2110</v>
      </c>
      <c r="F1456" s="72">
        <v>1</v>
      </c>
      <c r="G1456" s="72" t="s">
        <v>28</v>
      </c>
      <c r="H1456" s="72">
        <v>5</v>
      </c>
      <c r="J1456" s="72">
        <v>65</v>
      </c>
      <c r="K1456" s="40">
        <v>239</v>
      </c>
      <c r="L1456" s="72">
        <v>174</v>
      </c>
    </row>
    <row r="1457" spans="1:13" ht="15.75" customHeight="1" x14ac:dyDescent="0.15">
      <c r="A1457" s="72">
        <v>2024</v>
      </c>
      <c r="B1457" s="72" t="s">
        <v>130</v>
      </c>
      <c r="C1457" s="72" t="s">
        <v>137</v>
      </c>
      <c r="D1457" s="72" t="s">
        <v>139</v>
      </c>
      <c r="E1457" s="72">
        <v>2110</v>
      </c>
      <c r="F1457" s="72">
        <v>1</v>
      </c>
      <c r="G1457" s="72" t="s">
        <v>28</v>
      </c>
      <c r="H1457" s="72">
        <v>5</v>
      </c>
      <c r="K1457" s="72">
        <v>3472</v>
      </c>
      <c r="M1457" s="72">
        <v>3472</v>
      </c>
    </row>
    <row r="1458" spans="1:13" ht="15.75" customHeight="1" x14ac:dyDescent="0.15">
      <c r="A1458" s="72">
        <v>2024</v>
      </c>
      <c r="B1458" s="72" t="s">
        <v>130</v>
      </c>
      <c r="C1458" s="72" t="s">
        <v>133</v>
      </c>
      <c r="D1458" s="72" t="s">
        <v>139</v>
      </c>
      <c r="E1458" s="72">
        <v>2110</v>
      </c>
      <c r="F1458" s="72">
        <v>1</v>
      </c>
      <c r="G1458" s="72" t="s">
        <v>28</v>
      </c>
      <c r="H1458" s="72">
        <v>5</v>
      </c>
      <c r="K1458" s="72">
        <v>289</v>
      </c>
      <c r="L1458" s="72">
        <v>70</v>
      </c>
      <c r="M1458" s="72">
        <v>219</v>
      </c>
    </row>
    <row r="1459" spans="1:13" ht="15.75" customHeight="1" x14ac:dyDescent="0.15">
      <c r="A1459" s="72">
        <v>2024</v>
      </c>
      <c r="B1459" s="72" t="s">
        <v>127</v>
      </c>
      <c r="C1459" s="72" t="s">
        <v>158</v>
      </c>
      <c r="D1459" s="72" t="s">
        <v>139</v>
      </c>
      <c r="E1459" s="72">
        <v>2110</v>
      </c>
      <c r="F1459" s="72">
        <v>1</v>
      </c>
      <c r="G1459" s="72" t="s">
        <v>28</v>
      </c>
      <c r="H1459" s="72">
        <v>5</v>
      </c>
      <c r="I1459" s="72">
        <v>1</v>
      </c>
      <c r="J1459" s="72">
        <v>1</v>
      </c>
    </row>
    <row r="1460" spans="1:13" ht="15.75" customHeight="1" x14ac:dyDescent="0.15">
      <c r="A1460" s="72">
        <v>2024</v>
      </c>
      <c r="B1460" s="72" t="s">
        <v>127</v>
      </c>
      <c r="C1460" s="72" t="s">
        <v>150</v>
      </c>
      <c r="D1460" s="72" t="s">
        <v>139</v>
      </c>
      <c r="E1460" s="72">
        <v>2110</v>
      </c>
      <c r="F1460" s="72">
        <v>1</v>
      </c>
      <c r="G1460" s="72" t="s">
        <v>28</v>
      </c>
      <c r="H1460" s="72">
        <v>5</v>
      </c>
      <c r="I1460" s="72">
        <v>17</v>
      </c>
      <c r="J1460" s="72">
        <v>17</v>
      </c>
    </row>
    <row r="1461" spans="1:13" ht="15.75" customHeight="1" x14ac:dyDescent="0.15">
      <c r="A1461" s="72">
        <v>2024</v>
      </c>
      <c r="B1461" s="72" t="s">
        <v>127</v>
      </c>
      <c r="C1461" s="72" t="s">
        <v>151</v>
      </c>
      <c r="D1461" s="72" t="s">
        <v>139</v>
      </c>
      <c r="E1461" s="72">
        <v>2110</v>
      </c>
      <c r="F1461" s="72">
        <v>1</v>
      </c>
      <c r="G1461" s="72" t="s">
        <v>28</v>
      </c>
      <c r="H1461" s="72">
        <v>5</v>
      </c>
      <c r="I1461" s="72">
        <v>81</v>
      </c>
      <c r="J1461" s="72">
        <v>7</v>
      </c>
      <c r="L1461" s="72">
        <v>74</v>
      </c>
    </row>
    <row r="1462" spans="1:13" ht="15.75" customHeight="1" x14ac:dyDescent="0.15">
      <c r="A1462" s="72">
        <v>2024</v>
      </c>
      <c r="B1462" s="72" t="s">
        <v>127</v>
      </c>
      <c r="C1462" s="72" t="s">
        <v>152</v>
      </c>
      <c r="D1462" s="72" t="s">
        <v>139</v>
      </c>
      <c r="E1462" s="72">
        <v>2110</v>
      </c>
      <c r="F1462" s="72">
        <v>1</v>
      </c>
      <c r="G1462" s="72" t="s">
        <v>28</v>
      </c>
      <c r="H1462" s="72">
        <v>5</v>
      </c>
      <c r="I1462" s="72">
        <v>57</v>
      </c>
      <c r="J1462" s="72">
        <v>35</v>
      </c>
      <c r="L1462" s="72">
        <v>22</v>
      </c>
    </row>
    <row r="1463" spans="1:13" ht="15.75" customHeight="1" x14ac:dyDescent="0.15">
      <c r="A1463" s="72">
        <v>2024</v>
      </c>
      <c r="B1463" s="72" t="s">
        <v>127</v>
      </c>
      <c r="C1463" s="72" t="s">
        <v>153</v>
      </c>
      <c r="D1463" s="72" t="s">
        <v>139</v>
      </c>
      <c r="E1463" s="72">
        <v>2110</v>
      </c>
      <c r="F1463" s="72">
        <v>1</v>
      </c>
      <c r="G1463" s="72" t="s">
        <v>28</v>
      </c>
      <c r="H1463" s="72">
        <v>5</v>
      </c>
      <c r="I1463" s="72">
        <v>6</v>
      </c>
      <c r="L1463" s="72">
        <v>6</v>
      </c>
    </row>
    <row r="1464" spans="1:13" ht="15.75" customHeight="1" x14ac:dyDescent="0.15">
      <c r="A1464" s="72">
        <v>2024</v>
      </c>
      <c r="B1464" s="72" t="s">
        <v>127</v>
      </c>
      <c r="C1464" s="72" t="s">
        <v>145</v>
      </c>
      <c r="D1464" s="72" t="s">
        <v>139</v>
      </c>
      <c r="E1464" s="72">
        <v>2204</v>
      </c>
      <c r="F1464" s="72">
        <v>2</v>
      </c>
      <c r="G1464" s="72" t="s">
        <v>28</v>
      </c>
      <c r="H1464" s="72">
        <v>4</v>
      </c>
      <c r="I1464" s="72">
        <v>6</v>
      </c>
      <c r="J1464" s="72">
        <v>6</v>
      </c>
    </row>
    <row r="1465" spans="1:13" ht="15.75" customHeight="1" x14ac:dyDescent="0.15">
      <c r="A1465" s="72">
        <v>2024</v>
      </c>
      <c r="B1465" s="72" t="s">
        <v>127</v>
      </c>
      <c r="C1465" s="72" t="s">
        <v>147</v>
      </c>
      <c r="D1465" s="72" t="s">
        <v>139</v>
      </c>
      <c r="E1465" s="72">
        <v>2204</v>
      </c>
      <c r="F1465" s="72">
        <v>2</v>
      </c>
      <c r="G1465" s="72" t="s">
        <v>28</v>
      </c>
      <c r="H1465" s="72">
        <v>4</v>
      </c>
      <c r="I1465" s="72">
        <v>125</v>
      </c>
      <c r="J1465" s="72">
        <v>7</v>
      </c>
      <c r="L1465" s="72">
        <v>59</v>
      </c>
      <c r="M1465" s="72">
        <v>59</v>
      </c>
    </row>
    <row r="1466" spans="1:13" ht="15.75" customHeight="1" x14ac:dyDescent="0.15">
      <c r="A1466" s="72">
        <v>2024</v>
      </c>
      <c r="B1466" s="72" t="s">
        <v>127</v>
      </c>
      <c r="C1466" s="72" t="s">
        <v>148</v>
      </c>
      <c r="D1466" s="72" t="s">
        <v>139</v>
      </c>
      <c r="E1466" s="72">
        <v>2204</v>
      </c>
      <c r="F1466" s="72">
        <v>2</v>
      </c>
      <c r="G1466" s="72" t="s">
        <v>28</v>
      </c>
      <c r="H1466" s="72">
        <v>4</v>
      </c>
      <c r="I1466" s="72">
        <v>327</v>
      </c>
      <c r="L1466" s="72">
        <v>327</v>
      </c>
    </row>
    <row r="1467" spans="1:13" ht="15.75" customHeight="1" x14ac:dyDescent="0.15">
      <c r="A1467" s="72">
        <v>2024</v>
      </c>
      <c r="B1467" s="72" t="s">
        <v>130</v>
      </c>
      <c r="C1467" s="72" t="s">
        <v>141</v>
      </c>
      <c r="D1467" s="72" t="s">
        <v>139</v>
      </c>
      <c r="E1467" s="72">
        <v>2204</v>
      </c>
      <c r="F1467" s="72">
        <v>2</v>
      </c>
      <c r="G1467" s="72" t="s">
        <v>28</v>
      </c>
      <c r="H1467" s="72">
        <v>4</v>
      </c>
      <c r="J1467" s="72">
        <v>24</v>
      </c>
      <c r="K1467" s="72">
        <v>1239</v>
      </c>
      <c r="L1467" s="72">
        <v>284</v>
      </c>
      <c r="M1467" s="72">
        <v>931</v>
      </c>
    </row>
    <row r="1468" spans="1:13" ht="15.75" customHeight="1" x14ac:dyDescent="0.15">
      <c r="A1468" s="72">
        <v>2024</v>
      </c>
      <c r="B1468" s="72" t="s">
        <v>130</v>
      </c>
      <c r="C1468" s="72" t="s">
        <v>131</v>
      </c>
      <c r="D1468" s="72" t="s">
        <v>139</v>
      </c>
      <c r="E1468" s="72">
        <v>2204</v>
      </c>
      <c r="F1468" s="72">
        <v>2</v>
      </c>
      <c r="G1468" s="72" t="s">
        <v>28</v>
      </c>
      <c r="H1468" s="72">
        <v>4</v>
      </c>
      <c r="J1468" s="72">
        <v>12</v>
      </c>
      <c r="K1468" s="72">
        <v>12</v>
      </c>
    </row>
    <row r="1469" spans="1:13" ht="15.75" customHeight="1" x14ac:dyDescent="0.15">
      <c r="A1469" s="72">
        <v>2024</v>
      </c>
      <c r="B1469" s="72" t="s">
        <v>130</v>
      </c>
      <c r="C1469" s="72" t="s">
        <v>136</v>
      </c>
      <c r="D1469" s="72" t="s">
        <v>139</v>
      </c>
      <c r="E1469" s="72">
        <v>2204</v>
      </c>
      <c r="F1469" s="72">
        <v>2</v>
      </c>
      <c r="G1469" s="72" t="s">
        <v>28</v>
      </c>
      <c r="H1469" s="72">
        <v>4</v>
      </c>
      <c r="J1469" s="72">
        <v>41</v>
      </c>
      <c r="K1469" s="72">
        <v>372</v>
      </c>
      <c r="L1469" s="72">
        <v>160</v>
      </c>
      <c r="M1469" s="72">
        <v>171</v>
      </c>
    </row>
    <row r="1470" spans="1:13" ht="15.75" customHeight="1" x14ac:dyDescent="0.15">
      <c r="A1470" s="72">
        <v>2024</v>
      </c>
      <c r="B1470" s="72" t="s">
        <v>130</v>
      </c>
      <c r="C1470" s="72" t="s">
        <v>132</v>
      </c>
      <c r="D1470" s="72" t="s">
        <v>139</v>
      </c>
      <c r="E1470" s="72">
        <v>2204</v>
      </c>
      <c r="F1470" s="72">
        <v>2</v>
      </c>
      <c r="G1470" s="72" t="s">
        <v>28</v>
      </c>
      <c r="H1470" s="72">
        <v>4</v>
      </c>
      <c r="J1470" s="72">
        <v>60</v>
      </c>
      <c r="K1470" s="40">
        <v>209</v>
      </c>
      <c r="L1470" s="72">
        <v>149</v>
      </c>
    </row>
    <row r="1471" spans="1:13" ht="15.75" customHeight="1" x14ac:dyDescent="0.15">
      <c r="A1471" s="72">
        <v>2024</v>
      </c>
      <c r="B1471" s="72" t="s">
        <v>130</v>
      </c>
      <c r="C1471" s="72" t="s">
        <v>137</v>
      </c>
      <c r="D1471" s="72" t="s">
        <v>139</v>
      </c>
      <c r="E1471" s="72">
        <v>2204</v>
      </c>
      <c r="F1471" s="72">
        <v>2</v>
      </c>
      <c r="G1471" s="72" t="s">
        <v>28</v>
      </c>
      <c r="H1471" s="72">
        <v>4</v>
      </c>
      <c r="J1471" s="72">
        <v>16</v>
      </c>
      <c r="K1471" s="72">
        <v>68</v>
      </c>
      <c r="L1471" s="72">
        <v>52</v>
      </c>
    </row>
    <row r="1472" spans="1:13" ht="15.75" customHeight="1" x14ac:dyDescent="0.15">
      <c r="A1472" s="72">
        <v>2024</v>
      </c>
      <c r="B1472" s="72" t="s">
        <v>127</v>
      </c>
      <c r="C1472" s="72" t="s">
        <v>149</v>
      </c>
      <c r="D1472" s="72" t="s">
        <v>139</v>
      </c>
      <c r="E1472" s="72">
        <v>2204</v>
      </c>
      <c r="F1472" s="72">
        <v>2</v>
      </c>
      <c r="G1472" s="72" t="s">
        <v>28</v>
      </c>
      <c r="H1472" s="72">
        <v>4</v>
      </c>
      <c r="I1472" s="72">
        <v>6</v>
      </c>
      <c r="J1472" s="72">
        <v>6</v>
      </c>
    </row>
    <row r="1473" spans="1:15" ht="15.75" customHeight="1" x14ac:dyDescent="0.15">
      <c r="A1473" s="72">
        <v>2024</v>
      </c>
      <c r="B1473" s="72" t="s">
        <v>127</v>
      </c>
      <c r="C1473" s="72" t="s">
        <v>150</v>
      </c>
      <c r="D1473" s="72" t="s">
        <v>139</v>
      </c>
      <c r="E1473" s="72">
        <v>2204</v>
      </c>
      <c r="F1473" s="72">
        <v>2</v>
      </c>
      <c r="G1473" s="72" t="s">
        <v>28</v>
      </c>
      <c r="H1473" s="72">
        <v>4</v>
      </c>
      <c r="I1473" s="72">
        <v>1</v>
      </c>
      <c r="L1473" s="72">
        <v>1</v>
      </c>
    </row>
    <row r="1474" spans="1:15" ht="15.75" customHeight="1" x14ac:dyDescent="0.15">
      <c r="A1474" s="72">
        <v>2024</v>
      </c>
      <c r="B1474" s="72" t="s">
        <v>127</v>
      </c>
      <c r="C1474" s="72" t="s">
        <v>151</v>
      </c>
      <c r="D1474" s="72" t="s">
        <v>139</v>
      </c>
      <c r="E1474" s="72">
        <v>2204</v>
      </c>
      <c r="F1474" s="72">
        <v>2</v>
      </c>
      <c r="G1474" s="72" t="s">
        <v>28</v>
      </c>
      <c r="H1474" s="72">
        <v>4</v>
      </c>
      <c r="I1474" s="72">
        <v>24</v>
      </c>
      <c r="L1474" s="72">
        <v>24</v>
      </c>
    </row>
    <row r="1475" spans="1:15" ht="15.75" customHeight="1" x14ac:dyDescent="0.15">
      <c r="A1475" s="72">
        <v>2024</v>
      </c>
      <c r="B1475" s="72" t="s">
        <v>127</v>
      </c>
      <c r="C1475" s="72" t="s">
        <v>152</v>
      </c>
      <c r="D1475" s="72" t="s">
        <v>139</v>
      </c>
      <c r="E1475" s="72">
        <v>2204</v>
      </c>
      <c r="F1475" s="72">
        <v>2</v>
      </c>
      <c r="G1475" s="72" t="s">
        <v>28</v>
      </c>
      <c r="H1475" s="72">
        <v>4</v>
      </c>
      <c r="I1475" s="72">
        <v>58</v>
      </c>
      <c r="L1475" s="72">
        <v>58</v>
      </c>
    </row>
    <row r="1476" spans="1:15" ht="15.75" customHeight="1" x14ac:dyDescent="0.15">
      <c r="A1476" s="78">
        <v>2024</v>
      </c>
      <c r="B1476" s="78" t="s">
        <v>127</v>
      </c>
      <c r="C1476" s="78" t="s">
        <v>147</v>
      </c>
      <c r="D1476" s="78" t="s">
        <v>139</v>
      </c>
      <c r="E1476" s="78">
        <v>2208</v>
      </c>
      <c r="F1476" s="78">
        <v>2</v>
      </c>
      <c r="G1476" s="78" t="s">
        <v>28</v>
      </c>
      <c r="H1476" s="78">
        <v>5</v>
      </c>
      <c r="I1476" s="78">
        <v>26</v>
      </c>
      <c r="J1476" s="78">
        <v>16</v>
      </c>
      <c r="K1476" s="78"/>
      <c r="L1476" s="78">
        <v>10</v>
      </c>
      <c r="M1476" s="78"/>
      <c r="N1476" s="78"/>
      <c r="O1476" s="78" t="s">
        <v>159</v>
      </c>
    </row>
    <row r="1477" spans="1:15" ht="15.75" customHeight="1" x14ac:dyDescent="0.15">
      <c r="A1477" s="72">
        <v>2024</v>
      </c>
      <c r="B1477" s="72" t="s">
        <v>127</v>
      </c>
      <c r="C1477" s="72" t="s">
        <v>148</v>
      </c>
      <c r="D1477" s="72" t="s">
        <v>139</v>
      </c>
      <c r="E1477" s="72">
        <v>2208</v>
      </c>
      <c r="F1477" s="72">
        <v>2</v>
      </c>
      <c r="G1477" s="72" t="s">
        <v>28</v>
      </c>
      <c r="H1477" s="72">
        <v>5</v>
      </c>
      <c r="I1477" s="72">
        <v>243</v>
      </c>
      <c r="L1477" s="72">
        <v>243</v>
      </c>
    </row>
    <row r="1478" spans="1:15" ht="15.75" customHeight="1" x14ac:dyDescent="0.15">
      <c r="A1478" s="72">
        <v>2024</v>
      </c>
      <c r="B1478" s="72" t="s">
        <v>130</v>
      </c>
      <c r="C1478" s="72" t="s">
        <v>141</v>
      </c>
      <c r="D1478" s="72" t="s">
        <v>139</v>
      </c>
      <c r="E1478" s="72">
        <v>2208</v>
      </c>
      <c r="F1478" s="72">
        <v>2</v>
      </c>
      <c r="G1478" s="72" t="s">
        <v>28</v>
      </c>
      <c r="H1478" s="72">
        <v>5</v>
      </c>
      <c r="J1478" s="72">
        <v>22</v>
      </c>
      <c r="K1478" s="72">
        <v>308</v>
      </c>
      <c r="L1478" s="72">
        <v>286</v>
      </c>
    </row>
    <row r="1479" spans="1:15" ht="15.75" customHeight="1" x14ac:dyDescent="0.15">
      <c r="A1479" s="72">
        <v>2024</v>
      </c>
      <c r="B1479" s="72" t="s">
        <v>130</v>
      </c>
      <c r="C1479" s="72" t="s">
        <v>131</v>
      </c>
      <c r="D1479" s="72" t="s">
        <v>139</v>
      </c>
      <c r="E1479" s="72">
        <v>2208</v>
      </c>
      <c r="F1479" s="72">
        <v>2</v>
      </c>
      <c r="G1479" s="72" t="s">
        <v>28</v>
      </c>
      <c r="H1479" s="72">
        <v>5</v>
      </c>
      <c r="J1479" s="72">
        <v>11</v>
      </c>
      <c r="K1479" s="72">
        <v>88</v>
      </c>
      <c r="L1479" s="72">
        <v>77</v>
      </c>
    </row>
    <row r="1480" spans="1:15" ht="15.75" customHeight="1" x14ac:dyDescent="0.15">
      <c r="A1480" s="72">
        <v>2024</v>
      </c>
      <c r="B1480" s="72" t="s">
        <v>130</v>
      </c>
      <c r="C1480" s="72" t="s">
        <v>136</v>
      </c>
      <c r="D1480" s="72" t="s">
        <v>139</v>
      </c>
      <c r="E1480" s="72">
        <v>2208</v>
      </c>
      <c r="F1480" s="72">
        <v>2</v>
      </c>
      <c r="G1480" s="72" t="s">
        <v>28</v>
      </c>
      <c r="H1480" s="72">
        <v>5</v>
      </c>
      <c r="J1480" s="72">
        <v>16</v>
      </c>
      <c r="K1480" s="72">
        <v>338</v>
      </c>
      <c r="L1480" s="72">
        <v>64</v>
      </c>
      <c r="M1480" s="72">
        <v>258</v>
      </c>
    </row>
    <row r="1481" spans="1:15" ht="15.75" customHeight="1" x14ac:dyDescent="0.15">
      <c r="A1481" s="72">
        <v>2024</v>
      </c>
      <c r="B1481" s="72" t="s">
        <v>130</v>
      </c>
      <c r="C1481" s="72" t="s">
        <v>132</v>
      </c>
      <c r="D1481" s="72" t="s">
        <v>139</v>
      </c>
      <c r="E1481" s="72">
        <v>2208</v>
      </c>
      <c r="F1481" s="72">
        <v>2</v>
      </c>
      <c r="G1481" s="72" t="s">
        <v>28</v>
      </c>
      <c r="H1481" s="72">
        <v>5</v>
      </c>
      <c r="J1481" s="72">
        <v>142</v>
      </c>
      <c r="K1481" s="40">
        <v>669</v>
      </c>
      <c r="L1481" s="72">
        <v>101</v>
      </c>
      <c r="M1481" s="72">
        <v>426</v>
      </c>
    </row>
    <row r="1482" spans="1:15" ht="15.75" customHeight="1" x14ac:dyDescent="0.15">
      <c r="A1482" s="72">
        <v>2024</v>
      </c>
      <c r="B1482" s="72" t="s">
        <v>130</v>
      </c>
      <c r="C1482" s="72" t="s">
        <v>137</v>
      </c>
      <c r="D1482" s="72" t="s">
        <v>139</v>
      </c>
      <c r="E1482" s="72">
        <v>2208</v>
      </c>
      <c r="F1482" s="72">
        <v>2</v>
      </c>
      <c r="G1482" s="72" t="s">
        <v>28</v>
      </c>
      <c r="H1482" s="72">
        <v>5</v>
      </c>
      <c r="J1482" s="72">
        <v>5</v>
      </c>
      <c r="K1482" s="72">
        <v>72</v>
      </c>
      <c r="L1482" s="72">
        <v>67</v>
      </c>
    </row>
    <row r="1483" spans="1:15" ht="15.75" customHeight="1" x14ac:dyDescent="0.15">
      <c r="A1483" s="72">
        <v>2024</v>
      </c>
      <c r="B1483" s="72" t="s">
        <v>130</v>
      </c>
      <c r="C1483" s="72" t="s">
        <v>133</v>
      </c>
      <c r="D1483" s="72" t="s">
        <v>139</v>
      </c>
      <c r="E1483" s="72">
        <v>2208</v>
      </c>
      <c r="F1483" s="72">
        <v>2</v>
      </c>
      <c r="G1483" s="72" t="s">
        <v>28</v>
      </c>
      <c r="H1483" s="72">
        <v>5</v>
      </c>
      <c r="J1483" s="72">
        <v>15</v>
      </c>
      <c r="K1483" s="72">
        <v>1553</v>
      </c>
      <c r="M1483" s="72">
        <v>1538</v>
      </c>
    </row>
    <row r="1484" spans="1:15" ht="15.75" customHeight="1" x14ac:dyDescent="0.15">
      <c r="A1484" s="72">
        <v>2024</v>
      </c>
      <c r="B1484" s="72" t="s">
        <v>127</v>
      </c>
      <c r="C1484" s="72" t="s">
        <v>149</v>
      </c>
      <c r="D1484" s="72" t="s">
        <v>139</v>
      </c>
      <c r="E1484" s="72">
        <v>2208</v>
      </c>
      <c r="F1484" s="72">
        <v>2</v>
      </c>
      <c r="G1484" s="72" t="s">
        <v>28</v>
      </c>
      <c r="H1484" s="72">
        <v>5</v>
      </c>
      <c r="I1484" s="72">
        <v>2</v>
      </c>
      <c r="J1484" s="72">
        <v>2</v>
      </c>
    </row>
    <row r="1485" spans="1:15" ht="15.75" customHeight="1" x14ac:dyDescent="0.15">
      <c r="A1485" s="72">
        <v>2024</v>
      </c>
      <c r="B1485" s="72" t="s">
        <v>127</v>
      </c>
      <c r="C1485" s="72" t="s">
        <v>150</v>
      </c>
      <c r="D1485" s="72" t="s">
        <v>139</v>
      </c>
      <c r="E1485" s="72">
        <v>2208</v>
      </c>
      <c r="F1485" s="72">
        <v>2</v>
      </c>
      <c r="G1485" s="72" t="s">
        <v>28</v>
      </c>
      <c r="H1485" s="72">
        <v>5</v>
      </c>
      <c r="I1485" s="72">
        <v>3</v>
      </c>
      <c r="J1485" s="72">
        <v>3</v>
      </c>
    </row>
    <row r="1486" spans="1:15" ht="15.75" customHeight="1" x14ac:dyDescent="0.15">
      <c r="A1486" s="72">
        <v>2024</v>
      </c>
      <c r="B1486" s="72" t="s">
        <v>127</v>
      </c>
      <c r="C1486" s="72" t="s">
        <v>151</v>
      </c>
      <c r="D1486" s="72" t="s">
        <v>139</v>
      </c>
      <c r="E1486" s="72">
        <v>2208</v>
      </c>
      <c r="F1486" s="72">
        <v>2</v>
      </c>
      <c r="G1486" s="72" t="s">
        <v>28</v>
      </c>
      <c r="H1486" s="72">
        <v>5</v>
      </c>
      <c r="I1486" s="72">
        <v>98</v>
      </c>
      <c r="L1486" s="72">
        <v>98</v>
      </c>
    </row>
    <row r="1487" spans="1:15" ht="15.75" customHeight="1" x14ac:dyDescent="0.15">
      <c r="A1487" s="72">
        <v>2024</v>
      </c>
      <c r="B1487" s="72" t="s">
        <v>127</v>
      </c>
      <c r="C1487" s="72" t="s">
        <v>152</v>
      </c>
      <c r="D1487" s="72" t="s">
        <v>139</v>
      </c>
      <c r="E1487" s="72">
        <v>2208</v>
      </c>
      <c r="F1487" s="72">
        <v>2</v>
      </c>
      <c r="G1487" s="72" t="s">
        <v>28</v>
      </c>
      <c r="H1487" s="72">
        <v>5</v>
      </c>
      <c r="I1487" s="72">
        <v>1</v>
      </c>
      <c r="J1487" s="72">
        <v>1</v>
      </c>
    </row>
    <row r="1488" spans="1:15" ht="15.75" customHeight="1" x14ac:dyDescent="0.15">
      <c r="A1488" s="72">
        <v>2024</v>
      </c>
      <c r="B1488" s="72" t="s">
        <v>127</v>
      </c>
      <c r="C1488" s="72" t="s">
        <v>153</v>
      </c>
      <c r="D1488" s="72" t="s">
        <v>139</v>
      </c>
      <c r="E1488" s="72">
        <v>2208</v>
      </c>
      <c r="F1488" s="72">
        <v>2</v>
      </c>
      <c r="G1488" s="72" t="s">
        <v>28</v>
      </c>
      <c r="H1488" s="72">
        <v>5</v>
      </c>
      <c r="I1488" s="72">
        <v>9</v>
      </c>
      <c r="J1488" s="72">
        <v>9</v>
      </c>
    </row>
    <row r="1489" spans="1:13" ht="15.75" customHeight="1" x14ac:dyDescent="0.15">
      <c r="A1489" s="72">
        <v>2024</v>
      </c>
      <c r="B1489" s="72" t="s">
        <v>127</v>
      </c>
      <c r="C1489" s="72" t="s">
        <v>145</v>
      </c>
      <c r="D1489" s="72" t="s">
        <v>139</v>
      </c>
      <c r="E1489" s="72">
        <v>2302</v>
      </c>
      <c r="F1489" s="72">
        <v>3</v>
      </c>
      <c r="G1489" s="72" t="s">
        <v>28</v>
      </c>
      <c r="H1489" s="72">
        <v>5</v>
      </c>
      <c r="I1489" s="72">
        <v>163</v>
      </c>
      <c r="L1489" s="72">
        <v>140</v>
      </c>
      <c r="M1489" s="72">
        <v>23</v>
      </c>
    </row>
    <row r="1490" spans="1:13" ht="15.75" customHeight="1" x14ac:dyDescent="0.15">
      <c r="A1490" s="72">
        <v>2024</v>
      </c>
      <c r="B1490" s="72" t="s">
        <v>127</v>
      </c>
      <c r="C1490" s="72" t="s">
        <v>147</v>
      </c>
      <c r="D1490" s="72" t="s">
        <v>139</v>
      </c>
      <c r="E1490" s="72">
        <v>2302</v>
      </c>
      <c r="F1490" s="72">
        <v>3</v>
      </c>
      <c r="G1490" s="72" t="s">
        <v>28</v>
      </c>
      <c r="H1490" s="72">
        <v>5</v>
      </c>
      <c r="I1490" s="72">
        <v>206</v>
      </c>
      <c r="J1490" s="72">
        <v>13</v>
      </c>
      <c r="L1490" s="72">
        <v>16</v>
      </c>
      <c r="M1490" s="72">
        <v>177</v>
      </c>
    </row>
    <row r="1491" spans="1:13" ht="15.75" customHeight="1" x14ac:dyDescent="0.15">
      <c r="A1491" s="72">
        <v>2024</v>
      </c>
      <c r="B1491" s="72" t="s">
        <v>127</v>
      </c>
      <c r="C1491" s="72" t="s">
        <v>148</v>
      </c>
      <c r="D1491" s="72" t="s">
        <v>139</v>
      </c>
      <c r="E1491" s="72">
        <v>2302</v>
      </c>
      <c r="F1491" s="72">
        <v>3</v>
      </c>
      <c r="G1491" s="72" t="s">
        <v>28</v>
      </c>
      <c r="H1491" s="72">
        <v>5</v>
      </c>
      <c r="I1491" s="72">
        <v>5</v>
      </c>
      <c r="J1491" s="72">
        <v>5</v>
      </c>
    </row>
    <row r="1492" spans="1:13" ht="15.75" customHeight="1" x14ac:dyDescent="0.15">
      <c r="A1492" s="72">
        <v>2024</v>
      </c>
      <c r="B1492" s="72" t="s">
        <v>130</v>
      </c>
      <c r="C1492" s="72" t="s">
        <v>141</v>
      </c>
      <c r="D1492" s="72" t="s">
        <v>139</v>
      </c>
      <c r="E1492" s="72">
        <v>2302</v>
      </c>
      <c r="F1492" s="72">
        <v>3</v>
      </c>
      <c r="G1492" s="72" t="s">
        <v>28</v>
      </c>
      <c r="H1492" s="72">
        <v>5</v>
      </c>
      <c r="J1492" s="72">
        <v>22</v>
      </c>
      <c r="K1492" s="72">
        <v>192</v>
      </c>
      <c r="L1492" s="72">
        <v>18</v>
      </c>
      <c r="M1492" s="72">
        <v>152</v>
      </c>
    </row>
    <row r="1493" spans="1:13" ht="15.75" customHeight="1" x14ac:dyDescent="0.15">
      <c r="A1493" s="72">
        <v>2024</v>
      </c>
      <c r="B1493" s="72" t="s">
        <v>130</v>
      </c>
      <c r="C1493" s="72" t="s">
        <v>131</v>
      </c>
      <c r="D1493" s="72" t="s">
        <v>139</v>
      </c>
      <c r="E1493" s="72">
        <v>2302</v>
      </c>
      <c r="F1493" s="72">
        <v>3</v>
      </c>
      <c r="G1493" s="72" t="s">
        <v>28</v>
      </c>
      <c r="H1493" s="72">
        <v>5</v>
      </c>
      <c r="K1493" s="72">
        <v>263</v>
      </c>
      <c r="L1493" s="72">
        <v>263</v>
      </c>
    </row>
    <row r="1494" spans="1:13" ht="15.75" customHeight="1" x14ac:dyDescent="0.15">
      <c r="A1494" s="72">
        <v>2024</v>
      </c>
      <c r="B1494" s="72" t="s">
        <v>130</v>
      </c>
      <c r="C1494" s="72" t="s">
        <v>136</v>
      </c>
      <c r="D1494" s="72" t="s">
        <v>139</v>
      </c>
      <c r="E1494" s="72">
        <v>2302</v>
      </c>
      <c r="F1494" s="72">
        <v>3</v>
      </c>
      <c r="G1494" s="72" t="s">
        <v>28</v>
      </c>
      <c r="H1494" s="72">
        <v>5</v>
      </c>
      <c r="K1494" s="72">
        <v>52</v>
      </c>
      <c r="L1494" s="72">
        <v>52</v>
      </c>
    </row>
    <row r="1495" spans="1:13" ht="15.75" customHeight="1" x14ac:dyDescent="0.15">
      <c r="A1495" s="72">
        <v>2024</v>
      </c>
      <c r="B1495" s="72" t="s">
        <v>130</v>
      </c>
      <c r="C1495" s="72" t="s">
        <v>132</v>
      </c>
      <c r="D1495" s="72" t="s">
        <v>139</v>
      </c>
      <c r="E1495" s="72">
        <v>2302</v>
      </c>
      <c r="F1495" s="72">
        <v>3</v>
      </c>
      <c r="G1495" s="72" t="s">
        <v>28</v>
      </c>
      <c r="H1495" s="72">
        <v>5</v>
      </c>
      <c r="J1495" s="72">
        <v>58</v>
      </c>
      <c r="K1495" s="72">
        <v>799</v>
      </c>
      <c r="L1495" s="72">
        <v>306</v>
      </c>
      <c r="M1495" s="72">
        <v>435</v>
      </c>
    </row>
    <row r="1496" spans="1:13" ht="15.75" customHeight="1" x14ac:dyDescent="0.15">
      <c r="A1496" s="72">
        <v>2024</v>
      </c>
      <c r="B1496" s="72" t="s">
        <v>130</v>
      </c>
      <c r="C1496" s="72" t="s">
        <v>137</v>
      </c>
      <c r="D1496" s="72" t="s">
        <v>139</v>
      </c>
      <c r="E1496" s="72">
        <v>2302</v>
      </c>
      <c r="F1496" s="72">
        <v>3</v>
      </c>
      <c r="G1496" s="72" t="s">
        <v>28</v>
      </c>
      <c r="H1496" s="72">
        <v>5</v>
      </c>
      <c r="J1496" s="72">
        <v>58</v>
      </c>
      <c r="K1496" s="72">
        <v>58</v>
      </c>
    </row>
    <row r="1497" spans="1:13" ht="15.75" customHeight="1" x14ac:dyDescent="0.15">
      <c r="A1497" s="72">
        <v>2024</v>
      </c>
      <c r="B1497" s="72" t="s">
        <v>130</v>
      </c>
      <c r="C1497" s="72" t="s">
        <v>133</v>
      </c>
      <c r="D1497" s="72" t="s">
        <v>139</v>
      </c>
      <c r="E1497" s="72">
        <v>2302</v>
      </c>
      <c r="F1497" s="72">
        <v>3</v>
      </c>
      <c r="G1497" s="72" t="s">
        <v>28</v>
      </c>
      <c r="H1497" s="72">
        <v>5</v>
      </c>
      <c r="J1497" s="72">
        <v>14</v>
      </c>
      <c r="K1497" s="72">
        <v>1550</v>
      </c>
      <c r="L1497" s="72">
        <v>63</v>
      </c>
      <c r="M1497" s="72">
        <v>1473</v>
      </c>
    </row>
    <row r="1498" spans="1:13" ht="15.75" customHeight="1" x14ac:dyDescent="0.15">
      <c r="A1498" s="72">
        <v>2024</v>
      </c>
      <c r="B1498" s="72" t="s">
        <v>127</v>
      </c>
      <c r="C1498" s="72" t="s">
        <v>149</v>
      </c>
      <c r="D1498" s="72" t="s">
        <v>139</v>
      </c>
      <c r="E1498" s="72">
        <v>2302</v>
      </c>
      <c r="F1498" s="72">
        <v>3</v>
      </c>
      <c r="G1498" s="72" t="s">
        <v>28</v>
      </c>
      <c r="H1498" s="72">
        <v>5</v>
      </c>
      <c r="I1498" s="72">
        <v>8</v>
      </c>
      <c r="J1498" s="72">
        <v>8</v>
      </c>
    </row>
    <row r="1499" spans="1:13" ht="15.75" customHeight="1" x14ac:dyDescent="0.15">
      <c r="A1499" s="72">
        <v>2024</v>
      </c>
      <c r="B1499" s="72" t="s">
        <v>127</v>
      </c>
      <c r="C1499" s="72" t="s">
        <v>150</v>
      </c>
      <c r="D1499" s="72" t="s">
        <v>139</v>
      </c>
      <c r="E1499" s="72">
        <v>2302</v>
      </c>
      <c r="F1499" s="72">
        <v>3</v>
      </c>
      <c r="G1499" s="72" t="s">
        <v>28</v>
      </c>
      <c r="H1499" s="72">
        <v>5</v>
      </c>
      <c r="I1499" s="72" t="s">
        <v>156</v>
      </c>
    </row>
    <row r="1500" spans="1:13" ht="15.75" customHeight="1" x14ac:dyDescent="0.15">
      <c r="A1500" s="72">
        <v>2024</v>
      </c>
      <c r="B1500" s="72" t="s">
        <v>127</v>
      </c>
      <c r="C1500" s="72" t="s">
        <v>151</v>
      </c>
      <c r="D1500" s="72" t="s">
        <v>139</v>
      </c>
      <c r="E1500" s="72">
        <v>2302</v>
      </c>
      <c r="F1500" s="72">
        <v>3</v>
      </c>
      <c r="G1500" s="72" t="s">
        <v>28</v>
      </c>
      <c r="H1500" s="72">
        <v>5</v>
      </c>
      <c r="I1500" s="72">
        <v>424</v>
      </c>
      <c r="L1500" s="72">
        <v>424</v>
      </c>
    </row>
    <row r="1501" spans="1:13" ht="15.75" customHeight="1" x14ac:dyDescent="0.15">
      <c r="A1501" s="72">
        <v>2024</v>
      </c>
      <c r="B1501" s="72" t="s">
        <v>127</v>
      </c>
      <c r="C1501" s="72" t="s">
        <v>152</v>
      </c>
      <c r="D1501" s="72" t="s">
        <v>139</v>
      </c>
      <c r="E1501" s="72">
        <v>2302</v>
      </c>
      <c r="F1501" s="72">
        <v>3</v>
      </c>
      <c r="G1501" s="72" t="s">
        <v>28</v>
      </c>
      <c r="H1501" s="72">
        <v>5</v>
      </c>
      <c r="I1501" s="72">
        <v>3</v>
      </c>
      <c r="J1501" s="72">
        <v>3</v>
      </c>
    </row>
    <row r="1502" spans="1:13" ht="15.75" customHeight="1" x14ac:dyDescent="0.15">
      <c r="A1502" s="72">
        <v>2024</v>
      </c>
      <c r="B1502" s="72" t="s">
        <v>127</v>
      </c>
      <c r="C1502" s="72" t="s">
        <v>153</v>
      </c>
      <c r="D1502" s="72" t="s">
        <v>139</v>
      </c>
      <c r="E1502" s="72">
        <v>2302</v>
      </c>
      <c r="F1502" s="72">
        <v>3</v>
      </c>
      <c r="G1502" s="72" t="s">
        <v>28</v>
      </c>
      <c r="H1502" s="72">
        <v>5</v>
      </c>
      <c r="I1502" s="72">
        <v>1126</v>
      </c>
      <c r="J1502" s="72">
        <v>65</v>
      </c>
      <c r="M1502" s="72">
        <v>1061</v>
      </c>
    </row>
    <row r="1503" spans="1:13" ht="15.75" customHeight="1" x14ac:dyDescent="0.15">
      <c r="A1503" s="72">
        <v>2024</v>
      </c>
      <c r="B1503" s="72" t="s">
        <v>127</v>
      </c>
      <c r="C1503" s="72" t="s">
        <v>145</v>
      </c>
      <c r="D1503" s="72" t="s">
        <v>139</v>
      </c>
      <c r="E1503" s="72">
        <v>2312</v>
      </c>
      <c r="F1503" s="72">
        <v>3</v>
      </c>
      <c r="G1503" s="72" t="s">
        <v>28</v>
      </c>
      <c r="H1503" s="72">
        <v>4</v>
      </c>
      <c r="I1503" s="72">
        <v>87</v>
      </c>
      <c r="L1503" s="72">
        <v>87</v>
      </c>
    </row>
    <row r="1504" spans="1:13" ht="15.75" customHeight="1" x14ac:dyDescent="0.15">
      <c r="A1504" s="72">
        <v>2024</v>
      </c>
      <c r="B1504" s="72" t="s">
        <v>127</v>
      </c>
      <c r="C1504" s="72" t="s">
        <v>147</v>
      </c>
      <c r="D1504" s="72" t="s">
        <v>139</v>
      </c>
      <c r="E1504" s="72">
        <v>2312</v>
      </c>
      <c r="F1504" s="72">
        <v>3</v>
      </c>
      <c r="G1504" s="72" t="s">
        <v>28</v>
      </c>
      <c r="H1504" s="72">
        <v>4</v>
      </c>
      <c r="I1504" s="72">
        <v>828</v>
      </c>
      <c r="J1504" s="72">
        <v>35</v>
      </c>
      <c r="L1504" s="72">
        <v>166</v>
      </c>
      <c r="M1504" s="72">
        <v>627</v>
      </c>
    </row>
    <row r="1505" spans="1:13" ht="15.75" customHeight="1" x14ac:dyDescent="0.15">
      <c r="A1505" s="72">
        <v>2024</v>
      </c>
      <c r="B1505" s="72" t="s">
        <v>127</v>
      </c>
      <c r="C1505" s="72" t="s">
        <v>148</v>
      </c>
      <c r="D1505" s="72" t="s">
        <v>139</v>
      </c>
      <c r="E1505" s="72">
        <v>2312</v>
      </c>
      <c r="F1505" s="72">
        <v>3</v>
      </c>
      <c r="G1505" s="72" t="s">
        <v>28</v>
      </c>
      <c r="H1505" s="72">
        <v>4</v>
      </c>
      <c r="I1505" s="72">
        <v>139</v>
      </c>
      <c r="J1505" s="72">
        <v>57</v>
      </c>
      <c r="L1505" s="72">
        <v>13</v>
      </c>
      <c r="M1505" s="72">
        <v>69</v>
      </c>
    </row>
    <row r="1506" spans="1:13" ht="15.75" customHeight="1" x14ac:dyDescent="0.15">
      <c r="A1506" s="72">
        <v>2024</v>
      </c>
      <c r="B1506" s="72" t="s">
        <v>130</v>
      </c>
      <c r="C1506" s="72" t="s">
        <v>141</v>
      </c>
      <c r="D1506" s="72" t="s">
        <v>139</v>
      </c>
      <c r="E1506" s="72">
        <v>2312</v>
      </c>
      <c r="F1506" s="72">
        <v>3</v>
      </c>
      <c r="G1506" s="72" t="s">
        <v>28</v>
      </c>
      <c r="H1506" s="72">
        <v>4</v>
      </c>
      <c r="J1506" s="72">
        <v>33</v>
      </c>
      <c r="K1506" s="72">
        <v>654</v>
      </c>
      <c r="L1506" s="72">
        <v>68</v>
      </c>
      <c r="M1506" s="72">
        <v>553</v>
      </c>
    </row>
    <row r="1507" spans="1:13" ht="15.75" customHeight="1" x14ac:dyDescent="0.15">
      <c r="A1507" s="72">
        <v>2024</v>
      </c>
      <c r="B1507" s="72" t="s">
        <v>130</v>
      </c>
      <c r="C1507" s="72" t="s">
        <v>131</v>
      </c>
      <c r="D1507" s="72" t="s">
        <v>139</v>
      </c>
      <c r="E1507" s="72">
        <v>2312</v>
      </c>
      <c r="F1507" s="72">
        <v>3</v>
      </c>
      <c r="G1507" s="72" t="s">
        <v>28</v>
      </c>
      <c r="H1507" s="72">
        <v>4</v>
      </c>
      <c r="J1507" s="72">
        <v>28</v>
      </c>
      <c r="K1507" s="72">
        <v>65</v>
      </c>
      <c r="L1507" s="72">
        <v>37</v>
      </c>
    </row>
    <row r="1508" spans="1:13" ht="15.75" customHeight="1" x14ac:dyDescent="0.15">
      <c r="A1508" s="72">
        <v>2024</v>
      </c>
      <c r="B1508" s="72" t="s">
        <v>130</v>
      </c>
      <c r="C1508" s="72" t="s">
        <v>136</v>
      </c>
      <c r="D1508" s="72" t="s">
        <v>139</v>
      </c>
      <c r="E1508" s="72">
        <v>2312</v>
      </c>
      <c r="F1508" s="72">
        <v>3</v>
      </c>
      <c r="G1508" s="72" t="s">
        <v>28</v>
      </c>
      <c r="H1508" s="72">
        <v>4</v>
      </c>
      <c r="J1508" s="72">
        <v>25</v>
      </c>
      <c r="K1508" s="72">
        <v>187</v>
      </c>
      <c r="L1508" s="72">
        <v>14</v>
      </c>
      <c r="M1508" s="72">
        <v>148</v>
      </c>
    </row>
    <row r="1509" spans="1:13" ht="15.75" customHeight="1" x14ac:dyDescent="0.15">
      <c r="A1509" s="72">
        <v>2024</v>
      </c>
      <c r="B1509" s="72" t="s">
        <v>130</v>
      </c>
      <c r="C1509" s="72" t="s">
        <v>132</v>
      </c>
      <c r="D1509" s="72" t="s">
        <v>139</v>
      </c>
      <c r="E1509" s="72">
        <v>2312</v>
      </c>
      <c r="F1509" s="72">
        <v>3</v>
      </c>
      <c r="G1509" s="72" t="s">
        <v>28</v>
      </c>
      <c r="H1509" s="72">
        <v>4</v>
      </c>
      <c r="I1509" s="72"/>
      <c r="J1509" s="72">
        <v>64</v>
      </c>
      <c r="K1509" s="72">
        <v>1314</v>
      </c>
      <c r="L1509" s="72">
        <v>79</v>
      </c>
      <c r="M1509" s="72">
        <v>1171</v>
      </c>
    </row>
    <row r="1510" spans="1:13" ht="15.75" customHeight="1" x14ac:dyDescent="0.15">
      <c r="A1510" s="72">
        <v>2024</v>
      </c>
      <c r="B1510" s="72" t="s">
        <v>130</v>
      </c>
      <c r="C1510" s="72" t="s">
        <v>137</v>
      </c>
      <c r="D1510" s="72" t="s">
        <v>139</v>
      </c>
      <c r="E1510" s="72">
        <v>2312</v>
      </c>
      <c r="F1510" s="72">
        <v>3</v>
      </c>
      <c r="G1510" s="72" t="s">
        <v>28</v>
      </c>
      <c r="H1510" s="72">
        <v>4</v>
      </c>
      <c r="J1510" s="72">
        <v>125</v>
      </c>
      <c r="K1510" s="72">
        <v>5311</v>
      </c>
      <c r="L1510" s="72">
        <v>106</v>
      </c>
      <c r="M1510" s="72">
        <v>5080</v>
      </c>
    </row>
    <row r="1511" spans="1:13" ht="15.75" customHeight="1" x14ac:dyDescent="0.15">
      <c r="A1511" s="72">
        <v>2024</v>
      </c>
      <c r="B1511" s="72" t="s">
        <v>127</v>
      </c>
      <c r="C1511" s="72" t="s">
        <v>149</v>
      </c>
      <c r="D1511" s="72" t="s">
        <v>139</v>
      </c>
      <c r="E1511" s="72">
        <v>2312</v>
      </c>
      <c r="F1511" s="72">
        <v>3</v>
      </c>
      <c r="G1511" s="72" t="s">
        <v>28</v>
      </c>
      <c r="H1511" s="72">
        <v>4</v>
      </c>
      <c r="I1511" s="72">
        <v>7</v>
      </c>
      <c r="J1511" s="72">
        <v>7</v>
      </c>
    </row>
    <row r="1512" spans="1:13" ht="15.75" customHeight="1" x14ac:dyDescent="0.15">
      <c r="A1512" s="72">
        <v>2024</v>
      </c>
      <c r="B1512" s="72" t="s">
        <v>127</v>
      </c>
      <c r="C1512" s="72" t="s">
        <v>150</v>
      </c>
      <c r="D1512" s="72" t="s">
        <v>139</v>
      </c>
      <c r="E1512" s="72">
        <v>2312</v>
      </c>
      <c r="F1512" s="72">
        <v>3</v>
      </c>
      <c r="G1512" s="72" t="s">
        <v>28</v>
      </c>
      <c r="H1512" s="72">
        <v>4</v>
      </c>
      <c r="I1512" s="72">
        <v>268</v>
      </c>
      <c r="L1512" s="72">
        <v>102</v>
      </c>
      <c r="M1512" s="72">
        <v>166</v>
      </c>
    </row>
    <row r="1513" spans="1:13" ht="15.75" customHeight="1" x14ac:dyDescent="0.15">
      <c r="A1513" s="72">
        <v>2024</v>
      </c>
      <c r="B1513" s="72" t="s">
        <v>127</v>
      </c>
      <c r="C1513" s="72" t="s">
        <v>151</v>
      </c>
      <c r="D1513" s="72" t="s">
        <v>139</v>
      </c>
      <c r="E1513" s="72">
        <v>2312</v>
      </c>
      <c r="F1513" s="72">
        <v>3</v>
      </c>
      <c r="G1513" s="72" t="s">
        <v>28</v>
      </c>
      <c r="H1513" s="72">
        <v>4</v>
      </c>
      <c r="I1513" s="72">
        <v>51</v>
      </c>
      <c r="J1513" s="72">
        <v>9</v>
      </c>
      <c r="L1513" s="72">
        <v>42</v>
      </c>
    </row>
    <row r="1514" spans="1:13" ht="15.75" customHeight="1" x14ac:dyDescent="0.15">
      <c r="A1514" s="72">
        <v>2024</v>
      </c>
      <c r="B1514" s="72" t="s">
        <v>127</v>
      </c>
      <c r="C1514" s="72" t="s">
        <v>152</v>
      </c>
      <c r="D1514" s="72" t="s">
        <v>139</v>
      </c>
      <c r="E1514" s="72">
        <v>2312</v>
      </c>
      <c r="F1514" s="72">
        <v>3</v>
      </c>
      <c r="G1514" s="72" t="s">
        <v>28</v>
      </c>
      <c r="H1514" s="72">
        <v>4</v>
      </c>
      <c r="I1514" s="72">
        <v>51</v>
      </c>
      <c r="L1514" s="72">
        <v>51</v>
      </c>
    </row>
    <row r="1515" spans="1:13" ht="15.75" customHeight="1" x14ac:dyDescent="0.15">
      <c r="A1515" s="72">
        <v>2024</v>
      </c>
      <c r="B1515" s="72" t="s">
        <v>127</v>
      </c>
      <c r="C1515" s="72" t="s">
        <v>145</v>
      </c>
      <c r="D1515" s="72" t="s">
        <v>139</v>
      </c>
      <c r="E1515" s="72">
        <v>2404</v>
      </c>
      <c r="F1515" s="72">
        <v>4</v>
      </c>
      <c r="G1515" s="72" t="s">
        <v>28</v>
      </c>
      <c r="H1515" s="72">
        <v>4</v>
      </c>
      <c r="I1515" s="72">
        <v>53</v>
      </c>
      <c r="J1515" s="72"/>
      <c r="L1515" s="72">
        <v>53</v>
      </c>
    </row>
    <row r="1516" spans="1:13" ht="15.75" customHeight="1" x14ac:dyDescent="0.15">
      <c r="A1516" s="72">
        <v>2024</v>
      </c>
      <c r="B1516" s="72" t="s">
        <v>127</v>
      </c>
      <c r="C1516" s="72" t="s">
        <v>147</v>
      </c>
      <c r="D1516" s="72" t="s">
        <v>139</v>
      </c>
      <c r="E1516" s="72">
        <v>2404</v>
      </c>
      <c r="F1516" s="72">
        <v>4</v>
      </c>
      <c r="G1516" s="72" t="s">
        <v>28</v>
      </c>
      <c r="H1516" s="72">
        <v>4</v>
      </c>
      <c r="I1516" s="72">
        <v>21</v>
      </c>
      <c r="J1516" s="72">
        <v>3</v>
      </c>
      <c r="L1516" s="72">
        <v>18</v>
      </c>
    </row>
    <row r="1517" spans="1:13" ht="15.75" customHeight="1" x14ac:dyDescent="0.15">
      <c r="A1517" s="72">
        <v>2024</v>
      </c>
      <c r="B1517" s="72" t="s">
        <v>127</v>
      </c>
      <c r="C1517" s="72" t="s">
        <v>148</v>
      </c>
      <c r="D1517" s="72" t="s">
        <v>139</v>
      </c>
      <c r="E1517" s="72">
        <v>2404</v>
      </c>
      <c r="F1517" s="72">
        <v>4</v>
      </c>
      <c r="G1517" s="72" t="s">
        <v>28</v>
      </c>
      <c r="H1517" s="72">
        <v>4</v>
      </c>
      <c r="I1517" s="72">
        <v>57</v>
      </c>
      <c r="L1517" s="72">
        <v>57</v>
      </c>
    </row>
    <row r="1518" spans="1:13" ht="15.75" customHeight="1" x14ac:dyDescent="0.15">
      <c r="A1518" s="72">
        <v>2024</v>
      </c>
      <c r="B1518" s="72" t="s">
        <v>130</v>
      </c>
      <c r="C1518" s="72" t="s">
        <v>141</v>
      </c>
      <c r="D1518" s="72" t="s">
        <v>139</v>
      </c>
      <c r="E1518" s="72">
        <v>2404</v>
      </c>
      <c r="F1518" s="72">
        <v>4</v>
      </c>
      <c r="G1518" s="72" t="s">
        <v>28</v>
      </c>
      <c r="H1518" s="72">
        <v>4</v>
      </c>
      <c r="J1518" s="72">
        <v>17</v>
      </c>
      <c r="K1518" s="72">
        <v>175</v>
      </c>
      <c r="L1518" s="72">
        <v>158</v>
      </c>
    </row>
    <row r="1519" spans="1:13" ht="15.75" customHeight="1" x14ac:dyDescent="0.15">
      <c r="A1519" s="72">
        <v>2024</v>
      </c>
      <c r="B1519" s="72" t="s">
        <v>130</v>
      </c>
      <c r="C1519" s="72" t="s">
        <v>131</v>
      </c>
      <c r="D1519" s="72" t="s">
        <v>139</v>
      </c>
      <c r="E1519" s="72">
        <v>2404</v>
      </c>
      <c r="F1519" s="72">
        <v>4</v>
      </c>
      <c r="G1519" s="72" t="s">
        <v>28</v>
      </c>
      <c r="H1519" s="72">
        <v>4</v>
      </c>
      <c r="J1519" s="72">
        <v>20</v>
      </c>
      <c r="K1519" s="72">
        <v>99</v>
      </c>
      <c r="L1519" s="72">
        <v>79</v>
      </c>
    </row>
    <row r="1520" spans="1:13" ht="15.75" customHeight="1" x14ac:dyDescent="0.15">
      <c r="A1520" s="72">
        <v>2024</v>
      </c>
      <c r="B1520" s="72" t="s">
        <v>130</v>
      </c>
      <c r="C1520" s="72" t="s">
        <v>136</v>
      </c>
      <c r="D1520" s="72" t="s">
        <v>139</v>
      </c>
      <c r="E1520" s="72">
        <v>2404</v>
      </c>
      <c r="F1520" s="72">
        <v>4</v>
      </c>
      <c r="G1520" s="72" t="s">
        <v>28</v>
      </c>
      <c r="H1520" s="72">
        <v>4</v>
      </c>
      <c r="I1520" s="72"/>
      <c r="J1520" s="72">
        <v>21</v>
      </c>
      <c r="K1520" s="72">
        <v>189</v>
      </c>
      <c r="M1520" s="72">
        <v>168</v>
      </c>
    </row>
    <row r="1521" spans="1:13" ht="15.75" customHeight="1" x14ac:dyDescent="0.15">
      <c r="A1521" s="72">
        <v>2024</v>
      </c>
      <c r="B1521" s="72" t="s">
        <v>130</v>
      </c>
      <c r="C1521" s="72" t="s">
        <v>132</v>
      </c>
      <c r="D1521" s="72" t="s">
        <v>139</v>
      </c>
      <c r="E1521" s="72">
        <v>2404</v>
      </c>
      <c r="F1521" s="72">
        <v>4</v>
      </c>
      <c r="G1521" s="72" t="s">
        <v>28</v>
      </c>
      <c r="H1521" s="72">
        <v>4</v>
      </c>
      <c r="I1521" s="72"/>
      <c r="K1521" s="72">
        <v>175</v>
      </c>
      <c r="L1521" s="72">
        <v>80</v>
      </c>
      <c r="M1521" s="72">
        <v>95</v>
      </c>
    </row>
    <row r="1522" spans="1:13" ht="15.75" customHeight="1" x14ac:dyDescent="0.15">
      <c r="A1522" s="72">
        <v>2024</v>
      </c>
      <c r="B1522" s="72" t="s">
        <v>130</v>
      </c>
      <c r="C1522" s="72" t="s">
        <v>137</v>
      </c>
      <c r="D1522" s="72" t="s">
        <v>139</v>
      </c>
      <c r="E1522" s="72">
        <v>2404</v>
      </c>
      <c r="F1522" s="72">
        <v>4</v>
      </c>
      <c r="G1522" s="72" t="s">
        <v>28</v>
      </c>
      <c r="H1522" s="72">
        <v>4</v>
      </c>
      <c r="J1522" s="72">
        <v>17</v>
      </c>
      <c r="K1522" s="72">
        <v>4534</v>
      </c>
      <c r="L1522" s="72">
        <v>65</v>
      </c>
      <c r="M1522" s="72">
        <v>4452</v>
      </c>
    </row>
    <row r="1523" spans="1:13" ht="15.75" customHeight="1" x14ac:dyDescent="0.15">
      <c r="A1523" s="72">
        <v>2024</v>
      </c>
      <c r="B1523" s="72" t="s">
        <v>127</v>
      </c>
      <c r="C1523" s="72" t="s">
        <v>149</v>
      </c>
      <c r="D1523" s="72" t="s">
        <v>139</v>
      </c>
      <c r="E1523" s="72">
        <v>2404</v>
      </c>
      <c r="F1523" s="72">
        <v>4</v>
      </c>
      <c r="G1523" s="72" t="s">
        <v>28</v>
      </c>
      <c r="H1523" s="72">
        <v>4</v>
      </c>
      <c r="I1523" s="72">
        <v>7</v>
      </c>
      <c r="J1523" s="72">
        <v>7</v>
      </c>
    </row>
    <row r="1524" spans="1:13" ht="15.75" customHeight="1" x14ac:dyDescent="0.15">
      <c r="A1524" s="72">
        <v>2024</v>
      </c>
      <c r="B1524" s="72" t="s">
        <v>127</v>
      </c>
      <c r="C1524" s="72" t="s">
        <v>150</v>
      </c>
      <c r="D1524" s="72" t="s">
        <v>139</v>
      </c>
      <c r="E1524" s="72">
        <v>2404</v>
      </c>
      <c r="F1524" s="72">
        <v>4</v>
      </c>
      <c r="G1524" s="72" t="s">
        <v>28</v>
      </c>
      <c r="H1524" s="72">
        <v>4</v>
      </c>
      <c r="I1524" s="72">
        <v>18</v>
      </c>
      <c r="J1524" s="72">
        <v>7</v>
      </c>
      <c r="L1524" s="72">
        <v>11</v>
      </c>
    </row>
    <row r="1525" spans="1:13" ht="15.75" customHeight="1" x14ac:dyDescent="0.15">
      <c r="A1525" s="72">
        <v>2024</v>
      </c>
      <c r="B1525" s="72" t="s">
        <v>127</v>
      </c>
      <c r="C1525" s="72" t="s">
        <v>151</v>
      </c>
      <c r="D1525" s="72" t="s">
        <v>139</v>
      </c>
      <c r="E1525" s="72">
        <v>2404</v>
      </c>
      <c r="F1525" s="72">
        <v>4</v>
      </c>
      <c r="G1525" s="72" t="s">
        <v>28</v>
      </c>
      <c r="H1525" s="72">
        <v>4</v>
      </c>
      <c r="I1525" s="72">
        <v>14</v>
      </c>
      <c r="J1525" s="72">
        <v>14</v>
      </c>
    </row>
    <row r="1526" spans="1:13" ht="15.75" customHeight="1" x14ac:dyDescent="0.15">
      <c r="A1526" s="72">
        <v>2024</v>
      </c>
      <c r="B1526" s="72" t="s">
        <v>127</v>
      </c>
      <c r="C1526" s="72" t="s">
        <v>152</v>
      </c>
      <c r="D1526" s="72" t="s">
        <v>139</v>
      </c>
      <c r="E1526" s="72">
        <v>2404</v>
      </c>
      <c r="F1526" s="72">
        <v>4</v>
      </c>
      <c r="G1526" s="72" t="s">
        <v>28</v>
      </c>
      <c r="H1526" s="72">
        <v>4</v>
      </c>
      <c r="I1526" s="72">
        <v>6</v>
      </c>
      <c r="J1526" s="72">
        <v>6</v>
      </c>
    </row>
    <row r="1527" spans="1:13" ht="15.75" customHeight="1" x14ac:dyDescent="0.15">
      <c r="A1527" s="72">
        <v>2024</v>
      </c>
      <c r="B1527" s="72" t="s">
        <v>127</v>
      </c>
      <c r="C1527" s="72" t="s">
        <v>145</v>
      </c>
      <c r="D1527" s="72" t="s">
        <v>139</v>
      </c>
      <c r="E1527" s="72">
        <v>2412</v>
      </c>
      <c r="F1527" s="72">
        <v>4</v>
      </c>
      <c r="G1527" s="72" t="s">
        <v>28</v>
      </c>
      <c r="H1527" s="72">
        <v>5</v>
      </c>
      <c r="I1527" s="72">
        <v>40</v>
      </c>
      <c r="J1527" s="72">
        <v>22</v>
      </c>
      <c r="L1527" s="72">
        <v>18</v>
      </c>
    </row>
    <row r="1528" spans="1:13" ht="15.75" customHeight="1" x14ac:dyDescent="0.15">
      <c r="A1528" s="72">
        <v>2024</v>
      </c>
      <c r="B1528" s="72" t="s">
        <v>127</v>
      </c>
      <c r="C1528" s="72" t="s">
        <v>147</v>
      </c>
      <c r="D1528" s="72" t="s">
        <v>139</v>
      </c>
      <c r="E1528" s="72">
        <v>2412</v>
      </c>
      <c r="F1528" s="72">
        <v>4</v>
      </c>
      <c r="G1528" s="72" t="s">
        <v>28</v>
      </c>
      <c r="H1528" s="72">
        <v>5</v>
      </c>
      <c r="I1528" s="72">
        <v>123</v>
      </c>
      <c r="J1528" s="72">
        <v>32</v>
      </c>
      <c r="L1528" s="72">
        <v>91</v>
      </c>
    </row>
    <row r="1529" spans="1:13" ht="15.75" customHeight="1" x14ac:dyDescent="0.15">
      <c r="A1529" s="72">
        <v>2024</v>
      </c>
      <c r="B1529" s="72" t="s">
        <v>127</v>
      </c>
      <c r="C1529" s="72" t="s">
        <v>148</v>
      </c>
      <c r="D1529" s="72" t="s">
        <v>139</v>
      </c>
      <c r="E1529" s="72">
        <v>2412</v>
      </c>
      <c r="F1529" s="72">
        <v>4</v>
      </c>
      <c r="G1529" s="72" t="s">
        <v>28</v>
      </c>
      <c r="H1529" s="72">
        <v>5</v>
      </c>
      <c r="I1529" s="72">
        <v>34</v>
      </c>
      <c r="J1529" s="72">
        <v>11</v>
      </c>
      <c r="L1529" s="72">
        <v>23</v>
      </c>
    </row>
    <row r="1530" spans="1:13" ht="15.75" customHeight="1" x14ac:dyDescent="0.15">
      <c r="A1530" s="72">
        <v>2024</v>
      </c>
      <c r="B1530" s="72" t="s">
        <v>130</v>
      </c>
      <c r="C1530" s="72" t="s">
        <v>141</v>
      </c>
      <c r="D1530" s="72" t="s">
        <v>139</v>
      </c>
      <c r="E1530" s="72">
        <v>2412</v>
      </c>
      <c r="F1530" s="72">
        <v>4</v>
      </c>
      <c r="G1530" s="72" t="s">
        <v>28</v>
      </c>
      <c r="H1530" s="72">
        <v>5</v>
      </c>
      <c r="J1530" s="72">
        <v>46</v>
      </c>
      <c r="K1530" s="72">
        <v>90</v>
      </c>
      <c r="L1530" s="72">
        <v>44</v>
      </c>
    </row>
    <row r="1531" spans="1:13" ht="15.75" customHeight="1" x14ac:dyDescent="0.15">
      <c r="A1531" s="72">
        <v>2024</v>
      </c>
      <c r="B1531" s="72" t="s">
        <v>130</v>
      </c>
      <c r="C1531" s="72" t="s">
        <v>131</v>
      </c>
      <c r="D1531" s="72" t="s">
        <v>139</v>
      </c>
      <c r="E1531" s="72">
        <v>2412</v>
      </c>
      <c r="F1531" s="72">
        <v>4</v>
      </c>
      <c r="G1531" s="72" t="s">
        <v>28</v>
      </c>
      <c r="H1531" s="72">
        <v>5</v>
      </c>
      <c r="K1531" s="72">
        <v>341</v>
      </c>
      <c r="L1531" s="72">
        <v>341</v>
      </c>
    </row>
    <row r="1532" spans="1:13" ht="15.75" customHeight="1" x14ac:dyDescent="0.15">
      <c r="A1532" s="72">
        <v>2024</v>
      </c>
      <c r="B1532" s="72" t="s">
        <v>130</v>
      </c>
      <c r="C1532" s="72" t="s">
        <v>136</v>
      </c>
      <c r="D1532" s="72" t="s">
        <v>139</v>
      </c>
      <c r="E1532" s="72">
        <v>2412</v>
      </c>
      <c r="F1532" s="72">
        <v>4</v>
      </c>
      <c r="G1532" s="72" t="s">
        <v>28</v>
      </c>
      <c r="H1532" s="72">
        <v>5</v>
      </c>
      <c r="I1532" s="72">
        <v>29</v>
      </c>
      <c r="J1532" s="72">
        <v>14</v>
      </c>
      <c r="L1532" s="72">
        <v>15</v>
      </c>
    </row>
    <row r="1533" spans="1:13" ht="15.75" customHeight="1" x14ac:dyDescent="0.15">
      <c r="A1533" s="72">
        <v>2024</v>
      </c>
      <c r="B1533" s="72" t="s">
        <v>130</v>
      </c>
      <c r="C1533" s="72" t="s">
        <v>132</v>
      </c>
      <c r="D1533" s="72" t="s">
        <v>139</v>
      </c>
      <c r="E1533" s="72">
        <v>2412</v>
      </c>
      <c r="F1533" s="72">
        <v>4</v>
      </c>
      <c r="G1533" s="72" t="s">
        <v>28</v>
      </c>
      <c r="H1533" s="72">
        <v>5</v>
      </c>
      <c r="I1533" s="72"/>
      <c r="J1533" s="72">
        <v>10</v>
      </c>
      <c r="K1533" s="72">
        <v>553</v>
      </c>
      <c r="L1533" s="72">
        <v>353</v>
      </c>
      <c r="M1533" s="72">
        <v>190</v>
      </c>
    </row>
    <row r="1534" spans="1:13" ht="15.75" customHeight="1" x14ac:dyDescent="0.15">
      <c r="A1534" s="72">
        <v>2024</v>
      </c>
      <c r="B1534" s="72" t="s">
        <v>130</v>
      </c>
      <c r="C1534" s="72" t="s">
        <v>137</v>
      </c>
      <c r="D1534" s="72" t="s">
        <v>139</v>
      </c>
      <c r="E1534" s="72">
        <v>2412</v>
      </c>
      <c r="F1534" s="72">
        <v>4</v>
      </c>
      <c r="G1534" s="72" t="s">
        <v>28</v>
      </c>
      <c r="H1534" s="72">
        <v>5</v>
      </c>
      <c r="J1534" s="72">
        <v>19</v>
      </c>
      <c r="K1534" s="72">
        <v>19</v>
      </c>
    </row>
    <row r="1535" spans="1:13" ht="15.75" customHeight="1" x14ac:dyDescent="0.15">
      <c r="A1535" s="72">
        <v>2024</v>
      </c>
      <c r="B1535" s="72" t="s">
        <v>130</v>
      </c>
      <c r="C1535" s="72" t="s">
        <v>133</v>
      </c>
      <c r="D1535" s="72" t="s">
        <v>139</v>
      </c>
      <c r="E1535" s="72">
        <v>2412</v>
      </c>
      <c r="F1535" s="72">
        <v>4</v>
      </c>
      <c r="G1535" s="72" t="s">
        <v>28</v>
      </c>
      <c r="H1535" s="72">
        <v>5</v>
      </c>
      <c r="J1535" s="72">
        <v>31</v>
      </c>
      <c r="K1535" s="72">
        <v>4609</v>
      </c>
      <c r="M1535" s="72">
        <v>4578</v>
      </c>
    </row>
    <row r="1536" spans="1:13" ht="15.75" customHeight="1" x14ac:dyDescent="0.15">
      <c r="A1536" s="72">
        <v>2024</v>
      </c>
      <c r="B1536" s="72" t="s">
        <v>127</v>
      </c>
      <c r="C1536" s="72" t="s">
        <v>149</v>
      </c>
      <c r="D1536" s="72" t="s">
        <v>139</v>
      </c>
      <c r="E1536" s="72">
        <v>2412</v>
      </c>
      <c r="F1536" s="72">
        <v>4</v>
      </c>
      <c r="G1536" s="72" t="s">
        <v>28</v>
      </c>
      <c r="H1536" s="72">
        <v>5</v>
      </c>
      <c r="I1536" s="72">
        <v>22</v>
      </c>
      <c r="J1536" s="72">
        <v>22</v>
      </c>
    </row>
    <row r="1537" spans="1:15" ht="15.75" customHeight="1" x14ac:dyDescent="0.15">
      <c r="A1537" s="72">
        <v>2024</v>
      </c>
      <c r="B1537" s="72" t="s">
        <v>127</v>
      </c>
      <c r="C1537" s="72" t="s">
        <v>150</v>
      </c>
      <c r="D1537" s="72" t="s">
        <v>139</v>
      </c>
      <c r="E1537" s="72">
        <v>2412</v>
      </c>
      <c r="F1537" s="72">
        <v>4</v>
      </c>
      <c r="G1537" s="72" t="s">
        <v>28</v>
      </c>
      <c r="H1537" s="72">
        <v>5</v>
      </c>
      <c r="I1537" s="72">
        <v>3</v>
      </c>
      <c r="J1537" s="72">
        <v>3</v>
      </c>
    </row>
    <row r="1538" spans="1:15" ht="15.75" customHeight="1" x14ac:dyDescent="0.15">
      <c r="A1538" s="72">
        <v>2024</v>
      </c>
      <c r="B1538" s="72" t="s">
        <v>127</v>
      </c>
      <c r="C1538" s="72" t="s">
        <v>151</v>
      </c>
      <c r="D1538" s="72" t="s">
        <v>139</v>
      </c>
      <c r="E1538" s="72">
        <v>2412</v>
      </c>
      <c r="F1538" s="72">
        <v>4</v>
      </c>
      <c r="G1538" s="72" t="s">
        <v>28</v>
      </c>
      <c r="H1538" s="72">
        <v>5</v>
      </c>
      <c r="I1538" s="72">
        <v>92</v>
      </c>
      <c r="L1538" s="72">
        <v>92</v>
      </c>
    </row>
    <row r="1539" spans="1:15" ht="15.75" customHeight="1" x14ac:dyDescent="0.15">
      <c r="A1539" s="72">
        <v>2024</v>
      </c>
      <c r="B1539" s="72" t="s">
        <v>127</v>
      </c>
      <c r="C1539" s="72" t="s">
        <v>152</v>
      </c>
      <c r="D1539" s="72" t="s">
        <v>139</v>
      </c>
      <c r="E1539" s="72">
        <v>2412</v>
      </c>
      <c r="F1539" s="72">
        <v>4</v>
      </c>
      <c r="G1539" s="72" t="s">
        <v>28</v>
      </c>
      <c r="H1539" s="72">
        <v>5</v>
      </c>
      <c r="I1539" s="72">
        <v>45</v>
      </c>
      <c r="L1539" s="72">
        <v>45</v>
      </c>
    </row>
    <row r="1540" spans="1:15" ht="15.75" customHeight="1" x14ac:dyDescent="0.15">
      <c r="A1540" s="72">
        <v>2024</v>
      </c>
      <c r="B1540" s="72" t="s">
        <v>127</v>
      </c>
      <c r="C1540" s="72" t="s">
        <v>153</v>
      </c>
      <c r="D1540" s="72" t="s">
        <v>139</v>
      </c>
      <c r="E1540" s="72">
        <v>2412</v>
      </c>
      <c r="F1540" s="72">
        <v>4</v>
      </c>
      <c r="G1540" s="72" t="s">
        <v>28</v>
      </c>
      <c r="H1540" s="72">
        <v>5</v>
      </c>
      <c r="I1540" s="72">
        <v>7</v>
      </c>
      <c r="L1540" s="72">
        <v>7</v>
      </c>
    </row>
    <row r="1541" spans="1:15" ht="15.75" customHeight="1" x14ac:dyDescent="0.15">
      <c r="A1541" s="41"/>
      <c r="B1541" s="52"/>
      <c r="C1541" s="52"/>
      <c r="D1541" s="52"/>
      <c r="E1541" s="41"/>
      <c r="F1541" s="41"/>
      <c r="G1541" s="52"/>
      <c r="H1541" s="72"/>
      <c r="I1541" s="41"/>
      <c r="J1541" s="52"/>
      <c r="K1541" s="52"/>
      <c r="L1541" s="41"/>
      <c r="M1541" s="52"/>
      <c r="N1541" s="52"/>
      <c r="O1541" s="52"/>
    </row>
    <row r="1542" spans="1:15" ht="15.75" customHeight="1" x14ac:dyDescent="0.15">
      <c r="A1542" s="41"/>
      <c r="B1542" s="52"/>
      <c r="C1542" s="52"/>
      <c r="D1542" s="52"/>
      <c r="E1542" s="41"/>
      <c r="F1542" s="41"/>
      <c r="G1542" s="52"/>
      <c r="H1542" s="41"/>
      <c r="I1542" s="41"/>
      <c r="J1542" s="52"/>
      <c r="K1542" s="52"/>
      <c r="L1542" s="41"/>
      <c r="M1542" s="52"/>
      <c r="N1542" s="52"/>
      <c r="O1542" s="52"/>
    </row>
    <row r="1543" spans="1:15" ht="15.75" customHeight="1" x14ac:dyDescent="0.15">
      <c r="A1543" s="41"/>
      <c r="B1543" s="52"/>
      <c r="C1543" s="52"/>
      <c r="D1543" s="52"/>
      <c r="E1543" s="41"/>
      <c r="F1543" s="41"/>
      <c r="G1543" s="52"/>
      <c r="H1543" s="41"/>
      <c r="I1543" s="41"/>
      <c r="J1543" s="52"/>
      <c r="K1543" s="52"/>
      <c r="L1543" s="41"/>
      <c r="M1543" s="52"/>
      <c r="N1543" s="52"/>
      <c r="O1543" s="52"/>
    </row>
    <row r="1544" spans="1:15" ht="15.75" customHeight="1" x14ac:dyDescent="0.15">
      <c r="A1544" s="41"/>
      <c r="B1544" s="52"/>
      <c r="C1544" s="52"/>
      <c r="D1544" s="52"/>
      <c r="E1544" s="41"/>
      <c r="F1544" s="41"/>
      <c r="G1544" s="52"/>
      <c r="H1544" s="41"/>
      <c r="I1544" s="41"/>
      <c r="J1544" s="52"/>
      <c r="K1544" s="52"/>
      <c r="L1544" s="41"/>
      <c r="M1544" s="52"/>
      <c r="N1544" s="52"/>
      <c r="O1544" s="52"/>
    </row>
    <row r="1545" spans="1:15" ht="15.75" customHeight="1" x14ac:dyDescent="0.15">
      <c r="A1545" s="41"/>
      <c r="B1545" s="52"/>
      <c r="C1545" s="52"/>
      <c r="D1545" s="52"/>
      <c r="E1545" s="41"/>
      <c r="F1545" s="41"/>
      <c r="G1545" s="52"/>
      <c r="H1545" s="41"/>
      <c r="I1545" s="41"/>
      <c r="J1545" s="52"/>
      <c r="K1545" s="52"/>
      <c r="L1545" s="41"/>
      <c r="M1545" s="52"/>
      <c r="N1545" s="52"/>
      <c r="O1545" s="52"/>
    </row>
    <row r="1546" spans="1:15" ht="15.75" customHeight="1" x14ac:dyDescent="0.15">
      <c r="A1546" s="41"/>
      <c r="B1546" s="52"/>
      <c r="C1546" s="52"/>
      <c r="D1546" s="52"/>
      <c r="E1546" s="41"/>
      <c r="F1546" s="41"/>
      <c r="G1546" s="52"/>
      <c r="H1546" s="41"/>
      <c r="I1546" s="41"/>
      <c r="J1546" s="52"/>
      <c r="K1546" s="52"/>
      <c r="L1546" s="41"/>
      <c r="M1546" s="52"/>
      <c r="N1546" s="52"/>
      <c r="O1546" s="52"/>
    </row>
    <row r="1547" spans="1:15" ht="15.75" customHeight="1" x14ac:dyDescent="0.15">
      <c r="A1547" s="41"/>
      <c r="B1547" s="52"/>
      <c r="C1547" s="52"/>
      <c r="D1547" s="52"/>
      <c r="E1547" s="41"/>
      <c r="F1547" s="41"/>
      <c r="G1547" s="52"/>
      <c r="H1547" s="41"/>
      <c r="I1547" s="41"/>
      <c r="J1547" s="52"/>
      <c r="K1547" s="52"/>
      <c r="L1547" s="41"/>
      <c r="M1547" s="52"/>
      <c r="N1547" s="52"/>
      <c r="O1547" s="52"/>
    </row>
    <row r="1548" spans="1:15" ht="15.75" customHeight="1" x14ac:dyDescent="0.15">
      <c r="A1548" s="41"/>
      <c r="B1548" s="52"/>
      <c r="C1548" s="52"/>
      <c r="D1548" s="52"/>
      <c r="E1548" s="41"/>
      <c r="F1548" s="41"/>
      <c r="G1548" s="52"/>
      <c r="H1548" s="41"/>
      <c r="I1548" s="41"/>
      <c r="J1548" s="52"/>
      <c r="K1548" s="52"/>
      <c r="L1548" s="41"/>
      <c r="M1548" s="52"/>
      <c r="N1548" s="52"/>
      <c r="O1548" s="52"/>
    </row>
    <row r="1549" spans="1:15" ht="15.75" customHeight="1" x14ac:dyDescent="0.15">
      <c r="A1549" s="41"/>
      <c r="B1549" s="52"/>
      <c r="C1549" s="52"/>
      <c r="D1549" s="52"/>
      <c r="E1549" s="41"/>
      <c r="F1549" s="41"/>
      <c r="G1549" s="52"/>
      <c r="H1549" s="41"/>
      <c r="I1549" s="41"/>
      <c r="J1549" s="52"/>
      <c r="K1549" s="52"/>
      <c r="L1549" s="41"/>
      <c r="M1549" s="52"/>
      <c r="N1549" s="52"/>
      <c r="O1549" s="52"/>
    </row>
    <row r="1550" spans="1:15" ht="15.75" customHeight="1" x14ac:dyDescent="0.15">
      <c r="A1550" s="41"/>
      <c r="B1550" s="52"/>
      <c r="C1550" s="52"/>
      <c r="D1550" s="52"/>
      <c r="E1550" s="41"/>
      <c r="F1550" s="41"/>
      <c r="G1550" s="52"/>
      <c r="H1550" s="41"/>
      <c r="I1550" s="41"/>
      <c r="J1550" s="52"/>
      <c r="K1550" s="52"/>
      <c r="L1550" s="41"/>
      <c r="M1550" s="52"/>
      <c r="N1550" s="52"/>
      <c r="O1550" s="52"/>
    </row>
    <row r="1551" spans="1:15" ht="15.75" customHeight="1" x14ac:dyDescent="0.15">
      <c r="A1551" s="41"/>
      <c r="B1551" s="52"/>
      <c r="C1551" s="52"/>
      <c r="D1551" s="52"/>
      <c r="E1551" s="41"/>
      <c r="F1551" s="41"/>
      <c r="G1551" s="52"/>
      <c r="H1551" s="41"/>
      <c r="I1551" s="41"/>
      <c r="J1551" s="52"/>
      <c r="K1551" s="52"/>
      <c r="L1551" s="41"/>
      <c r="M1551" s="52"/>
      <c r="N1551" s="52"/>
      <c r="O1551" s="52"/>
    </row>
    <row r="1552" spans="1:15" ht="15.75" customHeight="1" x14ac:dyDescent="0.15">
      <c r="A1552" s="41"/>
      <c r="B1552" s="52"/>
      <c r="C1552" s="52"/>
      <c r="D1552" s="52"/>
      <c r="E1552" s="41"/>
      <c r="F1552" s="41"/>
      <c r="G1552" s="52"/>
      <c r="H1552" s="41"/>
      <c r="I1552" s="41"/>
      <c r="J1552" s="52"/>
      <c r="K1552" s="52"/>
      <c r="L1552" s="41"/>
      <c r="M1552" s="52"/>
      <c r="N1552" s="52"/>
      <c r="O1552" s="52"/>
    </row>
    <row r="1553" spans="1:15" ht="15.75" customHeight="1" x14ac:dyDescent="0.15">
      <c r="A1553" s="41"/>
      <c r="B1553" s="52"/>
      <c r="C1553" s="52"/>
      <c r="D1553" s="52"/>
      <c r="E1553" s="41"/>
      <c r="F1553" s="41"/>
      <c r="G1553" s="52"/>
      <c r="H1553" s="41"/>
      <c r="I1553" s="41"/>
      <c r="J1553" s="52"/>
      <c r="K1553" s="52"/>
      <c r="L1553" s="41"/>
      <c r="M1553" s="52"/>
      <c r="N1553" s="52"/>
      <c r="O1553" s="52"/>
    </row>
    <row r="1554" spans="1:15" ht="15.75" customHeight="1" x14ac:dyDescent="0.15">
      <c r="A1554" s="41"/>
      <c r="B1554" s="52"/>
      <c r="C1554" s="52"/>
      <c r="D1554" s="52"/>
      <c r="E1554" s="41"/>
      <c r="F1554" s="41"/>
      <c r="G1554" s="52"/>
      <c r="H1554" s="41"/>
      <c r="I1554" s="41"/>
      <c r="J1554" s="52"/>
      <c r="K1554" s="52"/>
      <c r="L1554" s="41"/>
      <c r="M1554" s="52"/>
      <c r="N1554" s="52"/>
      <c r="O1554" s="52"/>
    </row>
    <row r="1555" spans="1:15" ht="15.75" customHeight="1" x14ac:dyDescent="0.15">
      <c r="A1555" s="41"/>
      <c r="B1555" s="52"/>
      <c r="C1555" s="52"/>
      <c r="D1555" s="52"/>
      <c r="E1555" s="41"/>
      <c r="F1555" s="41"/>
      <c r="G1555" s="52"/>
      <c r="H1555" s="41"/>
      <c r="I1555" s="41"/>
      <c r="J1555" s="52"/>
      <c r="K1555" s="52"/>
      <c r="L1555" s="41"/>
      <c r="M1555" s="52"/>
      <c r="N1555" s="52"/>
      <c r="O1555" s="52"/>
    </row>
    <row r="1556" spans="1:15" ht="15.75" customHeight="1" x14ac:dyDescent="0.15">
      <c r="A1556" s="41"/>
      <c r="B1556" s="52"/>
      <c r="C1556" s="52"/>
      <c r="D1556" s="52"/>
      <c r="E1556" s="41"/>
      <c r="F1556" s="41"/>
      <c r="G1556" s="52"/>
      <c r="H1556" s="41"/>
      <c r="I1556" s="41"/>
      <c r="J1556" s="52"/>
      <c r="K1556" s="52"/>
      <c r="L1556" s="41"/>
      <c r="M1556" s="52"/>
      <c r="N1556" s="52"/>
      <c r="O1556" s="52"/>
    </row>
    <row r="1557" spans="1:15" ht="15.75" customHeight="1" x14ac:dyDescent="0.15">
      <c r="A1557" s="41"/>
      <c r="B1557" s="52"/>
      <c r="C1557" s="52"/>
      <c r="D1557" s="52"/>
      <c r="E1557" s="41"/>
      <c r="F1557" s="41"/>
      <c r="G1557" s="52"/>
      <c r="H1557" s="41"/>
      <c r="I1557" s="41"/>
      <c r="J1557" s="52"/>
      <c r="K1557" s="52"/>
      <c r="L1557" s="41"/>
      <c r="M1557" s="52"/>
      <c r="N1557" s="52"/>
      <c r="O1557" s="52"/>
    </row>
    <row r="1558" spans="1:15" ht="15.75" customHeight="1" x14ac:dyDescent="0.15">
      <c r="A1558" s="41"/>
      <c r="B1558" s="52"/>
      <c r="C1558" s="52"/>
      <c r="D1558" s="52"/>
      <c r="E1558" s="41"/>
      <c r="F1558" s="41"/>
      <c r="G1558" s="52"/>
      <c r="H1558" s="41"/>
      <c r="I1558" s="41"/>
      <c r="J1558" s="52"/>
      <c r="K1558" s="52"/>
      <c r="L1558" s="41"/>
      <c r="M1558" s="52"/>
      <c r="N1558" s="52"/>
      <c r="O1558" s="52"/>
    </row>
    <row r="1559" spans="1:15" ht="15.75" customHeight="1" x14ac:dyDescent="0.15">
      <c r="A1559" s="41"/>
      <c r="B1559" s="52"/>
      <c r="C1559" s="52"/>
      <c r="D1559" s="52"/>
      <c r="E1559" s="41"/>
      <c r="F1559" s="41"/>
      <c r="G1559" s="52"/>
      <c r="H1559" s="41"/>
      <c r="I1559" s="41"/>
      <c r="J1559" s="52"/>
      <c r="K1559" s="52"/>
      <c r="L1559" s="41"/>
      <c r="M1559" s="52"/>
      <c r="N1559" s="52"/>
      <c r="O1559" s="52"/>
    </row>
    <row r="1560" spans="1:15" ht="15.75" customHeight="1" x14ac:dyDescent="0.15">
      <c r="A1560" s="41"/>
      <c r="B1560" s="52"/>
      <c r="C1560" s="52"/>
      <c r="D1560" s="52"/>
      <c r="E1560" s="41"/>
      <c r="F1560" s="41"/>
      <c r="G1560" s="52"/>
      <c r="H1560" s="41"/>
      <c r="I1560" s="41"/>
      <c r="J1560" s="52"/>
      <c r="K1560" s="52"/>
      <c r="L1560" s="41"/>
      <c r="M1560" s="52"/>
      <c r="N1560" s="52"/>
      <c r="O1560" s="52"/>
    </row>
    <row r="1561" spans="1:15" ht="15.75" customHeight="1" x14ac:dyDescent="0.15">
      <c r="A1561" s="41"/>
      <c r="B1561" s="52"/>
      <c r="C1561" s="52"/>
      <c r="D1561" s="52"/>
      <c r="E1561" s="41"/>
      <c r="F1561" s="41"/>
      <c r="G1561" s="52"/>
      <c r="H1561" s="41"/>
      <c r="I1561" s="41"/>
      <c r="J1561" s="52"/>
      <c r="K1561" s="52"/>
      <c r="L1561" s="41"/>
      <c r="M1561" s="52"/>
      <c r="N1561" s="52"/>
      <c r="O1561" s="52"/>
    </row>
    <row r="1562" spans="1:15" ht="15.75" customHeight="1" x14ac:dyDescent="0.15">
      <c r="A1562" s="41"/>
      <c r="B1562" s="52"/>
      <c r="C1562" s="52"/>
      <c r="D1562" s="52"/>
      <c r="E1562" s="41"/>
      <c r="F1562" s="41"/>
      <c r="G1562" s="52"/>
      <c r="H1562" s="41"/>
      <c r="I1562" s="41"/>
      <c r="J1562" s="52"/>
      <c r="K1562" s="52"/>
      <c r="L1562" s="41"/>
      <c r="M1562" s="52"/>
      <c r="N1562" s="52"/>
      <c r="O1562" s="52"/>
    </row>
    <row r="1563" spans="1:15" ht="15.75" customHeight="1" x14ac:dyDescent="0.15">
      <c r="A1563" s="41"/>
      <c r="B1563" s="52"/>
      <c r="C1563" s="52"/>
      <c r="D1563" s="52"/>
      <c r="E1563" s="41"/>
      <c r="F1563" s="41"/>
      <c r="G1563" s="52"/>
      <c r="H1563" s="41"/>
      <c r="I1563" s="41"/>
      <c r="J1563" s="52"/>
      <c r="K1563" s="52"/>
      <c r="L1563" s="41"/>
      <c r="M1563" s="52"/>
      <c r="N1563" s="52"/>
      <c r="O1563" s="52"/>
    </row>
    <row r="1564" spans="1:15" ht="15.75" customHeight="1" x14ac:dyDescent="0.15">
      <c r="A1564" s="41"/>
      <c r="B1564" s="52"/>
      <c r="C1564" s="52"/>
      <c r="D1564" s="52"/>
      <c r="E1564" s="41"/>
      <c r="F1564" s="41"/>
      <c r="G1564" s="52"/>
      <c r="H1564" s="41"/>
      <c r="I1564" s="41"/>
      <c r="J1564" s="52"/>
      <c r="K1564" s="52"/>
      <c r="L1564" s="41"/>
      <c r="M1564" s="52"/>
      <c r="N1564" s="52"/>
      <c r="O1564" s="52"/>
    </row>
    <row r="1565" spans="1:15" ht="15.75" customHeight="1" x14ac:dyDescent="0.15">
      <c r="A1565" s="41"/>
      <c r="B1565" s="52"/>
      <c r="C1565" s="52"/>
      <c r="D1565" s="52"/>
      <c r="E1565" s="41"/>
      <c r="F1565" s="41"/>
      <c r="G1565" s="52"/>
      <c r="H1565" s="41"/>
      <c r="I1565" s="41"/>
      <c r="J1565" s="52"/>
      <c r="K1565" s="52"/>
      <c r="L1565" s="41"/>
      <c r="M1565" s="52"/>
      <c r="N1565" s="52"/>
      <c r="O1565" s="52"/>
    </row>
    <row r="1566" spans="1:15" ht="15.75" customHeight="1" x14ac:dyDescent="0.15">
      <c r="A1566" s="41"/>
      <c r="B1566" s="52"/>
      <c r="C1566" s="52"/>
      <c r="D1566" s="52"/>
      <c r="E1566" s="41"/>
      <c r="F1566" s="41"/>
      <c r="G1566" s="52"/>
      <c r="H1566" s="41"/>
      <c r="I1566" s="41"/>
      <c r="J1566" s="52"/>
      <c r="K1566" s="52"/>
      <c r="L1566" s="41"/>
      <c r="M1566" s="52"/>
      <c r="N1566" s="52"/>
      <c r="O1566" s="52"/>
    </row>
    <row r="1567" spans="1:15" ht="15.75" customHeight="1" x14ac:dyDescent="0.15">
      <c r="A1567" s="41"/>
      <c r="B1567" s="52"/>
      <c r="C1567" s="52"/>
      <c r="D1567" s="52"/>
      <c r="E1567" s="41"/>
      <c r="F1567" s="41"/>
      <c r="G1567" s="52"/>
      <c r="H1567" s="41"/>
      <c r="I1567" s="41"/>
      <c r="J1567" s="52"/>
      <c r="K1567" s="52"/>
      <c r="L1567" s="41"/>
      <c r="M1567" s="52"/>
      <c r="N1567" s="52"/>
      <c r="O1567" s="52"/>
    </row>
    <row r="1568" spans="1:15" ht="15.75" customHeight="1" x14ac:dyDescent="0.15">
      <c r="A1568" s="41"/>
      <c r="B1568" s="52"/>
      <c r="C1568" s="52"/>
      <c r="D1568" s="52"/>
      <c r="E1568" s="41"/>
      <c r="F1568" s="41"/>
      <c r="G1568" s="52"/>
      <c r="H1568" s="41"/>
      <c r="I1568" s="41"/>
      <c r="J1568" s="52"/>
      <c r="K1568" s="52"/>
      <c r="L1568" s="41"/>
      <c r="M1568" s="52"/>
      <c r="N1568" s="52"/>
      <c r="O1568" s="52"/>
    </row>
    <row r="1569" spans="1:15" ht="15.75" customHeight="1" x14ac:dyDescent="0.15">
      <c r="A1569" s="41"/>
      <c r="B1569" s="52"/>
      <c r="C1569" s="52"/>
      <c r="D1569" s="52"/>
      <c r="E1569" s="41"/>
      <c r="F1569" s="41"/>
      <c r="G1569" s="52"/>
      <c r="H1569" s="41"/>
      <c r="I1569" s="41"/>
      <c r="J1569" s="52"/>
      <c r="K1569" s="52"/>
      <c r="L1569" s="41"/>
      <c r="M1569" s="52"/>
      <c r="N1569" s="52"/>
      <c r="O1569" s="52"/>
    </row>
    <row r="1570" spans="1:15" ht="15.75" customHeight="1" x14ac:dyDescent="0.15">
      <c r="A1570" s="41"/>
      <c r="B1570" s="52"/>
      <c r="C1570" s="52"/>
      <c r="D1570" s="52"/>
      <c r="E1570" s="41"/>
      <c r="F1570" s="41"/>
      <c r="G1570" s="52"/>
      <c r="H1570" s="41"/>
      <c r="I1570" s="41"/>
      <c r="J1570" s="52"/>
      <c r="K1570" s="52"/>
      <c r="L1570" s="41"/>
      <c r="M1570" s="52"/>
      <c r="N1570" s="52"/>
      <c r="O1570" s="52"/>
    </row>
    <row r="1571" spans="1:15" ht="15.75" customHeight="1" x14ac:dyDescent="0.15">
      <c r="A1571" s="41"/>
      <c r="B1571" s="52"/>
      <c r="C1571" s="52"/>
      <c r="D1571" s="52"/>
      <c r="E1571" s="41"/>
      <c r="F1571" s="41"/>
      <c r="G1571" s="52"/>
      <c r="H1571" s="41"/>
      <c r="I1571" s="41"/>
      <c r="J1571" s="52"/>
      <c r="K1571" s="52"/>
      <c r="L1571" s="41"/>
      <c r="M1571" s="52"/>
      <c r="N1571" s="52"/>
      <c r="O1571" s="52"/>
    </row>
    <row r="1572" spans="1:15" ht="15.75" customHeight="1" x14ac:dyDescent="0.15">
      <c r="A1572" s="41"/>
      <c r="B1572" s="52"/>
      <c r="C1572" s="52"/>
      <c r="D1572" s="52"/>
      <c r="E1572" s="41"/>
      <c r="F1572" s="41"/>
      <c r="G1572" s="52"/>
      <c r="H1572" s="41"/>
      <c r="I1572" s="41"/>
      <c r="J1572" s="52"/>
      <c r="K1572" s="52"/>
      <c r="L1572" s="41"/>
      <c r="M1572" s="52"/>
      <c r="N1572" s="52"/>
      <c r="O1572" s="52"/>
    </row>
    <row r="1573" spans="1:15" ht="15.75" customHeight="1" x14ac:dyDescent="0.15">
      <c r="A1573" s="41"/>
      <c r="B1573" s="52"/>
      <c r="C1573" s="52"/>
      <c r="D1573" s="52"/>
      <c r="E1573" s="41"/>
      <c r="F1573" s="41"/>
      <c r="G1573" s="52"/>
      <c r="H1573" s="41"/>
      <c r="I1573" s="41"/>
      <c r="J1573" s="52"/>
      <c r="K1573" s="52"/>
      <c r="L1573" s="41"/>
      <c r="M1573" s="52"/>
      <c r="N1573" s="52"/>
      <c r="O1573" s="52"/>
    </row>
    <row r="1574" spans="1:15" ht="15.75" customHeight="1" x14ac:dyDescent="0.15">
      <c r="A1574" s="41"/>
      <c r="B1574" s="52"/>
      <c r="C1574" s="52"/>
      <c r="D1574" s="52"/>
      <c r="E1574" s="41"/>
      <c r="F1574" s="41"/>
      <c r="G1574" s="52"/>
      <c r="H1574" s="41"/>
      <c r="I1574" s="41"/>
      <c r="J1574" s="52"/>
      <c r="K1574" s="52"/>
      <c r="L1574" s="41"/>
      <c r="M1574" s="52"/>
      <c r="N1574" s="52"/>
      <c r="O1574" s="52"/>
    </row>
    <row r="1575" spans="1:15" ht="15.75" customHeight="1" x14ac:dyDescent="0.15">
      <c r="A1575" s="41"/>
      <c r="B1575" s="52"/>
      <c r="C1575" s="52"/>
      <c r="D1575" s="52"/>
      <c r="E1575" s="41"/>
      <c r="F1575" s="41"/>
      <c r="G1575" s="52"/>
      <c r="H1575" s="41"/>
      <c r="I1575" s="41"/>
      <c r="J1575" s="52"/>
      <c r="K1575" s="52"/>
      <c r="L1575" s="41"/>
      <c r="M1575" s="52"/>
      <c r="N1575" s="52"/>
      <c r="O1575" s="52"/>
    </row>
    <row r="1576" spans="1:15" ht="15.75" customHeight="1" x14ac:dyDescent="0.15">
      <c r="A1576" s="41"/>
      <c r="B1576" s="52"/>
      <c r="C1576" s="52"/>
      <c r="D1576" s="52"/>
      <c r="E1576" s="41"/>
      <c r="F1576" s="41"/>
      <c r="G1576" s="52"/>
      <c r="H1576" s="41"/>
      <c r="I1576" s="41"/>
      <c r="J1576" s="52"/>
      <c r="K1576" s="52"/>
      <c r="L1576" s="41"/>
      <c r="M1576" s="52"/>
      <c r="N1576" s="52"/>
      <c r="O1576" s="52"/>
    </row>
    <row r="1577" spans="1:15" ht="15.75" customHeight="1" x14ac:dyDescent="0.15">
      <c r="A1577" s="41"/>
      <c r="B1577" s="52"/>
      <c r="C1577" s="52"/>
      <c r="D1577" s="52"/>
      <c r="E1577" s="41"/>
      <c r="F1577" s="41"/>
      <c r="G1577" s="52"/>
      <c r="H1577" s="41"/>
      <c r="I1577" s="41"/>
      <c r="J1577" s="52"/>
      <c r="K1577" s="52"/>
      <c r="L1577" s="41"/>
      <c r="M1577" s="52"/>
      <c r="N1577" s="52"/>
      <c r="O1577" s="52"/>
    </row>
    <row r="1578" spans="1:15" ht="15.75" customHeight="1" x14ac:dyDescent="0.15">
      <c r="A1578" s="41"/>
      <c r="B1578" s="52"/>
      <c r="C1578" s="52"/>
      <c r="D1578" s="52"/>
      <c r="E1578" s="41"/>
      <c r="F1578" s="41"/>
      <c r="G1578" s="52"/>
      <c r="H1578" s="41"/>
      <c r="I1578" s="41"/>
      <c r="J1578" s="52"/>
      <c r="K1578" s="52"/>
      <c r="L1578" s="41"/>
      <c r="M1578" s="52"/>
      <c r="N1578" s="52"/>
      <c r="O1578" s="52"/>
    </row>
    <row r="1579" spans="1:15" ht="15.75" customHeight="1" x14ac:dyDescent="0.15">
      <c r="A1579" s="41"/>
      <c r="B1579" s="52"/>
      <c r="C1579" s="52"/>
      <c r="D1579" s="52"/>
      <c r="E1579" s="41"/>
      <c r="F1579" s="41"/>
      <c r="G1579" s="52"/>
      <c r="H1579" s="41"/>
      <c r="I1579" s="41"/>
      <c r="J1579" s="52"/>
      <c r="K1579" s="52"/>
      <c r="L1579" s="41"/>
      <c r="M1579" s="52"/>
      <c r="N1579" s="52"/>
      <c r="O1579" s="52"/>
    </row>
    <row r="1580" spans="1:15" ht="15.75" customHeight="1" x14ac:dyDescent="0.15">
      <c r="A1580" s="41"/>
      <c r="B1580" s="52"/>
      <c r="C1580" s="52"/>
      <c r="D1580" s="52"/>
      <c r="E1580" s="41"/>
      <c r="F1580" s="41"/>
      <c r="G1580" s="52"/>
      <c r="H1580" s="41"/>
      <c r="I1580" s="41"/>
      <c r="J1580" s="52"/>
      <c r="K1580" s="52"/>
      <c r="L1580" s="41"/>
      <c r="M1580" s="52"/>
      <c r="N1580" s="52"/>
      <c r="O1580" s="52"/>
    </row>
    <row r="1581" spans="1:15" ht="15.75" customHeight="1" x14ac:dyDescent="0.15">
      <c r="A1581" s="41"/>
      <c r="B1581" s="52"/>
      <c r="C1581" s="52"/>
      <c r="D1581" s="52"/>
      <c r="E1581" s="41"/>
      <c r="F1581" s="41"/>
      <c r="G1581" s="52"/>
      <c r="H1581" s="41"/>
      <c r="I1581" s="41"/>
      <c r="J1581" s="52"/>
      <c r="K1581" s="52"/>
      <c r="L1581" s="41"/>
      <c r="M1581" s="52"/>
      <c r="N1581" s="52"/>
      <c r="O1581" s="52"/>
    </row>
    <row r="1582" spans="1:15" ht="15.75" customHeight="1" x14ac:dyDescent="0.15">
      <c r="A1582" s="41"/>
      <c r="B1582" s="52"/>
      <c r="C1582" s="52"/>
      <c r="D1582" s="52"/>
      <c r="E1582" s="41"/>
      <c r="F1582" s="41"/>
      <c r="G1582" s="52"/>
      <c r="H1582" s="41"/>
      <c r="I1582" s="41"/>
      <c r="J1582" s="52"/>
      <c r="K1582" s="52"/>
      <c r="L1582" s="41"/>
      <c r="M1582" s="52"/>
      <c r="N1582" s="52"/>
      <c r="O1582" s="52"/>
    </row>
    <row r="1583" spans="1:15" ht="15.75" customHeight="1" x14ac:dyDescent="0.15">
      <c r="A1583" s="41"/>
      <c r="B1583" s="52"/>
      <c r="C1583" s="52"/>
      <c r="D1583" s="52"/>
      <c r="E1583" s="41"/>
      <c r="F1583" s="41"/>
      <c r="G1583" s="52"/>
      <c r="H1583" s="41"/>
      <c r="I1583" s="41"/>
      <c r="J1583" s="52"/>
      <c r="K1583" s="52"/>
      <c r="L1583" s="41"/>
      <c r="M1583" s="52"/>
      <c r="N1583" s="52"/>
      <c r="O1583" s="52"/>
    </row>
    <row r="1584" spans="1:15" ht="15.75" customHeight="1" x14ac:dyDescent="0.15">
      <c r="A1584" s="41"/>
      <c r="B1584" s="52"/>
      <c r="C1584" s="52"/>
      <c r="D1584" s="52"/>
      <c r="E1584" s="41"/>
      <c r="F1584" s="41"/>
      <c r="G1584" s="52"/>
      <c r="H1584" s="41"/>
      <c r="I1584" s="41"/>
      <c r="J1584" s="52"/>
      <c r="K1584" s="52"/>
      <c r="L1584" s="41"/>
      <c r="M1584" s="52"/>
      <c r="N1584" s="52"/>
      <c r="O1584" s="52"/>
    </row>
    <row r="1585" spans="1:15" ht="15.75" customHeight="1" x14ac:dyDescent="0.15">
      <c r="A1585" s="41"/>
      <c r="B1585" s="52"/>
      <c r="C1585" s="52"/>
      <c r="D1585" s="52"/>
      <c r="E1585" s="41"/>
      <c r="F1585" s="41"/>
      <c r="G1585" s="52"/>
      <c r="H1585" s="41"/>
      <c r="I1585" s="41"/>
      <c r="J1585" s="52"/>
      <c r="K1585" s="52"/>
      <c r="L1585" s="41"/>
      <c r="M1585" s="52"/>
      <c r="N1585" s="52"/>
      <c r="O1585" s="52"/>
    </row>
    <row r="1586" spans="1:15" ht="15.75" customHeight="1" x14ac:dyDescent="0.15">
      <c r="A1586" s="41"/>
      <c r="B1586" s="52"/>
      <c r="C1586" s="52"/>
      <c r="D1586" s="52"/>
      <c r="E1586" s="41"/>
      <c r="F1586" s="41"/>
      <c r="G1586" s="52"/>
      <c r="H1586" s="41"/>
      <c r="I1586" s="41"/>
      <c r="J1586" s="52"/>
      <c r="K1586" s="52"/>
      <c r="L1586" s="41"/>
      <c r="M1586" s="52"/>
      <c r="N1586" s="52"/>
      <c r="O1586" s="52"/>
    </row>
    <row r="1587" spans="1:15" ht="15.75" customHeight="1" x14ac:dyDescent="0.15">
      <c r="A1587" s="41"/>
      <c r="B1587" s="52"/>
      <c r="C1587" s="52"/>
      <c r="D1587" s="52"/>
      <c r="E1587" s="41"/>
      <c r="F1587" s="41"/>
      <c r="G1587" s="52"/>
      <c r="H1587" s="41"/>
      <c r="I1587" s="41"/>
      <c r="J1587" s="52"/>
      <c r="K1587" s="52"/>
      <c r="L1587" s="41"/>
      <c r="M1587" s="52"/>
      <c r="N1587" s="52"/>
      <c r="O1587" s="52"/>
    </row>
    <row r="1588" spans="1:15" ht="15.75" customHeight="1" x14ac:dyDescent="0.15">
      <c r="A1588" s="41"/>
      <c r="B1588" s="52"/>
      <c r="C1588" s="52"/>
      <c r="D1588" s="52"/>
      <c r="E1588" s="41"/>
      <c r="F1588" s="41"/>
      <c r="G1588" s="52"/>
      <c r="H1588" s="41"/>
      <c r="I1588" s="41"/>
      <c r="J1588" s="52"/>
      <c r="K1588" s="52"/>
      <c r="L1588" s="41"/>
      <c r="M1588" s="52"/>
      <c r="N1588" s="52"/>
      <c r="O1588" s="52"/>
    </row>
    <row r="1589" spans="1:15" ht="15.75" customHeight="1" x14ac:dyDescent="0.15">
      <c r="A1589" s="41"/>
      <c r="B1589" s="52"/>
      <c r="C1589" s="52"/>
      <c r="D1589" s="52"/>
      <c r="E1589" s="41"/>
      <c r="F1589" s="41"/>
      <c r="G1589" s="52"/>
      <c r="H1589" s="41"/>
      <c r="I1589" s="41"/>
      <c r="J1589" s="52"/>
      <c r="K1589" s="52"/>
      <c r="L1589" s="41"/>
      <c r="M1589" s="52"/>
      <c r="N1589" s="52"/>
      <c r="O1589" s="52"/>
    </row>
    <row r="1590" spans="1:15" ht="15.75" customHeight="1" x14ac:dyDescent="0.15">
      <c r="A1590" s="41"/>
      <c r="B1590" s="52"/>
      <c r="C1590" s="52"/>
      <c r="D1590" s="52"/>
      <c r="E1590" s="41"/>
      <c r="F1590" s="41"/>
      <c r="G1590" s="52"/>
      <c r="H1590" s="41"/>
      <c r="I1590" s="41"/>
      <c r="J1590" s="52"/>
      <c r="K1590" s="52"/>
      <c r="L1590" s="41"/>
      <c r="M1590" s="52"/>
      <c r="N1590" s="52"/>
      <c r="O1590" s="52"/>
    </row>
    <row r="1591" spans="1:15" ht="15.75" customHeight="1" x14ac:dyDescent="0.15">
      <c r="A1591" s="41"/>
      <c r="B1591" s="52"/>
      <c r="C1591" s="52"/>
      <c r="D1591" s="52"/>
      <c r="E1591" s="41"/>
      <c r="F1591" s="41"/>
      <c r="G1591" s="52"/>
      <c r="H1591" s="41"/>
      <c r="I1591" s="41"/>
      <c r="J1591" s="52"/>
      <c r="K1591" s="52"/>
      <c r="L1591" s="41"/>
      <c r="M1591" s="52"/>
      <c r="N1591" s="52"/>
      <c r="O1591" s="52"/>
    </row>
    <row r="1592" spans="1:15" ht="15.75" customHeight="1" x14ac:dyDescent="0.15">
      <c r="A1592" s="41"/>
      <c r="B1592" s="52"/>
      <c r="C1592" s="52"/>
      <c r="D1592" s="52"/>
      <c r="E1592" s="41"/>
      <c r="F1592" s="41"/>
      <c r="G1592" s="52"/>
      <c r="H1592" s="41"/>
      <c r="I1592" s="41"/>
      <c r="J1592" s="52"/>
      <c r="K1592" s="52"/>
      <c r="L1592" s="41"/>
      <c r="M1592" s="52"/>
      <c r="N1592" s="52"/>
      <c r="O1592" s="52"/>
    </row>
    <row r="1593" spans="1:15" ht="15.75" customHeight="1" x14ac:dyDescent="0.15">
      <c r="A1593" s="41"/>
      <c r="B1593" s="52"/>
      <c r="C1593" s="52"/>
      <c r="D1593" s="52"/>
      <c r="E1593" s="41"/>
      <c r="F1593" s="41"/>
      <c r="G1593" s="52"/>
      <c r="H1593" s="41"/>
      <c r="I1593" s="41"/>
      <c r="J1593" s="52"/>
      <c r="K1593" s="52"/>
      <c r="L1593" s="41"/>
      <c r="M1593" s="52"/>
      <c r="N1593" s="52"/>
      <c r="O1593" s="52"/>
    </row>
    <row r="1594" spans="1:15" ht="15.75" customHeight="1" x14ac:dyDescent="0.15">
      <c r="A1594" s="41"/>
      <c r="B1594" s="52"/>
      <c r="C1594" s="52"/>
      <c r="D1594" s="52"/>
      <c r="E1594" s="41"/>
      <c r="F1594" s="41"/>
      <c r="G1594" s="52"/>
      <c r="H1594" s="41"/>
      <c r="I1594" s="41"/>
      <c r="J1594" s="52"/>
      <c r="K1594" s="52"/>
      <c r="L1594" s="41"/>
      <c r="M1594" s="52"/>
      <c r="N1594" s="52"/>
      <c r="O1594" s="52"/>
    </row>
    <row r="1595" spans="1:15" ht="15.75" customHeight="1" x14ac:dyDescent="0.15">
      <c r="A1595" s="41"/>
      <c r="B1595" s="52"/>
      <c r="C1595" s="52"/>
      <c r="D1595" s="52"/>
      <c r="E1595" s="41"/>
      <c r="F1595" s="41"/>
      <c r="G1595" s="52"/>
      <c r="H1595" s="41"/>
      <c r="I1595" s="41"/>
      <c r="J1595" s="52"/>
      <c r="K1595" s="52"/>
      <c r="L1595" s="41"/>
      <c r="M1595" s="52"/>
      <c r="N1595" s="52"/>
      <c r="O1595" s="52"/>
    </row>
    <row r="1596" spans="1:15" ht="15.75" customHeight="1" x14ac:dyDescent="0.15">
      <c r="A1596" s="41"/>
      <c r="B1596" s="52"/>
      <c r="C1596" s="52"/>
      <c r="D1596" s="52"/>
      <c r="E1596" s="41"/>
      <c r="F1596" s="41"/>
      <c r="G1596" s="52"/>
      <c r="H1596" s="41"/>
      <c r="I1596" s="41"/>
      <c r="J1596" s="52"/>
      <c r="K1596" s="52"/>
      <c r="L1596" s="41"/>
      <c r="M1596" s="52"/>
      <c r="N1596" s="52"/>
      <c r="O1596" s="52"/>
    </row>
    <row r="1597" spans="1:15" ht="15.75" customHeight="1" x14ac:dyDescent="0.15">
      <c r="A1597" s="41"/>
      <c r="B1597" s="52"/>
      <c r="C1597" s="52"/>
      <c r="D1597" s="52"/>
      <c r="E1597" s="41"/>
      <c r="F1597" s="41"/>
      <c r="G1597" s="52"/>
      <c r="H1597" s="41"/>
      <c r="I1597" s="41"/>
      <c r="J1597" s="52"/>
      <c r="K1597" s="52"/>
      <c r="L1597" s="41"/>
      <c r="M1597" s="52"/>
      <c r="N1597" s="52"/>
      <c r="O1597" s="52"/>
    </row>
    <row r="1598" spans="1:15" ht="15.75" customHeight="1" x14ac:dyDescent="0.15">
      <c r="A1598" s="41"/>
      <c r="B1598" s="52"/>
      <c r="C1598" s="52"/>
      <c r="D1598" s="52"/>
      <c r="E1598" s="41"/>
      <c r="F1598" s="41"/>
      <c r="G1598" s="52"/>
      <c r="H1598" s="41"/>
      <c r="I1598" s="41"/>
      <c r="J1598" s="52"/>
      <c r="K1598" s="52"/>
      <c r="L1598" s="41"/>
      <c r="M1598" s="52"/>
      <c r="N1598" s="52"/>
      <c r="O1598" s="52"/>
    </row>
    <row r="1599" spans="1:15" ht="15.75" customHeight="1" x14ac:dyDescent="0.15">
      <c r="A1599" s="41"/>
      <c r="B1599" s="52"/>
      <c r="C1599" s="52"/>
      <c r="D1599" s="52"/>
      <c r="E1599" s="41"/>
      <c r="F1599" s="41"/>
      <c r="G1599" s="52"/>
      <c r="H1599" s="41"/>
      <c r="I1599" s="41"/>
      <c r="J1599" s="52"/>
      <c r="K1599" s="52"/>
      <c r="L1599" s="41"/>
      <c r="M1599" s="52"/>
      <c r="N1599" s="52"/>
      <c r="O1599" s="52"/>
    </row>
    <row r="1600" spans="1:15" ht="15.75" customHeight="1" x14ac:dyDescent="0.15">
      <c r="A1600" s="41"/>
      <c r="B1600" s="52"/>
      <c r="C1600" s="52"/>
      <c r="D1600" s="52"/>
      <c r="E1600" s="41"/>
      <c r="F1600" s="41"/>
      <c r="G1600" s="52"/>
      <c r="H1600" s="41"/>
      <c r="I1600" s="41"/>
      <c r="J1600" s="52"/>
      <c r="K1600" s="52"/>
      <c r="L1600" s="41"/>
      <c r="M1600" s="52"/>
      <c r="N1600" s="52"/>
      <c r="O1600" s="52"/>
    </row>
    <row r="1601" spans="1:15" ht="15.75" customHeight="1" x14ac:dyDescent="0.15">
      <c r="A1601" s="41"/>
      <c r="B1601" s="52"/>
      <c r="C1601" s="52"/>
      <c r="D1601" s="52"/>
      <c r="E1601" s="41"/>
      <c r="F1601" s="41"/>
      <c r="G1601" s="52"/>
      <c r="H1601" s="41"/>
      <c r="I1601" s="41"/>
      <c r="J1601" s="52"/>
      <c r="K1601" s="52"/>
      <c r="L1601" s="41"/>
      <c r="M1601" s="52"/>
      <c r="N1601" s="52"/>
      <c r="O1601" s="52"/>
    </row>
    <row r="1602" spans="1:15" ht="15.75" customHeight="1" x14ac:dyDescent="0.15">
      <c r="A1602" s="41"/>
      <c r="B1602" s="52"/>
      <c r="C1602" s="52"/>
      <c r="D1602" s="52"/>
      <c r="E1602" s="41"/>
      <c r="F1602" s="41"/>
      <c r="G1602" s="52"/>
      <c r="H1602" s="41"/>
      <c r="I1602" s="41"/>
      <c r="J1602" s="52"/>
      <c r="K1602" s="52"/>
      <c r="L1602" s="41"/>
      <c r="M1602" s="52"/>
      <c r="N1602" s="52"/>
      <c r="O1602" s="52"/>
    </row>
    <row r="1603" spans="1:15" ht="15.75" customHeight="1" x14ac:dyDescent="0.15">
      <c r="A1603" s="41"/>
      <c r="B1603" s="52"/>
      <c r="C1603" s="52"/>
      <c r="D1603" s="52"/>
      <c r="E1603" s="41"/>
      <c r="F1603" s="41"/>
      <c r="G1603" s="52"/>
      <c r="H1603" s="41"/>
      <c r="I1603" s="41"/>
      <c r="J1603" s="52"/>
      <c r="K1603" s="52"/>
      <c r="L1603" s="41"/>
      <c r="M1603" s="52"/>
      <c r="N1603" s="52"/>
      <c r="O1603" s="52"/>
    </row>
    <row r="1604" spans="1:15" ht="15.75" customHeight="1" x14ac:dyDescent="0.15">
      <c r="A1604" s="41"/>
      <c r="B1604" s="52"/>
      <c r="C1604" s="52"/>
      <c r="D1604" s="52"/>
      <c r="E1604" s="41"/>
      <c r="F1604" s="41"/>
      <c r="G1604" s="52"/>
      <c r="H1604" s="41"/>
      <c r="I1604" s="41"/>
      <c r="J1604" s="52"/>
      <c r="K1604" s="52"/>
      <c r="L1604" s="41"/>
      <c r="M1604" s="52"/>
      <c r="N1604" s="52"/>
      <c r="O1604" s="52"/>
    </row>
    <row r="1605" spans="1:15" ht="15.75" customHeight="1" x14ac:dyDescent="0.15">
      <c r="A1605" s="41"/>
      <c r="B1605" s="52"/>
      <c r="C1605" s="52"/>
      <c r="D1605" s="52"/>
      <c r="E1605" s="41"/>
      <c r="F1605" s="41"/>
      <c r="G1605" s="52"/>
      <c r="H1605" s="41"/>
      <c r="I1605" s="41"/>
      <c r="J1605" s="52"/>
      <c r="K1605" s="52"/>
      <c r="L1605" s="41"/>
      <c r="M1605" s="52"/>
      <c r="N1605" s="52"/>
      <c r="O1605" s="52"/>
    </row>
    <row r="1606" spans="1:15" ht="15.75" customHeight="1" x14ac:dyDescent="0.15">
      <c r="A1606" s="41"/>
      <c r="B1606" s="52"/>
      <c r="C1606" s="52"/>
      <c r="D1606" s="52"/>
      <c r="E1606" s="41"/>
      <c r="F1606" s="41"/>
      <c r="G1606" s="52"/>
      <c r="H1606" s="41"/>
      <c r="I1606" s="41"/>
      <c r="J1606" s="52"/>
      <c r="K1606" s="52"/>
      <c r="L1606" s="41"/>
      <c r="M1606" s="52"/>
      <c r="N1606" s="52"/>
      <c r="O1606" s="52"/>
    </row>
    <row r="1607" spans="1:15" ht="15.75" customHeight="1" x14ac:dyDescent="0.15">
      <c r="A1607" s="41"/>
      <c r="B1607" s="52"/>
      <c r="C1607" s="52"/>
      <c r="D1607" s="52"/>
      <c r="E1607" s="41"/>
      <c r="F1607" s="41"/>
      <c r="G1607" s="52"/>
      <c r="H1607" s="41"/>
      <c r="I1607" s="41"/>
      <c r="J1607" s="52"/>
      <c r="K1607" s="52"/>
      <c r="L1607" s="41"/>
      <c r="M1607" s="52"/>
      <c r="N1607" s="52"/>
      <c r="O1607" s="52"/>
    </row>
    <row r="1608" spans="1:15" ht="15.75" customHeight="1" x14ac:dyDescent="0.15">
      <c r="A1608" s="41"/>
      <c r="B1608" s="52"/>
      <c r="C1608" s="52"/>
      <c r="D1608" s="52"/>
      <c r="E1608" s="41"/>
      <c r="F1608" s="41"/>
      <c r="G1608" s="52"/>
      <c r="H1608" s="41"/>
      <c r="I1608" s="41"/>
      <c r="J1608" s="52"/>
      <c r="K1608" s="52"/>
      <c r="L1608" s="41"/>
      <c r="M1608" s="52"/>
      <c r="N1608" s="52"/>
      <c r="O1608" s="52"/>
    </row>
    <row r="1609" spans="1:15" ht="15.75" customHeight="1" x14ac:dyDescent="0.15">
      <c r="A1609" s="41"/>
      <c r="B1609" s="52"/>
      <c r="C1609" s="52"/>
      <c r="D1609" s="52"/>
      <c r="E1609" s="41"/>
      <c r="F1609" s="41"/>
      <c r="G1609" s="52"/>
      <c r="H1609" s="41"/>
      <c r="I1609" s="41"/>
      <c r="J1609" s="52"/>
      <c r="K1609" s="52"/>
      <c r="L1609" s="41"/>
      <c r="M1609" s="52"/>
      <c r="N1609" s="52"/>
      <c r="O1609" s="52"/>
    </row>
    <row r="1610" spans="1:15" ht="15.75" customHeight="1" x14ac:dyDescent="0.15">
      <c r="A1610" s="41"/>
      <c r="B1610" s="52"/>
      <c r="C1610" s="52"/>
      <c r="D1610" s="52"/>
      <c r="E1610" s="41"/>
      <c r="F1610" s="41"/>
      <c r="G1610" s="52"/>
      <c r="H1610" s="41"/>
      <c r="I1610" s="41"/>
      <c r="J1610" s="52"/>
      <c r="K1610" s="52"/>
      <c r="L1610" s="41"/>
      <c r="M1610" s="52"/>
      <c r="N1610" s="52"/>
      <c r="O1610" s="52"/>
    </row>
    <row r="1611" spans="1:15" ht="15.75" customHeight="1" x14ac:dyDescent="0.15">
      <c r="A1611" s="41"/>
      <c r="B1611" s="52"/>
      <c r="C1611" s="52"/>
      <c r="D1611" s="52"/>
      <c r="E1611" s="41"/>
      <c r="F1611" s="41"/>
      <c r="G1611" s="52"/>
      <c r="H1611" s="41"/>
      <c r="I1611" s="41"/>
      <c r="J1611" s="52"/>
      <c r="K1611" s="52"/>
      <c r="L1611" s="41"/>
      <c r="M1611" s="52"/>
      <c r="N1611" s="52"/>
      <c r="O1611" s="52"/>
    </row>
    <row r="1612" spans="1:15" ht="15.75" customHeight="1" x14ac:dyDescent="0.15">
      <c r="A1612" s="41"/>
      <c r="B1612" s="52"/>
      <c r="C1612" s="52"/>
      <c r="D1612" s="52"/>
      <c r="E1612" s="41"/>
      <c r="F1612" s="41"/>
      <c r="G1612" s="52"/>
      <c r="H1612" s="41"/>
      <c r="I1612" s="41"/>
      <c r="J1612" s="52"/>
      <c r="K1612" s="52"/>
      <c r="L1612" s="41"/>
      <c r="M1612" s="52"/>
      <c r="N1612" s="52"/>
      <c r="O1612" s="52"/>
    </row>
    <row r="1613" spans="1:15" ht="15.75" customHeight="1" x14ac:dyDescent="0.15">
      <c r="A1613" s="41"/>
      <c r="B1613" s="52"/>
      <c r="C1613" s="52"/>
      <c r="D1613" s="52"/>
      <c r="E1613" s="41"/>
      <c r="F1613" s="41"/>
      <c r="G1613" s="52"/>
      <c r="H1613" s="41"/>
      <c r="I1613" s="41"/>
      <c r="J1613" s="52"/>
      <c r="K1613" s="52"/>
      <c r="L1613" s="41"/>
      <c r="M1613" s="52"/>
      <c r="N1613" s="52"/>
      <c r="O1613" s="52"/>
    </row>
    <row r="1614" spans="1:15" ht="15.75" customHeight="1" x14ac:dyDescent="0.15">
      <c r="A1614" s="41"/>
      <c r="B1614" s="52"/>
      <c r="C1614" s="52"/>
      <c r="D1614" s="52"/>
      <c r="E1614" s="41"/>
      <c r="F1614" s="41"/>
      <c r="G1614" s="52"/>
      <c r="H1614" s="41"/>
      <c r="I1614" s="41"/>
      <c r="J1614" s="52"/>
      <c r="K1614" s="52"/>
      <c r="L1614" s="41"/>
      <c r="M1614" s="52"/>
      <c r="N1614" s="52"/>
      <c r="O1614" s="52"/>
    </row>
    <row r="1615" spans="1:15" ht="15.75" customHeight="1" x14ac:dyDescent="0.15">
      <c r="A1615" s="41"/>
      <c r="B1615" s="52"/>
      <c r="C1615" s="52"/>
      <c r="D1615" s="52"/>
      <c r="E1615" s="41"/>
      <c r="F1615" s="41"/>
      <c r="G1615" s="52"/>
      <c r="H1615" s="41"/>
      <c r="I1615" s="41"/>
      <c r="J1615" s="52"/>
      <c r="K1615" s="52"/>
      <c r="L1615" s="41"/>
      <c r="M1615" s="52"/>
      <c r="N1615" s="52"/>
      <c r="O1615" s="52"/>
    </row>
    <row r="1616" spans="1:15" ht="15.75" customHeight="1" x14ac:dyDescent="0.15">
      <c r="A1616" s="41"/>
      <c r="B1616" s="52"/>
      <c r="C1616" s="52"/>
      <c r="D1616" s="52"/>
      <c r="E1616" s="41"/>
      <c r="F1616" s="41"/>
      <c r="G1616" s="52"/>
      <c r="H1616" s="41"/>
      <c r="I1616" s="41"/>
      <c r="J1616" s="52"/>
      <c r="K1616" s="52"/>
      <c r="L1616" s="41"/>
      <c r="M1616" s="52"/>
      <c r="N1616" s="52"/>
      <c r="O1616" s="52"/>
    </row>
    <row r="1617" spans="1:15" ht="15.75" customHeight="1" x14ac:dyDescent="0.15">
      <c r="A1617" s="41"/>
      <c r="B1617" s="52"/>
      <c r="C1617" s="52"/>
      <c r="D1617" s="52"/>
      <c r="E1617" s="41"/>
      <c r="F1617" s="41"/>
      <c r="G1617" s="52"/>
      <c r="H1617" s="41"/>
      <c r="I1617" s="41"/>
      <c r="J1617" s="52"/>
      <c r="K1617" s="52"/>
      <c r="L1617" s="41"/>
      <c r="M1617" s="52"/>
      <c r="N1617" s="52"/>
      <c r="O1617" s="52"/>
    </row>
    <row r="1618" spans="1:15" ht="15.75" customHeight="1" x14ac:dyDescent="0.15">
      <c r="A1618" s="41"/>
      <c r="B1618" s="52"/>
      <c r="C1618" s="52"/>
      <c r="D1618" s="52"/>
      <c r="E1618" s="41"/>
      <c r="F1618" s="41"/>
      <c r="G1618" s="52"/>
      <c r="H1618" s="41"/>
      <c r="I1618" s="41"/>
      <c r="J1618" s="52"/>
      <c r="K1618" s="52"/>
      <c r="L1618" s="41"/>
      <c r="M1618" s="52"/>
      <c r="N1618" s="52"/>
      <c r="O1618" s="52"/>
    </row>
    <row r="1619" spans="1:15" ht="15.75" customHeight="1" x14ac:dyDescent="0.15">
      <c r="A1619" s="41"/>
      <c r="B1619" s="52"/>
      <c r="C1619" s="52"/>
      <c r="D1619" s="52"/>
      <c r="E1619" s="41"/>
      <c r="F1619" s="41"/>
      <c r="G1619" s="52"/>
      <c r="H1619" s="41"/>
      <c r="I1619" s="41"/>
      <c r="J1619" s="52"/>
      <c r="K1619" s="52"/>
      <c r="L1619" s="41"/>
      <c r="M1619" s="52"/>
      <c r="N1619" s="52"/>
      <c r="O1619" s="52"/>
    </row>
    <row r="1620" spans="1:15" ht="15.75" customHeight="1" x14ac:dyDescent="0.15">
      <c r="A1620" s="41"/>
      <c r="B1620" s="52"/>
      <c r="C1620" s="52"/>
      <c r="D1620" s="52"/>
      <c r="E1620" s="41"/>
      <c r="F1620" s="41"/>
      <c r="G1620" s="52"/>
      <c r="H1620" s="41"/>
      <c r="I1620" s="41"/>
      <c r="J1620" s="52"/>
      <c r="K1620" s="52"/>
      <c r="L1620" s="41"/>
      <c r="M1620" s="52"/>
      <c r="N1620" s="52"/>
      <c r="O1620" s="52"/>
    </row>
    <row r="1621" spans="1:15" ht="15.75" customHeight="1" x14ac:dyDescent="0.15">
      <c r="A1621" s="41"/>
      <c r="B1621" s="52"/>
      <c r="C1621" s="52"/>
      <c r="D1621" s="52"/>
      <c r="E1621" s="41"/>
      <c r="F1621" s="41"/>
      <c r="G1621" s="52"/>
      <c r="H1621" s="41"/>
      <c r="I1621" s="41"/>
      <c r="J1621" s="52"/>
      <c r="K1621" s="52"/>
      <c r="L1621" s="41"/>
      <c r="M1621" s="52"/>
      <c r="N1621" s="52"/>
      <c r="O1621" s="52"/>
    </row>
    <row r="1622" spans="1:15" ht="15.75" customHeight="1" x14ac:dyDescent="0.15">
      <c r="A1622" s="41"/>
      <c r="B1622" s="52"/>
      <c r="C1622" s="52"/>
      <c r="D1622" s="52"/>
      <c r="E1622" s="41"/>
      <c r="F1622" s="41"/>
      <c r="G1622" s="52"/>
      <c r="H1622" s="41"/>
      <c r="I1622" s="41"/>
      <c r="J1622" s="52"/>
      <c r="K1622" s="52"/>
      <c r="L1622" s="41"/>
      <c r="M1622" s="52"/>
      <c r="N1622" s="52"/>
      <c r="O1622" s="52"/>
    </row>
    <row r="1623" spans="1:15" ht="15.75" customHeight="1" x14ac:dyDescent="0.15">
      <c r="A1623" s="41"/>
      <c r="B1623" s="52"/>
      <c r="C1623" s="52"/>
      <c r="D1623" s="52"/>
      <c r="E1623" s="41"/>
      <c r="F1623" s="41"/>
      <c r="G1623" s="52"/>
      <c r="H1623" s="41"/>
      <c r="I1623" s="41"/>
      <c r="J1623" s="52"/>
      <c r="K1623" s="52"/>
      <c r="L1623" s="41"/>
      <c r="M1623" s="52"/>
      <c r="N1623" s="52"/>
      <c r="O1623" s="52"/>
    </row>
    <row r="1624" spans="1:15" ht="15.75" customHeight="1" x14ac:dyDescent="0.15">
      <c r="A1624" s="41"/>
      <c r="B1624" s="52"/>
      <c r="C1624" s="52"/>
      <c r="D1624" s="52"/>
      <c r="E1624" s="41"/>
      <c r="F1624" s="41"/>
      <c r="G1624" s="52"/>
      <c r="H1624" s="41"/>
      <c r="I1624" s="41"/>
      <c r="J1624" s="52"/>
      <c r="K1624" s="52"/>
      <c r="L1624" s="41"/>
      <c r="M1624" s="52"/>
      <c r="N1624" s="52"/>
      <c r="O1624" s="52"/>
    </row>
    <row r="1625" spans="1:15" ht="15.75" customHeight="1" x14ac:dyDescent="0.15">
      <c r="A1625" s="41"/>
      <c r="B1625" s="52"/>
      <c r="C1625" s="52"/>
      <c r="D1625" s="52"/>
      <c r="E1625" s="41"/>
      <c r="F1625" s="41"/>
      <c r="G1625" s="52"/>
      <c r="H1625" s="41"/>
      <c r="I1625" s="41"/>
      <c r="J1625" s="52"/>
      <c r="K1625" s="52"/>
      <c r="L1625" s="41"/>
      <c r="M1625" s="52"/>
      <c r="N1625" s="52"/>
      <c r="O1625" s="52"/>
    </row>
    <row r="1626" spans="1:15" ht="15.75" customHeight="1" x14ac:dyDescent="0.15">
      <c r="A1626" s="41"/>
      <c r="B1626" s="52"/>
      <c r="C1626" s="52"/>
      <c r="D1626" s="52"/>
      <c r="E1626" s="41"/>
      <c r="F1626" s="41"/>
      <c r="G1626" s="52"/>
      <c r="H1626" s="41"/>
      <c r="I1626" s="41"/>
      <c r="J1626" s="52"/>
      <c r="K1626" s="52"/>
      <c r="L1626" s="41"/>
      <c r="M1626" s="52"/>
      <c r="N1626" s="52"/>
      <c r="O1626" s="52"/>
    </row>
    <row r="1627" spans="1:15" ht="15.75" customHeight="1" x14ac:dyDescent="0.15">
      <c r="A1627" s="41"/>
      <c r="B1627" s="52"/>
      <c r="C1627" s="52"/>
      <c r="D1627" s="52"/>
      <c r="E1627" s="41"/>
      <c r="F1627" s="41"/>
      <c r="G1627" s="52"/>
      <c r="H1627" s="41"/>
      <c r="I1627" s="41"/>
      <c r="J1627" s="52"/>
      <c r="K1627" s="52"/>
      <c r="L1627" s="41"/>
      <c r="M1627" s="52"/>
      <c r="N1627" s="52"/>
      <c r="O1627" s="52"/>
    </row>
    <row r="1628" spans="1:15" ht="15.75" customHeight="1" x14ac:dyDescent="0.15">
      <c r="A1628" s="41"/>
      <c r="B1628" s="52"/>
      <c r="C1628" s="52"/>
      <c r="D1628" s="52"/>
      <c r="E1628" s="41"/>
      <c r="F1628" s="41"/>
      <c r="G1628" s="52"/>
      <c r="H1628" s="41"/>
      <c r="I1628" s="41"/>
      <c r="J1628" s="52"/>
      <c r="K1628" s="52"/>
      <c r="L1628" s="41"/>
      <c r="M1628" s="52"/>
      <c r="N1628" s="52"/>
      <c r="O1628" s="52"/>
    </row>
    <row r="1629" spans="1:15" ht="15.75" customHeight="1" x14ac:dyDescent="0.15">
      <c r="A1629" s="41"/>
      <c r="B1629" s="52"/>
      <c r="C1629" s="52"/>
      <c r="D1629" s="52"/>
      <c r="E1629" s="41"/>
      <c r="F1629" s="41"/>
      <c r="G1629" s="52"/>
      <c r="H1629" s="41"/>
      <c r="I1629" s="41"/>
      <c r="J1629" s="52"/>
      <c r="K1629" s="52"/>
      <c r="L1629" s="41"/>
      <c r="M1629" s="52"/>
      <c r="N1629" s="52"/>
      <c r="O1629" s="52"/>
    </row>
    <row r="1630" spans="1:15" ht="15.75" customHeight="1" x14ac:dyDescent="0.15">
      <c r="A1630" s="41"/>
      <c r="B1630" s="52"/>
      <c r="C1630" s="52"/>
      <c r="D1630" s="52"/>
      <c r="E1630" s="41"/>
      <c r="F1630" s="41"/>
      <c r="G1630" s="52"/>
      <c r="H1630" s="41"/>
      <c r="I1630" s="41"/>
      <c r="J1630" s="52"/>
      <c r="K1630" s="52"/>
      <c r="L1630" s="41"/>
      <c r="M1630" s="52"/>
      <c r="N1630" s="52"/>
      <c r="O1630" s="52"/>
    </row>
    <row r="1631" spans="1:15" ht="15.75" customHeight="1" x14ac:dyDescent="0.15">
      <c r="A1631" s="41"/>
      <c r="B1631" s="52"/>
      <c r="C1631" s="52"/>
      <c r="D1631" s="52"/>
      <c r="E1631" s="41"/>
      <c r="F1631" s="41"/>
      <c r="G1631" s="52"/>
      <c r="H1631" s="41"/>
      <c r="I1631" s="41"/>
      <c r="J1631" s="52"/>
      <c r="K1631" s="52"/>
      <c r="L1631" s="41"/>
      <c r="M1631" s="52"/>
      <c r="N1631" s="52"/>
      <c r="O1631" s="52"/>
    </row>
    <row r="1632" spans="1:15" ht="15.75" customHeight="1" x14ac:dyDescent="0.15">
      <c r="A1632" s="41"/>
      <c r="B1632" s="52"/>
      <c r="C1632" s="52"/>
      <c r="D1632" s="52"/>
      <c r="E1632" s="41"/>
      <c r="F1632" s="41"/>
      <c r="G1632" s="52"/>
      <c r="H1632" s="41"/>
      <c r="I1632" s="41"/>
      <c r="J1632" s="52"/>
      <c r="K1632" s="52"/>
      <c r="L1632" s="41"/>
      <c r="M1632" s="52"/>
      <c r="N1632" s="52"/>
      <c r="O1632" s="52"/>
    </row>
    <row r="1633" spans="1:15" ht="15.75" customHeight="1" x14ac:dyDescent="0.15">
      <c r="A1633" s="41"/>
      <c r="B1633" s="52"/>
      <c r="C1633" s="52"/>
      <c r="D1633" s="52"/>
      <c r="E1633" s="41"/>
      <c r="F1633" s="41"/>
      <c r="G1633" s="52"/>
      <c r="H1633" s="41"/>
      <c r="I1633" s="41"/>
      <c r="J1633" s="52"/>
      <c r="K1633" s="52"/>
      <c r="L1633" s="41"/>
      <c r="M1633" s="52"/>
      <c r="N1633" s="52"/>
      <c r="O1633" s="52"/>
    </row>
    <row r="1634" spans="1:15" ht="15.75" customHeight="1" x14ac:dyDescent="0.15">
      <c r="A1634" s="41"/>
      <c r="B1634" s="52"/>
      <c r="C1634" s="52"/>
      <c r="D1634" s="52"/>
      <c r="E1634" s="41"/>
      <c r="F1634" s="41"/>
      <c r="G1634" s="52"/>
      <c r="H1634" s="41"/>
      <c r="I1634" s="41"/>
      <c r="J1634" s="52"/>
      <c r="K1634" s="52"/>
      <c r="L1634" s="41"/>
      <c r="M1634" s="52"/>
      <c r="N1634" s="52"/>
      <c r="O1634" s="52"/>
    </row>
    <row r="1635" spans="1:15" ht="15.75" customHeight="1" x14ac:dyDescent="0.15">
      <c r="A1635" s="41"/>
      <c r="B1635" s="52"/>
      <c r="C1635" s="52"/>
      <c r="D1635" s="52"/>
      <c r="E1635" s="41"/>
      <c r="F1635" s="41"/>
      <c r="G1635" s="52"/>
      <c r="H1635" s="41"/>
      <c r="I1635" s="41"/>
      <c r="J1635" s="52"/>
      <c r="K1635" s="52"/>
      <c r="L1635" s="41"/>
      <c r="M1635" s="52"/>
      <c r="N1635" s="52"/>
      <c r="O1635" s="52"/>
    </row>
    <row r="1636" spans="1:15" ht="15.75" customHeight="1" x14ac:dyDescent="0.15">
      <c r="A1636" s="41"/>
      <c r="B1636" s="52"/>
      <c r="C1636" s="52"/>
      <c r="D1636" s="52"/>
      <c r="E1636" s="41"/>
      <c r="F1636" s="41"/>
      <c r="G1636" s="52"/>
      <c r="H1636" s="41"/>
      <c r="I1636" s="41"/>
      <c r="J1636" s="52"/>
      <c r="K1636" s="52"/>
      <c r="L1636" s="41"/>
      <c r="M1636" s="52"/>
      <c r="N1636" s="52"/>
      <c r="O1636" s="52"/>
    </row>
    <row r="1637" spans="1:15" ht="15.75" customHeight="1" x14ac:dyDescent="0.15">
      <c r="A1637" s="41"/>
      <c r="B1637" s="52"/>
      <c r="C1637" s="52"/>
      <c r="D1637" s="52"/>
      <c r="E1637" s="41"/>
      <c r="F1637" s="41"/>
      <c r="G1637" s="52"/>
      <c r="H1637" s="41"/>
      <c r="I1637" s="41"/>
      <c r="J1637" s="52"/>
      <c r="K1637" s="52"/>
      <c r="L1637" s="41"/>
      <c r="M1637" s="52"/>
      <c r="N1637" s="52"/>
      <c r="O1637" s="52"/>
    </row>
    <row r="1638" spans="1:15" ht="15.75" customHeight="1" x14ac:dyDescent="0.15">
      <c r="A1638" s="41"/>
      <c r="B1638" s="52"/>
      <c r="C1638" s="52"/>
      <c r="D1638" s="52"/>
      <c r="E1638" s="41"/>
      <c r="F1638" s="41"/>
      <c r="G1638" s="52"/>
      <c r="H1638" s="41"/>
      <c r="I1638" s="41"/>
      <c r="J1638" s="52"/>
      <c r="K1638" s="52"/>
      <c r="L1638" s="41"/>
      <c r="M1638" s="52"/>
      <c r="N1638" s="52"/>
      <c r="O1638" s="52"/>
    </row>
    <row r="1639" spans="1:15" ht="15.75" customHeight="1" x14ac:dyDescent="0.15">
      <c r="A1639" s="41"/>
      <c r="B1639" s="52"/>
      <c r="C1639" s="52"/>
      <c r="D1639" s="52"/>
      <c r="E1639" s="41"/>
      <c r="F1639" s="41"/>
      <c r="G1639" s="52"/>
      <c r="H1639" s="41"/>
      <c r="I1639" s="41"/>
      <c r="J1639" s="52"/>
      <c r="K1639" s="52"/>
      <c r="L1639" s="41"/>
      <c r="M1639" s="52"/>
      <c r="N1639" s="52"/>
      <c r="O1639" s="52"/>
    </row>
    <row r="1640" spans="1:15" ht="15.75" customHeight="1" x14ac:dyDescent="0.15">
      <c r="A1640" s="41"/>
      <c r="B1640" s="52"/>
      <c r="C1640" s="52"/>
      <c r="D1640" s="52"/>
      <c r="E1640" s="41"/>
      <c r="F1640" s="41"/>
      <c r="G1640" s="52"/>
      <c r="H1640" s="41"/>
      <c r="I1640" s="41"/>
      <c r="J1640" s="52"/>
      <c r="K1640" s="52"/>
      <c r="L1640" s="41"/>
      <c r="M1640" s="52"/>
      <c r="N1640" s="52"/>
      <c r="O1640" s="52"/>
    </row>
    <row r="1641" spans="1:15" ht="15.75" customHeight="1" x14ac:dyDescent="0.15">
      <c r="A1641" s="41"/>
      <c r="B1641" s="52"/>
      <c r="C1641" s="52"/>
      <c r="D1641" s="52"/>
      <c r="E1641" s="41"/>
      <c r="F1641" s="41"/>
      <c r="G1641" s="52"/>
      <c r="H1641" s="41"/>
      <c r="I1641" s="41"/>
      <c r="J1641" s="52"/>
      <c r="K1641" s="52"/>
      <c r="L1641" s="41"/>
      <c r="M1641" s="52"/>
      <c r="N1641" s="52"/>
      <c r="O1641" s="52"/>
    </row>
    <row r="1642" spans="1:15" ht="15.75" customHeight="1" x14ac:dyDescent="0.15">
      <c r="A1642" s="41"/>
      <c r="B1642" s="52"/>
      <c r="C1642" s="52"/>
      <c r="D1642" s="52"/>
      <c r="E1642" s="41"/>
      <c r="F1642" s="41"/>
      <c r="G1642" s="52"/>
      <c r="H1642" s="41"/>
      <c r="I1642" s="41"/>
      <c r="J1642" s="52"/>
      <c r="K1642" s="52"/>
      <c r="L1642" s="41"/>
      <c r="M1642" s="52"/>
      <c r="N1642" s="52"/>
      <c r="O1642" s="52"/>
    </row>
    <row r="1643" spans="1:15" ht="15.75" customHeight="1" x14ac:dyDescent="0.15">
      <c r="A1643" s="41"/>
      <c r="B1643" s="52"/>
      <c r="C1643" s="52"/>
      <c r="D1643" s="52"/>
      <c r="E1643" s="41"/>
      <c r="F1643" s="41"/>
      <c r="G1643" s="52"/>
      <c r="H1643" s="41"/>
      <c r="I1643" s="41"/>
      <c r="J1643" s="52"/>
      <c r="K1643" s="52"/>
      <c r="L1643" s="41"/>
      <c r="M1643" s="52"/>
      <c r="N1643" s="52"/>
      <c r="O1643" s="52"/>
    </row>
    <row r="1644" spans="1:15" ht="15.75" customHeight="1" x14ac:dyDescent="0.15">
      <c r="A1644" s="41"/>
      <c r="B1644" s="52"/>
      <c r="C1644" s="52"/>
      <c r="D1644" s="52"/>
      <c r="E1644" s="41"/>
      <c r="F1644" s="41"/>
      <c r="G1644" s="52"/>
      <c r="H1644" s="41"/>
      <c r="I1644" s="41"/>
      <c r="J1644" s="52"/>
      <c r="K1644" s="52"/>
      <c r="L1644" s="41"/>
      <c r="M1644" s="52"/>
      <c r="N1644" s="52"/>
      <c r="O1644" s="52"/>
    </row>
    <row r="1645" spans="1:15" ht="15.75" customHeight="1" x14ac:dyDescent="0.15">
      <c r="A1645" s="41"/>
      <c r="B1645" s="52"/>
      <c r="C1645" s="52"/>
      <c r="D1645" s="52"/>
      <c r="E1645" s="41"/>
      <c r="F1645" s="41"/>
      <c r="G1645" s="52"/>
      <c r="H1645" s="41"/>
      <c r="I1645" s="41"/>
      <c r="J1645" s="52"/>
      <c r="K1645" s="52"/>
      <c r="L1645" s="41"/>
      <c r="M1645" s="52"/>
      <c r="N1645" s="52"/>
      <c r="O1645" s="52"/>
    </row>
    <row r="1646" spans="1:15" ht="15.75" customHeight="1" x14ac:dyDescent="0.15">
      <c r="A1646" s="41"/>
      <c r="B1646" s="52"/>
      <c r="C1646" s="52"/>
      <c r="D1646" s="52"/>
      <c r="E1646" s="41"/>
      <c r="F1646" s="41"/>
      <c r="G1646" s="52"/>
      <c r="H1646" s="41"/>
      <c r="I1646" s="41"/>
      <c r="J1646" s="52"/>
      <c r="K1646" s="52"/>
      <c r="L1646" s="41"/>
      <c r="M1646" s="52"/>
      <c r="N1646" s="52"/>
      <c r="O1646" s="52"/>
    </row>
    <row r="1647" spans="1:15" ht="15.75" customHeight="1" x14ac:dyDescent="0.15">
      <c r="A1647" s="41"/>
      <c r="B1647" s="52"/>
      <c r="C1647" s="52"/>
      <c r="D1647" s="52"/>
      <c r="E1647" s="41"/>
      <c r="F1647" s="41"/>
      <c r="G1647" s="52"/>
      <c r="H1647" s="41"/>
      <c r="I1647" s="41"/>
      <c r="J1647" s="52"/>
      <c r="K1647" s="52"/>
      <c r="L1647" s="41"/>
      <c r="M1647" s="52"/>
      <c r="N1647" s="52"/>
      <c r="O1647" s="52"/>
    </row>
    <row r="1648" spans="1:15" ht="15.75" customHeight="1" x14ac:dyDescent="0.15">
      <c r="A1648" s="41"/>
      <c r="B1648" s="52"/>
      <c r="C1648" s="52"/>
      <c r="D1648" s="52"/>
      <c r="E1648" s="41"/>
      <c r="F1648" s="41"/>
      <c r="G1648" s="52"/>
      <c r="H1648" s="41"/>
      <c r="I1648" s="41"/>
      <c r="J1648" s="52"/>
      <c r="K1648" s="52"/>
      <c r="L1648" s="41"/>
      <c r="M1648" s="52"/>
      <c r="N1648" s="52"/>
      <c r="O1648" s="52"/>
    </row>
    <row r="1649" spans="1:15" ht="15.75" customHeight="1" x14ac:dyDescent="0.15">
      <c r="A1649" s="41"/>
      <c r="B1649" s="52"/>
      <c r="C1649" s="52"/>
      <c r="D1649" s="52"/>
      <c r="E1649" s="41"/>
      <c r="F1649" s="41"/>
      <c r="G1649" s="52"/>
      <c r="H1649" s="41"/>
      <c r="I1649" s="41"/>
      <c r="J1649" s="52"/>
      <c r="K1649" s="52"/>
      <c r="L1649" s="41"/>
      <c r="M1649" s="52"/>
      <c r="N1649" s="52"/>
      <c r="O1649" s="52"/>
    </row>
    <row r="1650" spans="1:15" ht="15.75" customHeight="1" x14ac:dyDescent="0.15">
      <c r="A1650" s="41"/>
      <c r="B1650" s="52"/>
      <c r="C1650" s="52"/>
      <c r="D1650" s="52"/>
      <c r="E1650" s="41"/>
      <c r="F1650" s="41"/>
      <c r="G1650" s="52"/>
      <c r="H1650" s="41"/>
      <c r="I1650" s="41"/>
      <c r="J1650" s="52"/>
      <c r="K1650" s="52"/>
      <c r="L1650" s="41"/>
      <c r="M1650" s="52"/>
      <c r="N1650" s="52"/>
      <c r="O1650" s="52"/>
    </row>
    <row r="1651" spans="1:15" ht="15.75" customHeight="1" x14ac:dyDescent="0.15">
      <c r="A1651" s="41"/>
      <c r="B1651" s="52"/>
      <c r="C1651" s="52"/>
      <c r="D1651" s="52"/>
      <c r="E1651" s="41"/>
      <c r="F1651" s="41"/>
      <c r="G1651" s="52"/>
      <c r="H1651" s="41"/>
      <c r="I1651" s="41"/>
      <c r="J1651" s="52"/>
      <c r="K1651" s="52"/>
      <c r="L1651" s="41"/>
      <c r="M1651" s="52"/>
      <c r="N1651" s="52"/>
      <c r="O1651" s="52"/>
    </row>
    <row r="1652" spans="1:15" ht="15.75" customHeight="1" x14ac:dyDescent="0.15">
      <c r="A1652" s="41"/>
      <c r="B1652" s="52"/>
      <c r="C1652" s="52"/>
      <c r="D1652" s="52"/>
      <c r="E1652" s="41"/>
      <c r="F1652" s="41"/>
      <c r="G1652" s="52"/>
      <c r="H1652" s="41"/>
      <c r="I1652" s="41"/>
      <c r="J1652" s="52"/>
      <c r="K1652" s="52"/>
      <c r="L1652" s="41"/>
      <c r="M1652" s="52"/>
      <c r="N1652" s="52"/>
      <c r="O1652" s="52"/>
    </row>
    <row r="1653" spans="1:15" ht="15.75" customHeight="1" x14ac:dyDescent="0.15">
      <c r="A1653" s="41"/>
      <c r="B1653" s="52"/>
      <c r="C1653" s="52"/>
      <c r="D1653" s="52"/>
      <c r="E1653" s="41"/>
      <c r="F1653" s="41"/>
      <c r="G1653" s="52"/>
      <c r="H1653" s="41"/>
      <c r="I1653" s="41"/>
      <c r="J1653" s="52"/>
      <c r="K1653" s="52"/>
      <c r="L1653" s="41"/>
      <c r="M1653" s="52"/>
      <c r="N1653" s="52"/>
      <c r="O1653" s="52"/>
    </row>
    <row r="1654" spans="1:15" ht="15.75" customHeight="1" x14ac:dyDescent="0.15">
      <c r="A1654" s="41"/>
      <c r="B1654" s="52"/>
      <c r="C1654" s="52"/>
      <c r="D1654" s="52"/>
      <c r="E1654" s="41"/>
      <c r="F1654" s="41"/>
      <c r="G1654" s="52"/>
      <c r="H1654" s="41"/>
      <c r="I1654" s="41"/>
      <c r="J1654" s="52"/>
      <c r="K1654" s="52"/>
      <c r="L1654" s="41"/>
      <c r="M1654" s="52"/>
      <c r="N1654" s="52"/>
      <c r="O1654" s="52"/>
    </row>
    <row r="1655" spans="1:15" ht="15.75" customHeight="1" x14ac:dyDescent="0.15">
      <c r="A1655" s="41"/>
      <c r="B1655" s="52"/>
      <c r="C1655" s="52"/>
      <c r="D1655" s="52"/>
      <c r="E1655" s="41"/>
      <c r="F1655" s="41"/>
      <c r="G1655" s="52"/>
      <c r="H1655" s="41"/>
      <c r="I1655" s="41"/>
      <c r="J1655" s="52"/>
      <c r="K1655" s="52"/>
      <c r="L1655" s="41"/>
      <c r="M1655" s="52"/>
      <c r="N1655" s="52"/>
      <c r="O1655" s="52"/>
    </row>
    <row r="1656" spans="1:15" ht="15.75" customHeight="1" x14ac:dyDescent="0.15">
      <c r="A1656" s="41"/>
      <c r="B1656" s="52"/>
      <c r="C1656" s="52"/>
      <c r="D1656" s="52"/>
      <c r="E1656" s="41"/>
      <c r="F1656" s="41"/>
      <c r="G1656" s="52"/>
      <c r="H1656" s="41"/>
      <c r="I1656" s="41"/>
      <c r="J1656" s="52"/>
      <c r="K1656" s="52"/>
      <c r="L1656" s="41"/>
      <c r="M1656" s="52"/>
      <c r="N1656" s="52"/>
      <c r="O1656" s="52"/>
    </row>
    <row r="1657" spans="1:15" ht="15.75" customHeight="1" x14ac:dyDescent="0.15">
      <c r="A1657" s="41"/>
      <c r="B1657" s="52"/>
      <c r="C1657" s="52"/>
      <c r="D1657" s="52"/>
      <c r="E1657" s="41"/>
      <c r="F1657" s="41"/>
      <c r="G1657" s="52"/>
      <c r="H1657" s="41"/>
      <c r="I1657" s="41"/>
      <c r="J1657" s="52"/>
      <c r="K1657" s="52"/>
      <c r="L1657" s="41"/>
      <c r="M1657" s="52"/>
      <c r="N1657" s="52"/>
      <c r="O1657" s="52"/>
    </row>
    <row r="1658" spans="1:15" ht="15.75" customHeight="1" x14ac:dyDescent="0.15">
      <c r="A1658" s="41"/>
      <c r="B1658" s="52"/>
      <c r="C1658" s="52"/>
      <c r="D1658" s="52"/>
      <c r="E1658" s="41"/>
      <c r="F1658" s="41"/>
      <c r="G1658" s="52"/>
      <c r="H1658" s="41"/>
      <c r="I1658" s="41"/>
      <c r="J1658" s="52"/>
      <c r="K1658" s="52"/>
      <c r="L1658" s="41"/>
      <c r="M1658" s="52"/>
      <c r="N1658" s="52"/>
      <c r="O1658" s="52"/>
    </row>
    <row r="1659" spans="1:15" ht="15.75" customHeight="1" x14ac:dyDescent="0.15">
      <c r="A1659" s="41"/>
      <c r="B1659" s="52"/>
      <c r="C1659" s="52"/>
      <c r="D1659" s="52"/>
      <c r="E1659" s="41"/>
      <c r="F1659" s="41"/>
      <c r="G1659" s="52"/>
      <c r="H1659" s="41"/>
      <c r="I1659" s="41"/>
      <c r="J1659" s="52"/>
      <c r="K1659" s="52"/>
      <c r="L1659" s="41"/>
      <c r="M1659" s="52"/>
      <c r="N1659" s="52"/>
      <c r="O1659" s="52"/>
    </row>
    <row r="1660" spans="1:15" ht="15.75" customHeight="1" x14ac:dyDescent="0.15">
      <c r="A1660" s="41"/>
      <c r="B1660" s="52"/>
      <c r="C1660" s="52"/>
      <c r="D1660" s="52"/>
      <c r="E1660" s="41"/>
      <c r="F1660" s="41"/>
      <c r="G1660" s="52"/>
      <c r="H1660" s="41"/>
      <c r="I1660" s="41"/>
      <c r="J1660" s="52"/>
      <c r="K1660" s="52"/>
      <c r="L1660" s="41"/>
      <c r="M1660" s="52"/>
      <c r="N1660" s="52"/>
      <c r="O1660" s="52"/>
    </row>
    <row r="1661" spans="1:15" ht="15.75" customHeight="1" x14ac:dyDescent="0.15">
      <c r="A1661" s="41"/>
      <c r="B1661" s="52"/>
      <c r="C1661" s="52"/>
      <c r="D1661" s="52"/>
      <c r="E1661" s="41"/>
      <c r="F1661" s="41"/>
      <c r="G1661" s="52"/>
      <c r="H1661" s="41"/>
      <c r="I1661" s="41"/>
      <c r="J1661" s="52"/>
      <c r="K1661" s="52"/>
      <c r="L1661" s="41"/>
      <c r="M1661" s="52"/>
      <c r="N1661" s="52"/>
      <c r="O1661" s="52"/>
    </row>
    <row r="1662" spans="1:15" ht="15.75" customHeight="1" x14ac:dyDescent="0.15">
      <c r="A1662" s="41"/>
      <c r="B1662" s="52"/>
      <c r="C1662" s="52"/>
      <c r="D1662" s="52"/>
      <c r="E1662" s="41"/>
      <c r="F1662" s="41"/>
      <c r="G1662" s="52"/>
      <c r="H1662" s="41"/>
      <c r="I1662" s="41"/>
      <c r="J1662" s="52"/>
      <c r="K1662" s="52"/>
      <c r="L1662" s="41"/>
      <c r="M1662" s="52"/>
      <c r="N1662" s="52"/>
      <c r="O1662" s="52"/>
    </row>
    <row r="1663" spans="1:15" ht="15.75" customHeight="1" x14ac:dyDescent="0.15">
      <c r="A1663" s="41"/>
      <c r="B1663" s="52"/>
      <c r="C1663" s="52"/>
      <c r="D1663" s="52"/>
      <c r="E1663" s="41"/>
      <c r="F1663" s="41"/>
      <c r="G1663" s="52"/>
      <c r="H1663" s="41"/>
      <c r="I1663" s="41"/>
      <c r="J1663" s="52"/>
      <c r="K1663" s="52"/>
      <c r="L1663" s="41"/>
      <c r="M1663" s="52"/>
      <c r="N1663" s="52"/>
      <c r="O1663" s="52"/>
    </row>
    <row r="1664" spans="1:15" ht="15.75" customHeight="1" x14ac:dyDescent="0.15">
      <c r="A1664" s="41"/>
      <c r="B1664" s="52"/>
      <c r="C1664" s="52"/>
      <c r="D1664" s="52"/>
      <c r="E1664" s="41"/>
      <c r="F1664" s="41"/>
      <c r="G1664" s="52"/>
      <c r="H1664" s="41"/>
      <c r="I1664" s="41"/>
      <c r="J1664" s="52"/>
      <c r="K1664" s="52"/>
      <c r="L1664" s="41"/>
      <c r="M1664" s="52"/>
      <c r="N1664" s="52"/>
      <c r="O1664" s="52"/>
    </row>
    <row r="1665" spans="1:15" ht="15.75" customHeight="1" x14ac:dyDescent="0.15">
      <c r="A1665" s="41"/>
      <c r="B1665" s="52"/>
      <c r="C1665" s="52"/>
      <c r="D1665" s="52"/>
      <c r="E1665" s="41"/>
      <c r="F1665" s="41"/>
      <c r="G1665" s="52"/>
      <c r="H1665" s="41"/>
      <c r="I1665" s="41"/>
      <c r="J1665" s="52"/>
      <c r="K1665" s="52"/>
      <c r="L1665" s="41"/>
      <c r="M1665" s="52"/>
      <c r="N1665" s="52"/>
      <c r="O1665" s="52"/>
    </row>
    <row r="1666" spans="1:15" ht="15.75" customHeight="1" x14ac:dyDescent="0.15">
      <c r="A1666" s="41"/>
      <c r="B1666" s="52"/>
      <c r="C1666" s="52"/>
      <c r="D1666" s="52"/>
      <c r="E1666" s="41"/>
      <c r="F1666" s="41"/>
      <c r="G1666" s="52"/>
      <c r="H1666" s="41"/>
      <c r="I1666" s="41"/>
      <c r="J1666" s="52"/>
      <c r="K1666" s="52"/>
      <c r="L1666" s="41"/>
      <c r="M1666" s="52"/>
      <c r="N1666" s="52"/>
      <c r="O1666" s="52"/>
    </row>
    <row r="1667" spans="1:15" ht="15.75" customHeight="1" x14ac:dyDescent="0.15">
      <c r="A1667" s="41"/>
      <c r="B1667" s="52"/>
      <c r="C1667" s="52"/>
      <c r="D1667" s="52"/>
      <c r="E1667" s="41"/>
      <c r="F1667" s="41"/>
      <c r="G1667" s="52"/>
      <c r="H1667" s="41"/>
      <c r="I1667" s="41"/>
      <c r="J1667" s="52"/>
      <c r="K1667" s="52"/>
      <c r="L1667" s="41"/>
      <c r="M1667" s="52"/>
      <c r="N1667" s="52"/>
      <c r="O1667" s="52"/>
    </row>
    <row r="1668" spans="1:15" ht="15.75" customHeight="1" x14ac:dyDescent="0.15">
      <c r="A1668" s="41"/>
      <c r="B1668" s="52"/>
      <c r="C1668" s="52"/>
      <c r="D1668" s="52"/>
      <c r="E1668" s="41"/>
      <c r="F1668" s="41"/>
      <c r="G1668" s="52"/>
      <c r="H1668" s="41"/>
      <c r="I1668" s="41"/>
      <c r="J1668" s="52"/>
      <c r="K1668" s="52"/>
      <c r="L1668" s="41"/>
      <c r="M1668" s="52"/>
      <c r="N1668" s="52"/>
      <c r="O1668" s="52"/>
    </row>
    <row r="1669" spans="1:15" ht="15.75" customHeight="1" x14ac:dyDescent="0.15">
      <c r="A1669" s="41"/>
      <c r="B1669" s="52"/>
      <c r="C1669" s="52"/>
      <c r="D1669" s="52"/>
      <c r="E1669" s="41"/>
      <c r="F1669" s="41"/>
      <c r="G1669" s="52"/>
      <c r="H1669" s="41"/>
      <c r="I1669" s="41"/>
      <c r="J1669" s="52"/>
      <c r="K1669" s="52"/>
      <c r="L1669" s="41"/>
      <c r="M1669" s="52"/>
      <c r="N1669" s="52"/>
      <c r="O1669" s="52"/>
    </row>
    <row r="1670" spans="1:15" ht="15.75" customHeight="1" x14ac:dyDescent="0.15">
      <c r="A1670" s="41"/>
      <c r="B1670" s="52"/>
      <c r="C1670" s="52"/>
      <c r="D1670" s="52"/>
      <c r="E1670" s="41"/>
      <c r="F1670" s="41"/>
      <c r="G1670" s="52"/>
      <c r="H1670" s="41"/>
      <c r="I1670" s="41"/>
      <c r="J1670" s="52"/>
      <c r="K1670" s="52"/>
      <c r="L1670" s="41"/>
      <c r="M1670" s="52"/>
      <c r="N1670" s="52"/>
      <c r="O1670" s="52"/>
    </row>
    <row r="1671" spans="1:15" ht="15.75" customHeight="1" x14ac:dyDescent="0.15">
      <c r="A1671" s="41"/>
      <c r="B1671" s="52"/>
      <c r="C1671" s="52"/>
      <c r="D1671" s="52"/>
      <c r="E1671" s="41"/>
      <c r="F1671" s="41"/>
      <c r="G1671" s="52"/>
      <c r="H1671" s="41"/>
      <c r="I1671" s="41"/>
      <c r="J1671" s="52"/>
      <c r="K1671" s="52"/>
      <c r="L1671" s="41"/>
      <c r="M1671" s="52"/>
      <c r="N1671" s="52"/>
      <c r="O1671" s="52"/>
    </row>
    <row r="1672" spans="1:15" ht="15.75" customHeight="1" x14ac:dyDescent="0.15">
      <c r="A1672" s="41"/>
      <c r="B1672" s="52"/>
      <c r="C1672" s="52"/>
      <c r="D1672" s="52"/>
      <c r="E1672" s="41"/>
      <c r="F1672" s="41"/>
      <c r="G1672" s="52"/>
      <c r="H1672" s="41"/>
      <c r="I1672" s="41"/>
      <c r="J1672" s="52"/>
      <c r="K1672" s="52"/>
      <c r="L1672" s="41"/>
      <c r="M1672" s="52"/>
      <c r="N1672" s="52"/>
      <c r="O1672" s="52"/>
    </row>
    <row r="1673" spans="1:15" ht="15.75" customHeight="1" x14ac:dyDescent="0.15">
      <c r="A1673" s="41"/>
      <c r="B1673" s="52"/>
      <c r="C1673" s="52"/>
      <c r="D1673" s="52"/>
      <c r="E1673" s="41"/>
      <c r="F1673" s="41"/>
      <c r="G1673" s="52"/>
      <c r="H1673" s="41"/>
      <c r="I1673" s="41"/>
      <c r="J1673" s="52"/>
      <c r="K1673" s="52"/>
      <c r="L1673" s="41"/>
      <c r="M1673" s="52"/>
      <c r="N1673" s="52"/>
      <c r="O1673" s="52"/>
    </row>
    <row r="1674" spans="1:15" ht="15.75" customHeight="1" x14ac:dyDescent="0.15">
      <c r="A1674" s="41"/>
      <c r="B1674" s="52"/>
      <c r="C1674" s="52"/>
      <c r="D1674" s="52"/>
      <c r="E1674" s="41"/>
      <c r="F1674" s="41"/>
      <c r="G1674" s="52"/>
      <c r="H1674" s="41"/>
      <c r="I1674" s="41"/>
      <c r="J1674" s="52"/>
      <c r="K1674" s="52"/>
      <c r="L1674" s="41"/>
      <c r="M1674" s="52"/>
      <c r="N1674" s="52"/>
      <c r="O1674" s="52"/>
    </row>
    <row r="1675" spans="1:15" ht="15.75" customHeight="1" x14ac:dyDescent="0.15">
      <c r="A1675" s="41"/>
      <c r="B1675" s="52"/>
      <c r="C1675" s="52"/>
      <c r="D1675" s="52"/>
      <c r="E1675" s="41"/>
      <c r="F1675" s="41"/>
      <c r="G1675" s="52"/>
      <c r="H1675" s="41"/>
      <c r="I1675" s="41"/>
      <c r="J1675" s="52"/>
      <c r="K1675" s="52"/>
      <c r="L1675" s="41"/>
      <c r="M1675" s="52"/>
      <c r="N1675" s="52"/>
      <c r="O1675" s="52"/>
    </row>
    <row r="1676" spans="1:15" ht="15.75" customHeight="1" x14ac:dyDescent="0.15">
      <c r="A1676" s="41"/>
      <c r="B1676" s="52"/>
      <c r="C1676" s="52"/>
      <c r="D1676" s="52"/>
      <c r="E1676" s="41"/>
      <c r="F1676" s="41"/>
      <c r="G1676" s="52"/>
      <c r="H1676" s="41"/>
      <c r="I1676" s="41"/>
      <c r="J1676" s="52"/>
      <c r="K1676" s="52"/>
      <c r="L1676" s="41"/>
      <c r="M1676" s="52"/>
      <c r="N1676" s="52"/>
      <c r="O1676" s="52"/>
    </row>
    <row r="1677" spans="1:15" ht="15.75" customHeight="1" x14ac:dyDescent="0.15">
      <c r="A1677" s="41"/>
      <c r="B1677" s="52"/>
      <c r="C1677" s="52"/>
      <c r="D1677" s="52"/>
      <c r="E1677" s="41"/>
      <c r="F1677" s="41"/>
      <c r="G1677" s="52"/>
      <c r="H1677" s="41"/>
      <c r="I1677" s="41"/>
      <c r="J1677" s="52"/>
      <c r="K1677" s="52"/>
      <c r="L1677" s="41"/>
      <c r="M1677" s="52"/>
      <c r="N1677" s="52"/>
      <c r="O1677" s="52"/>
    </row>
    <row r="1678" spans="1:15" ht="15.75" customHeight="1" x14ac:dyDescent="0.15">
      <c r="A1678" s="41"/>
      <c r="B1678" s="52"/>
      <c r="C1678" s="52"/>
      <c r="D1678" s="52"/>
      <c r="E1678" s="41"/>
      <c r="F1678" s="41"/>
      <c r="G1678" s="52"/>
      <c r="H1678" s="41"/>
      <c r="I1678" s="41"/>
      <c r="J1678" s="52"/>
      <c r="K1678" s="52"/>
      <c r="L1678" s="41"/>
      <c r="M1678" s="52"/>
      <c r="N1678" s="52"/>
      <c r="O1678" s="52"/>
    </row>
    <row r="1679" spans="1:15" ht="15.75" customHeight="1" x14ac:dyDescent="0.15">
      <c r="A1679" s="41"/>
      <c r="B1679" s="52"/>
      <c r="C1679" s="52"/>
      <c r="D1679" s="52"/>
      <c r="E1679" s="41"/>
      <c r="F1679" s="41"/>
      <c r="G1679" s="52"/>
      <c r="H1679" s="41"/>
      <c r="I1679" s="41"/>
      <c r="J1679" s="52"/>
      <c r="K1679" s="52"/>
      <c r="L1679" s="41"/>
      <c r="M1679" s="52"/>
      <c r="N1679" s="52"/>
      <c r="O1679" s="52"/>
    </row>
    <row r="1680" spans="1:15" ht="15.75" customHeight="1" x14ac:dyDescent="0.15">
      <c r="A1680" s="41"/>
      <c r="B1680" s="52"/>
      <c r="C1680" s="52"/>
      <c r="D1680" s="52"/>
      <c r="E1680" s="41"/>
      <c r="F1680" s="41"/>
      <c r="G1680" s="52"/>
      <c r="H1680" s="41"/>
      <c r="I1680" s="41"/>
      <c r="J1680" s="52"/>
      <c r="K1680" s="52"/>
      <c r="L1680" s="41"/>
      <c r="M1680" s="52"/>
      <c r="N1680" s="52"/>
      <c r="O1680" s="52"/>
    </row>
    <row r="1681" spans="1:15" ht="15.75" customHeight="1" x14ac:dyDescent="0.15">
      <c r="A1681" s="41"/>
      <c r="B1681" s="52"/>
      <c r="C1681" s="52"/>
      <c r="D1681" s="52"/>
      <c r="E1681" s="41"/>
      <c r="F1681" s="41"/>
      <c r="G1681" s="52"/>
      <c r="H1681" s="41"/>
      <c r="I1681" s="41"/>
      <c r="J1681" s="52"/>
      <c r="K1681" s="52"/>
      <c r="L1681" s="41"/>
      <c r="M1681" s="52"/>
      <c r="N1681" s="52"/>
      <c r="O1681" s="52"/>
    </row>
    <row r="1682" spans="1:15" ht="15.75" customHeight="1" x14ac:dyDescent="0.15">
      <c r="A1682" s="41"/>
      <c r="B1682" s="52"/>
      <c r="C1682" s="52"/>
      <c r="D1682" s="52"/>
      <c r="E1682" s="41"/>
      <c r="F1682" s="41"/>
      <c r="G1682" s="52"/>
      <c r="H1682" s="41"/>
      <c r="I1682" s="41"/>
      <c r="J1682" s="52"/>
      <c r="K1682" s="52"/>
      <c r="L1682" s="41"/>
      <c r="M1682" s="52"/>
      <c r="N1682" s="52"/>
      <c r="O1682" s="52"/>
    </row>
    <row r="1683" spans="1:15" ht="15.75" customHeight="1" x14ac:dyDescent="0.15">
      <c r="A1683" s="41"/>
      <c r="B1683" s="52"/>
      <c r="C1683" s="52"/>
      <c r="D1683" s="52"/>
      <c r="E1683" s="41"/>
      <c r="F1683" s="41"/>
      <c r="G1683" s="52"/>
      <c r="H1683" s="41"/>
      <c r="I1683" s="41"/>
      <c r="J1683" s="52"/>
      <c r="K1683" s="52"/>
      <c r="L1683" s="41"/>
      <c r="M1683" s="52"/>
      <c r="N1683" s="52"/>
      <c r="O1683" s="52"/>
    </row>
    <row r="1684" spans="1:15" ht="15.75" customHeight="1" x14ac:dyDescent="0.15">
      <c r="A1684" s="41"/>
      <c r="B1684" s="52"/>
      <c r="C1684" s="52"/>
      <c r="D1684" s="52"/>
      <c r="E1684" s="41"/>
      <c r="F1684" s="41"/>
      <c r="G1684" s="52"/>
      <c r="H1684" s="41"/>
      <c r="I1684" s="41"/>
      <c r="J1684" s="52"/>
      <c r="K1684" s="52"/>
      <c r="L1684" s="41"/>
      <c r="M1684" s="52"/>
      <c r="N1684" s="52"/>
      <c r="O1684" s="52"/>
    </row>
    <row r="1685" spans="1:15" ht="15.75" customHeight="1" x14ac:dyDescent="0.15">
      <c r="A1685" s="41"/>
      <c r="B1685" s="52"/>
      <c r="C1685" s="52"/>
      <c r="D1685" s="52"/>
      <c r="E1685" s="41"/>
      <c r="F1685" s="41"/>
      <c r="G1685" s="52"/>
      <c r="H1685" s="41"/>
      <c r="I1685" s="41"/>
      <c r="J1685" s="52"/>
      <c r="K1685" s="52"/>
      <c r="L1685" s="41"/>
      <c r="M1685" s="52"/>
      <c r="N1685" s="52"/>
      <c r="O1685" s="52"/>
    </row>
    <row r="1686" spans="1:15" ht="15.75" customHeight="1" x14ac:dyDescent="0.15">
      <c r="A1686" s="41"/>
      <c r="B1686" s="52"/>
      <c r="C1686" s="52"/>
      <c r="D1686" s="52"/>
      <c r="E1686" s="41"/>
      <c r="F1686" s="41"/>
      <c r="G1686" s="52"/>
      <c r="H1686" s="41"/>
      <c r="I1686" s="41"/>
      <c r="J1686" s="52"/>
      <c r="K1686" s="52"/>
      <c r="L1686" s="41"/>
      <c r="M1686" s="52"/>
      <c r="N1686" s="52"/>
      <c r="O1686" s="52"/>
    </row>
    <row r="1687" spans="1:15" ht="15.75" customHeight="1" x14ac:dyDescent="0.15">
      <c r="A1687" s="41"/>
      <c r="B1687" s="52"/>
      <c r="C1687" s="52"/>
      <c r="D1687" s="52"/>
      <c r="E1687" s="41"/>
      <c r="F1687" s="41"/>
      <c r="G1687" s="52"/>
      <c r="H1687" s="41"/>
      <c r="I1687" s="41"/>
      <c r="J1687" s="52"/>
      <c r="K1687" s="52"/>
      <c r="L1687" s="41"/>
      <c r="M1687" s="52"/>
      <c r="N1687" s="52"/>
      <c r="O1687" s="52"/>
    </row>
    <row r="1688" spans="1:15" ht="15.75" customHeight="1" x14ac:dyDescent="0.15">
      <c r="A1688" s="41"/>
      <c r="B1688" s="52"/>
      <c r="C1688" s="52"/>
      <c r="D1688" s="52"/>
      <c r="E1688" s="41"/>
      <c r="F1688" s="41"/>
      <c r="G1688" s="52"/>
      <c r="H1688" s="41"/>
      <c r="I1688" s="41"/>
      <c r="J1688" s="52"/>
      <c r="K1688" s="52"/>
      <c r="L1688" s="41"/>
      <c r="M1688" s="52"/>
      <c r="N1688" s="52"/>
      <c r="O1688" s="52"/>
    </row>
    <row r="1689" spans="1:15" ht="15.75" customHeight="1" x14ac:dyDescent="0.15">
      <c r="A1689" s="41"/>
      <c r="B1689" s="52"/>
      <c r="C1689" s="52"/>
      <c r="D1689" s="52"/>
      <c r="E1689" s="41"/>
      <c r="F1689" s="41"/>
      <c r="G1689" s="52"/>
      <c r="H1689" s="41"/>
      <c r="I1689" s="41"/>
      <c r="J1689" s="52"/>
      <c r="K1689" s="52"/>
      <c r="L1689" s="41"/>
      <c r="M1689" s="52"/>
      <c r="N1689" s="52"/>
      <c r="O1689" s="52"/>
    </row>
    <row r="1690" spans="1:15" ht="15.75" customHeight="1" x14ac:dyDescent="0.15">
      <c r="A1690" s="41"/>
      <c r="B1690" s="52"/>
      <c r="C1690" s="52"/>
      <c r="D1690" s="52"/>
      <c r="E1690" s="41"/>
      <c r="F1690" s="41"/>
      <c r="G1690" s="52"/>
      <c r="H1690" s="41"/>
      <c r="I1690" s="41"/>
      <c r="J1690" s="52"/>
      <c r="K1690" s="52"/>
      <c r="L1690" s="41"/>
      <c r="M1690" s="52"/>
      <c r="N1690" s="52"/>
      <c r="O1690" s="52"/>
    </row>
    <row r="1691" spans="1:15" ht="15.75" customHeight="1" x14ac:dyDescent="0.15">
      <c r="A1691" s="41"/>
      <c r="B1691" s="52"/>
      <c r="C1691" s="52"/>
      <c r="D1691" s="52"/>
      <c r="E1691" s="41"/>
      <c r="F1691" s="41"/>
      <c r="G1691" s="52"/>
      <c r="H1691" s="41"/>
      <c r="I1691" s="41"/>
      <c r="J1691" s="52"/>
      <c r="K1691" s="52"/>
      <c r="L1691" s="41"/>
      <c r="M1691" s="52"/>
      <c r="N1691" s="52"/>
      <c r="O1691" s="52"/>
    </row>
    <row r="1692" spans="1:15" ht="15.75" customHeight="1" x14ac:dyDescent="0.15">
      <c r="A1692" s="41"/>
      <c r="B1692" s="52"/>
      <c r="C1692" s="52"/>
      <c r="D1692" s="52"/>
      <c r="E1692" s="41"/>
      <c r="F1692" s="41"/>
      <c r="G1692" s="52"/>
      <c r="H1692" s="41"/>
      <c r="I1692" s="41"/>
      <c r="J1692" s="52"/>
      <c r="K1692" s="52"/>
      <c r="L1692" s="41"/>
      <c r="M1692" s="52"/>
      <c r="N1692" s="52"/>
      <c r="O1692" s="52"/>
    </row>
    <row r="1693" spans="1:15" ht="15.75" customHeight="1" x14ac:dyDescent="0.15">
      <c r="A1693" s="41"/>
      <c r="B1693" s="52"/>
      <c r="C1693" s="52"/>
      <c r="D1693" s="52"/>
      <c r="E1693" s="41"/>
      <c r="F1693" s="41"/>
      <c r="G1693" s="52"/>
      <c r="H1693" s="41"/>
      <c r="I1693" s="41"/>
      <c r="J1693" s="52"/>
      <c r="K1693" s="52"/>
      <c r="L1693" s="41"/>
      <c r="M1693" s="52"/>
      <c r="N1693" s="52"/>
      <c r="O1693" s="52"/>
    </row>
    <row r="1694" spans="1:15" ht="15.75" customHeight="1" x14ac:dyDescent="0.15">
      <c r="A1694" s="41"/>
      <c r="B1694" s="52"/>
      <c r="C1694" s="52"/>
      <c r="D1694" s="52"/>
      <c r="E1694" s="41"/>
      <c r="F1694" s="41"/>
      <c r="G1694" s="52"/>
      <c r="H1694" s="41"/>
      <c r="I1694" s="41"/>
      <c r="J1694" s="52"/>
      <c r="K1694" s="52"/>
      <c r="L1694" s="41"/>
      <c r="M1694" s="52"/>
      <c r="N1694" s="52"/>
      <c r="O1694" s="52"/>
    </row>
    <row r="1695" spans="1:15" ht="15.75" customHeight="1" x14ac:dyDescent="0.15">
      <c r="A1695" s="41"/>
      <c r="B1695" s="52"/>
      <c r="C1695" s="52"/>
      <c r="D1695" s="52"/>
      <c r="E1695" s="41"/>
      <c r="F1695" s="41"/>
      <c r="G1695" s="52"/>
      <c r="H1695" s="41"/>
      <c r="I1695" s="41"/>
      <c r="J1695" s="52"/>
      <c r="K1695" s="52"/>
      <c r="L1695" s="41"/>
      <c r="M1695" s="52"/>
      <c r="N1695" s="52"/>
      <c r="O1695" s="52"/>
    </row>
    <row r="1696" spans="1:15" ht="15.75" customHeight="1" x14ac:dyDescent="0.15">
      <c r="A1696" s="41"/>
      <c r="B1696" s="52"/>
      <c r="C1696" s="52"/>
      <c r="D1696" s="52"/>
      <c r="E1696" s="41"/>
      <c r="F1696" s="41"/>
      <c r="G1696" s="52"/>
      <c r="H1696" s="41"/>
      <c r="I1696" s="41"/>
      <c r="J1696" s="52"/>
      <c r="K1696" s="52"/>
      <c r="L1696" s="41"/>
      <c r="M1696" s="52"/>
      <c r="N1696" s="52"/>
      <c r="O1696" s="52"/>
    </row>
    <row r="1697" spans="1:15" ht="15.75" customHeight="1" x14ac:dyDescent="0.15">
      <c r="A1697" s="41"/>
      <c r="B1697" s="52"/>
      <c r="C1697" s="52"/>
      <c r="D1697" s="52"/>
      <c r="E1697" s="41"/>
      <c r="F1697" s="41"/>
      <c r="G1697" s="52"/>
      <c r="H1697" s="41"/>
      <c r="I1697" s="41"/>
      <c r="J1697" s="52"/>
      <c r="K1697" s="52"/>
      <c r="L1697" s="41"/>
      <c r="M1697" s="52"/>
      <c r="N1697" s="52"/>
      <c r="O1697" s="52"/>
    </row>
    <row r="1698" spans="1:15" ht="15.75" customHeight="1" x14ac:dyDescent="0.15">
      <c r="A1698" s="41"/>
      <c r="B1698" s="52"/>
      <c r="C1698" s="52"/>
      <c r="D1698" s="52"/>
      <c r="E1698" s="41"/>
      <c r="F1698" s="41"/>
      <c r="G1698" s="52"/>
      <c r="H1698" s="41"/>
      <c r="I1698" s="41"/>
      <c r="J1698" s="52"/>
      <c r="K1698" s="52"/>
      <c r="L1698" s="41"/>
      <c r="M1698" s="52"/>
      <c r="N1698" s="52"/>
      <c r="O1698" s="52"/>
    </row>
    <row r="1699" spans="1:15" ht="15.75" customHeight="1" x14ac:dyDescent="0.15">
      <c r="A1699" s="41"/>
      <c r="B1699" s="52"/>
      <c r="C1699" s="52"/>
      <c r="D1699" s="52"/>
      <c r="E1699" s="41"/>
      <c r="F1699" s="41"/>
      <c r="G1699" s="52"/>
      <c r="H1699" s="41"/>
      <c r="I1699" s="41"/>
      <c r="J1699" s="52"/>
      <c r="K1699" s="52"/>
      <c r="L1699" s="41"/>
      <c r="M1699" s="52"/>
      <c r="N1699" s="52"/>
      <c r="O1699" s="52"/>
    </row>
    <row r="1700" spans="1:15" ht="15.75" customHeight="1" x14ac:dyDescent="0.15">
      <c r="A1700" s="41"/>
      <c r="B1700" s="52"/>
      <c r="C1700" s="52"/>
      <c r="D1700" s="52"/>
      <c r="E1700" s="41"/>
      <c r="F1700" s="41"/>
      <c r="G1700" s="52"/>
      <c r="H1700" s="41"/>
      <c r="I1700" s="41"/>
      <c r="J1700" s="52"/>
      <c r="K1700" s="52"/>
      <c r="L1700" s="41"/>
      <c r="M1700" s="52"/>
      <c r="N1700" s="52"/>
      <c r="O1700" s="52"/>
    </row>
    <row r="1701" spans="1:15" ht="15.75" customHeight="1" x14ac:dyDescent="0.15">
      <c r="A1701" s="41"/>
      <c r="B1701" s="52"/>
      <c r="C1701" s="52"/>
      <c r="D1701" s="52"/>
      <c r="E1701" s="41"/>
      <c r="F1701" s="41"/>
      <c r="G1701" s="52"/>
      <c r="H1701" s="41"/>
      <c r="I1701" s="41"/>
      <c r="J1701" s="52"/>
      <c r="K1701" s="52"/>
      <c r="L1701" s="41"/>
      <c r="M1701" s="52"/>
      <c r="N1701" s="52"/>
      <c r="O1701" s="52"/>
    </row>
    <row r="1702" spans="1:15" ht="15.75" customHeight="1" x14ac:dyDescent="0.15">
      <c r="A1702" s="41"/>
      <c r="B1702" s="52"/>
      <c r="C1702" s="52"/>
      <c r="D1702" s="52"/>
      <c r="E1702" s="41"/>
      <c r="F1702" s="41"/>
      <c r="G1702" s="52"/>
      <c r="H1702" s="41"/>
      <c r="I1702" s="41"/>
      <c r="J1702" s="52"/>
      <c r="K1702" s="52"/>
      <c r="L1702" s="41"/>
      <c r="M1702" s="52"/>
      <c r="N1702" s="52"/>
      <c r="O1702" s="52"/>
    </row>
    <row r="1703" spans="1:15" ht="15.75" customHeight="1" x14ac:dyDescent="0.15">
      <c r="A1703" s="41"/>
      <c r="B1703" s="52"/>
      <c r="C1703" s="52"/>
      <c r="D1703" s="52"/>
      <c r="E1703" s="41"/>
      <c r="F1703" s="41"/>
      <c r="G1703" s="52"/>
      <c r="H1703" s="41"/>
      <c r="I1703" s="41"/>
      <c r="J1703" s="52"/>
      <c r="K1703" s="52"/>
      <c r="L1703" s="41"/>
      <c r="M1703" s="52"/>
      <c r="N1703" s="52"/>
      <c r="O1703" s="52"/>
    </row>
    <row r="1704" spans="1:15" ht="15.75" customHeight="1" x14ac:dyDescent="0.15">
      <c r="A1704" s="41"/>
      <c r="B1704" s="52"/>
      <c r="C1704" s="52"/>
      <c r="D1704" s="52"/>
      <c r="E1704" s="41"/>
      <c r="F1704" s="41"/>
      <c r="G1704" s="52"/>
      <c r="H1704" s="41"/>
      <c r="I1704" s="41"/>
      <c r="J1704" s="52"/>
      <c r="K1704" s="52"/>
      <c r="L1704" s="41"/>
      <c r="M1704" s="52"/>
      <c r="N1704" s="52"/>
      <c r="O1704" s="52"/>
    </row>
    <row r="1705" spans="1:15" ht="15.75" customHeight="1" x14ac:dyDescent="0.15">
      <c r="A1705" s="41"/>
      <c r="B1705" s="52"/>
      <c r="C1705" s="52"/>
      <c r="D1705" s="52"/>
      <c r="E1705" s="41"/>
      <c r="F1705" s="41"/>
      <c r="G1705" s="52"/>
      <c r="H1705" s="41"/>
      <c r="I1705" s="41"/>
      <c r="J1705" s="52"/>
      <c r="K1705" s="52"/>
      <c r="L1705" s="41"/>
      <c r="M1705" s="52"/>
      <c r="N1705" s="52"/>
      <c r="O1705" s="52"/>
    </row>
    <row r="1706" spans="1:15" ht="15.75" customHeight="1" x14ac:dyDescent="0.15">
      <c r="A1706" s="41"/>
      <c r="B1706" s="52"/>
      <c r="C1706" s="52"/>
      <c r="D1706" s="52"/>
      <c r="E1706" s="41"/>
      <c r="F1706" s="41"/>
      <c r="G1706" s="52"/>
      <c r="H1706" s="41"/>
      <c r="I1706" s="41"/>
      <c r="J1706" s="52"/>
      <c r="K1706" s="52"/>
      <c r="L1706" s="41"/>
      <c r="M1706" s="52"/>
      <c r="N1706" s="52"/>
      <c r="O1706" s="52"/>
    </row>
    <row r="1707" spans="1:15" ht="15.75" customHeight="1" x14ac:dyDescent="0.15">
      <c r="A1707" s="41"/>
      <c r="B1707" s="52"/>
      <c r="C1707" s="52"/>
      <c r="D1707" s="52"/>
      <c r="E1707" s="41"/>
      <c r="F1707" s="41"/>
      <c r="G1707" s="52"/>
      <c r="H1707" s="41"/>
      <c r="I1707" s="41"/>
      <c r="J1707" s="52"/>
      <c r="K1707" s="52"/>
      <c r="L1707" s="41"/>
      <c r="M1707" s="52"/>
      <c r="N1707" s="52"/>
      <c r="O1707" s="52"/>
    </row>
    <row r="1708" spans="1:15" ht="15.75" customHeight="1" x14ac:dyDescent="0.15">
      <c r="A1708" s="41"/>
      <c r="B1708" s="52"/>
      <c r="C1708" s="52"/>
      <c r="D1708" s="52"/>
      <c r="E1708" s="41"/>
      <c r="F1708" s="41"/>
      <c r="G1708" s="52"/>
      <c r="H1708" s="41"/>
      <c r="I1708" s="41"/>
      <c r="J1708" s="52"/>
      <c r="K1708" s="52"/>
      <c r="L1708" s="41"/>
      <c r="M1708" s="52"/>
      <c r="N1708" s="52"/>
      <c r="O1708" s="52"/>
    </row>
    <row r="1709" spans="1:15" ht="15.75" customHeight="1" x14ac:dyDescent="0.15">
      <c r="A1709" s="41"/>
      <c r="B1709" s="52"/>
      <c r="C1709" s="52"/>
      <c r="D1709" s="52"/>
      <c r="E1709" s="41"/>
      <c r="F1709" s="41"/>
      <c r="G1709" s="52"/>
      <c r="H1709" s="41"/>
      <c r="I1709" s="41"/>
      <c r="J1709" s="52"/>
      <c r="K1709" s="52"/>
      <c r="L1709" s="41"/>
      <c r="M1709" s="52"/>
      <c r="N1709" s="52"/>
      <c r="O1709" s="52"/>
    </row>
    <row r="1710" spans="1:15" ht="15.75" customHeight="1" x14ac:dyDescent="0.15">
      <c r="A1710" s="41"/>
      <c r="B1710" s="52"/>
      <c r="C1710" s="52"/>
      <c r="D1710" s="52"/>
      <c r="E1710" s="41"/>
      <c r="F1710" s="41"/>
      <c r="G1710" s="52"/>
      <c r="H1710" s="41"/>
      <c r="I1710" s="41"/>
      <c r="J1710" s="52"/>
      <c r="K1710" s="52"/>
      <c r="L1710" s="41"/>
      <c r="M1710" s="52"/>
      <c r="N1710" s="52"/>
      <c r="O1710" s="52"/>
    </row>
    <row r="1711" spans="1:15" ht="15.75" customHeight="1" x14ac:dyDescent="0.15">
      <c r="A1711" s="41"/>
      <c r="B1711" s="52"/>
      <c r="C1711" s="52"/>
      <c r="D1711" s="52"/>
      <c r="E1711" s="41"/>
      <c r="F1711" s="41"/>
      <c r="G1711" s="52"/>
      <c r="H1711" s="41"/>
      <c r="I1711" s="41"/>
      <c r="J1711" s="52"/>
      <c r="K1711" s="52"/>
      <c r="L1711" s="41"/>
      <c r="M1711" s="52"/>
      <c r="N1711" s="52"/>
      <c r="O1711" s="52"/>
    </row>
    <row r="1712" spans="1:15" ht="15.75" customHeight="1" x14ac:dyDescent="0.15">
      <c r="A1712" s="41"/>
      <c r="B1712" s="52"/>
      <c r="C1712" s="52"/>
      <c r="D1712" s="52"/>
      <c r="E1712" s="41"/>
      <c r="F1712" s="41"/>
      <c r="G1712" s="52"/>
      <c r="H1712" s="41"/>
      <c r="I1712" s="41"/>
      <c r="J1712" s="52"/>
      <c r="K1712" s="52"/>
      <c r="L1712" s="41"/>
      <c r="M1712" s="52"/>
      <c r="N1712" s="52"/>
      <c r="O1712" s="52"/>
    </row>
    <row r="1713" spans="1:15" ht="15.75" customHeight="1" x14ac:dyDescent="0.15">
      <c r="A1713" s="41"/>
      <c r="B1713" s="52"/>
      <c r="C1713" s="52"/>
      <c r="D1713" s="52"/>
      <c r="E1713" s="41"/>
      <c r="F1713" s="41"/>
      <c r="G1713" s="52"/>
      <c r="H1713" s="41"/>
      <c r="I1713" s="41"/>
      <c r="J1713" s="52"/>
      <c r="K1713" s="52"/>
      <c r="L1713" s="41"/>
      <c r="M1713" s="52"/>
      <c r="N1713" s="52"/>
      <c r="O1713" s="52"/>
    </row>
    <row r="1714" spans="1:15" ht="15.75" customHeight="1" x14ac:dyDescent="0.15">
      <c r="A1714" s="41"/>
      <c r="B1714" s="52"/>
      <c r="C1714" s="52"/>
      <c r="D1714" s="52"/>
      <c r="E1714" s="41"/>
      <c r="F1714" s="41"/>
      <c r="G1714" s="52"/>
      <c r="H1714" s="41"/>
      <c r="I1714" s="41"/>
      <c r="J1714" s="52"/>
      <c r="K1714" s="52"/>
      <c r="L1714" s="41"/>
      <c r="M1714" s="52"/>
      <c r="N1714" s="52"/>
      <c r="O1714" s="52"/>
    </row>
    <row r="1715" spans="1:15" ht="15.75" customHeight="1" x14ac:dyDescent="0.15">
      <c r="A1715" s="41"/>
      <c r="B1715" s="52"/>
      <c r="C1715" s="52"/>
      <c r="D1715" s="52"/>
      <c r="E1715" s="41"/>
      <c r="F1715" s="41"/>
      <c r="G1715" s="52"/>
      <c r="H1715" s="41"/>
      <c r="I1715" s="41"/>
      <c r="J1715" s="52"/>
      <c r="K1715" s="52"/>
      <c r="L1715" s="41"/>
      <c r="M1715" s="52"/>
      <c r="N1715" s="52"/>
      <c r="O1715" s="52"/>
    </row>
    <row r="1716" spans="1:15" ht="15.75" customHeight="1" x14ac:dyDescent="0.15">
      <c r="A1716" s="41"/>
      <c r="B1716" s="52"/>
      <c r="C1716" s="52"/>
      <c r="D1716" s="52"/>
      <c r="E1716" s="41"/>
      <c r="F1716" s="41"/>
      <c r="G1716" s="52"/>
      <c r="H1716" s="41"/>
      <c r="I1716" s="41"/>
      <c r="J1716" s="52"/>
      <c r="K1716" s="52"/>
      <c r="L1716" s="41"/>
      <c r="M1716" s="52"/>
      <c r="N1716" s="52"/>
      <c r="O1716" s="52"/>
    </row>
    <row r="1717" spans="1:15" ht="15.75" customHeight="1" x14ac:dyDescent="0.15">
      <c r="A1717" s="41"/>
      <c r="B1717" s="52"/>
      <c r="C1717" s="52"/>
      <c r="D1717" s="52"/>
      <c r="E1717" s="41"/>
      <c r="F1717" s="41"/>
      <c r="G1717" s="52"/>
      <c r="H1717" s="41"/>
      <c r="I1717" s="41"/>
      <c r="J1717" s="52"/>
      <c r="K1717" s="52"/>
      <c r="L1717" s="41"/>
      <c r="M1717" s="52"/>
      <c r="N1717" s="52"/>
      <c r="O1717" s="52"/>
    </row>
    <row r="1718" spans="1:15" ht="15.75" customHeight="1" x14ac:dyDescent="0.15">
      <c r="A1718" s="41"/>
      <c r="B1718" s="52"/>
      <c r="C1718" s="52"/>
      <c r="D1718" s="52"/>
      <c r="E1718" s="41"/>
      <c r="F1718" s="41"/>
      <c r="G1718" s="52"/>
      <c r="H1718" s="41"/>
      <c r="I1718" s="41"/>
      <c r="J1718" s="52"/>
      <c r="K1718" s="52"/>
      <c r="L1718" s="41"/>
      <c r="M1718" s="52"/>
      <c r="N1718" s="52"/>
      <c r="O1718" s="52"/>
    </row>
    <row r="1719" spans="1:15" ht="15.75" customHeight="1" x14ac:dyDescent="0.15">
      <c r="A1719" s="41"/>
      <c r="B1719" s="52"/>
      <c r="C1719" s="52"/>
      <c r="D1719" s="52"/>
      <c r="E1719" s="41"/>
      <c r="F1719" s="41"/>
      <c r="G1719" s="52"/>
      <c r="H1719" s="41"/>
      <c r="I1719" s="41"/>
      <c r="J1719" s="52"/>
      <c r="K1719" s="52"/>
      <c r="L1719" s="41"/>
      <c r="M1719" s="52"/>
      <c r="N1719" s="52"/>
      <c r="O1719" s="52"/>
    </row>
    <row r="1720" spans="1:15" ht="15.75" customHeight="1" x14ac:dyDescent="0.15">
      <c r="A1720" s="41"/>
      <c r="B1720" s="52"/>
      <c r="C1720" s="52"/>
      <c r="D1720" s="52"/>
      <c r="E1720" s="41"/>
      <c r="F1720" s="41"/>
      <c r="G1720" s="52"/>
      <c r="H1720" s="41"/>
      <c r="I1720" s="41"/>
      <c r="J1720" s="52"/>
      <c r="K1720" s="52"/>
      <c r="L1720" s="41"/>
      <c r="M1720" s="52"/>
      <c r="N1720" s="52"/>
      <c r="O1720" s="52"/>
    </row>
    <row r="1721" spans="1:15" ht="15.75" customHeight="1" x14ac:dyDescent="0.15">
      <c r="A1721" s="41"/>
      <c r="B1721" s="52"/>
      <c r="C1721" s="52"/>
      <c r="D1721" s="52"/>
      <c r="E1721" s="41"/>
      <c r="F1721" s="41"/>
      <c r="G1721" s="52"/>
      <c r="H1721" s="41"/>
      <c r="I1721" s="41"/>
      <c r="J1721" s="52"/>
      <c r="K1721" s="52"/>
      <c r="L1721" s="41"/>
      <c r="M1721" s="52"/>
      <c r="N1721" s="52"/>
      <c r="O1721" s="52"/>
    </row>
    <row r="1722" spans="1:15" ht="15.75" customHeight="1" x14ac:dyDescent="0.15">
      <c r="A1722" s="41"/>
      <c r="B1722" s="52"/>
      <c r="C1722" s="52"/>
      <c r="D1722" s="52"/>
      <c r="E1722" s="41"/>
      <c r="F1722" s="41"/>
      <c r="G1722" s="52"/>
      <c r="H1722" s="41"/>
      <c r="I1722" s="41"/>
      <c r="J1722" s="52"/>
      <c r="K1722" s="52"/>
      <c r="L1722" s="41"/>
      <c r="M1722" s="52"/>
      <c r="N1722" s="52"/>
      <c r="O1722" s="52"/>
    </row>
    <row r="1723" spans="1:15" ht="15.75" customHeight="1" x14ac:dyDescent="0.15">
      <c r="A1723" s="41"/>
      <c r="B1723" s="52"/>
      <c r="C1723" s="52"/>
      <c r="D1723" s="52"/>
      <c r="E1723" s="41"/>
      <c r="F1723" s="41"/>
      <c r="G1723" s="52"/>
      <c r="H1723" s="41"/>
      <c r="I1723" s="41"/>
      <c r="J1723" s="52"/>
      <c r="K1723" s="52"/>
      <c r="L1723" s="41"/>
      <c r="M1723" s="52"/>
      <c r="N1723" s="52"/>
      <c r="O1723" s="52"/>
    </row>
    <row r="1724" spans="1:15" ht="15.75" customHeight="1" x14ac:dyDescent="0.15">
      <c r="A1724" s="41"/>
      <c r="B1724" s="52"/>
      <c r="C1724" s="52"/>
      <c r="D1724" s="52"/>
      <c r="E1724" s="41"/>
      <c r="F1724" s="41"/>
      <c r="G1724" s="52"/>
      <c r="H1724" s="41"/>
      <c r="I1724" s="41"/>
      <c r="J1724" s="52"/>
      <c r="K1724" s="52"/>
      <c r="L1724" s="41"/>
      <c r="M1724" s="52"/>
      <c r="N1724" s="52"/>
      <c r="O1724" s="52"/>
    </row>
    <row r="1725" spans="1:15" ht="15.75" customHeight="1" x14ac:dyDescent="0.15">
      <c r="A1725" s="41"/>
      <c r="B1725" s="52"/>
      <c r="C1725" s="52"/>
      <c r="D1725" s="52"/>
      <c r="E1725" s="41"/>
      <c r="F1725" s="41"/>
      <c r="G1725" s="52"/>
      <c r="H1725" s="41"/>
      <c r="I1725" s="41"/>
      <c r="J1725" s="52"/>
      <c r="K1725" s="52"/>
      <c r="L1725" s="41"/>
      <c r="M1725" s="52"/>
      <c r="N1725" s="52"/>
      <c r="O1725" s="52"/>
    </row>
    <row r="1726" spans="1:15" ht="15.75" customHeight="1" x14ac:dyDescent="0.15">
      <c r="A1726" s="41"/>
      <c r="B1726" s="52"/>
      <c r="C1726" s="52"/>
      <c r="D1726" s="52"/>
      <c r="E1726" s="41"/>
      <c r="F1726" s="41"/>
      <c r="G1726" s="52"/>
      <c r="H1726" s="41"/>
      <c r="I1726" s="41"/>
      <c r="J1726" s="52"/>
      <c r="K1726" s="52"/>
      <c r="L1726" s="41"/>
      <c r="M1726" s="52"/>
      <c r="N1726" s="52"/>
      <c r="O1726" s="52"/>
    </row>
    <row r="1727" spans="1:15" ht="15.75" customHeight="1" x14ac:dyDescent="0.15">
      <c r="A1727" s="41"/>
      <c r="B1727" s="52"/>
      <c r="C1727" s="52"/>
      <c r="D1727" s="52"/>
      <c r="E1727" s="41"/>
      <c r="F1727" s="41"/>
      <c r="G1727" s="52"/>
      <c r="H1727" s="41"/>
      <c r="I1727" s="41"/>
      <c r="J1727" s="52"/>
      <c r="K1727" s="52"/>
      <c r="L1727" s="41"/>
      <c r="M1727" s="52"/>
      <c r="N1727" s="52"/>
      <c r="O1727" s="52"/>
    </row>
    <row r="1728" spans="1:15" ht="15.75" customHeight="1" x14ac:dyDescent="0.15">
      <c r="A1728" s="41"/>
      <c r="B1728" s="52"/>
      <c r="C1728" s="52"/>
      <c r="D1728" s="52"/>
      <c r="E1728" s="41"/>
      <c r="F1728" s="41"/>
      <c r="G1728" s="52"/>
      <c r="H1728" s="41"/>
      <c r="I1728" s="41"/>
      <c r="J1728" s="52"/>
      <c r="K1728" s="52"/>
      <c r="L1728" s="41"/>
      <c r="M1728" s="52"/>
      <c r="N1728" s="52"/>
      <c r="O1728" s="52"/>
    </row>
    <row r="1729" spans="1:15" ht="15.75" customHeight="1" x14ac:dyDescent="0.15">
      <c r="A1729" s="41"/>
      <c r="B1729" s="52"/>
      <c r="C1729" s="52"/>
      <c r="D1729" s="52"/>
      <c r="E1729" s="41"/>
      <c r="F1729" s="41"/>
      <c r="G1729" s="52"/>
      <c r="H1729" s="41"/>
      <c r="I1729" s="41"/>
      <c r="J1729" s="52"/>
      <c r="K1729" s="52"/>
      <c r="L1729" s="41"/>
      <c r="M1729" s="52"/>
      <c r="N1729" s="52"/>
      <c r="O1729" s="52"/>
    </row>
    <row r="1730" spans="1:15" ht="15.75" customHeight="1" x14ac:dyDescent="0.15">
      <c r="A1730" s="41"/>
      <c r="B1730" s="52"/>
      <c r="C1730" s="52"/>
      <c r="D1730" s="52"/>
      <c r="E1730" s="41"/>
      <c r="F1730" s="41"/>
      <c r="G1730" s="52"/>
      <c r="H1730" s="41"/>
      <c r="I1730" s="41"/>
      <c r="J1730" s="52"/>
      <c r="K1730" s="52"/>
      <c r="L1730" s="41"/>
      <c r="M1730" s="52"/>
      <c r="N1730" s="52"/>
      <c r="O1730" s="52"/>
    </row>
    <row r="1731" spans="1:15" ht="15.75" customHeight="1" x14ac:dyDescent="0.15">
      <c r="A1731" s="41"/>
      <c r="B1731" s="52"/>
      <c r="C1731" s="52"/>
      <c r="D1731" s="52"/>
      <c r="E1731" s="41"/>
      <c r="F1731" s="41"/>
      <c r="G1731" s="52"/>
      <c r="H1731" s="41"/>
      <c r="I1731" s="41"/>
      <c r="J1731" s="52"/>
      <c r="K1731" s="52"/>
      <c r="L1731" s="41"/>
      <c r="M1731" s="52"/>
      <c r="N1731" s="52"/>
      <c r="O1731" s="52"/>
    </row>
    <row r="1732" spans="1:15" ht="15.75" customHeight="1" x14ac:dyDescent="0.15">
      <c r="A1732" s="41"/>
      <c r="B1732" s="52"/>
      <c r="C1732" s="52"/>
      <c r="D1732" s="52"/>
      <c r="E1732" s="41"/>
      <c r="F1732" s="41"/>
      <c r="G1732" s="52"/>
      <c r="H1732" s="41"/>
      <c r="I1732" s="41"/>
      <c r="J1732" s="52"/>
      <c r="K1732" s="52"/>
      <c r="L1732" s="41"/>
      <c r="M1732" s="52"/>
      <c r="N1732" s="52"/>
      <c r="O1732" s="52"/>
    </row>
    <row r="1733" spans="1:15" ht="15.75" customHeight="1" x14ac:dyDescent="0.15">
      <c r="A1733" s="41"/>
      <c r="B1733" s="52"/>
      <c r="C1733" s="52"/>
      <c r="D1733" s="52"/>
      <c r="E1733" s="41"/>
      <c r="F1733" s="41"/>
      <c r="G1733" s="52"/>
      <c r="H1733" s="41"/>
      <c r="I1733" s="41"/>
      <c r="J1733" s="52"/>
      <c r="K1733" s="52"/>
      <c r="L1733" s="41"/>
      <c r="M1733" s="52"/>
      <c r="N1733" s="52"/>
      <c r="O1733" s="52"/>
    </row>
    <row r="1734" spans="1:15" ht="15.75" customHeight="1" x14ac:dyDescent="0.15">
      <c r="A1734" s="41"/>
      <c r="B1734" s="52"/>
      <c r="C1734" s="52"/>
      <c r="D1734" s="52"/>
      <c r="E1734" s="41"/>
      <c r="F1734" s="41"/>
      <c r="G1734" s="52"/>
      <c r="H1734" s="41"/>
      <c r="I1734" s="41"/>
      <c r="J1734" s="52"/>
      <c r="K1734" s="52"/>
      <c r="L1734" s="41"/>
      <c r="M1734" s="52"/>
      <c r="N1734" s="52"/>
      <c r="O1734" s="52"/>
    </row>
    <row r="1735" spans="1:15" ht="15.75" customHeight="1" x14ac:dyDescent="0.15">
      <c r="A1735" s="41"/>
      <c r="B1735" s="52"/>
      <c r="C1735" s="52"/>
      <c r="D1735" s="52"/>
      <c r="E1735" s="41"/>
      <c r="F1735" s="41"/>
      <c r="G1735" s="52"/>
      <c r="H1735" s="41"/>
      <c r="I1735" s="41"/>
      <c r="J1735" s="52"/>
      <c r="K1735" s="52"/>
      <c r="L1735" s="41"/>
      <c r="M1735" s="52"/>
      <c r="N1735" s="52"/>
      <c r="O1735" s="52"/>
    </row>
    <row r="1736" spans="1:15" ht="15.75" customHeight="1" x14ac:dyDescent="0.15">
      <c r="A1736" s="41"/>
      <c r="B1736" s="52"/>
      <c r="C1736" s="52"/>
      <c r="D1736" s="52"/>
      <c r="E1736" s="41"/>
      <c r="F1736" s="41"/>
      <c r="G1736" s="52"/>
      <c r="H1736" s="41"/>
      <c r="I1736" s="41"/>
      <c r="J1736" s="52"/>
      <c r="K1736" s="52"/>
      <c r="L1736" s="41"/>
      <c r="M1736" s="52"/>
      <c r="N1736" s="52"/>
      <c r="O1736" s="52"/>
    </row>
    <row r="1737" spans="1:15" ht="15.75" customHeight="1" x14ac:dyDescent="0.15">
      <c r="A1737" s="41"/>
      <c r="B1737" s="52"/>
      <c r="C1737" s="52"/>
      <c r="D1737" s="52"/>
      <c r="E1737" s="41"/>
      <c r="F1737" s="41"/>
      <c r="G1737" s="52"/>
      <c r="H1737" s="41"/>
      <c r="I1737" s="41"/>
      <c r="J1737" s="52"/>
      <c r="K1737" s="52"/>
      <c r="L1737" s="41"/>
      <c r="M1737" s="52"/>
      <c r="N1737" s="52"/>
      <c r="O1737" s="52"/>
    </row>
    <row r="1738" spans="1:15" ht="15.75" customHeight="1" x14ac:dyDescent="0.15">
      <c r="A1738" s="41"/>
      <c r="B1738" s="52"/>
      <c r="C1738" s="52"/>
      <c r="D1738" s="52"/>
      <c r="E1738" s="41"/>
      <c r="F1738" s="41"/>
      <c r="G1738" s="52"/>
      <c r="H1738" s="41"/>
      <c r="I1738" s="41"/>
      <c r="J1738" s="52"/>
      <c r="K1738" s="52"/>
      <c r="L1738" s="41"/>
      <c r="M1738" s="52"/>
      <c r="N1738" s="52"/>
      <c r="O1738" s="52"/>
    </row>
    <row r="1739" spans="1:15" ht="15.75" customHeight="1" x14ac:dyDescent="0.15">
      <c r="A1739" s="41"/>
      <c r="B1739" s="52"/>
      <c r="C1739" s="52"/>
      <c r="D1739" s="52"/>
      <c r="E1739" s="41"/>
      <c r="F1739" s="41"/>
      <c r="G1739" s="52"/>
      <c r="H1739" s="41"/>
      <c r="I1739" s="41"/>
      <c r="J1739" s="52"/>
      <c r="K1739" s="52"/>
      <c r="L1739" s="41"/>
      <c r="M1739" s="52"/>
      <c r="N1739" s="52"/>
      <c r="O1739" s="52"/>
    </row>
    <row r="1740" spans="1:15" ht="15.75" customHeight="1" x14ac:dyDescent="0.15">
      <c r="A1740" s="41"/>
      <c r="B1740" s="52"/>
      <c r="C1740" s="52"/>
      <c r="D1740" s="52"/>
      <c r="E1740" s="41"/>
      <c r="F1740" s="41"/>
      <c r="G1740" s="52"/>
      <c r="H1740" s="41"/>
      <c r="I1740" s="41"/>
      <c r="J1740" s="52"/>
      <c r="K1740" s="52"/>
      <c r="L1740" s="41"/>
      <c r="M1740" s="52"/>
      <c r="N1740" s="52"/>
      <c r="O1740" s="52"/>
    </row>
    <row r="1741" spans="1:15" ht="15.75" customHeight="1" x14ac:dyDescent="0.15">
      <c r="A1741" s="41"/>
      <c r="B1741" s="52"/>
      <c r="C1741" s="52"/>
      <c r="D1741" s="52"/>
      <c r="E1741" s="41"/>
      <c r="F1741" s="41"/>
      <c r="G1741" s="52"/>
      <c r="H1741" s="41"/>
      <c r="I1741" s="41"/>
      <c r="J1741" s="52"/>
      <c r="K1741" s="52"/>
      <c r="L1741" s="41"/>
      <c r="M1741" s="52"/>
      <c r="N1741" s="52"/>
      <c r="O1741" s="52"/>
    </row>
    <row r="1742" spans="1:15" ht="15.75" customHeight="1" x14ac:dyDescent="0.15">
      <c r="A1742" s="41"/>
      <c r="B1742" s="52"/>
      <c r="C1742" s="52"/>
      <c r="D1742" s="52"/>
      <c r="E1742" s="41"/>
      <c r="F1742" s="41"/>
      <c r="G1742" s="52"/>
      <c r="H1742" s="41"/>
      <c r="I1742" s="41"/>
      <c r="J1742" s="52"/>
      <c r="K1742" s="52"/>
      <c r="L1742" s="41"/>
      <c r="M1742" s="52"/>
      <c r="N1742" s="52"/>
      <c r="O1742" s="52"/>
    </row>
    <row r="1743" spans="1:15" ht="15.75" customHeight="1" x14ac:dyDescent="0.15">
      <c r="A1743" s="41"/>
      <c r="B1743" s="52"/>
      <c r="C1743" s="52"/>
      <c r="D1743" s="52"/>
      <c r="E1743" s="41"/>
      <c r="F1743" s="41"/>
      <c r="G1743" s="52"/>
      <c r="H1743" s="41"/>
      <c r="I1743" s="41"/>
      <c r="J1743" s="52"/>
      <c r="K1743" s="52"/>
      <c r="L1743" s="41"/>
      <c r="M1743" s="52"/>
      <c r="N1743" s="52"/>
      <c r="O1743" s="52"/>
    </row>
    <row r="1744" spans="1:15" ht="15.75" customHeight="1" x14ac:dyDescent="0.15">
      <c r="A1744" s="41"/>
      <c r="B1744" s="52"/>
      <c r="C1744" s="52"/>
      <c r="D1744" s="52"/>
      <c r="E1744" s="41"/>
      <c r="F1744" s="41"/>
      <c r="G1744" s="52"/>
      <c r="H1744" s="41"/>
      <c r="I1744" s="41"/>
      <c r="J1744" s="52"/>
      <c r="K1744" s="52"/>
      <c r="L1744" s="41"/>
      <c r="M1744" s="52"/>
      <c r="N1744" s="52"/>
      <c r="O1744" s="52"/>
    </row>
    <row r="1745" spans="1:15" ht="15.75" customHeight="1" x14ac:dyDescent="0.15">
      <c r="A1745" s="41"/>
      <c r="B1745" s="52"/>
      <c r="C1745" s="52"/>
      <c r="D1745" s="52"/>
      <c r="E1745" s="41"/>
      <c r="F1745" s="41"/>
      <c r="G1745" s="52"/>
      <c r="H1745" s="41"/>
      <c r="I1745" s="41"/>
      <c r="J1745" s="52"/>
      <c r="K1745" s="52"/>
      <c r="L1745" s="41"/>
      <c r="M1745" s="52"/>
      <c r="N1745" s="52"/>
      <c r="O1745" s="52"/>
    </row>
    <row r="1746" spans="1:15" ht="15.75" customHeight="1" x14ac:dyDescent="0.15">
      <c r="A1746" s="41"/>
      <c r="B1746" s="52"/>
      <c r="C1746" s="52"/>
      <c r="D1746" s="52"/>
      <c r="E1746" s="41"/>
      <c r="F1746" s="41"/>
      <c r="G1746" s="52"/>
      <c r="H1746" s="41"/>
      <c r="I1746" s="41"/>
      <c r="J1746" s="52"/>
      <c r="K1746" s="52"/>
      <c r="L1746" s="41"/>
      <c r="M1746" s="52"/>
      <c r="N1746" s="52"/>
      <c r="O1746" s="52"/>
    </row>
    <row r="1747" spans="1:15" ht="15.75" customHeight="1" x14ac:dyDescent="0.15">
      <c r="A1747" s="41"/>
      <c r="B1747" s="52"/>
      <c r="C1747" s="52"/>
      <c r="D1747" s="52"/>
      <c r="E1747" s="41"/>
      <c r="F1747" s="41"/>
      <c r="G1747" s="52"/>
      <c r="H1747" s="41"/>
      <c r="I1747" s="41"/>
      <c r="J1747" s="52"/>
      <c r="K1747" s="52"/>
      <c r="L1747" s="41"/>
      <c r="M1747" s="52"/>
      <c r="N1747" s="52"/>
      <c r="O1747" s="52"/>
    </row>
    <row r="1748" spans="1:15" ht="15.75" customHeight="1" x14ac:dyDescent="0.15">
      <c r="A1748" s="41"/>
      <c r="B1748" s="52"/>
      <c r="C1748" s="52"/>
      <c r="D1748" s="52"/>
      <c r="E1748" s="41"/>
      <c r="F1748" s="41"/>
      <c r="G1748" s="52"/>
      <c r="H1748" s="41"/>
      <c r="I1748" s="41"/>
      <c r="J1748" s="52"/>
      <c r="K1748" s="52"/>
      <c r="L1748" s="41"/>
      <c r="M1748" s="52"/>
      <c r="N1748" s="52"/>
      <c r="O1748" s="52"/>
    </row>
    <row r="1749" spans="1:15" ht="15.75" customHeight="1" x14ac:dyDescent="0.15">
      <c r="A1749" s="41"/>
      <c r="B1749" s="52"/>
      <c r="C1749" s="52"/>
      <c r="D1749" s="52"/>
      <c r="E1749" s="41"/>
      <c r="F1749" s="41"/>
      <c r="G1749" s="52"/>
      <c r="H1749" s="41"/>
      <c r="I1749" s="41"/>
      <c r="J1749" s="52"/>
      <c r="K1749" s="52"/>
      <c r="L1749" s="41"/>
      <c r="M1749" s="52"/>
      <c r="N1749" s="52"/>
      <c r="O1749" s="52"/>
    </row>
    <row r="1750" spans="1:15" ht="15.75" customHeight="1" x14ac:dyDescent="0.15">
      <c r="A1750" s="41"/>
      <c r="B1750" s="52"/>
      <c r="C1750" s="52"/>
      <c r="D1750" s="52"/>
      <c r="E1750" s="41"/>
      <c r="F1750" s="41"/>
      <c r="G1750" s="52"/>
      <c r="H1750" s="41"/>
      <c r="I1750" s="41"/>
      <c r="J1750" s="52"/>
      <c r="K1750" s="52"/>
      <c r="L1750" s="41"/>
      <c r="M1750" s="52"/>
      <c r="N1750" s="52"/>
      <c r="O1750" s="52"/>
    </row>
    <row r="1751" spans="1:15" ht="15.75" customHeight="1" x14ac:dyDescent="0.15">
      <c r="A1751" s="41"/>
      <c r="B1751" s="52"/>
      <c r="C1751" s="52"/>
      <c r="D1751" s="52"/>
      <c r="E1751" s="41"/>
      <c r="F1751" s="41"/>
      <c r="G1751" s="52"/>
      <c r="H1751" s="41"/>
      <c r="I1751" s="41"/>
      <c r="J1751" s="52"/>
      <c r="K1751" s="52"/>
      <c r="L1751" s="41"/>
      <c r="M1751" s="52"/>
      <c r="N1751" s="52"/>
      <c r="O1751" s="52"/>
    </row>
    <row r="1752" spans="1:15" ht="15.75" customHeight="1" x14ac:dyDescent="0.15">
      <c r="A1752" s="41"/>
      <c r="B1752" s="52"/>
      <c r="C1752" s="52"/>
      <c r="D1752" s="52"/>
      <c r="E1752" s="41"/>
      <c r="F1752" s="41"/>
      <c r="G1752" s="52"/>
      <c r="H1752" s="41"/>
      <c r="I1752" s="41"/>
      <c r="J1752" s="52"/>
      <c r="K1752" s="52"/>
      <c r="L1752" s="41"/>
      <c r="M1752" s="52"/>
      <c r="N1752" s="52"/>
      <c r="O1752" s="52"/>
    </row>
    <row r="1753" spans="1:15" ht="15.75" customHeight="1" x14ac:dyDescent="0.15">
      <c r="A1753" s="41"/>
      <c r="B1753" s="52"/>
      <c r="C1753" s="52"/>
      <c r="D1753" s="52"/>
      <c r="E1753" s="41"/>
      <c r="F1753" s="41"/>
      <c r="G1753" s="52"/>
      <c r="H1753" s="41"/>
      <c r="I1753" s="41"/>
      <c r="J1753" s="52"/>
      <c r="K1753" s="52"/>
      <c r="L1753" s="41"/>
      <c r="M1753" s="52"/>
      <c r="N1753" s="52"/>
      <c r="O1753" s="52"/>
    </row>
    <row r="1754" spans="1:15" ht="15.75" customHeight="1" x14ac:dyDescent="0.15">
      <c r="A1754" s="41"/>
      <c r="B1754" s="52"/>
      <c r="C1754" s="52"/>
      <c r="D1754" s="52"/>
      <c r="E1754" s="41"/>
      <c r="F1754" s="41"/>
      <c r="G1754" s="52"/>
      <c r="H1754" s="41"/>
      <c r="I1754" s="41"/>
      <c r="J1754" s="52"/>
      <c r="K1754" s="52"/>
      <c r="L1754" s="41"/>
      <c r="M1754" s="52"/>
      <c r="N1754" s="52"/>
      <c r="O1754" s="52"/>
    </row>
    <row r="1755" spans="1:15" ht="15.75" customHeight="1" x14ac:dyDescent="0.15">
      <c r="A1755" s="41"/>
      <c r="B1755" s="52"/>
      <c r="C1755" s="52"/>
      <c r="D1755" s="52"/>
      <c r="E1755" s="41"/>
      <c r="F1755" s="41"/>
      <c r="G1755" s="52"/>
      <c r="H1755" s="41"/>
      <c r="I1755" s="41"/>
      <c r="J1755" s="52"/>
      <c r="K1755" s="52"/>
      <c r="L1755" s="41"/>
      <c r="M1755" s="52"/>
      <c r="N1755" s="52"/>
      <c r="O1755" s="52"/>
    </row>
    <row r="1756" spans="1:15" ht="15.75" customHeight="1" x14ac:dyDescent="0.15">
      <c r="A1756" s="41"/>
      <c r="B1756" s="52"/>
      <c r="C1756" s="52"/>
      <c r="D1756" s="52"/>
      <c r="E1756" s="41"/>
      <c r="F1756" s="41"/>
      <c r="G1756" s="52"/>
      <c r="H1756" s="41"/>
      <c r="I1756" s="41"/>
      <c r="J1756" s="52"/>
      <c r="K1756" s="52"/>
      <c r="L1756" s="41"/>
      <c r="M1756" s="52"/>
      <c r="N1756" s="52"/>
      <c r="O1756" s="52"/>
    </row>
    <row r="1757" spans="1:15" ht="15.75" customHeight="1" x14ac:dyDescent="0.15">
      <c r="A1757" s="41"/>
      <c r="B1757" s="52"/>
      <c r="C1757" s="52"/>
      <c r="D1757" s="52"/>
      <c r="E1757" s="41"/>
      <c r="F1757" s="41"/>
      <c r="G1757" s="52"/>
      <c r="H1757" s="41"/>
      <c r="I1757" s="41"/>
      <c r="J1757" s="52"/>
      <c r="K1757" s="52"/>
      <c r="L1757" s="41"/>
      <c r="M1757" s="52"/>
      <c r="N1757" s="52"/>
      <c r="O1757" s="52"/>
    </row>
    <row r="1758" spans="1:15" ht="15.75" customHeight="1" x14ac:dyDescent="0.15">
      <c r="A1758" s="41"/>
      <c r="B1758" s="52"/>
      <c r="C1758" s="52"/>
      <c r="D1758" s="52"/>
      <c r="E1758" s="41"/>
      <c r="F1758" s="41"/>
      <c r="G1758" s="52"/>
      <c r="H1758" s="41"/>
      <c r="I1758" s="41"/>
      <c r="J1758" s="52"/>
      <c r="K1758" s="52"/>
      <c r="L1758" s="41"/>
      <c r="M1758" s="52"/>
      <c r="N1758" s="52"/>
      <c r="O1758" s="52"/>
    </row>
    <row r="1759" spans="1:15" ht="15.75" customHeight="1" x14ac:dyDescent="0.15">
      <c r="A1759" s="41"/>
      <c r="B1759" s="52"/>
      <c r="C1759" s="52"/>
      <c r="D1759" s="52"/>
      <c r="E1759" s="41"/>
      <c r="F1759" s="41"/>
      <c r="G1759" s="52"/>
      <c r="H1759" s="41"/>
      <c r="I1759" s="41"/>
      <c r="J1759" s="52"/>
      <c r="K1759" s="52"/>
      <c r="L1759" s="41"/>
      <c r="M1759" s="52"/>
      <c r="N1759" s="52"/>
      <c r="O1759" s="52"/>
    </row>
    <row r="1760" spans="1:15" ht="15.75" customHeight="1" x14ac:dyDescent="0.15">
      <c r="A1760" s="41"/>
      <c r="B1760" s="52"/>
      <c r="C1760" s="52"/>
      <c r="D1760" s="52"/>
      <c r="E1760" s="41"/>
      <c r="F1760" s="41"/>
      <c r="G1760" s="52"/>
      <c r="H1760" s="41"/>
      <c r="I1760" s="41"/>
      <c r="J1760" s="52"/>
      <c r="K1760" s="52"/>
      <c r="L1760" s="41"/>
      <c r="M1760" s="52"/>
      <c r="N1760" s="52"/>
      <c r="O1760" s="52"/>
    </row>
    <row r="1761" spans="1:15" ht="15.75" customHeight="1" x14ac:dyDescent="0.15">
      <c r="A1761" s="41"/>
      <c r="B1761" s="52"/>
      <c r="C1761" s="52"/>
      <c r="D1761" s="52"/>
      <c r="E1761" s="41"/>
      <c r="F1761" s="41"/>
      <c r="G1761" s="52"/>
      <c r="H1761" s="41"/>
      <c r="I1761" s="41"/>
      <c r="J1761" s="52"/>
      <c r="K1761" s="52"/>
      <c r="L1761" s="41"/>
      <c r="M1761" s="52"/>
      <c r="N1761" s="52"/>
      <c r="O1761" s="52"/>
    </row>
    <row r="1762" spans="1:15" ht="15.75" customHeight="1" x14ac:dyDescent="0.15">
      <c r="A1762" s="41"/>
      <c r="B1762" s="52"/>
      <c r="C1762" s="52"/>
      <c r="D1762" s="52"/>
      <c r="E1762" s="41"/>
      <c r="F1762" s="41"/>
      <c r="G1762" s="52"/>
      <c r="H1762" s="41"/>
      <c r="I1762" s="41"/>
      <c r="J1762" s="52"/>
      <c r="K1762" s="52"/>
      <c r="L1762" s="41"/>
      <c r="M1762" s="52"/>
      <c r="N1762" s="52"/>
      <c r="O1762" s="52"/>
    </row>
    <row r="1763" spans="1:15" ht="15.75" customHeight="1" x14ac:dyDescent="0.15">
      <c r="A1763" s="41"/>
      <c r="B1763" s="52"/>
      <c r="C1763" s="52"/>
      <c r="D1763" s="52"/>
      <c r="E1763" s="41"/>
      <c r="F1763" s="41"/>
      <c r="G1763" s="52"/>
      <c r="H1763" s="41"/>
      <c r="I1763" s="41"/>
      <c r="J1763" s="52"/>
      <c r="K1763" s="52"/>
      <c r="L1763" s="41"/>
      <c r="M1763" s="52"/>
      <c r="N1763" s="52"/>
      <c r="O1763" s="52"/>
    </row>
    <row r="1764" spans="1:15" ht="15.75" customHeight="1" x14ac:dyDescent="0.15">
      <c r="A1764" s="41"/>
      <c r="B1764" s="52"/>
      <c r="C1764" s="52"/>
      <c r="D1764" s="52"/>
      <c r="E1764" s="41"/>
      <c r="F1764" s="41"/>
      <c r="G1764" s="52"/>
      <c r="H1764" s="41"/>
      <c r="I1764" s="41"/>
      <c r="J1764" s="52"/>
      <c r="K1764" s="52"/>
      <c r="L1764" s="41"/>
      <c r="M1764" s="52"/>
      <c r="N1764" s="52"/>
      <c r="O1764" s="52"/>
    </row>
    <row r="1765" spans="1:15" ht="15.75" customHeight="1" x14ac:dyDescent="0.15">
      <c r="A1765" s="41"/>
      <c r="B1765" s="52"/>
      <c r="C1765" s="52"/>
      <c r="D1765" s="52"/>
      <c r="E1765" s="41"/>
      <c r="F1765" s="41"/>
      <c r="G1765" s="52"/>
      <c r="H1765" s="41"/>
      <c r="I1765" s="41"/>
      <c r="J1765" s="52"/>
      <c r="K1765" s="52"/>
      <c r="L1765" s="41"/>
      <c r="M1765" s="52"/>
      <c r="N1765" s="52"/>
      <c r="O1765" s="52"/>
    </row>
    <row r="1766" spans="1:15" ht="15.75" customHeight="1" x14ac:dyDescent="0.15">
      <c r="A1766" s="41"/>
      <c r="B1766" s="52"/>
      <c r="C1766" s="52"/>
      <c r="D1766" s="52"/>
      <c r="E1766" s="41"/>
      <c r="F1766" s="41"/>
      <c r="G1766" s="52"/>
      <c r="H1766" s="41"/>
      <c r="I1766" s="41"/>
      <c r="J1766" s="52"/>
      <c r="K1766" s="52"/>
      <c r="L1766" s="41"/>
      <c r="M1766" s="52"/>
      <c r="N1766" s="52"/>
      <c r="O1766" s="52"/>
    </row>
    <row r="1767" spans="1:15" ht="15.75" customHeight="1" x14ac:dyDescent="0.15">
      <c r="A1767" s="41"/>
      <c r="B1767" s="52"/>
      <c r="C1767" s="52"/>
      <c r="D1767" s="52"/>
      <c r="E1767" s="41"/>
      <c r="F1767" s="41"/>
      <c r="G1767" s="52"/>
      <c r="H1767" s="41"/>
      <c r="I1767" s="41"/>
      <c r="J1767" s="52"/>
      <c r="K1767" s="52"/>
      <c r="L1767" s="41"/>
      <c r="M1767" s="52"/>
      <c r="N1767" s="52"/>
      <c r="O1767" s="52"/>
    </row>
    <row r="1768" spans="1:15" ht="15.75" customHeight="1" x14ac:dyDescent="0.15">
      <c r="A1768" s="41"/>
      <c r="B1768" s="52"/>
      <c r="C1768" s="52"/>
      <c r="D1768" s="52"/>
      <c r="E1768" s="41"/>
      <c r="F1768" s="41"/>
      <c r="G1768" s="52"/>
      <c r="H1768" s="41"/>
      <c r="I1768" s="41"/>
      <c r="J1768" s="52"/>
      <c r="K1768" s="52"/>
      <c r="L1768" s="41"/>
      <c r="M1768" s="52"/>
      <c r="N1768" s="52"/>
      <c r="O1768" s="52"/>
    </row>
    <row r="1769" spans="1:15" ht="15.75" customHeight="1" x14ac:dyDescent="0.15">
      <c r="A1769" s="41"/>
      <c r="B1769" s="52"/>
      <c r="C1769" s="52"/>
      <c r="D1769" s="52"/>
      <c r="E1769" s="41"/>
      <c r="F1769" s="41"/>
      <c r="G1769" s="52"/>
      <c r="H1769" s="41"/>
      <c r="I1769" s="41"/>
      <c r="J1769" s="52"/>
      <c r="K1769" s="52"/>
      <c r="L1769" s="41"/>
      <c r="M1769" s="52"/>
      <c r="N1769" s="52"/>
      <c r="O1769" s="52"/>
    </row>
    <row r="1770" spans="1:15" ht="15.75" customHeight="1" x14ac:dyDescent="0.15">
      <c r="A1770" s="41"/>
      <c r="B1770" s="52"/>
      <c r="C1770" s="52"/>
      <c r="D1770" s="52"/>
      <c r="E1770" s="41"/>
      <c r="F1770" s="41"/>
      <c r="G1770" s="52"/>
      <c r="H1770" s="41"/>
      <c r="I1770" s="41"/>
      <c r="J1770" s="52"/>
      <c r="K1770" s="52"/>
      <c r="L1770" s="41"/>
      <c r="M1770" s="52"/>
      <c r="N1770" s="52"/>
      <c r="O1770" s="52"/>
    </row>
    <row r="1771" spans="1:15" ht="15.75" customHeight="1" x14ac:dyDescent="0.15">
      <c r="A1771" s="41"/>
      <c r="B1771" s="52"/>
      <c r="C1771" s="52"/>
      <c r="D1771" s="52"/>
      <c r="E1771" s="41"/>
      <c r="F1771" s="41"/>
      <c r="G1771" s="52"/>
      <c r="H1771" s="41"/>
      <c r="I1771" s="41"/>
      <c r="J1771" s="52"/>
      <c r="K1771" s="52"/>
      <c r="L1771" s="41"/>
      <c r="M1771" s="52"/>
      <c r="N1771" s="52"/>
      <c r="O1771" s="52"/>
    </row>
    <row r="1772" spans="1:15" ht="15.75" customHeight="1" x14ac:dyDescent="0.15">
      <c r="A1772" s="41"/>
      <c r="B1772" s="52"/>
      <c r="C1772" s="52"/>
      <c r="D1772" s="52"/>
      <c r="E1772" s="41"/>
      <c r="F1772" s="41"/>
      <c r="G1772" s="52"/>
      <c r="H1772" s="41"/>
      <c r="I1772" s="41"/>
      <c r="J1772" s="52"/>
      <c r="K1772" s="52"/>
      <c r="L1772" s="41"/>
      <c r="M1772" s="52"/>
      <c r="N1772" s="52"/>
      <c r="O1772" s="52"/>
    </row>
    <row r="1773" spans="1:15" ht="15.75" customHeight="1" x14ac:dyDescent="0.15">
      <c r="A1773" s="41"/>
      <c r="B1773" s="52"/>
      <c r="C1773" s="52"/>
      <c r="D1773" s="52"/>
      <c r="E1773" s="41"/>
      <c r="F1773" s="41"/>
      <c r="G1773" s="52"/>
      <c r="H1773" s="41"/>
      <c r="I1773" s="41"/>
      <c r="J1773" s="52"/>
      <c r="K1773" s="52"/>
      <c r="L1773" s="41"/>
      <c r="M1773" s="52"/>
      <c r="N1773" s="52"/>
      <c r="O1773" s="52"/>
    </row>
    <row r="1774" spans="1:15" ht="15.75" customHeight="1" x14ac:dyDescent="0.15">
      <c r="A1774" s="41"/>
      <c r="B1774" s="52"/>
      <c r="C1774" s="52"/>
      <c r="D1774" s="52"/>
      <c r="E1774" s="41"/>
      <c r="F1774" s="41"/>
      <c r="G1774" s="52"/>
      <c r="H1774" s="41"/>
      <c r="I1774" s="41"/>
      <c r="J1774" s="52"/>
      <c r="K1774" s="52"/>
      <c r="L1774" s="41"/>
      <c r="M1774" s="52"/>
      <c r="N1774" s="52"/>
      <c r="O1774" s="52"/>
    </row>
    <row r="1775" spans="1:15" ht="15.75" customHeight="1" x14ac:dyDescent="0.15">
      <c r="A1775" s="41"/>
      <c r="B1775" s="52"/>
      <c r="C1775" s="52"/>
      <c r="D1775" s="52"/>
      <c r="E1775" s="41"/>
      <c r="F1775" s="41"/>
      <c r="G1775" s="52"/>
      <c r="H1775" s="41"/>
      <c r="I1775" s="41"/>
      <c r="J1775" s="52"/>
      <c r="K1775" s="52"/>
      <c r="L1775" s="41"/>
      <c r="M1775" s="52"/>
      <c r="N1775" s="52"/>
      <c r="O1775" s="52"/>
    </row>
    <row r="1776" spans="1:15" ht="15.75" customHeight="1" x14ac:dyDescent="0.15">
      <c r="A1776" s="41"/>
      <c r="B1776" s="52"/>
      <c r="C1776" s="52"/>
      <c r="D1776" s="52"/>
      <c r="E1776" s="41"/>
      <c r="F1776" s="41"/>
      <c r="G1776" s="52"/>
      <c r="H1776" s="41"/>
      <c r="I1776" s="41"/>
      <c r="J1776" s="52"/>
      <c r="K1776" s="52"/>
      <c r="L1776" s="41"/>
      <c r="M1776" s="52"/>
      <c r="N1776" s="52"/>
      <c r="O1776" s="52"/>
    </row>
    <row r="1777" spans="1:15" ht="15.75" customHeight="1" x14ac:dyDescent="0.15">
      <c r="A1777" s="41"/>
      <c r="B1777" s="52"/>
      <c r="C1777" s="52"/>
      <c r="D1777" s="52"/>
      <c r="E1777" s="41"/>
      <c r="F1777" s="41"/>
      <c r="G1777" s="52"/>
      <c r="H1777" s="41"/>
      <c r="I1777" s="41"/>
      <c r="J1777" s="52"/>
      <c r="K1777" s="52"/>
      <c r="L1777" s="41"/>
      <c r="M1777" s="52"/>
      <c r="N1777" s="52"/>
      <c r="O1777" s="52"/>
    </row>
    <row r="1778" spans="1:15" ht="15.75" customHeight="1" x14ac:dyDescent="0.15">
      <c r="A1778" s="41"/>
      <c r="B1778" s="52"/>
      <c r="C1778" s="52"/>
      <c r="D1778" s="52"/>
      <c r="E1778" s="41"/>
      <c r="F1778" s="41"/>
      <c r="G1778" s="52"/>
      <c r="H1778" s="41"/>
      <c r="I1778" s="41"/>
      <c r="J1778" s="52"/>
      <c r="K1778" s="52"/>
      <c r="L1778" s="41"/>
      <c r="M1778" s="52"/>
      <c r="N1778" s="52"/>
      <c r="O1778" s="52"/>
    </row>
    <row r="1779" spans="1:15" ht="15.75" customHeight="1" x14ac:dyDescent="0.15">
      <c r="A1779" s="41"/>
      <c r="B1779" s="52"/>
      <c r="C1779" s="52"/>
      <c r="D1779" s="52"/>
      <c r="E1779" s="41"/>
      <c r="F1779" s="41"/>
      <c r="G1779" s="52"/>
      <c r="H1779" s="41"/>
      <c r="I1779" s="41"/>
      <c r="J1779" s="52"/>
      <c r="K1779" s="52"/>
      <c r="L1779" s="41"/>
      <c r="M1779" s="52"/>
      <c r="N1779" s="52"/>
      <c r="O1779" s="52"/>
    </row>
    <row r="1780" spans="1:15" ht="15.75" customHeight="1" x14ac:dyDescent="0.15">
      <c r="A1780" s="41"/>
      <c r="B1780" s="52"/>
      <c r="C1780" s="52"/>
      <c r="D1780" s="52"/>
      <c r="E1780" s="41"/>
      <c r="F1780" s="41"/>
      <c r="G1780" s="52"/>
      <c r="H1780" s="41"/>
      <c r="I1780" s="41"/>
      <c r="J1780" s="52"/>
      <c r="K1780" s="52"/>
      <c r="L1780" s="41"/>
      <c r="M1780" s="52"/>
      <c r="N1780" s="52"/>
      <c r="O1780" s="52"/>
    </row>
    <row r="1781" spans="1:15" ht="15.75" customHeight="1" x14ac:dyDescent="0.15">
      <c r="A1781" s="41"/>
      <c r="B1781" s="52"/>
      <c r="C1781" s="52"/>
      <c r="D1781" s="52"/>
      <c r="E1781" s="41"/>
      <c r="F1781" s="41"/>
      <c r="G1781" s="52"/>
      <c r="H1781" s="41"/>
      <c r="I1781" s="41"/>
      <c r="J1781" s="52"/>
      <c r="K1781" s="52"/>
      <c r="L1781" s="41"/>
      <c r="M1781" s="52"/>
      <c r="N1781" s="52"/>
      <c r="O1781" s="52"/>
    </row>
    <row r="1782" spans="1:15" ht="15.75" customHeight="1" x14ac:dyDescent="0.15">
      <c r="A1782" s="41"/>
      <c r="B1782" s="52"/>
      <c r="C1782" s="52"/>
      <c r="D1782" s="52"/>
      <c r="E1782" s="41"/>
      <c r="F1782" s="41"/>
      <c r="G1782" s="52"/>
      <c r="H1782" s="41"/>
      <c r="I1782" s="41"/>
      <c r="J1782" s="52"/>
      <c r="K1782" s="52"/>
      <c r="L1782" s="41"/>
      <c r="M1782" s="52"/>
      <c r="N1782" s="52"/>
      <c r="O1782" s="52"/>
    </row>
    <row r="1783" spans="1:15" ht="15.75" customHeight="1" x14ac:dyDescent="0.15">
      <c r="A1783" s="41"/>
      <c r="B1783" s="52"/>
      <c r="C1783" s="52"/>
      <c r="D1783" s="52"/>
      <c r="E1783" s="41"/>
      <c r="F1783" s="41"/>
      <c r="G1783" s="52"/>
      <c r="H1783" s="41"/>
      <c r="I1783" s="41"/>
      <c r="J1783" s="52"/>
      <c r="K1783" s="52"/>
      <c r="L1783" s="41"/>
      <c r="M1783" s="52"/>
      <c r="N1783" s="52"/>
      <c r="O1783" s="52"/>
    </row>
    <row r="1784" spans="1:15" ht="15.75" customHeight="1" x14ac:dyDescent="0.15">
      <c r="A1784" s="41"/>
      <c r="B1784" s="52"/>
      <c r="C1784" s="52"/>
      <c r="D1784" s="52"/>
      <c r="E1784" s="41"/>
      <c r="F1784" s="41"/>
      <c r="G1784" s="52"/>
      <c r="H1784" s="41"/>
      <c r="I1784" s="41"/>
      <c r="J1784" s="52"/>
      <c r="K1784" s="52"/>
      <c r="L1784" s="41"/>
      <c r="M1784" s="52"/>
      <c r="N1784" s="52"/>
      <c r="O1784" s="52"/>
    </row>
    <row r="1785" spans="1:15" ht="15.75" customHeight="1" x14ac:dyDescent="0.15">
      <c r="A1785" s="41"/>
      <c r="B1785" s="52"/>
      <c r="C1785" s="52"/>
      <c r="D1785" s="52"/>
      <c r="E1785" s="41"/>
      <c r="F1785" s="41"/>
      <c r="G1785" s="52"/>
      <c r="H1785" s="41"/>
      <c r="I1785" s="41"/>
      <c r="J1785" s="52"/>
      <c r="K1785" s="52"/>
      <c r="L1785" s="41"/>
      <c r="M1785" s="52"/>
      <c r="N1785" s="52"/>
      <c r="O1785" s="52"/>
    </row>
    <row r="1786" spans="1:15" ht="15.75" customHeight="1" x14ac:dyDescent="0.15">
      <c r="A1786" s="41"/>
      <c r="B1786" s="52"/>
      <c r="C1786" s="52"/>
      <c r="D1786" s="52"/>
      <c r="E1786" s="41"/>
      <c r="F1786" s="41"/>
      <c r="G1786" s="52"/>
      <c r="H1786" s="41"/>
      <c r="I1786" s="41"/>
      <c r="J1786" s="52"/>
      <c r="K1786" s="52"/>
      <c r="L1786" s="41"/>
      <c r="M1786" s="52"/>
      <c r="N1786" s="52"/>
      <c r="O1786" s="52"/>
    </row>
    <row r="1787" spans="1:15" ht="15.75" customHeight="1" x14ac:dyDescent="0.15">
      <c r="A1787" s="41"/>
      <c r="B1787" s="52"/>
      <c r="C1787" s="52"/>
      <c r="D1787" s="52"/>
      <c r="E1787" s="41"/>
      <c r="F1787" s="41"/>
      <c r="G1787" s="52"/>
      <c r="H1787" s="41"/>
      <c r="I1787" s="41"/>
      <c r="J1787" s="52"/>
      <c r="K1787" s="52"/>
      <c r="L1787" s="41"/>
      <c r="M1787" s="52"/>
      <c r="N1787" s="52"/>
      <c r="O1787" s="52"/>
    </row>
    <row r="1788" spans="1:15" ht="15.75" customHeight="1" x14ac:dyDescent="0.15">
      <c r="A1788" s="41"/>
      <c r="B1788" s="52"/>
      <c r="C1788" s="52"/>
      <c r="D1788" s="52"/>
      <c r="E1788" s="41"/>
      <c r="F1788" s="41"/>
      <c r="G1788" s="52"/>
      <c r="H1788" s="41"/>
      <c r="I1788" s="41"/>
      <c r="J1788" s="52"/>
      <c r="K1788" s="52"/>
      <c r="L1788" s="41"/>
      <c r="M1788" s="52"/>
      <c r="N1788" s="52"/>
      <c r="O1788" s="52"/>
    </row>
    <row r="1789" spans="1:15" ht="15.75" customHeight="1" x14ac:dyDescent="0.15">
      <c r="A1789" s="41"/>
      <c r="B1789" s="52"/>
      <c r="C1789" s="52"/>
      <c r="D1789" s="52"/>
      <c r="E1789" s="41"/>
      <c r="F1789" s="41"/>
      <c r="G1789" s="52"/>
      <c r="H1789" s="41"/>
      <c r="I1789" s="41"/>
      <c r="J1789" s="52"/>
      <c r="K1789" s="52"/>
      <c r="L1789" s="41"/>
      <c r="M1789" s="52"/>
      <c r="N1789" s="52"/>
      <c r="O1789" s="52"/>
    </row>
    <row r="1790" spans="1:15" ht="15.75" customHeight="1" x14ac:dyDescent="0.15">
      <c r="A1790" s="41"/>
      <c r="B1790" s="52"/>
      <c r="C1790" s="52"/>
      <c r="D1790" s="52"/>
      <c r="E1790" s="41"/>
      <c r="F1790" s="41"/>
      <c r="G1790" s="52"/>
      <c r="H1790" s="41"/>
      <c r="I1790" s="41"/>
      <c r="J1790" s="52"/>
      <c r="K1790" s="52"/>
      <c r="L1790" s="41"/>
      <c r="M1790" s="52"/>
      <c r="N1790" s="52"/>
      <c r="O1790" s="52"/>
    </row>
    <row r="1791" spans="1:15" ht="15.75" customHeight="1" x14ac:dyDescent="0.15">
      <c r="A1791" s="41"/>
      <c r="B1791" s="52"/>
      <c r="C1791" s="52"/>
      <c r="D1791" s="52"/>
      <c r="E1791" s="41"/>
      <c r="F1791" s="41"/>
      <c r="G1791" s="52"/>
      <c r="H1791" s="41"/>
      <c r="I1791" s="41"/>
      <c r="J1791" s="52"/>
      <c r="K1791" s="52"/>
      <c r="L1791" s="41"/>
      <c r="M1791" s="52"/>
      <c r="N1791" s="52"/>
      <c r="O1791" s="52"/>
    </row>
    <row r="1792" spans="1:15" ht="15.75" customHeight="1" x14ac:dyDescent="0.15">
      <c r="A1792" s="41"/>
      <c r="B1792" s="52"/>
      <c r="C1792" s="52"/>
      <c r="D1792" s="52"/>
      <c r="E1792" s="41"/>
      <c r="F1792" s="41"/>
      <c r="G1792" s="52"/>
      <c r="H1792" s="41"/>
      <c r="I1792" s="41"/>
      <c r="J1792" s="52"/>
      <c r="K1792" s="52"/>
      <c r="L1792" s="41"/>
      <c r="M1792" s="52"/>
      <c r="N1792" s="52"/>
      <c r="O1792" s="52"/>
    </row>
    <row r="1793" spans="1:15" ht="15.75" customHeight="1" x14ac:dyDescent="0.15">
      <c r="A1793" s="41"/>
      <c r="B1793" s="52"/>
      <c r="C1793" s="52"/>
      <c r="D1793" s="52"/>
      <c r="E1793" s="41"/>
      <c r="F1793" s="41"/>
      <c r="G1793" s="52"/>
      <c r="H1793" s="41"/>
      <c r="I1793" s="41"/>
      <c r="J1793" s="52"/>
      <c r="K1793" s="52"/>
      <c r="L1793" s="41"/>
      <c r="M1793" s="52"/>
      <c r="N1793" s="52"/>
      <c r="O1793" s="52"/>
    </row>
    <row r="1794" spans="1:15" ht="15.75" customHeight="1" x14ac:dyDescent="0.15">
      <c r="A1794" s="41"/>
      <c r="B1794" s="52"/>
      <c r="C1794" s="52"/>
      <c r="D1794" s="52"/>
      <c r="E1794" s="41"/>
      <c r="F1794" s="41"/>
      <c r="G1794" s="52"/>
      <c r="H1794" s="41"/>
      <c r="I1794" s="41"/>
      <c r="J1794" s="52"/>
      <c r="K1794" s="52"/>
      <c r="L1794" s="41"/>
      <c r="M1794" s="52"/>
      <c r="N1794" s="52"/>
      <c r="O1794" s="52"/>
    </row>
    <row r="1795" spans="1:15" ht="15.75" customHeight="1" x14ac:dyDescent="0.15">
      <c r="A1795" s="41"/>
      <c r="B1795" s="52"/>
      <c r="C1795" s="52"/>
      <c r="D1795" s="52"/>
      <c r="E1795" s="41"/>
      <c r="F1795" s="41"/>
      <c r="G1795" s="52"/>
      <c r="H1795" s="41"/>
      <c r="I1795" s="41"/>
      <c r="J1795" s="52"/>
      <c r="K1795" s="52"/>
      <c r="L1795" s="41"/>
      <c r="M1795" s="52"/>
      <c r="N1795" s="52"/>
      <c r="O1795" s="52"/>
    </row>
    <row r="1796" spans="1:15" ht="15.75" customHeight="1" x14ac:dyDescent="0.15">
      <c r="A1796" s="41"/>
      <c r="B1796" s="52"/>
      <c r="C1796" s="52"/>
      <c r="D1796" s="52"/>
      <c r="E1796" s="41"/>
      <c r="F1796" s="41"/>
      <c r="G1796" s="52"/>
      <c r="H1796" s="41"/>
      <c r="I1796" s="41"/>
      <c r="J1796" s="52"/>
      <c r="K1796" s="52"/>
      <c r="L1796" s="41"/>
      <c r="M1796" s="52"/>
      <c r="N1796" s="52"/>
      <c r="O1796" s="52"/>
    </row>
    <row r="1797" spans="1:15" ht="15.75" customHeight="1" x14ac:dyDescent="0.15">
      <c r="A1797" s="41"/>
      <c r="B1797" s="52"/>
      <c r="C1797" s="52"/>
      <c r="D1797" s="52"/>
      <c r="E1797" s="41"/>
      <c r="F1797" s="41"/>
      <c r="G1797" s="52"/>
      <c r="H1797" s="41"/>
      <c r="I1797" s="41"/>
      <c r="J1797" s="52"/>
      <c r="K1797" s="52"/>
      <c r="L1797" s="41"/>
      <c r="M1797" s="52"/>
      <c r="N1797" s="52"/>
      <c r="O1797" s="52"/>
    </row>
    <row r="1798" spans="1:15" ht="15.75" customHeight="1" x14ac:dyDescent="0.15">
      <c r="A1798" s="41"/>
      <c r="B1798" s="52"/>
      <c r="C1798" s="52"/>
      <c r="D1798" s="52"/>
      <c r="E1798" s="41"/>
      <c r="F1798" s="41"/>
      <c r="G1798" s="52"/>
      <c r="H1798" s="41"/>
      <c r="I1798" s="41"/>
      <c r="J1798" s="52"/>
      <c r="K1798" s="52"/>
      <c r="L1798" s="41"/>
      <c r="M1798" s="52"/>
      <c r="N1798" s="52"/>
      <c r="O1798" s="52"/>
    </row>
    <row r="1799" spans="1:15" ht="15.75" customHeight="1" x14ac:dyDescent="0.15">
      <c r="A1799" s="41"/>
      <c r="B1799" s="52"/>
      <c r="C1799" s="52"/>
      <c r="D1799" s="52"/>
      <c r="E1799" s="41"/>
      <c r="F1799" s="41"/>
      <c r="G1799" s="52"/>
      <c r="H1799" s="41"/>
      <c r="I1799" s="41"/>
      <c r="J1799" s="52"/>
      <c r="K1799" s="52"/>
      <c r="L1799" s="41"/>
      <c r="M1799" s="52"/>
      <c r="N1799" s="52"/>
      <c r="O1799" s="52"/>
    </row>
    <row r="1800" spans="1:15" ht="15.75" customHeight="1" x14ac:dyDescent="0.15">
      <c r="A1800" s="41"/>
      <c r="B1800" s="52"/>
      <c r="C1800" s="52"/>
      <c r="D1800" s="52"/>
      <c r="E1800" s="41"/>
      <c r="F1800" s="41"/>
      <c r="G1800" s="52"/>
      <c r="H1800" s="41"/>
      <c r="I1800" s="41"/>
      <c r="J1800" s="52"/>
      <c r="K1800" s="52"/>
      <c r="L1800" s="41"/>
      <c r="M1800" s="52"/>
      <c r="N1800" s="52"/>
      <c r="O1800" s="52"/>
    </row>
    <row r="1801" spans="1:15" ht="15.75" customHeight="1" x14ac:dyDescent="0.15">
      <c r="A1801" s="41"/>
      <c r="B1801" s="52"/>
      <c r="C1801" s="52"/>
      <c r="D1801" s="52"/>
      <c r="E1801" s="41"/>
      <c r="F1801" s="41"/>
      <c r="G1801" s="52"/>
      <c r="H1801" s="41"/>
      <c r="I1801" s="41"/>
      <c r="J1801" s="52"/>
      <c r="K1801" s="52"/>
      <c r="L1801" s="41"/>
      <c r="M1801" s="52"/>
      <c r="N1801" s="52"/>
      <c r="O1801" s="52"/>
    </row>
    <row r="1802" spans="1:15" ht="15.75" customHeight="1" x14ac:dyDescent="0.15">
      <c r="A1802" s="41"/>
      <c r="B1802" s="52"/>
      <c r="C1802" s="52"/>
      <c r="D1802" s="52"/>
      <c r="E1802" s="41"/>
      <c r="F1802" s="41"/>
      <c r="G1802" s="52"/>
      <c r="H1802" s="41"/>
      <c r="I1802" s="41"/>
      <c r="J1802" s="52"/>
      <c r="K1802" s="52"/>
      <c r="L1802" s="41"/>
      <c r="M1802" s="52"/>
      <c r="N1802" s="52"/>
      <c r="O1802" s="52"/>
    </row>
    <row r="1803" spans="1:15" ht="15.75" customHeight="1" x14ac:dyDescent="0.15">
      <c r="A1803" s="41"/>
      <c r="B1803" s="52"/>
      <c r="C1803" s="52"/>
      <c r="D1803" s="52"/>
      <c r="E1803" s="41"/>
      <c r="F1803" s="41"/>
      <c r="G1803" s="52"/>
      <c r="H1803" s="41"/>
      <c r="I1803" s="41"/>
      <c r="J1803" s="52"/>
      <c r="K1803" s="52"/>
      <c r="L1803" s="41"/>
      <c r="M1803" s="52"/>
      <c r="N1803" s="52"/>
      <c r="O1803" s="52"/>
    </row>
    <row r="1804" spans="1:15" ht="15.75" customHeight="1" x14ac:dyDescent="0.15">
      <c r="A1804" s="41"/>
      <c r="B1804" s="52"/>
      <c r="C1804" s="52"/>
      <c r="D1804" s="52"/>
      <c r="E1804" s="41"/>
      <c r="F1804" s="41"/>
      <c r="G1804" s="52"/>
      <c r="H1804" s="41"/>
      <c r="I1804" s="41"/>
      <c r="J1804" s="52"/>
      <c r="K1804" s="52"/>
      <c r="L1804" s="41"/>
      <c r="M1804" s="52"/>
      <c r="N1804" s="52"/>
      <c r="O1804" s="52"/>
    </row>
    <row r="1805" spans="1:15" ht="15.75" customHeight="1" x14ac:dyDescent="0.15">
      <c r="A1805" s="41"/>
      <c r="B1805" s="52"/>
      <c r="C1805" s="52"/>
      <c r="D1805" s="52"/>
      <c r="E1805" s="41"/>
      <c r="F1805" s="41"/>
      <c r="G1805" s="52"/>
      <c r="H1805" s="41"/>
      <c r="I1805" s="41"/>
      <c r="J1805" s="52"/>
      <c r="K1805" s="52"/>
      <c r="L1805" s="41"/>
      <c r="M1805" s="52"/>
      <c r="N1805" s="52"/>
      <c r="O1805" s="52"/>
    </row>
    <row r="1806" spans="1:15" ht="15.75" customHeight="1" x14ac:dyDescent="0.15">
      <c r="A1806" s="41"/>
      <c r="B1806" s="52"/>
      <c r="C1806" s="52"/>
      <c r="D1806" s="52"/>
      <c r="E1806" s="41"/>
      <c r="F1806" s="41"/>
      <c r="G1806" s="52"/>
      <c r="H1806" s="41"/>
      <c r="I1806" s="41"/>
      <c r="J1806" s="52"/>
      <c r="K1806" s="52"/>
      <c r="L1806" s="41"/>
      <c r="M1806" s="52"/>
      <c r="N1806" s="52"/>
      <c r="O1806" s="52"/>
    </row>
    <row r="1807" spans="1:15" ht="15.75" customHeight="1" x14ac:dyDescent="0.15">
      <c r="A1807" s="41"/>
      <c r="B1807" s="52"/>
      <c r="C1807" s="52"/>
      <c r="D1807" s="52"/>
      <c r="E1807" s="41"/>
      <c r="F1807" s="41"/>
      <c r="G1807" s="52"/>
      <c r="H1807" s="41"/>
      <c r="I1807" s="41"/>
      <c r="J1807" s="52"/>
      <c r="K1807" s="52"/>
      <c r="L1807" s="41"/>
      <c r="M1807" s="52"/>
      <c r="N1807" s="52"/>
      <c r="O1807" s="52"/>
    </row>
    <row r="1808" spans="1:15" ht="15.75" customHeight="1" x14ac:dyDescent="0.15">
      <c r="A1808" s="41"/>
      <c r="B1808" s="52"/>
      <c r="C1808" s="52"/>
      <c r="D1808" s="52"/>
      <c r="E1808" s="41"/>
      <c r="F1808" s="41"/>
      <c r="G1808" s="52"/>
      <c r="H1808" s="41"/>
      <c r="I1808" s="41"/>
      <c r="J1808" s="52"/>
      <c r="K1808" s="52"/>
      <c r="L1808" s="41"/>
      <c r="M1808" s="52"/>
      <c r="N1808" s="52"/>
      <c r="O1808" s="52"/>
    </row>
    <row r="1809" spans="1:15" ht="15.75" customHeight="1" x14ac:dyDescent="0.15">
      <c r="A1809" s="41"/>
      <c r="B1809" s="52"/>
      <c r="C1809" s="52"/>
      <c r="D1809" s="52"/>
      <c r="E1809" s="41"/>
      <c r="F1809" s="41"/>
      <c r="G1809" s="52"/>
      <c r="H1809" s="41"/>
      <c r="I1809" s="41"/>
      <c r="J1809" s="52"/>
      <c r="K1809" s="52"/>
      <c r="L1809" s="41"/>
      <c r="M1809" s="52"/>
      <c r="N1809" s="52"/>
      <c r="O1809" s="52"/>
    </row>
    <row r="1810" spans="1:15" ht="15.75" customHeight="1" x14ac:dyDescent="0.15">
      <c r="A1810" s="41"/>
      <c r="B1810" s="52"/>
      <c r="C1810" s="52"/>
      <c r="D1810" s="52"/>
      <c r="E1810" s="41"/>
      <c r="F1810" s="41"/>
      <c r="G1810" s="52"/>
      <c r="H1810" s="41"/>
      <c r="I1810" s="41"/>
      <c r="J1810" s="52"/>
      <c r="K1810" s="52"/>
      <c r="L1810" s="41"/>
      <c r="M1810" s="52"/>
      <c r="N1810" s="52"/>
      <c r="O1810" s="52"/>
    </row>
    <row r="1811" spans="1:15" ht="15.75" customHeight="1" x14ac:dyDescent="0.15">
      <c r="A1811" s="41"/>
      <c r="B1811" s="52"/>
      <c r="C1811" s="52"/>
      <c r="D1811" s="52"/>
      <c r="E1811" s="41"/>
      <c r="F1811" s="41"/>
      <c r="G1811" s="52"/>
      <c r="H1811" s="41"/>
      <c r="I1811" s="41"/>
      <c r="J1811" s="52"/>
      <c r="K1811" s="52"/>
      <c r="L1811" s="41"/>
      <c r="M1811" s="52"/>
      <c r="N1811" s="52"/>
      <c r="O1811" s="52"/>
    </row>
    <row r="1812" spans="1:15" ht="15.75" customHeight="1" x14ac:dyDescent="0.15">
      <c r="A1812" s="41"/>
      <c r="B1812" s="52"/>
      <c r="C1812" s="52"/>
      <c r="D1812" s="52"/>
      <c r="E1812" s="41"/>
      <c r="F1812" s="41"/>
      <c r="G1812" s="52"/>
      <c r="H1812" s="41"/>
      <c r="I1812" s="41"/>
      <c r="J1812" s="52"/>
      <c r="K1812" s="52"/>
      <c r="L1812" s="41"/>
      <c r="M1812" s="52"/>
      <c r="N1812" s="52"/>
      <c r="O1812" s="52"/>
    </row>
    <row r="1813" spans="1:15" ht="15.75" customHeight="1" x14ac:dyDescent="0.15">
      <c r="A1813" s="41"/>
      <c r="B1813" s="52"/>
      <c r="C1813" s="52"/>
      <c r="D1813" s="52"/>
      <c r="E1813" s="41"/>
      <c r="F1813" s="41"/>
      <c r="G1813" s="52"/>
      <c r="H1813" s="41"/>
      <c r="I1813" s="41"/>
      <c r="J1813" s="52"/>
      <c r="K1813" s="52"/>
      <c r="L1813" s="41"/>
      <c r="M1813" s="52"/>
      <c r="N1813" s="52"/>
      <c r="O1813" s="52"/>
    </row>
    <row r="1814" spans="1:15" ht="15.75" customHeight="1" x14ac:dyDescent="0.15">
      <c r="A1814" s="41"/>
      <c r="B1814" s="52"/>
      <c r="C1814" s="52"/>
      <c r="D1814" s="52"/>
      <c r="E1814" s="41"/>
      <c r="F1814" s="41"/>
      <c r="G1814" s="52"/>
      <c r="H1814" s="41"/>
      <c r="I1814" s="41"/>
      <c r="J1814" s="52"/>
      <c r="K1814" s="52"/>
      <c r="L1814" s="41"/>
      <c r="M1814" s="52"/>
      <c r="N1814" s="52"/>
      <c r="O1814" s="52"/>
    </row>
    <row r="1815" spans="1:15" ht="15.75" customHeight="1" x14ac:dyDescent="0.15">
      <c r="A1815" s="41"/>
      <c r="B1815" s="52"/>
      <c r="C1815" s="52"/>
      <c r="D1815" s="52"/>
      <c r="E1815" s="41"/>
      <c r="F1815" s="41"/>
      <c r="G1815" s="52"/>
      <c r="H1815" s="41"/>
      <c r="I1815" s="41"/>
      <c r="J1815" s="52"/>
      <c r="K1815" s="52"/>
      <c r="L1815" s="41"/>
      <c r="M1815" s="52"/>
      <c r="N1815" s="52"/>
      <c r="O1815" s="52"/>
    </row>
    <row r="1816" spans="1:15" ht="15.75" customHeight="1" x14ac:dyDescent="0.15">
      <c r="A1816" s="41"/>
      <c r="B1816" s="52"/>
      <c r="C1816" s="52"/>
      <c r="D1816" s="52"/>
      <c r="E1816" s="41"/>
      <c r="F1816" s="41"/>
      <c r="G1816" s="52"/>
      <c r="H1816" s="41"/>
      <c r="I1816" s="41"/>
      <c r="J1816" s="52"/>
      <c r="K1816" s="52"/>
      <c r="L1816" s="41"/>
      <c r="M1816" s="52"/>
      <c r="N1816" s="52"/>
      <c r="O1816" s="52"/>
    </row>
    <row r="1817" spans="1:15" ht="15.75" customHeight="1" x14ac:dyDescent="0.15">
      <c r="A1817" s="41"/>
      <c r="B1817" s="52"/>
      <c r="C1817" s="52"/>
      <c r="D1817" s="52"/>
      <c r="E1817" s="41"/>
      <c r="F1817" s="41"/>
      <c r="G1817" s="52"/>
      <c r="H1817" s="41"/>
      <c r="I1817" s="41"/>
      <c r="J1817" s="52"/>
      <c r="K1817" s="52"/>
      <c r="L1817" s="41"/>
      <c r="M1817" s="52"/>
      <c r="N1817" s="52"/>
      <c r="O1817" s="52"/>
    </row>
    <row r="1818" spans="1:15" ht="15.75" customHeight="1" x14ac:dyDescent="0.15">
      <c r="A1818" s="41"/>
      <c r="B1818" s="52"/>
      <c r="C1818" s="52"/>
      <c r="D1818" s="52"/>
      <c r="E1818" s="41"/>
      <c r="F1818" s="41"/>
      <c r="G1818" s="52"/>
      <c r="H1818" s="41"/>
      <c r="I1818" s="41"/>
      <c r="J1818" s="52"/>
      <c r="K1818" s="52"/>
      <c r="L1818" s="41"/>
      <c r="M1818" s="52"/>
      <c r="N1818" s="52"/>
      <c r="O1818" s="52"/>
    </row>
    <row r="1819" spans="1:15" ht="15.75" customHeight="1" x14ac:dyDescent="0.15">
      <c r="A1819" s="41"/>
      <c r="B1819" s="52"/>
      <c r="C1819" s="52"/>
      <c r="D1819" s="52"/>
      <c r="E1819" s="41"/>
      <c r="F1819" s="41"/>
      <c r="G1819" s="52"/>
      <c r="H1819" s="41"/>
      <c r="I1819" s="41"/>
      <c r="J1819" s="52"/>
      <c r="K1819" s="52"/>
      <c r="L1819" s="41"/>
      <c r="M1819" s="52"/>
      <c r="N1819" s="52"/>
      <c r="O1819" s="52"/>
    </row>
    <row r="1820" spans="1:15" ht="15.75" customHeight="1" x14ac:dyDescent="0.15">
      <c r="A1820" s="41"/>
      <c r="B1820" s="52"/>
      <c r="C1820" s="52"/>
      <c r="D1820" s="52"/>
      <c r="E1820" s="41"/>
      <c r="F1820" s="41"/>
      <c r="G1820" s="52"/>
      <c r="H1820" s="41"/>
      <c r="I1820" s="41"/>
      <c r="J1820" s="52"/>
      <c r="K1820" s="52"/>
      <c r="L1820" s="41"/>
      <c r="M1820" s="52"/>
      <c r="N1820" s="52"/>
      <c r="O1820" s="52"/>
    </row>
    <row r="1821" spans="1:15" ht="15.75" customHeight="1" x14ac:dyDescent="0.15">
      <c r="A1821" s="41"/>
      <c r="B1821" s="52"/>
      <c r="C1821" s="52"/>
      <c r="D1821" s="52"/>
      <c r="E1821" s="41"/>
      <c r="F1821" s="41"/>
      <c r="G1821" s="52"/>
      <c r="H1821" s="41"/>
      <c r="I1821" s="41"/>
      <c r="J1821" s="52"/>
      <c r="K1821" s="52"/>
      <c r="L1821" s="41"/>
      <c r="M1821" s="52"/>
      <c r="N1821" s="52"/>
      <c r="O1821" s="52"/>
    </row>
    <row r="1822" spans="1:15" ht="15.75" customHeight="1" x14ac:dyDescent="0.15">
      <c r="A1822" s="41"/>
      <c r="B1822" s="52"/>
      <c r="C1822" s="52"/>
      <c r="D1822" s="52"/>
      <c r="E1822" s="41"/>
      <c r="F1822" s="41"/>
      <c r="G1822" s="52"/>
      <c r="H1822" s="41"/>
      <c r="I1822" s="41"/>
      <c r="J1822" s="52"/>
      <c r="K1822" s="52"/>
      <c r="L1822" s="41"/>
      <c r="M1822" s="52"/>
      <c r="N1822" s="52"/>
      <c r="O1822" s="52"/>
    </row>
    <row r="1823" spans="1:15" ht="15.75" customHeight="1" x14ac:dyDescent="0.15">
      <c r="A1823" s="41"/>
      <c r="B1823" s="52"/>
      <c r="C1823" s="52"/>
      <c r="D1823" s="52"/>
      <c r="E1823" s="41"/>
      <c r="F1823" s="41"/>
      <c r="G1823" s="52"/>
      <c r="H1823" s="41"/>
      <c r="I1823" s="41"/>
      <c r="J1823" s="52"/>
      <c r="K1823" s="52"/>
      <c r="L1823" s="41"/>
      <c r="M1823" s="52"/>
      <c r="N1823" s="52"/>
      <c r="O1823" s="52"/>
    </row>
    <row r="1824" spans="1:15" ht="15.75" customHeight="1" x14ac:dyDescent="0.15">
      <c r="A1824" s="41"/>
      <c r="B1824" s="52"/>
      <c r="C1824" s="52"/>
      <c r="D1824" s="52"/>
      <c r="E1824" s="41"/>
      <c r="F1824" s="41"/>
      <c r="G1824" s="52"/>
      <c r="H1824" s="41"/>
      <c r="I1824" s="41"/>
      <c r="J1824" s="52"/>
      <c r="K1824" s="52"/>
      <c r="L1824" s="41"/>
      <c r="M1824" s="52"/>
      <c r="N1824" s="52"/>
      <c r="O1824" s="52"/>
    </row>
    <row r="1825" spans="1:15" ht="15.75" customHeight="1" x14ac:dyDescent="0.15">
      <c r="A1825" s="41"/>
      <c r="B1825" s="52"/>
      <c r="C1825" s="52"/>
      <c r="D1825" s="52"/>
      <c r="E1825" s="41"/>
      <c r="F1825" s="41"/>
      <c r="G1825" s="52"/>
      <c r="H1825" s="41"/>
      <c r="I1825" s="41"/>
      <c r="J1825" s="52"/>
      <c r="K1825" s="52"/>
      <c r="L1825" s="41"/>
      <c r="M1825" s="52"/>
      <c r="N1825" s="52"/>
      <c r="O1825" s="52"/>
    </row>
    <row r="1826" spans="1:15" ht="15.75" customHeight="1" x14ac:dyDescent="0.15">
      <c r="A1826" s="41"/>
      <c r="B1826" s="52"/>
      <c r="C1826" s="52"/>
      <c r="D1826" s="52"/>
      <c r="E1826" s="41"/>
      <c r="F1826" s="41"/>
      <c r="G1826" s="52"/>
      <c r="H1826" s="41"/>
      <c r="I1826" s="41"/>
      <c r="J1826" s="52"/>
      <c r="K1826" s="52"/>
      <c r="L1826" s="41"/>
      <c r="M1826" s="52"/>
      <c r="N1826" s="52"/>
      <c r="O1826" s="52"/>
    </row>
    <row r="1827" spans="1:15" ht="15.75" customHeight="1" x14ac:dyDescent="0.15">
      <c r="A1827" s="41"/>
      <c r="B1827" s="52"/>
      <c r="C1827" s="52"/>
      <c r="D1827" s="52"/>
      <c r="E1827" s="41"/>
      <c r="F1827" s="41"/>
      <c r="G1827" s="52"/>
      <c r="H1827" s="41"/>
      <c r="I1827" s="41"/>
      <c r="J1827" s="52"/>
      <c r="K1827" s="52"/>
      <c r="L1827" s="41"/>
      <c r="M1827" s="52"/>
      <c r="N1827" s="52"/>
      <c r="O1827" s="52"/>
    </row>
    <row r="1828" spans="1:15" ht="15.75" customHeight="1" x14ac:dyDescent="0.15">
      <c r="A1828" s="41"/>
      <c r="B1828" s="52"/>
      <c r="C1828" s="52"/>
      <c r="D1828" s="52"/>
      <c r="E1828" s="41"/>
      <c r="F1828" s="41"/>
      <c r="G1828" s="52"/>
      <c r="H1828" s="41"/>
      <c r="I1828" s="41"/>
      <c r="J1828" s="52"/>
      <c r="K1828" s="52"/>
      <c r="L1828" s="41"/>
      <c r="M1828" s="52"/>
      <c r="N1828" s="52"/>
      <c r="O1828" s="52"/>
    </row>
    <row r="1829" spans="1:15" ht="15.75" customHeight="1" x14ac:dyDescent="0.15">
      <c r="A1829" s="41"/>
      <c r="B1829" s="52"/>
      <c r="C1829" s="52"/>
      <c r="D1829" s="52"/>
      <c r="E1829" s="41"/>
      <c r="F1829" s="41"/>
      <c r="G1829" s="52"/>
      <c r="H1829" s="41"/>
      <c r="I1829" s="41"/>
      <c r="J1829" s="52"/>
      <c r="K1829" s="52"/>
      <c r="L1829" s="41"/>
      <c r="M1829" s="52"/>
      <c r="N1829" s="52"/>
      <c r="O1829" s="52"/>
    </row>
    <row r="1830" spans="1:15" ht="15.75" customHeight="1" x14ac:dyDescent="0.15">
      <c r="A1830" s="41"/>
      <c r="B1830" s="52"/>
      <c r="C1830" s="52"/>
      <c r="D1830" s="52"/>
      <c r="E1830" s="41"/>
      <c r="F1830" s="41"/>
      <c r="G1830" s="52"/>
      <c r="H1830" s="41"/>
      <c r="I1830" s="41"/>
      <c r="J1830" s="52"/>
      <c r="K1830" s="52"/>
      <c r="L1830" s="41"/>
      <c r="M1830" s="52"/>
      <c r="N1830" s="52"/>
      <c r="O1830" s="52"/>
    </row>
    <row r="1831" spans="1:15" ht="15.75" customHeight="1" x14ac:dyDescent="0.15">
      <c r="A1831" s="41"/>
      <c r="B1831" s="52"/>
      <c r="C1831" s="52"/>
      <c r="D1831" s="52"/>
      <c r="E1831" s="41"/>
      <c r="F1831" s="41"/>
      <c r="G1831" s="52"/>
      <c r="H1831" s="41"/>
      <c r="I1831" s="41"/>
      <c r="J1831" s="52"/>
      <c r="K1831" s="52"/>
      <c r="L1831" s="41"/>
      <c r="M1831" s="52"/>
      <c r="N1831" s="52"/>
      <c r="O1831" s="52"/>
    </row>
    <row r="1832" spans="1:15" ht="15.75" customHeight="1" x14ac:dyDescent="0.15">
      <c r="A1832" s="41"/>
      <c r="B1832" s="52"/>
      <c r="C1832" s="52"/>
      <c r="D1832" s="52"/>
      <c r="E1832" s="41"/>
      <c r="F1832" s="41"/>
      <c r="G1832" s="52"/>
      <c r="H1832" s="41"/>
      <c r="I1832" s="41"/>
      <c r="J1832" s="52"/>
      <c r="K1832" s="52"/>
      <c r="L1832" s="41"/>
      <c r="M1832" s="52"/>
      <c r="N1832" s="52"/>
      <c r="O1832" s="52"/>
    </row>
    <row r="1833" spans="1:15" ht="15.75" customHeight="1" x14ac:dyDescent="0.15">
      <c r="A1833" s="41"/>
      <c r="B1833" s="52"/>
      <c r="C1833" s="52"/>
      <c r="D1833" s="52"/>
      <c r="E1833" s="41"/>
      <c r="F1833" s="41"/>
      <c r="G1833" s="52"/>
      <c r="H1833" s="41"/>
      <c r="I1833" s="41"/>
      <c r="J1833" s="52"/>
      <c r="K1833" s="52"/>
      <c r="L1833" s="41"/>
      <c r="M1833" s="52"/>
      <c r="N1833" s="52"/>
      <c r="O1833" s="52"/>
    </row>
    <row r="1834" spans="1:15" ht="15.75" customHeight="1" x14ac:dyDescent="0.15">
      <c r="A1834" s="41"/>
      <c r="B1834" s="52"/>
      <c r="C1834" s="52"/>
      <c r="D1834" s="52"/>
      <c r="E1834" s="41"/>
      <c r="F1834" s="41"/>
      <c r="G1834" s="52"/>
      <c r="H1834" s="41"/>
      <c r="I1834" s="41"/>
      <c r="J1834" s="52"/>
      <c r="K1834" s="52"/>
      <c r="L1834" s="41"/>
      <c r="M1834" s="52"/>
      <c r="N1834" s="52"/>
      <c r="O1834" s="52"/>
    </row>
    <row r="1835" spans="1:15" ht="15.75" customHeight="1" x14ac:dyDescent="0.15">
      <c r="A1835" s="41"/>
      <c r="B1835" s="52"/>
      <c r="C1835" s="52"/>
      <c r="D1835" s="52"/>
      <c r="E1835" s="41"/>
      <c r="F1835" s="41"/>
      <c r="G1835" s="52"/>
      <c r="H1835" s="41"/>
      <c r="I1835" s="41"/>
      <c r="J1835" s="52"/>
      <c r="K1835" s="52"/>
      <c r="L1835" s="41"/>
      <c r="M1835" s="52"/>
      <c r="N1835" s="52"/>
      <c r="O1835" s="52"/>
    </row>
    <row r="1836" spans="1:15" ht="15.75" customHeight="1" x14ac:dyDescent="0.15">
      <c r="A1836" s="41"/>
      <c r="B1836" s="52"/>
      <c r="C1836" s="52"/>
      <c r="D1836" s="52"/>
      <c r="E1836" s="41"/>
      <c r="F1836" s="41"/>
      <c r="G1836" s="52"/>
      <c r="H1836" s="41"/>
      <c r="I1836" s="41"/>
      <c r="J1836" s="52"/>
      <c r="K1836" s="52"/>
      <c r="L1836" s="41"/>
      <c r="M1836" s="52"/>
      <c r="N1836" s="52"/>
      <c r="O1836" s="52"/>
    </row>
    <row r="1837" spans="1:15" ht="15.75" customHeight="1" x14ac:dyDescent="0.15">
      <c r="A1837" s="41"/>
      <c r="B1837" s="52"/>
      <c r="C1837" s="52"/>
      <c r="D1837" s="52"/>
      <c r="E1837" s="41"/>
      <c r="F1837" s="41"/>
      <c r="G1837" s="52"/>
      <c r="H1837" s="41"/>
      <c r="I1837" s="41"/>
      <c r="J1837" s="52"/>
      <c r="K1837" s="52"/>
      <c r="L1837" s="41"/>
      <c r="M1837" s="52"/>
      <c r="N1837" s="52"/>
      <c r="O1837" s="52"/>
    </row>
    <row r="1838" spans="1:15" ht="15.75" customHeight="1" x14ac:dyDescent="0.15">
      <c r="A1838" s="41"/>
      <c r="B1838" s="52"/>
      <c r="C1838" s="52"/>
      <c r="D1838" s="52"/>
      <c r="E1838" s="41"/>
      <c r="F1838" s="41"/>
      <c r="G1838" s="52"/>
      <c r="H1838" s="41"/>
      <c r="I1838" s="41"/>
      <c r="J1838" s="52"/>
      <c r="K1838" s="52"/>
      <c r="L1838" s="41"/>
      <c r="M1838" s="52"/>
      <c r="N1838" s="52"/>
      <c r="O1838" s="52"/>
    </row>
    <row r="1839" spans="1:15" ht="15.75" customHeight="1" x14ac:dyDescent="0.15">
      <c r="A1839" s="41"/>
      <c r="B1839" s="52"/>
      <c r="C1839" s="52"/>
      <c r="D1839" s="52"/>
      <c r="E1839" s="41"/>
      <c r="F1839" s="41"/>
      <c r="G1839" s="52"/>
      <c r="H1839" s="41"/>
      <c r="I1839" s="41"/>
      <c r="J1839" s="52"/>
      <c r="K1839" s="52"/>
      <c r="L1839" s="41"/>
      <c r="M1839" s="52"/>
      <c r="N1839" s="52"/>
      <c r="O1839" s="52"/>
    </row>
    <row r="1840" spans="1:15" ht="15.75" customHeight="1" x14ac:dyDescent="0.15">
      <c r="A1840" s="41"/>
      <c r="B1840" s="52"/>
      <c r="C1840" s="52"/>
      <c r="D1840" s="52"/>
      <c r="E1840" s="41"/>
      <c r="F1840" s="41"/>
      <c r="G1840" s="52"/>
      <c r="H1840" s="41"/>
      <c r="I1840" s="41"/>
      <c r="J1840" s="52"/>
      <c r="K1840" s="52"/>
      <c r="L1840" s="41"/>
      <c r="M1840" s="52"/>
      <c r="N1840" s="52"/>
      <c r="O1840" s="52"/>
    </row>
    <row r="1841" spans="1:15" ht="15.75" customHeight="1" x14ac:dyDescent="0.15">
      <c r="A1841" s="41"/>
      <c r="B1841" s="52"/>
      <c r="C1841" s="52"/>
      <c r="D1841" s="52"/>
      <c r="E1841" s="41"/>
      <c r="F1841" s="41"/>
      <c r="G1841" s="52"/>
      <c r="H1841" s="41"/>
      <c r="I1841" s="41"/>
      <c r="J1841" s="52"/>
      <c r="K1841" s="52"/>
      <c r="L1841" s="41"/>
      <c r="M1841" s="52"/>
      <c r="N1841" s="52"/>
      <c r="O1841" s="52"/>
    </row>
    <row r="1842" spans="1:15" ht="15.75" customHeight="1" x14ac:dyDescent="0.15">
      <c r="A1842" s="41"/>
      <c r="B1842" s="52"/>
      <c r="C1842" s="52"/>
      <c r="D1842" s="52"/>
      <c r="E1842" s="41"/>
      <c r="F1842" s="41"/>
      <c r="G1842" s="52"/>
      <c r="H1842" s="41"/>
      <c r="I1842" s="41"/>
      <c r="J1842" s="52"/>
      <c r="K1842" s="52"/>
      <c r="L1842" s="41"/>
      <c r="M1842" s="52"/>
      <c r="N1842" s="52"/>
      <c r="O1842" s="52"/>
    </row>
    <row r="1843" spans="1:15" ht="15.75" customHeight="1" x14ac:dyDescent="0.15">
      <c r="A1843" s="41"/>
      <c r="B1843" s="52"/>
      <c r="C1843" s="52"/>
      <c r="D1843" s="52"/>
      <c r="E1843" s="41"/>
      <c r="F1843" s="41"/>
      <c r="G1843" s="52"/>
      <c r="H1843" s="41"/>
      <c r="I1843" s="41"/>
      <c r="J1843" s="52"/>
      <c r="K1843" s="52"/>
      <c r="L1843" s="41"/>
      <c r="M1843" s="52"/>
      <c r="N1843" s="52"/>
      <c r="O1843" s="52"/>
    </row>
    <row r="1844" spans="1:15" ht="15.75" customHeight="1" x14ac:dyDescent="0.15">
      <c r="A1844" s="41"/>
      <c r="B1844" s="52"/>
      <c r="C1844" s="52"/>
      <c r="D1844" s="52"/>
      <c r="E1844" s="41"/>
      <c r="F1844" s="41"/>
      <c r="G1844" s="52"/>
      <c r="H1844" s="41"/>
      <c r="I1844" s="41"/>
      <c r="J1844" s="52"/>
      <c r="K1844" s="52"/>
      <c r="L1844" s="41"/>
      <c r="M1844" s="52"/>
      <c r="N1844" s="52"/>
      <c r="O1844" s="52"/>
    </row>
    <row r="1845" spans="1:15" ht="15.75" customHeight="1" x14ac:dyDescent="0.15">
      <c r="A1845" s="41"/>
      <c r="B1845" s="52"/>
      <c r="C1845" s="52"/>
      <c r="D1845" s="52"/>
      <c r="E1845" s="41"/>
      <c r="F1845" s="41"/>
      <c r="G1845" s="52"/>
      <c r="H1845" s="41"/>
      <c r="I1845" s="41"/>
      <c r="J1845" s="52"/>
      <c r="K1845" s="52"/>
      <c r="L1845" s="41"/>
      <c r="M1845" s="52"/>
      <c r="N1845" s="52"/>
      <c r="O1845" s="52"/>
    </row>
    <row r="1846" spans="1:15" ht="15.75" customHeight="1" x14ac:dyDescent="0.15">
      <c r="A1846" s="41"/>
      <c r="B1846" s="52"/>
      <c r="C1846" s="52"/>
      <c r="D1846" s="52"/>
      <c r="E1846" s="41"/>
      <c r="F1846" s="41"/>
      <c r="G1846" s="52"/>
      <c r="H1846" s="41"/>
      <c r="I1846" s="41"/>
      <c r="J1846" s="52"/>
      <c r="K1846" s="52"/>
      <c r="L1846" s="41"/>
      <c r="M1846" s="52"/>
      <c r="N1846" s="52"/>
      <c r="O1846" s="52"/>
    </row>
    <row r="1847" spans="1:15" ht="15.75" customHeight="1" x14ac:dyDescent="0.15">
      <c r="A1847" s="41"/>
      <c r="B1847" s="52"/>
      <c r="C1847" s="52"/>
      <c r="D1847" s="52"/>
      <c r="E1847" s="41"/>
      <c r="F1847" s="41"/>
      <c r="G1847" s="52"/>
      <c r="H1847" s="41"/>
      <c r="I1847" s="41"/>
      <c r="J1847" s="52"/>
      <c r="K1847" s="52"/>
      <c r="L1847" s="41"/>
      <c r="M1847" s="52"/>
      <c r="N1847" s="52"/>
      <c r="O1847" s="52"/>
    </row>
    <row r="1848" spans="1:15" ht="15.75" customHeight="1" x14ac:dyDescent="0.15">
      <c r="A1848" s="41"/>
      <c r="B1848" s="52"/>
      <c r="C1848" s="52"/>
      <c r="D1848" s="52"/>
      <c r="E1848" s="41"/>
      <c r="F1848" s="41"/>
      <c r="G1848" s="52"/>
      <c r="H1848" s="41"/>
      <c r="I1848" s="41"/>
      <c r="J1848" s="52"/>
      <c r="K1848" s="52"/>
      <c r="L1848" s="41"/>
      <c r="M1848" s="52"/>
      <c r="N1848" s="52"/>
      <c r="O1848" s="52"/>
    </row>
    <row r="1849" spans="1:15" ht="15.75" customHeight="1" x14ac:dyDescent="0.15">
      <c r="A1849" s="41"/>
      <c r="B1849" s="52"/>
      <c r="C1849" s="52"/>
      <c r="D1849" s="52"/>
      <c r="E1849" s="41"/>
      <c r="F1849" s="41"/>
      <c r="G1849" s="52"/>
      <c r="H1849" s="41"/>
      <c r="I1849" s="41"/>
      <c r="J1849" s="52"/>
      <c r="K1849" s="52"/>
      <c r="L1849" s="41"/>
      <c r="M1849" s="52"/>
      <c r="N1849" s="52"/>
      <c r="O1849" s="52"/>
    </row>
    <row r="1850" spans="1:15" ht="15.75" customHeight="1" x14ac:dyDescent="0.15">
      <c r="A1850" s="41"/>
      <c r="B1850" s="52"/>
      <c r="C1850" s="52"/>
      <c r="D1850" s="52"/>
      <c r="E1850" s="41"/>
      <c r="F1850" s="41"/>
      <c r="G1850" s="52"/>
      <c r="H1850" s="41"/>
      <c r="I1850" s="41"/>
      <c r="J1850" s="52"/>
      <c r="K1850" s="52"/>
      <c r="L1850" s="41"/>
      <c r="M1850" s="52"/>
      <c r="N1850" s="52"/>
      <c r="O1850" s="52"/>
    </row>
    <row r="1851" spans="1:15" ht="15.75" customHeight="1" x14ac:dyDescent="0.15">
      <c r="A1851" s="41"/>
      <c r="B1851" s="52"/>
      <c r="C1851" s="52"/>
      <c r="D1851" s="52"/>
      <c r="E1851" s="41"/>
      <c r="F1851" s="41"/>
      <c r="G1851" s="52"/>
      <c r="H1851" s="41"/>
      <c r="I1851" s="41"/>
      <c r="J1851" s="52"/>
      <c r="K1851" s="52"/>
      <c r="L1851" s="41"/>
      <c r="M1851" s="52"/>
      <c r="N1851" s="52"/>
      <c r="O1851" s="52"/>
    </row>
    <row r="1852" spans="1:15" ht="15.75" customHeight="1" x14ac:dyDescent="0.15">
      <c r="A1852" s="41"/>
      <c r="B1852" s="52"/>
      <c r="C1852" s="52"/>
      <c r="D1852" s="52"/>
      <c r="E1852" s="41"/>
      <c r="F1852" s="41"/>
      <c r="G1852" s="52"/>
      <c r="H1852" s="41"/>
      <c r="I1852" s="41"/>
      <c r="J1852" s="52"/>
      <c r="K1852" s="52"/>
      <c r="L1852" s="41"/>
      <c r="M1852" s="52"/>
      <c r="N1852" s="52"/>
      <c r="O1852" s="52"/>
    </row>
    <row r="1853" spans="1:15" ht="15.75" customHeight="1" x14ac:dyDescent="0.15">
      <c r="A1853" s="41"/>
      <c r="B1853" s="52"/>
      <c r="C1853" s="52"/>
      <c r="D1853" s="52"/>
      <c r="E1853" s="41"/>
      <c r="F1853" s="41"/>
      <c r="G1853" s="52"/>
      <c r="H1853" s="41"/>
      <c r="I1853" s="41"/>
      <c r="J1853" s="52"/>
      <c r="K1853" s="52"/>
      <c r="L1853" s="41"/>
      <c r="M1853" s="52"/>
      <c r="N1853" s="52"/>
      <c r="O1853" s="52"/>
    </row>
    <row r="1854" spans="1:15" ht="15.75" customHeight="1" x14ac:dyDescent="0.15">
      <c r="A1854" s="41"/>
      <c r="B1854" s="52"/>
      <c r="C1854" s="52"/>
      <c r="D1854" s="52"/>
      <c r="E1854" s="41"/>
      <c r="F1854" s="41"/>
      <c r="G1854" s="52"/>
      <c r="H1854" s="41"/>
      <c r="I1854" s="41"/>
      <c r="J1854" s="52"/>
      <c r="K1854" s="52"/>
      <c r="L1854" s="41"/>
      <c r="M1854" s="52"/>
      <c r="N1854" s="52"/>
      <c r="O1854" s="52"/>
    </row>
    <row r="1855" spans="1:15" ht="15.75" customHeight="1" x14ac:dyDescent="0.15">
      <c r="A1855" s="41"/>
      <c r="B1855" s="52"/>
      <c r="C1855" s="52"/>
      <c r="D1855" s="52"/>
      <c r="E1855" s="41"/>
      <c r="F1855" s="41"/>
      <c r="G1855" s="52"/>
      <c r="H1855" s="41"/>
      <c r="I1855" s="41"/>
      <c r="J1855" s="52"/>
      <c r="K1855" s="52"/>
      <c r="L1855" s="41"/>
      <c r="M1855" s="52"/>
      <c r="N1855" s="52"/>
      <c r="O1855" s="52"/>
    </row>
    <row r="1856" spans="1:15" ht="15.75" customHeight="1" x14ac:dyDescent="0.15">
      <c r="A1856" s="41"/>
      <c r="B1856" s="52"/>
      <c r="C1856" s="52"/>
      <c r="D1856" s="52"/>
      <c r="E1856" s="41"/>
      <c r="F1856" s="41"/>
      <c r="G1856" s="52"/>
      <c r="H1856" s="41"/>
      <c r="I1856" s="41"/>
      <c r="J1856" s="52"/>
      <c r="K1856" s="52"/>
      <c r="L1856" s="41"/>
      <c r="M1856" s="52"/>
      <c r="N1856" s="52"/>
      <c r="O1856" s="52"/>
    </row>
    <row r="1857" spans="1:15" ht="15.75" customHeight="1" x14ac:dyDescent="0.15">
      <c r="A1857" s="41"/>
      <c r="B1857" s="52"/>
      <c r="C1857" s="52"/>
      <c r="D1857" s="52"/>
      <c r="E1857" s="41"/>
      <c r="F1857" s="41"/>
      <c r="G1857" s="52"/>
      <c r="H1857" s="41"/>
      <c r="I1857" s="41"/>
      <c r="J1857" s="52"/>
      <c r="K1857" s="52"/>
      <c r="L1857" s="41"/>
      <c r="M1857" s="52"/>
      <c r="N1857" s="52"/>
      <c r="O1857" s="52"/>
    </row>
    <row r="1858" spans="1:15" ht="15.75" customHeight="1" x14ac:dyDescent="0.15">
      <c r="A1858" s="41"/>
      <c r="B1858" s="52"/>
      <c r="C1858" s="52"/>
      <c r="D1858" s="52"/>
      <c r="E1858" s="41"/>
      <c r="F1858" s="41"/>
      <c r="G1858" s="52"/>
      <c r="H1858" s="41"/>
      <c r="I1858" s="41"/>
      <c r="J1858" s="52"/>
      <c r="K1858" s="52"/>
      <c r="L1858" s="41"/>
      <c r="M1858" s="52"/>
      <c r="N1858" s="52"/>
      <c r="O1858" s="52"/>
    </row>
    <row r="1859" spans="1:15" ht="15.75" customHeight="1" x14ac:dyDescent="0.15">
      <c r="A1859" s="41"/>
      <c r="B1859" s="52"/>
      <c r="C1859" s="52"/>
      <c r="D1859" s="52"/>
      <c r="E1859" s="41"/>
      <c r="F1859" s="41"/>
      <c r="G1859" s="52"/>
      <c r="H1859" s="41"/>
      <c r="I1859" s="41"/>
      <c r="J1859" s="52"/>
      <c r="K1859" s="52"/>
      <c r="L1859" s="41"/>
      <c r="M1859" s="52"/>
      <c r="N1859" s="52"/>
      <c r="O1859" s="52"/>
    </row>
    <row r="1860" spans="1:15" ht="15.75" customHeight="1" x14ac:dyDescent="0.15">
      <c r="A1860" s="41"/>
      <c r="B1860" s="52"/>
      <c r="C1860" s="52"/>
      <c r="D1860" s="52"/>
      <c r="E1860" s="41"/>
      <c r="F1860" s="41"/>
      <c r="G1860" s="52"/>
      <c r="H1860" s="41"/>
      <c r="I1860" s="41"/>
      <c r="J1860" s="52"/>
      <c r="K1860" s="52"/>
      <c r="L1860" s="41"/>
      <c r="M1860" s="52"/>
      <c r="N1860" s="52"/>
      <c r="O1860" s="52"/>
    </row>
    <row r="1861" spans="1:15" ht="15.75" customHeight="1" x14ac:dyDescent="0.15">
      <c r="A1861" s="41"/>
      <c r="B1861" s="52"/>
      <c r="C1861" s="52"/>
      <c r="D1861" s="52"/>
      <c r="E1861" s="41"/>
      <c r="F1861" s="41"/>
      <c r="G1861" s="52"/>
      <c r="H1861" s="41"/>
      <c r="I1861" s="41"/>
      <c r="J1861" s="52"/>
      <c r="K1861" s="52"/>
      <c r="L1861" s="41"/>
      <c r="M1861" s="52"/>
      <c r="N1861" s="52"/>
      <c r="O1861" s="52"/>
    </row>
    <row r="1862" spans="1:15" ht="15.75" customHeight="1" x14ac:dyDescent="0.15">
      <c r="A1862" s="41"/>
      <c r="B1862" s="52"/>
      <c r="C1862" s="52"/>
      <c r="D1862" s="52"/>
      <c r="E1862" s="41"/>
      <c r="F1862" s="41"/>
      <c r="G1862" s="52"/>
      <c r="H1862" s="41"/>
      <c r="I1862" s="41"/>
      <c r="J1862" s="52"/>
      <c r="K1862" s="52"/>
      <c r="L1862" s="41"/>
      <c r="M1862" s="52"/>
      <c r="N1862" s="52"/>
      <c r="O1862" s="52"/>
    </row>
    <row r="1863" spans="1:15" ht="15.75" customHeight="1" x14ac:dyDescent="0.15">
      <c r="A1863" s="41"/>
      <c r="B1863" s="52"/>
      <c r="C1863" s="52"/>
      <c r="D1863" s="52"/>
      <c r="E1863" s="41"/>
      <c r="F1863" s="41"/>
      <c r="G1863" s="52"/>
      <c r="H1863" s="41"/>
      <c r="I1863" s="41"/>
      <c r="J1863" s="52"/>
      <c r="K1863" s="52"/>
      <c r="L1863" s="41"/>
      <c r="M1863" s="52"/>
      <c r="N1863" s="52"/>
      <c r="O1863" s="52"/>
    </row>
    <row r="1864" spans="1:15" ht="15.75" customHeight="1" x14ac:dyDescent="0.15">
      <c r="A1864" s="41"/>
      <c r="B1864" s="52"/>
      <c r="C1864" s="52"/>
      <c r="D1864" s="52"/>
      <c r="E1864" s="41"/>
      <c r="F1864" s="41"/>
      <c r="G1864" s="52"/>
      <c r="H1864" s="41"/>
      <c r="I1864" s="41"/>
      <c r="J1864" s="52"/>
      <c r="K1864" s="52"/>
      <c r="L1864" s="41"/>
      <c r="M1864" s="52"/>
      <c r="N1864" s="52"/>
      <c r="O1864" s="52"/>
    </row>
    <row r="1865" spans="1:15" ht="15.75" customHeight="1" x14ac:dyDescent="0.15">
      <c r="A1865" s="41"/>
      <c r="B1865" s="52"/>
      <c r="C1865" s="52"/>
      <c r="D1865" s="52"/>
      <c r="E1865" s="41"/>
      <c r="F1865" s="41"/>
      <c r="G1865" s="52"/>
      <c r="H1865" s="41"/>
      <c r="I1865" s="41"/>
      <c r="J1865" s="52"/>
      <c r="K1865" s="52"/>
      <c r="L1865" s="41"/>
      <c r="M1865" s="52"/>
      <c r="N1865" s="52"/>
      <c r="O1865" s="52"/>
    </row>
    <row r="1866" spans="1:15" ht="15.75" customHeight="1" x14ac:dyDescent="0.15">
      <c r="A1866" s="41"/>
      <c r="B1866" s="52"/>
      <c r="C1866" s="52"/>
      <c r="D1866" s="52"/>
      <c r="E1866" s="41"/>
      <c r="F1866" s="41"/>
      <c r="G1866" s="52"/>
      <c r="H1866" s="41"/>
      <c r="I1866" s="41"/>
      <c r="J1866" s="52"/>
      <c r="K1866" s="52"/>
      <c r="L1866" s="41"/>
      <c r="M1866" s="52"/>
      <c r="N1866" s="52"/>
      <c r="O1866" s="52"/>
    </row>
    <row r="1867" spans="1:15" ht="15.75" customHeight="1" x14ac:dyDescent="0.15">
      <c r="A1867" s="41"/>
      <c r="B1867" s="52"/>
      <c r="C1867" s="52"/>
      <c r="D1867" s="52"/>
      <c r="E1867" s="41"/>
      <c r="F1867" s="41"/>
      <c r="G1867" s="52"/>
      <c r="H1867" s="41"/>
      <c r="I1867" s="41"/>
      <c r="J1867" s="52"/>
      <c r="K1867" s="52"/>
      <c r="L1867" s="41"/>
      <c r="M1867" s="52"/>
      <c r="N1867" s="52"/>
      <c r="O1867" s="52"/>
    </row>
    <row r="1868" spans="1:15" ht="15.75" customHeight="1" x14ac:dyDescent="0.15">
      <c r="A1868" s="41"/>
      <c r="B1868" s="52"/>
      <c r="C1868" s="52"/>
      <c r="D1868" s="52"/>
      <c r="E1868" s="41"/>
      <c r="F1868" s="41"/>
      <c r="G1868" s="52"/>
      <c r="H1868" s="41"/>
      <c r="I1868" s="41"/>
      <c r="J1868" s="52"/>
      <c r="K1868" s="52"/>
      <c r="L1868" s="41"/>
      <c r="M1868" s="52"/>
      <c r="N1868" s="52"/>
      <c r="O1868" s="52"/>
    </row>
    <row r="1869" spans="1:15" ht="15.75" customHeight="1" x14ac:dyDescent="0.15">
      <c r="A1869" s="41"/>
      <c r="B1869" s="52"/>
      <c r="C1869" s="52"/>
      <c r="D1869" s="52"/>
      <c r="E1869" s="41"/>
      <c r="F1869" s="41"/>
      <c r="G1869" s="52"/>
      <c r="H1869" s="41"/>
      <c r="I1869" s="41"/>
      <c r="J1869" s="52"/>
      <c r="K1869" s="52"/>
      <c r="L1869" s="41"/>
      <c r="M1869" s="52"/>
      <c r="N1869" s="52"/>
      <c r="O1869" s="52"/>
    </row>
    <row r="1870" spans="1:15" ht="15.75" customHeight="1" x14ac:dyDescent="0.15">
      <c r="A1870" s="41"/>
      <c r="B1870" s="52"/>
      <c r="C1870" s="52"/>
      <c r="D1870" s="52"/>
      <c r="E1870" s="41"/>
      <c r="F1870" s="41"/>
      <c r="G1870" s="52"/>
      <c r="H1870" s="41"/>
      <c r="I1870" s="41"/>
      <c r="J1870" s="52"/>
      <c r="K1870" s="52"/>
      <c r="L1870" s="41"/>
      <c r="M1870" s="52"/>
      <c r="N1870" s="52"/>
      <c r="O1870" s="52"/>
    </row>
    <row r="1871" spans="1:15" ht="15.75" customHeight="1" x14ac:dyDescent="0.15">
      <c r="A1871" s="41"/>
      <c r="B1871" s="52"/>
      <c r="C1871" s="52"/>
      <c r="D1871" s="52"/>
      <c r="E1871" s="41"/>
      <c r="F1871" s="41"/>
      <c r="G1871" s="52"/>
      <c r="H1871" s="41"/>
      <c r="I1871" s="41"/>
      <c r="J1871" s="52"/>
      <c r="K1871" s="52"/>
      <c r="L1871" s="41"/>
      <c r="M1871" s="52"/>
      <c r="N1871" s="52"/>
      <c r="O1871" s="52"/>
    </row>
    <row r="1872" spans="1:15" ht="15.75" customHeight="1" x14ac:dyDescent="0.15">
      <c r="A1872" s="41"/>
      <c r="B1872" s="52"/>
      <c r="C1872" s="52"/>
      <c r="D1872" s="52"/>
      <c r="E1872" s="41"/>
      <c r="F1872" s="41"/>
      <c r="G1872" s="52"/>
      <c r="H1872" s="41"/>
      <c r="I1872" s="41"/>
      <c r="J1872" s="52"/>
      <c r="K1872" s="52"/>
      <c r="L1872" s="41"/>
      <c r="M1872" s="52"/>
      <c r="N1872" s="52"/>
      <c r="O1872" s="52"/>
    </row>
    <row r="1873" spans="1:15" ht="15.75" customHeight="1" x14ac:dyDescent="0.15">
      <c r="A1873" s="41"/>
      <c r="B1873" s="52"/>
      <c r="C1873" s="52"/>
      <c r="D1873" s="52"/>
      <c r="E1873" s="41"/>
      <c r="F1873" s="41"/>
      <c r="G1873" s="52"/>
      <c r="H1873" s="41"/>
      <c r="I1873" s="41"/>
      <c r="J1873" s="52"/>
      <c r="K1873" s="52"/>
      <c r="L1873" s="41"/>
      <c r="M1873" s="52"/>
      <c r="N1873" s="52"/>
      <c r="O1873" s="52"/>
    </row>
    <row r="1874" spans="1:15" ht="15.75" customHeight="1" x14ac:dyDescent="0.15">
      <c r="A1874" s="41"/>
      <c r="B1874" s="52"/>
      <c r="C1874" s="52"/>
      <c r="D1874" s="52"/>
      <c r="E1874" s="41"/>
      <c r="F1874" s="41"/>
      <c r="G1874" s="52"/>
      <c r="H1874" s="41"/>
      <c r="I1874" s="41"/>
      <c r="J1874" s="52"/>
      <c r="K1874" s="52"/>
      <c r="L1874" s="41"/>
      <c r="M1874" s="52"/>
      <c r="N1874" s="52"/>
      <c r="O1874" s="52"/>
    </row>
    <row r="1875" spans="1:15" ht="15.75" customHeight="1" x14ac:dyDescent="0.15">
      <c r="A1875" s="41"/>
      <c r="B1875" s="52"/>
      <c r="C1875" s="52"/>
      <c r="D1875" s="52"/>
      <c r="E1875" s="41"/>
      <c r="F1875" s="41"/>
      <c r="G1875" s="52"/>
      <c r="H1875" s="41"/>
      <c r="I1875" s="41"/>
      <c r="J1875" s="52"/>
      <c r="K1875" s="52"/>
      <c r="L1875" s="41"/>
      <c r="M1875" s="52"/>
      <c r="N1875" s="52"/>
      <c r="O1875" s="52"/>
    </row>
    <row r="1876" spans="1:15" ht="15.75" customHeight="1" x14ac:dyDescent="0.15">
      <c r="A1876" s="41"/>
      <c r="B1876" s="52"/>
      <c r="C1876" s="52"/>
      <c r="D1876" s="52"/>
      <c r="E1876" s="41"/>
      <c r="F1876" s="41"/>
      <c r="G1876" s="52"/>
      <c r="H1876" s="41"/>
      <c r="I1876" s="41"/>
      <c r="J1876" s="52"/>
      <c r="K1876" s="52"/>
      <c r="L1876" s="41"/>
      <c r="M1876" s="52"/>
      <c r="N1876" s="52"/>
      <c r="O1876" s="52"/>
    </row>
    <row r="1877" spans="1:15" ht="15.75" customHeight="1" x14ac:dyDescent="0.15">
      <c r="A1877" s="41"/>
      <c r="B1877" s="52"/>
      <c r="C1877" s="52"/>
      <c r="D1877" s="52"/>
      <c r="E1877" s="41"/>
      <c r="F1877" s="41"/>
      <c r="G1877" s="52"/>
      <c r="H1877" s="41"/>
      <c r="I1877" s="41"/>
      <c r="J1877" s="52"/>
      <c r="K1877" s="52"/>
      <c r="L1877" s="41"/>
      <c r="M1877" s="52"/>
      <c r="N1877" s="52"/>
      <c r="O1877" s="52"/>
    </row>
    <row r="1878" spans="1:15" ht="15.75" customHeight="1" x14ac:dyDescent="0.15">
      <c r="A1878" s="41"/>
      <c r="B1878" s="52"/>
      <c r="C1878" s="52"/>
      <c r="D1878" s="52"/>
      <c r="E1878" s="41"/>
      <c r="F1878" s="41"/>
      <c r="G1878" s="52"/>
      <c r="H1878" s="41"/>
      <c r="I1878" s="41"/>
      <c r="J1878" s="52"/>
      <c r="K1878" s="52"/>
      <c r="L1878" s="41"/>
      <c r="M1878" s="52"/>
      <c r="N1878" s="52"/>
      <c r="O1878" s="52"/>
    </row>
    <row r="1879" spans="1:15" ht="15.75" customHeight="1" x14ac:dyDescent="0.15">
      <c r="A1879" s="41"/>
      <c r="B1879" s="52"/>
      <c r="C1879" s="52"/>
      <c r="D1879" s="52"/>
      <c r="E1879" s="41"/>
      <c r="F1879" s="41"/>
      <c r="G1879" s="52"/>
      <c r="H1879" s="41"/>
      <c r="I1879" s="41"/>
      <c r="J1879" s="52"/>
      <c r="K1879" s="52"/>
      <c r="L1879" s="41"/>
      <c r="M1879" s="52"/>
      <c r="N1879" s="52"/>
      <c r="O1879" s="52"/>
    </row>
    <row r="1880" spans="1:15" ht="15.75" customHeight="1" x14ac:dyDescent="0.15">
      <c r="A1880" s="41"/>
      <c r="B1880" s="52"/>
      <c r="C1880" s="52"/>
      <c r="D1880" s="52"/>
      <c r="E1880" s="41"/>
      <c r="F1880" s="41"/>
      <c r="G1880" s="52"/>
      <c r="H1880" s="41"/>
      <c r="I1880" s="41"/>
      <c r="J1880" s="52"/>
      <c r="K1880" s="52"/>
      <c r="L1880" s="41"/>
      <c r="M1880" s="52"/>
      <c r="N1880" s="52"/>
      <c r="O1880" s="52"/>
    </row>
    <row r="1881" spans="1:15" ht="15.75" customHeight="1" x14ac:dyDescent="0.15">
      <c r="A1881" s="41"/>
      <c r="B1881" s="52"/>
      <c r="C1881" s="52"/>
      <c r="D1881" s="52"/>
      <c r="E1881" s="41"/>
      <c r="F1881" s="41"/>
      <c r="G1881" s="52"/>
      <c r="H1881" s="41"/>
      <c r="I1881" s="41"/>
      <c r="J1881" s="52"/>
      <c r="K1881" s="52"/>
      <c r="L1881" s="41"/>
      <c r="M1881" s="52"/>
      <c r="N1881" s="52"/>
      <c r="O1881" s="52"/>
    </row>
    <row r="1882" spans="1:15" ht="15.75" customHeight="1" x14ac:dyDescent="0.15">
      <c r="A1882" s="41"/>
      <c r="B1882" s="52"/>
      <c r="C1882" s="52"/>
      <c r="D1882" s="52"/>
      <c r="E1882" s="41"/>
      <c r="F1882" s="41"/>
      <c r="G1882" s="52"/>
      <c r="H1882" s="41"/>
      <c r="I1882" s="41"/>
      <c r="J1882" s="52"/>
      <c r="K1882" s="52"/>
      <c r="L1882" s="41"/>
      <c r="M1882" s="52"/>
      <c r="N1882" s="52"/>
      <c r="O1882" s="52"/>
    </row>
    <row r="1883" spans="1:15" ht="15.75" customHeight="1" x14ac:dyDescent="0.15">
      <c r="A1883" s="41"/>
      <c r="B1883" s="52"/>
      <c r="C1883" s="52"/>
      <c r="D1883" s="52"/>
      <c r="E1883" s="41"/>
      <c r="F1883" s="41"/>
      <c r="G1883" s="52"/>
      <c r="H1883" s="41"/>
      <c r="I1883" s="41"/>
      <c r="J1883" s="52"/>
      <c r="K1883" s="52"/>
      <c r="L1883" s="41"/>
      <c r="M1883" s="52"/>
      <c r="N1883" s="52"/>
      <c r="O1883" s="52"/>
    </row>
    <row r="1884" spans="1:15" ht="15.75" customHeight="1" x14ac:dyDescent="0.15">
      <c r="A1884" s="41"/>
      <c r="B1884" s="52"/>
      <c r="C1884" s="52"/>
      <c r="D1884" s="52"/>
      <c r="E1884" s="41"/>
      <c r="F1884" s="41"/>
      <c r="G1884" s="52"/>
      <c r="H1884" s="41"/>
      <c r="I1884" s="41"/>
      <c r="J1884" s="52"/>
      <c r="K1884" s="52"/>
      <c r="L1884" s="41"/>
      <c r="M1884" s="52"/>
      <c r="N1884" s="52"/>
      <c r="O1884" s="52"/>
    </row>
    <row r="1885" spans="1:15" ht="15.75" customHeight="1" x14ac:dyDescent="0.15">
      <c r="A1885" s="41"/>
      <c r="B1885" s="52"/>
      <c r="C1885" s="52"/>
      <c r="D1885" s="52"/>
      <c r="E1885" s="41"/>
      <c r="F1885" s="41"/>
      <c r="G1885" s="52"/>
      <c r="H1885" s="41"/>
      <c r="I1885" s="41"/>
      <c r="J1885" s="52"/>
      <c r="K1885" s="52"/>
      <c r="L1885" s="41"/>
      <c r="M1885" s="52"/>
      <c r="N1885" s="52"/>
      <c r="O1885" s="52"/>
    </row>
    <row r="1886" spans="1:15" ht="15.75" customHeight="1" x14ac:dyDescent="0.15">
      <c r="A1886" s="41"/>
      <c r="B1886" s="52"/>
      <c r="C1886" s="52"/>
      <c r="D1886" s="52"/>
      <c r="E1886" s="41"/>
      <c r="F1886" s="41"/>
      <c r="G1886" s="52"/>
      <c r="H1886" s="41"/>
      <c r="I1886" s="41"/>
      <c r="J1886" s="52"/>
      <c r="K1886" s="52"/>
      <c r="L1886" s="41"/>
      <c r="M1886" s="52"/>
      <c r="N1886" s="52"/>
      <c r="O1886" s="52"/>
    </row>
    <row r="1887" spans="1:15" ht="15.75" customHeight="1" x14ac:dyDescent="0.15">
      <c r="A1887" s="41"/>
      <c r="B1887" s="52"/>
      <c r="C1887" s="52"/>
      <c r="D1887" s="52"/>
      <c r="E1887" s="41"/>
      <c r="F1887" s="41"/>
      <c r="G1887" s="52"/>
      <c r="H1887" s="41"/>
      <c r="I1887" s="41"/>
      <c r="J1887" s="52"/>
      <c r="K1887" s="52"/>
      <c r="L1887" s="41"/>
      <c r="M1887" s="52"/>
      <c r="N1887" s="52"/>
      <c r="O1887" s="52"/>
    </row>
    <row r="1888" spans="1:15" ht="15.75" customHeight="1" x14ac:dyDescent="0.15">
      <c r="A1888" s="41"/>
      <c r="B1888" s="52"/>
      <c r="C1888" s="52"/>
      <c r="D1888" s="52"/>
      <c r="E1888" s="41"/>
      <c r="F1888" s="41"/>
      <c r="G1888" s="52"/>
      <c r="H1888" s="41"/>
      <c r="I1888" s="41"/>
      <c r="J1888" s="52"/>
      <c r="K1888" s="52"/>
      <c r="L1888" s="41"/>
      <c r="M1888" s="52"/>
      <c r="N1888" s="52"/>
      <c r="O1888" s="52"/>
    </row>
    <row r="1889" spans="1:15" ht="15.75" customHeight="1" x14ac:dyDescent="0.15">
      <c r="A1889" s="41"/>
      <c r="B1889" s="52"/>
      <c r="C1889" s="52"/>
      <c r="D1889" s="52"/>
      <c r="E1889" s="41"/>
      <c r="F1889" s="41"/>
      <c r="G1889" s="52"/>
      <c r="H1889" s="41"/>
      <c r="I1889" s="41"/>
      <c r="J1889" s="52"/>
      <c r="K1889" s="52"/>
      <c r="L1889" s="41"/>
      <c r="M1889" s="52"/>
      <c r="N1889" s="52"/>
      <c r="O1889" s="52"/>
    </row>
    <row r="1890" spans="1:15" ht="15.75" customHeight="1" x14ac:dyDescent="0.15">
      <c r="A1890" s="41"/>
      <c r="B1890" s="52"/>
      <c r="C1890" s="52"/>
      <c r="D1890" s="52"/>
      <c r="E1890" s="41"/>
      <c r="F1890" s="41"/>
      <c r="G1890" s="52"/>
      <c r="H1890" s="41"/>
      <c r="I1890" s="41"/>
      <c r="J1890" s="52"/>
      <c r="K1890" s="52"/>
      <c r="L1890" s="41"/>
      <c r="M1890" s="52"/>
      <c r="N1890" s="52"/>
      <c r="O1890" s="52"/>
    </row>
    <row r="1891" spans="1:15" ht="15.75" customHeight="1" x14ac:dyDescent="0.15">
      <c r="A1891" s="41"/>
      <c r="B1891" s="52"/>
      <c r="C1891" s="52"/>
      <c r="D1891" s="52"/>
      <c r="E1891" s="41"/>
      <c r="F1891" s="41"/>
      <c r="G1891" s="52"/>
      <c r="H1891" s="41"/>
      <c r="I1891" s="41"/>
      <c r="J1891" s="52"/>
      <c r="K1891" s="52"/>
      <c r="L1891" s="41"/>
      <c r="M1891" s="52"/>
      <c r="N1891" s="52"/>
      <c r="O1891" s="52"/>
    </row>
    <row r="1892" spans="1:15" ht="15.75" customHeight="1" x14ac:dyDescent="0.15">
      <c r="A1892" s="41"/>
      <c r="B1892" s="52"/>
      <c r="C1892" s="52"/>
      <c r="D1892" s="52"/>
      <c r="E1892" s="41"/>
      <c r="F1892" s="41"/>
      <c r="G1892" s="52"/>
      <c r="H1892" s="41"/>
      <c r="I1892" s="41"/>
      <c r="J1892" s="52"/>
      <c r="K1892" s="52"/>
      <c r="L1892" s="41"/>
      <c r="M1892" s="52"/>
      <c r="N1892" s="52"/>
      <c r="O1892" s="52"/>
    </row>
    <row r="1893" spans="1:15" ht="15.75" customHeight="1" x14ac:dyDescent="0.15">
      <c r="A1893" s="41"/>
      <c r="B1893" s="52"/>
      <c r="C1893" s="52"/>
      <c r="D1893" s="52"/>
      <c r="E1893" s="41"/>
      <c r="F1893" s="41"/>
      <c r="G1893" s="52"/>
      <c r="H1893" s="41"/>
      <c r="I1893" s="41"/>
      <c r="J1893" s="52"/>
      <c r="K1893" s="52"/>
      <c r="L1893" s="41"/>
      <c r="M1893" s="52"/>
      <c r="N1893" s="52"/>
      <c r="O1893" s="52"/>
    </row>
    <row r="1894" spans="1:15" ht="15.75" customHeight="1" x14ac:dyDescent="0.15">
      <c r="A1894" s="41"/>
      <c r="B1894" s="52"/>
      <c r="C1894" s="52"/>
      <c r="D1894" s="52"/>
      <c r="E1894" s="41"/>
      <c r="F1894" s="41"/>
      <c r="G1894" s="52"/>
      <c r="H1894" s="41"/>
      <c r="I1894" s="41"/>
      <c r="J1894" s="52"/>
      <c r="K1894" s="52"/>
      <c r="L1894" s="41"/>
      <c r="M1894" s="52"/>
      <c r="N1894" s="52"/>
      <c r="O1894" s="52"/>
    </row>
    <row r="1895" spans="1:15" ht="15.75" customHeight="1" x14ac:dyDescent="0.15">
      <c r="A1895" s="41"/>
      <c r="B1895" s="52"/>
      <c r="C1895" s="52"/>
      <c r="D1895" s="52"/>
      <c r="E1895" s="41"/>
      <c r="F1895" s="41"/>
      <c r="G1895" s="52"/>
      <c r="H1895" s="41"/>
      <c r="I1895" s="41"/>
      <c r="J1895" s="52"/>
      <c r="K1895" s="52"/>
      <c r="L1895" s="41"/>
      <c r="M1895" s="52"/>
      <c r="N1895" s="52"/>
      <c r="O1895" s="52"/>
    </row>
    <row r="1896" spans="1:15" ht="15.75" customHeight="1" x14ac:dyDescent="0.15">
      <c r="A1896" s="41"/>
      <c r="B1896" s="52"/>
      <c r="C1896" s="52"/>
      <c r="D1896" s="52"/>
      <c r="E1896" s="41"/>
      <c r="F1896" s="41"/>
      <c r="G1896" s="52"/>
      <c r="H1896" s="41"/>
      <c r="I1896" s="41"/>
      <c r="J1896" s="52"/>
      <c r="K1896" s="52"/>
      <c r="L1896" s="41"/>
      <c r="M1896" s="52"/>
      <c r="N1896" s="52"/>
      <c r="O1896" s="52"/>
    </row>
    <row r="1897" spans="1:15" ht="15.75" customHeight="1" x14ac:dyDescent="0.15">
      <c r="A1897" s="41"/>
      <c r="B1897" s="52"/>
      <c r="C1897" s="52"/>
      <c r="D1897" s="52"/>
      <c r="E1897" s="41"/>
      <c r="F1897" s="41"/>
      <c r="G1897" s="52"/>
      <c r="H1897" s="41"/>
      <c r="I1897" s="41"/>
      <c r="J1897" s="52"/>
      <c r="K1897" s="52"/>
      <c r="L1897" s="41"/>
      <c r="M1897" s="52"/>
      <c r="N1897" s="52"/>
      <c r="O1897" s="52"/>
    </row>
    <row r="1898" spans="1:15" ht="15.75" customHeight="1" x14ac:dyDescent="0.15">
      <c r="A1898" s="41"/>
      <c r="B1898" s="52"/>
      <c r="C1898" s="52"/>
      <c r="D1898" s="52"/>
      <c r="E1898" s="41"/>
      <c r="F1898" s="41"/>
      <c r="G1898" s="52"/>
      <c r="H1898" s="41"/>
      <c r="I1898" s="41"/>
      <c r="J1898" s="52"/>
      <c r="K1898" s="52"/>
      <c r="L1898" s="41"/>
      <c r="M1898" s="52"/>
      <c r="N1898" s="52"/>
      <c r="O1898" s="52"/>
    </row>
    <row r="1899" spans="1:15" ht="15.75" customHeight="1" x14ac:dyDescent="0.15">
      <c r="A1899" s="41"/>
      <c r="B1899" s="52"/>
      <c r="C1899" s="52"/>
      <c r="D1899" s="52"/>
      <c r="E1899" s="41"/>
      <c r="F1899" s="41"/>
      <c r="G1899" s="52"/>
      <c r="H1899" s="41"/>
      <c r="I1899" s="41"/>
      <c r="J1899" s="52"/>
      <c r="K1899" s="52"/>
      <c r="L1899" s="41"/>
      <c r="M1899" s="52"/>
      <c r="N1899" s="52"/>
      <c r="O1899" s="52"/>
    </row>
    <row r="1900" spans="1:15" ht="15.75" customHeight="1" x14ac:dyDescent="0.15">
      <c r="A1900" s="41"/>
      <c r="B1900" s="52"/>
      <c r="C1900" s="52"/>
      <c r="D1900" s="52"/>
      <c r="E1900" s="41"/>
      <c r="F1900" s="41"/>
      <c r="G1900" s="52"/>
      <c r="H1900" s="41"/>
      <c r="I1900" s="41"/>
      <c r="J1900" s="52"/>
      <c r="K1900" s="52"/>
      <c r="L1900" s="41"/>
      <c r="M1900" s="52"/>
      <c r="N1900" s="52"/>
      <c r="O1900" s="52"/>
    </row>
    <row r="1901" spans="1:15" ht="15.75" customHeight="1" x14ac:dyDescent="0.15">
      <c r="A1901" s="41"/>
      <c r="B1901" s="52"/>
      <c r="C1901" s="52"/>
      <c r="D1901" s="52"/>
      <c r="E1901" s="41"/>
      <c r="F1901" s="41"/>
      <c r="G1901" s="52"/>
      <c r="H1901" s="41"/>
      <c r="I1901" s="41"/>
      <c r="J1901" s="52"/>
      <c r="K1901" s="52"/>
      <c r="L1901" s="41"/>
      <c r="M1901" s="52"/>
      <c r="N1901" s="52"/>
      <c r="O1901" s="52"/>
    </row>
    <row r="1902" spans="1:15" ht="15.75" customHeight="1" x14ac:dyDescent="0.15">
      <c r="A1902" s="41"/>
      <c r="B1902" s="52"/>
      <c r="C1902" s="52"/>
      <c r="D1902" s="52"/>
      <c r="E1902" s="41"/>
      <c r="F1902" s="41"/>
      <c r="G1902" s="52"/>
      <c r="H1902" s="41"/>
      <c r="I1902" s="41"/>
      <c r="J1902" s="52"/>
      <c r="K1902" s="52"/>
      <c r="L1902" s="41"/>
      <c r="M1902" s="52"/>
      <c r="N1902" s="52"/>
      <c r="O1902" s="52"/>
    </row>
    <row r="1903" spans="1:15" ht="15.75" customHeight="1" x14ac:dyDescent="0.15">
      <c r="A1903" s="41"/>
      <c r="B1903" s="52"/>
      <c r="C1903" s="52"/>
      <c r="D1903" s="52"/>
      <c r="E1903" s="41"/>
      <c r="F1903" s="41"/>
      <c r="G1903" s="52"/>
      <c r="H1903" s="41"/>
      <c r="I1903" s="41"/>
      <c r="J1903" s="52"/>
      <c r="K1903" s="52"/>
      <c r="L1903" s="41"/>
      <c r="M1903" s="52"/>
      <c r="N1903" s="52"/>
      <c r="O1903" s="52"/>
    </row>
    <row r="1904" spans="1:15" ht="15.75" customHeight="1" x14ac:dyDescent="0.15">
      <c r="A1904" s="41"/>
      <c r="B1904" s="52"/>
      <c r="C1904" s="52"/>
      <c r="D1904" s="52"/>
      <c r="E1904" s="41"/>
      <c r="F1904" s="41"/>
      <c r="G1904" s="52"/>
      <c r="H1904" s="41"/>
      <c r="I1904" s="41"/>
      <c r="J1904" s="52"/>
      <c r="K1904" s="52"/>
      <c r="L1904" s="41"/>
      <c r="M1904" s="52"/>
      <c r="N1904" s="52"/>
      <c r="O1904" s="52"/>
    </row>
    <row r="1905" spans="1:15" ht="15.75" customHeight="1" x14ac:dyDescent="0.15">
      <c r="A1905" s="41"/>
      <c r="B1905" s="52"/>
      <c r="C1905" s="52"/>
      <c r="D1905" s="52"/>
      <c r="E1905" s="41"/>
      <c r="F1905" s="41"/>
      <c r="G1905" s="52"/>
      <c r="H1905" s="41"/>
      <c r="I1905" s="41"/>
      <c r="J1905" s="52"/>
      <c r="K1905" s="52"/>
      <c r="L1905" s="41"/>
      <c r="M1905" s="52"/>
      <c r="N1905" s="52"/>
      <c r="O1905" s="52"/>
    </row>
    <row r="1906" spans="1:15" ht="15.75" customHeight="1" x14ac:dyDescent="0.15">
      <c r="A1906" s="41"/>
      <c r="B1906" s="52"/>
      <c r="C1906" s="52"/>
      <c r="D1906" s="52"/>
      <c r="E1906" s="41"/>
      <c r="F1906" s="41"/>
      <c r="G1906" s="52"/>
      <c r="H1906" s="41"/>
      <c r="I1906" s="41"/>
      <c r="J1906" s="52"/>
      <c r="K1906" s="52"/>
      <c r="L1906" s="41"/>
      <c r="M1906" s="52"/>
      <c r="N1906" s="52"/>
      <c r="O1906" s="52"/>
    </row>
    <row r="1907" spans="1:15" ht="15.75" customHeight="1" x14ac:dyDescent="0.15">
      <c r="A1907" s="41"/>
      <c r="B1907" s="52"/>
      <c r="C1907" s="52"/>
      <c r="D1907" s="52"/>
      <c r="E1907" s="41"/>
      <c r="F1907" s="41"/>
      <c r="G1907" s="52"/>
      <c r="H1907" s="41"/>
      <c r="I1907" s="41"/>
      <c r="J1907" s="52"/>
      <c r="K1907" s="52"/>
      <c r="L1907" s="41"/>
      <c r="M1907" s="52"/>
      <c r="N1907" s="52"/>
      <c r="O1907" s="52"/>
    </row>
    <row r="1908" spans="1:15" ht="15.75" customHeight="1" x14ac:dyDescent="0.15">
      <c r="A1908" s="41"/>
      <c r="B1908" s="52"/>
      <c r="C1908" s="52"/>
      <c r="D1908" s="52"/>
      <c r="E1908" s="41"/>
      <c r="F1908" s="41"/>
      <c r="G1908" s="52"/>
      <c r="H1908" s="41"/>
      <c r="I1908" s="41"/>
      <c r="J1908" s="52"/>
      <c r="K1908" s="52"/>
      <c r="L1908" s="41"/>
      <c r="M1908" s="52"/>
      <c r="N1908" s="52"/>
      <c r="O1908" s="52"/>
    </row>
    <row r="1909" spans="1:15" ht="15.75" customHeight="1" x14ac:dyDescent="0.15">
      <c r="A1909" s="41"/>
      <c r="B1909" s="52"/>
      <c r="C1909" s="52"/>
      <c r="D1909" s="52"/>
      <c r="E1909" s="41"/>
      <c r="F1909" s="41"/>
      <c r="G1909" s="52"/>
      <c r="H1909" s="41"/>
      <c r="I1909" s="41"/>
      <c r="J1909" s="52"/>
      <c r="K1909" s="52"/>
      <c r="L1909" s="41"/>
      <c r="M1909" s="52"/>
      <c r="N1909" s="52"/>
      <c r="O1909" s="52"/>
    </row>
    <row r="1910" spans="1:15" ht="15.75" customHeight="1" x14ac:dyDescent="0.15">
      <c r="A1910" s="41"/>
      <c r="B1910" s="52"/>
      <c r="C1910" s="52"/>
      <c r="D1910" s="52"/>
      <c r="E1910" s="41"/>
      <c r="F1910" s="41"/>
      <c r="G1910" s="52"/>
      <c r="H1910" s="41"/>
      <c r="I1910" s="41"/>
      <c r="J1910" s="52"/>
      <c r="K1910" s="52"/>
      <c r="L1910" s="41"/>
      <c r="M1910" s="52"/>
      <c r="N1910" s="52"/>
      <c r="O1910" s="52"/>
    </row>
    <row r="1911" spans="1:15" ht="15.75" customHeight="1" x14ac:dyDescent="0.15">
      <c r="A1911" s="41"/>
      <c r="B1911" s="52"/>
      <c r="C1911" s="52"/>
      <c r="D1911" s="52"/>
      <c r="E1911" s="41"/>
      <c r="F1911" s="41"/>
      <c r="G1911" s="52"/>
      <c r="H1911" s="41"/>
      <c r="I1911" s="41"/>
      <c r="J1911" s="52"/>
      <c r="K1911" s="52"/>
      <c r="L1911" s="41"/>
      <c r="M1911" s="52"/>
      <c r="N1911" s="52"/>
      <c r="O1911" s="52"/>
    </row>
    <row r="1912" spans="1:15" ht="15.75" customHeight="1" x14ac:dyDescent="0.15">
      <c r="A1912" s="41"/>
      <c r="B1912" s="52"/>
      <c r="C1912" s="52"/>
      <c r="D1912" s="52"/>
      <c r="E1912" s="41"/>
      <c r="F1912" s="41"/>
      <c r="G1912" s="52"/>
      <c r="H1912" s="41"/>
      <c r="I1912" s="41"/>
      <c r="J1912" s="52"/>
      <c r="K1912" s="52"/>
      <c r="L1912" s="41"/>
      <c r="M1912" s="52"/>
      <c r="N1912" s="52"/>
      <c r="O1912" s="52"/>
    </row>
    <row r="1913" spans="1:15" ht="15.75" customHeight="1" x14ac:dyDescent="0.15">
      <c r="A1913" s="41"/>
      <c r="B1913" s="52"/>
      <c r="C1913" s="52"/>
      <c r="D1913" s="52"/>
      <c r="E1913" s="41"/>
      <c r="F1913" s="41"/>
      <c r="G1913" s="52"/>
      <c r="H1913" s="41"/>
      <c r="I1913" s="41"/>
      <c r="J1913" s="52"/>
      <c r="K1913" s="52"/>
      <c r="L1913" s="41"/>
      <c r="M1913" s="52"/>
      <c r="N1913" s="52"/>
      <c r="O1913" s="52"/>
    </row>
    <row r="1914" spans="1:15" ht="15.75" customHeight="1" x14ac:dyDescent="0.15">
      <c r="A1914" s="41"/>
      <c r="B1914" s="52"/>
      <c r="C1914" s="52"/>
      <c r="D1914" s="52"/>
      <c r="E1914" s="41"/>
      <c r="F1914" s="41"/>
      <c r="G1914" s="52"/>
      <c r="H1914" s="41"/>
      <c r="I1914" s="41"/>
      <c r="J1914" s="52"/>
      <c r="K1914" s="52"/>
      <c r="L1914" s="41"/>
      <c r="M1914" s="52"/>
      <c r="N1914" s="52"/>
      <c r="O1914" s="52"/>
    </row>
    <row r="1915" spans="1:15" ht="15.75" customHeight="1" x14ac:dyDescent="0.15">
      <c r="A1915" s="41"/>
      <c r="B1915" s="52"/>
      <c r="C1915" s="52"/>
      <c r="D1915" s="52"/>
      <c r="E1915" s="41"/>
      <c r="F1915" s="41"/>
      <c r="G1915" s="52"/>
      <c r="H1915" s="41"/>
      <c r="I1915" s="41"/>
      <c r="J1915" s="52"/>
      <c r="K1915" s="52"/>
      <c r="L1915" s="41"/>
      <c r="M1915" s="52"/>
      <c r="N1915" s="52"/>
      <c r="O1915" s="52"/>
    </row>
    <row r="1916" spans="1:15" ht="15.75" customHeight="1" x14ac:dyDescent="0.15">
      <c r="A1916" s="41"/>
      <c r="B1916" s="52"/>
      <c r="C1916" s="52"/>
      <c r="D1916" s="52"/>
      <c r="E1916" s="41"/>
      <c r="F1916" s="41"/>
      <c r="G1916" s="52"/>
      <c r="H1916" s="41"/>
      <c r="I1916" s="41"/>
      <c r="J1916" s="52"/>
      <c r="K1916" s="52"/>
      <c r="L1916" s="41"/>
      <c r="M1916" s="52"/>
      <c r="N1916" s="52"/>
      <c r="O1916" s="52"/>
    </row>
    <row r="1917" spans="1:15" ht="15.75" customHeight="1" x14ac:dyDescent="0.15">
      <c r="A1917" s="41"/>
      <c r="B1917" s="52"/>
      <c r="C1917" s="52"/>
      <c r="D1917" s="52"/>
      <c r="E1917" s="41"/>
      <c r="F1917" s="41"/>
      <c r="G1917" s="52"/>
      <c r="H1917" s="41"/>
      <c r="I1917" s="41"/>
      <c r="J1917" s="52"/>
      <c r="K1917" s="52"/>
      <c r="L1917" s="41"/>
      <c r="M1917" s="52"/>
      <c r="N1917" s="52"/>
      <c r="O1917" s="52"/>
    </row>
    <row r="1918" spans="1:15" ht="15.75" customHeight="1" x14ac:dyDescent="0.15">
      <c r="A1918" s="41"/>
      <c r="B1918" s="52"/>
      <c r="C1918" s="52"/>
      <c r="D1918" s="52"/>
      <c r="E1918" s="41"/>
      <c r="F1918" s="41"/>
      <c r="G1918" s="52"/>
      <c r="H1918" s="41"/>
      <c r="I1918" s="41"/>
      <c r="J1918" s="52"/>
      <c r="K1918" s="52"/>
      <c r="L1918" s="41"/>
      <c r="M1918" s="52"/>
      <c r="N1918" s="52"/>
      <c r="O1918" s="52"/>
    </row>
    <row r="1919" spans="1:15" ht="15.75" customHeight="1" x14ac:dyDescent="0.15">
      <c r="A1919" s="41"/>
      <c r="B1919" s="52"/>
      <c r="C1919" s="52"/>
      <c r="D1919" s="52"/>
      <c r="E1919" s="41"/>
      <c r="F1919" s="41"/>
      <c r="G1919" s="52"/>
      <c r="H1919" s="41"/>
      <c r="I1919" s="41"/>
      <c r="J1919" s="52"/>
      <c r="K1919" s="52"/>
      <c r="L1919" s="41"/>
      <c r="M1919" s="52"/>
      <c r="N1919" s="52"/>
      <c r="O1919" s="52"/>
    </row>
    <row r="1920" spans="1:15" ht="15.75" customHeight="1" x14ac:dyDescent="0.15">
      <c r="A1920" s="41"/>
      <c r="B1920" s="52"/>
      <c r="C1920" s="52"/>
      <c r="D1920" s="52"/>
      <c r="E1920" s="41"/>
      <c r="F1920" s="41"/>
      <c r="G1920" s="52"/>
      <c r="H1920" s="41"/>
      <c r="I1920" s="41"/>
      <c r="J1920" s="52"/>
      <c r="K1920" s="52"/>
      <c r="L1920" s="41"/>
      <c r="M1920" s="52"/>
      <c r="N1920" s="52"/>
      <c r="O1920" s="52"/>
    </row>
    <row r="1921" spans="1:15" ht="15.75" customHeight="1" x14ac:dyDescent="0.15">
      <c r="A1921" s="41"/>
      <c r="B1921" s="52"/>
      <c r="C1921" s="52"/>
      <c r="D1921" s="52"/>
      <c r="E1921" s="41"/>
      <c r="F1921" s="41"/>
      <c r="G1921" s="52"/>
      <c r="H1921" s="41"/>
      <c r="I1921" s="41"/>
      <c r="J1921" s="52"/>
      <c r="K1921" s="52"/>
      <c r="L1921" s="41"/>
      <c r="M1921" s="52"/>
      <c r="N1921" s="52"/>
      <c r="O1921" s="52"/>
    </row>
    <row r="1922" spans="1:15" ht="15.75" customHeight="1" x14ac:dyDescent="0.15">
      <c r="A1922" s="41"/>
      <c r="B1922" s="52"/>
      <c r="C1922" s="52"/>
      <c r="D1922" s="52"/>
      <c r="E1922" s="41"/>
      <c r="F1922" s="41"/>
      <c r="G1922" s="52"/>
      <c r="H1922" s="41"/>
      <c r="I1922" s="41"/>
      <c r="J1922" s="52"/>
      <c r="K1922" s="52"/>
      <c r="L1922" s="41"/>
      <c r="M1922" s="52"/>
      <c r="N1922" s="52"/>
      <c r="O1922" s="52"/>
    </row>
    <row r="1923" spans="1:15" ht="15.75" customHeight="1" x14ac:dyDescent="0.15">
      <c r="A1923" s="41"/>
      <c r="B1923" s="52"/>
      <c r="C1923" s="52"/>
      <c r="D1923" s="52"/>
      <c r="E1923" s="41"/>
      <c r="F1923" s="41"/>
      <c r="G1923" s="52"/>
      <c r="H1923" s="41"/>
      <c r="I1923" s="41"/>
      <c r="J1923" s="52"/>
      <c r="K1923" s="52"/>
      <c r="L1923" s="41"/>
      <c r="M1923" s="52"/>
      <c r="N1923" s="52"/>
      <c r="O1923" s="52"/>
    </row>
    <row r="1924" spans="1:15" ht="15.75" customHeight="1" x14ac:dyDescent="0.15">
      <c r="A1924" s="41"/>
      <c r="B1924" s="52"/>
      <c r="C1924" s="52"/>
      <c r="D1924" s="52"/>
      <c r="E1924" s="41"/>
      <c r="F1924" s="41"/>
      <c r="G1924" s="52"/>
      <c r="H1924" s="41"/>
      <c r="I1924" s="41"/>
      <c r="J1924" s="52"/>
      <c r="K1924" s="52"/>
      <c r="L1924" s="41"/>
      <c r="M1924" s="52"/>
      <c r="N1924" s="52"/>
      <c r="O1924" s="52"/>
    </row>
    <row r="1925" spans="1:15" ht="15.75" customHeight="1" x14ac:dyDescent="0.15">
      <c r="A1925" s="41"/>
      <c r="B1925" s="52"/>
      <c r="C1925" s="52"/>
      <c r="D1925" s="52"/>
      <c r="E1925" s="41"/>
      <c r="F1925" s="41"/>
      <c r="G1925" s="52"/>
      <c r="H1925" s="41"/>
      <c r="I1925" s="41"/>
      <c r="J1925" s="52"/>
      <c r="K1925" s="52"/>
      <c r="L1925" s="41"/>
      <c r="M1925" s="52"/>
      <c r="N1925" s="52"/>
      <c r="O1925" s="52"/>
    </row>
    <row r="1926" spans="1:15" ht="15.75" customHeight="1" x14ac:dyDescent="0.15">
      <c r="A1926" s="41"/>
      <c r="B1926" s="52"/>
      <c r="C1926" s="52"/>
      <c r="D1926" s="52"/>
      <c r="E1926" s="41"/>
      <c r="F1926" s="41"/>
      <c r="G1926" s="52"/>
      <c r="H1926" s="41"/>
      <c r="I1926" s="41"/>
      <c r="J1926" s="52"/>
      <c r="K1926" s="52"/>
      <c r="L1926" s="41"/>
      <c r="M1926" s="52"/>
      <c r="N1926" s="52"/>
      <c r="O1926" s="52"/>
    </row>
    <row r="1927" spans="1:15" ht="15.75" customHeight="1" x14ac:dyDescent="0.15">
      <c r="A1927" s="41"/>
      <c r="B1927" s="52"/>
      <c r="C1927" s="52"/>
      <c r="D1927" s="52"/>
      <c r="E1927" s="41"/>
      <c r="F1927" s="41"/>
      <c r="G1927" s="52"/>
      <c r="H1927" s="41"/>
      <c r="I1927" s="41"/>
      <c r="J1927" s="52"/>
      <c r="K1927" s="52"/>
      <c r="L1927" s="41"/>
      <c r="M1927" s="52"/>
      <c r="N1927" s="52"/>
      <c r="O1927" s="52"/>
    </row>
    <row r="1928" spans="1:15" ht="15.75" customHeight="1" x14ac:dyDescent="0.15">
      <c r="A1928" s="41"/>
      <c r="B1928" s="52"/>
      <c r="C1928" s="52"/>
      <c r="D1928" s="52"/>
      <c r="E1928" s="41"/>
      <c r="F1928" s="41"/>
      <c r="G1928" s="52"/>
      <c r="H1928" s="41"/>
      <c r="I1928" s="41"/>
      <c r="J1928" s="52"/>
      <c r="K1928" s="52"/>
      <c r="L1928" s="41"/>
      <c r="M1928" s="52"/>
      <c r="N1928" s="52"/>
      <c r="O1928" s="52"/>
    </row>
    <row r="1929" spans="1:15" ht="15.75" customHeight="1" x14ac:dyDescent="0.15">
      <c r="A1929" s="41"/>
      <c r="B1929" s="52"/>
      <c r="C1929" s="52"/>
      <c r="D1929" s="52"/>
      <c r="E1929" s="41"/>
      <c r="F1929" s="41"/>
      <c r="G1929" s="52"/>
      <c r="H1929" s="41"/>
      <c r="I1929" s="41"/>
      <c r="J1929" s="52"/>
      <c r="K1929" s="52"/>
      <c r="L1929" s="41"/>
      <c r="M1929" s="52"/>
      <c r="N1929" s="52"/>
      <c r="O1929" s="52"/>
    </row>
    <row r="1930" spans="1:15" ht="15.75" customHeight="1" x14ac:dyDescent="0.15">
      <c r="A1930" s="41"/>
      <c r="B1930" s="52"/>
      <c r="C1930" s="52"/>
      <c r="D1930" s="52"/>
      <c r="E1930" s="41"/>
      <c r="F1930" s="41"/>
      <c r="G1930" s="52"/>
      <c r="H1930" s="41"/>
      <c r="I1930" s="41"/>
      <c r="J1930" s="52"/>
      <c r="K1930" s="52"/>
      <c r="L1930" s="41"/>
      <c r="M1930" s="52"/>
      <c r="N1930" s="52"/>
      <c r="O1930" s="52"/>
    </row>
    <row r="1931" spans="1:15" ht="15.75" customHeight="1" x14ac:dyDescent="0.15">
      <c r="A1931" s="41"/>
      <c r="B1931" s="52"/>
      <c r="C1931" s="52"/>
      <c r="D1931" s="52"/>
      <c r="E1931" s="41"/>
      <c r="F1931" s="41"/>
      <c r="G1931" s="52"/>
      <c r="H1931" s="41"/>
      <c r="I1931" s="41"/>
      <c r="J1931" s="52"/>
      <c r="K1931" s="52"/>
      <c r="L1931" s="41"/>
      <c r="M1931" s="52"/>
      <c r="N1931" s="52"/>
      <c r="O1931" s="52"/>
    </row>
    <row r="1932" spans="1:15" ht="15.75" customHeight="1" x14ac:dyDescent="0.15">
      <c r="A1932" s="41"/>
      <c r="B1932" s="52"/>
      <c r="C1932" s="52"/>
      <c r="D1932" s="52"/>
      <c r="E1932" s="41"/>
      <c r="F1932" s="41"/>
      <c r="G1932" s="52"/>
      <c r="H1932" s="41"/>
      <c r="I1932" s="41"/>
      <c r="J1932" s="52"/>
      <c r="K1932" s="52"/>
      <c r="L1932" s="41"/>
      <c r="M1932" s="52"/>
      <c r="N1932" s="52"/>
      <c r="O1932" s="52"/>
    </row>
    <row r="1933" spans="1:15" ht="15.75" customHeight="1" x14ac:dyDescent="0.15">
      <c r="A1933" s="41"/>
      <c r="B1933" s="52"/>
      <c r="C1933" s="52"/>
      <c r="D1933" s="52"/>
      <c r="E1933" s="41"/>
      <c r="F1933" s="41"/>
      <c r="G1933" s="52"/>
      <c r="H1933" s="41"/>
      <c r="I1933" s="41"/>
      <c r="J1933" s="52"/>
      <c r="K1933" s="52"/>
      <c r="L1933" s="41"/>
      <c r="M1933" s="52"/>
      <c r="N1933" s="52"/>
      <c r="O1933" s="52"/>
    </row>
    <row r="1934" spans="1:15" ht="15.75" customHeight="1" x14ac:dyDescent="0.15">
      <c r="A1934" s="41"/>
      <c r="B1934" s="52"/>
      <c r="C1934" s="52"/>
      <c r="D1934" s="52"/>
      <c r="E1934" s="41"/>
      <c r="F1934" s="41"/>
      <c r="G1934" s="52"/>
      <c r="H1934" s="41"/>
      <c r="I1934" s="41"/>
      <c r="J1934" s="52"/>
      <c r="K1934" s="52"/>
      <c r="L1934" s="41"/>
      <c r="M1934" s="52"/>
      <c r="N1934" s="52"/>
      <c r="O1934" s="52"/>
    </row>
    <row r="1935" spans="1:15" ht="15.75" customHeight="1" x14ac:dyDescent="0.15">
      <c r="A1935" s="41"/>
      <c r="B1935" s="52"/>
      <c r="C1935" s="52"/>
      <c r="D1935" s="52"/>
      <c r="E1935" s="41"/>
      <c r="F1935" s="41"/>
      <c r="G1935" s="52"/>
      <c r="H1935" s="41"/>
      <c r="I1935" s="41"/>
      <c r="J1935" s="52"/>
      <c r="K1935" s="52"/>
      <c r="L1935" s="41"/>
      <c r="M1935" s="52"/>
      <c r="N1935" s="52"/>
      <c r="O1935" s="52"/>
    </row>
    <row r="1936" spans="1:15" ht="15.75" customHeight="1" x14ac:dyDescent="0.15">
      <c r="A1936" s="41"/>
      <c r="B1936" s="52"/>
      <c r="C1936" s="52"/>
      <c r="D1936" s="52"/>
      <c r="E1936" s="41"/>
      <c r="F1936" s="41"/>
      <c r="G1936" s="52"/>
      <c r="H1936" s="41"/>
      <c r="I1936" s="41"/>
      <c r="J1936" s="52"/>
      <c r="K1936" s="52"/>
      <c r="L1936" s="41"/>
      <c r="M1936" s="52"/>
      <c r="N1936" s="52"/>
      <c r="O1936" s="52"/>
    </row>
    <row r="1937" spans="1:15" ht="15.75" customHeight="1" x14ac:dyDescent="0.15">
      <c r="A1937" s="41"/>
      <c r="B1937" s="52"/>
      <c r="C1937" s="52"/>
      <c r="D1937" s="52"/>
      <c r="E1937" s="41"/>
      <c r="F1937" s="41"/>
      <c r="G1937" s="52"/>
      <c r="H1937" s="41"/>
      <c r="I1937" s="41"/>
      <c r="J1937" s="52"/>
      <c r="K1937" s="52"/>
      <c r="L1937" s="41"/>
      <c r="M1937" s="52"/>
      <c r="N1937" s="52"/>
      <c r="O1937" s="52"/>
    </row>
    <row r="1938" spans="1:15" ht="15.75" customHeight="1" x14ac:dyDescent="0.15">
      <c r="A1938" s="41"/>
      <c r="B1938" s="52"/>
      <c r="C1938" s="52"/>
      <c r="D1938" s="52"/>
      <c r="E1938" s="41"/>
      <c r="F1938" s="41"/>
      <c r="G1938" s="52"/>
      <c r="H1938" s="41"/>
      <c r="I1938" s="41"/>
      <c r="J1938" s="52"/>
      <c r="K1938" s="52"/>
      <c r="L1938" s="41"/>
      <c r="M1938" s="52"/>
      <c r="N1938" s="52"/>
      <c r="O1938" s="52"/>
    </row>
    <row r="1939" spans="1:15" ht="15.75" customHeight="1" x14ac:dyDescent="0.15">
      <c r="A1939" s="41"/>
      <c r="B1939" s="52"/>
      <c r="C1939" s="52"/>
      <c r="D1939" s="52"/>
      <c r="E1939" s="41"/>
      <c r="F1939" s="41"/>
      <c r="G1939" s="52"/>
      <c r="H1939" s="41"/>
      <c r="I1939" s="41"/>
      <c r="J1939" s="52"/>
      <c r="K1939" s="52"/>
      <c r="L1939" s="41"/>
      <c r="M1939" s="52"/>
      <c r="N1939" s="52"/>
      <c r="O1939" s="52"/>
    </row>
    <row r="1940" spans="1:15" ht="15.75" customHeight="1" x14ac:dyDescent="0.15">
      <c r="A1940" s="41"/>
      <c r="B1940" s="52"/>
      <c r="C1940" s="52"/>
      <c r="D1940" s="52"/>
      <c r="E1940" s="41"/>
      <c r="F1940" s="41"/>
      <c r="G1940" s="52"/>
      <c r="H1940" s="41"/>
      <c r="I1940" s="41"/>
      <c r="J1940" s="52"/>
      <c r="K1940" s="52"/>
      <c r="L1940" s="41"/>
      <c r="M1940" s="52"/>
      <c r="N1940" s="52"/>
      <c r="O1940" s="52"/>
    </row>
    <row r="1941" spans="1:15" ht="15.75" customHeight="1" x14ac:dyDescent="0.15">
      <c r="A1941" s="41"/>
      <c r="B1941" s="52"/>
      <c r="C1941" s="52"/>
      <c r="D1941" s="52"/>
      <c r="E1941" s="41"/>
      <c r="F1941" s="41"/>
      <c r="G1941" s="52"/>
      <c r="H1941" s="41"/>
      <c r="I1941" s="41"/>
      <c r="J1941" s="52"/>
      <c r="K1941" s="52"/>
      <c r="L1941" s="41"/>
      <c r="M1941" s="52"/>
      <c r="N1941" s="52"/>
      <c r="O1941" s="52"/>
    </row>
    <row r="1942" spans="1:15" ht="15.75" customHeight="1" x14ac:dyDescent="0.15">
      <c r="A1942" s="41"/>
      <c r="B1942" s="52"/>
      <c r="C1942" s="52"/>
      <c r="D1942" s="52"/>
      <c r="E1942" s="41"/>
      <c r="F1942" s="41"/>
      <c r="G1942" s="52"/>
      <c r="H1942" s="41"/>
      <c r="I1942" s="41"/>
      <c r="J1942" s="52"/>
      <c r="K1942" s="52"/>
      <c r="L1942" s="41"/>
      <c r="M1942" s="52"/>
      <c r="N1942" s="52"/>
      <c r="O1942" s="52"/>
    </row>
    <row r="1943" spans="1:15" ht="15.75" customHeight="1" x14ac:dyDescent="0.15">
      <c r="A1943" s="41"/>
      <c r="B1943" s="52"/>
      <c r="C1943" s="52"/>
      <c r="D1943" s="52"/>
      <c r="E1943" s="41"/>
      <c r="F1943" s="41"/>
      <c r="G1943" s="52"/>
      <c r="H1943" s="41"/>
      <c r="I1943" s="41"/>
      <c r="J1943" s="52"/>
      <c r="K1943" s="52"/>
      <c r="L1943" s="41"/>
      <c r="M1943" s="52"/>
      <c r="N1943" s="52"/>
      <c r="O1943" s="52"/>
    </row>
    <row r="1944" spans="1:15" ht="15.75" customHeight="1" x14ac:dyDescent="0.15">
      <c r="A1944" s="41"/>
      <c r="B1944" s="52"/>
      <c r="C1944" s="52"/>
      <c r="D1944" s="52"/>
      <c r="E1944" s="41"/>
      <c r="F1944" s="41"/>
      <c r="G1944" s="52"/>
      <c r="H1944" s="41"/>
      <c r="I1944" s="41"/>
      <c r="J1944" s="52"/>
      <c r="K1944" s="52"/>
      <c r="L1944" s="41"/>
      <c r="M1944" s="52"/>
      <c r="N1944" s="52"/>
      <c r="O1944" s="52"/>
    </row>
    <row r="1945" spans="1:15" ht="15.75" customHeight="1" x14ac:dyDescent="0.15">
      <c r="A1945" s="41"/>
      <c r="B1945" s="52"/>
      <c r="C1945" s="52"/>
      <c r="D1945" s="52"/>
      <c r="E1945" s="41"/>
      <c r="F1945" s="41"/>
      <c r="G1945" s="52"/>
      <c r="H1945" s="41"/>
      <c r="I1945" s="41"/>
      <c r="J1945" s="52"/>
      <c r="K1945" s="52"/>
      <c r="L1945" s="41"/>
      <c r="M1945" s="52"/>
      <c r="N1945" s="52"/>
      <c r="O1945" s="52"/>
    </row>
    <row r="1946" spans="1:15" ht="15.75" customHeight="1" x14ac:dyDescent="0.15">
      <c r="A1946" s="41"/>
      <c r="B1946" s="52"/>
      <c r="C1946" s="52"/>
      <c r="D1946" s="52"/>
      <c r="E1946" s="41"/>
      <c r="F1946" s="41"/>
      <c r="G1946" s="52"/>
      <c r="H1946" s="41"/>
      <c r="I1946" s="41"/>
      <c r="J1946" s="52"/>
      <c r="K1946" s="52"/>
      <c r="L1946" s="41"/>
      <c r="M1946" s="52"/>
      <c r="N1946" s="52"/>
      <c r="O1946" s="52"/>
    </row>
    <row r="1947" spans="1:15" ht="15.75" customHeight="1" x14ac:dyDescent="0.15">
      <c r="A1947" s="41"/>
      <c r="B1947" s="52"/>
      <c r="C1947" s="52"/>
      <c r="D1947" s="52"/>
      <c r="E1947" s="41"/>
      <c r="F1947" s="41"/>
      <c r="G1947" s="52"/>
      <c r="H1947" s="41"/>
      <c r="I1947" s="41"/>
      <c r="J1947" s="52"/>
      <c r="K1947" s="52"/>
      <c r="L1947" s="41"/>
      <c r="M1947" s="52"/>
      <c r="N1947" s="52"/>
      <c r="O1947" s="52"/>
    </row>
    <row r="1948" spans="1:15" ht="15.75" customHeight="1" x14ac:dyDescent="0.15">
      <c r="A1948" s="41"/>
      <c r="B1948" s="52"/>
      <c r="C1948" s="52"/>
      <c r="D1948" s="52"/>
      <c r="E1948" s="41"/>
      <c r="F1948" s="41"/>
      <c r="G1948" s="52"/>
      <c r="H1948" s="41"/>
      <c r="I1948" s="41"/>
      <c r="J1948" s="52"/>
      <c r="K1948" s="52"/>
      <c r="L1948" s="41"/>
      <c r="M1948" s="52"/>
      <c r="N1948" s="52"/>
      <c r="O1948" s="52"/>
    </row>
    <row r="1949" spans="1:15" ht="15.75" customHeight="1" x14ac:dyDescent="0.15">
      <c r="A1949" s="41"/>
      <c r="B1949" s="52"/>
      <c r="C1949" s="52"/>
      <c r="D1949" s="52"/>
      <c r="E1949" s="41"/>
      <c r="F1949" s="41"/>
      <c r="G1949" s="52"/>
      <c r="H1949" s="41"/>
      <c r="I1949" s="41"/>
      <c r="J1949" s="52"/>
      <c r="K1949" s="52"/>
      <c r="L1949" s="41"/>
      <c r="M1949" s="52"/>
      <c r="N1949" s="52"/>
      <c r="O1949" s="52"/>
    </row>
    <row r="1950" spans="1:15" ht="15.75" customHeight="1" x14ac:dyDescent="0.15">
      <c r="A1950" s="41"/>
      <c r="B1950" s="52"/>
      <c r="C1950" s="52"/>
      <c r="D1950" s="52"/>
      <c r="E1950" s="41"/>
      <c r="F1950" s="41"/>
      <c r="G1950" s="52"/>
      <c r="H1950" s="41"/>
      <c r="I1950" s="41"/>
      <c r="J1950" s="52"/>
      <c r="K1950" s="52"/>
      <c r="L1950" s="41"/>
      <c r="M1950" s="52"/>
      <c r="N1950" s="52"/>
      <c r="O1950" s="52"/>
    </row>
    <row r="1951" spans="1:15" ht="15.75" customHeight="1" x14ac:dyDescent="0.15">
      <c r="A1951" s="41"/>
      <c r="B1951" s="52"/>
      <c r="C1951" s="52"/>
      <c r="D1951" s="52"/>
      <c r="E1951" s="41"/>
      <c r="F1951" s="41"/>
      <c r="G1951" s="52"/>
      <c r="H1951" s="41"/>
      <c r="I1951" s="41"/>
      <c r="J1951" s="52"/>
      <c r="K1951" s="52"/>
      <c r="L1951" s="41"/>
      <c r="M1951" s="52"/>
      <c r="N1951" s="52"/>
      <c r="O1951" s="52"/>
    </row>
    <row r="1952" spans="1:15" ht="15.75" customHeight="1" x14ac:dyDescent="0.15">
      <c r="A1952" s="41"/>
      <c r="B1952" s="52"/>
      <c r="C1952" s="52"/>
      <c r="D1952" s="52"/>
      <c r="E1952" s="41"/>
      <c r="F1952" s="41"/>
      <c r="G1952" s="52"/>
      <c r="H1952" s="41"/>
      <c r="I1952" s="41"/>
      <c r="J1952" s="52"/>
      <c r="K1952" s="52"/>
      <c r="L1952" s="41"/>
      <c r="M1952" s="52"/>
      <c r="N1952" s="52"/>
      <c r="O1952" s="52"/>
    </row>
    <row r="1953" spans="1:15" ht="15.75" customHeight="1" x14ac:dyDescent="0.15">
      <c r="A1953" s="41"/>
      <c r="B1953" s="52"/>
      <c r="C1953" s="52"/>
      <c r="D1953" s="52"/>
      <c r="E1953" s="41"/>
      <c r="F1953" s="41"/>
      <c r="G1953" s="52"/>
      <c r="H1953" s="41"/>
      <c r="I1953" s="41"/>
      <c r="J1953" s="52"/>
      <c r="K1953" s="52"/>
      <c r="L1953" s="41"/>
      <c r="M1953" s="52"/>
      <c r="N1953" s="52"/>
      <c r="O1953" s="52"/>
    </row>
    <row r="1954" spans="1:15" ht="15.75" customHeight="1" x14ac:dyDescent="0.15">
      <c r="A1954" s="41"/>
      <c r="B1954" s="52"/>
      <c r="C1954" s="52"/>
      <c r="D1954" s="52"/>
      <c r="E1954" s="41"/>
      <c r="F1954" s="41"/>
      <c r="G1954" s="52"/>
      <c r="H1954" s="41"/>
      <c r="I1954" s="41"/>
      <c r="J1954" s="52"/>
      <c r="K1954" s="52"/>
      <c r="L1954" s="41"/>
      <c r="M1954" s="52"/>
      <c r="N1954" s="52"/>
      <c r="O1954" s="52"/>
    </row>
    <row r="1955" spans="1:15" ht="15.75" customHeight="1" x14ac:dyDescent="0.15">
      <c r="A1955" s="41"/>
      <c r="B1955" s="52"/>
      <c r="C1955" s="52"/>
      <c r="D1955" s="52"/>
      <c r="E1955" s="41"/>
      <c r="F1955" s="41"/>
      <c r="G1955" s="52"/>
      <c r="H1955" s="41"/>
      <c r="I1955" s="41"/>
      <c r="J1955" s="52"/>
      <c r="K1955" s="52"/>
      <c r="L1955" s="41"/>
      <c r="M1955" s="52"/>
      <c r="N1955" s="52"/>
      <c r="O1955" s="52"/>
    </row>
    <row r="1956" spans="1:15" ht="15.75" customHeight="1" x14ac:dyDescent="0.15">
      <c r="A1956" s="41"/>
      <c r="B1956" s="52"/>
      <c r="C1956" s="52"/>
      <c r="D1956" s="52"/>
      <c r="E1956" s="41"/>
      <c r="F1956" s="41"/>
      <c r="G1956" s="52"/>
      <c r="H1956" s="41"/>
      <c r="I1956" s="41"/>
      <c r="J1956" s="52"/>
      <c r="K1956" s="52"/>
      <c r="L1956" s="41"/>
      <c r="M1956" s="52"/>
      <c r="N1956" s="52"/>
      <c r="O1956" s="52"/>
    </row>
    <row r="1957" spans="1:15" ht="15.75" customHeight="1" x14ac:dyDescent="0.15">
      <c r="A1957" s="41"/>
      <c r="B1957" s="52"/>
      <c r="C1957" s="52"/>
      <c r="D1957" s="52"/>
      <c r="E1957" s="41"/>
      <c r="F1957" s="41"/>
      <c r="G1957" s="52"/>
      <c r="H1957" s="41"/>
      <c r="I1957" s="41"/>
      <c r="J1957" s="52"/>
      <c r="K1957" s="52"/>
      <c r="L1957" s="41"/>
      <c r="M1957" s="52"/>
      <c r="N1957" s="52"/>
      <c r="O1957" s="52"/>
    </row>
    <row r="1958" spans="1:15" ht="15.75" customHeight="1" x14ac:dyDescent="0.15">
      <c r="A1958" s="41"/>
      <c r="B1958" s="52"/>
      <c r="C1958" s="52"/>
      <c r="D1958" s="52"/>
      <c r="E1958" s="41"/>
      <c r="F1958" s="41"/>
      <c r="G1958" s="52"/>
      <c r="H1958" s="41"/>
      <c r="I1958" s="41"/>
      <c r="J1958" s="52"/>
      <c r="K1958" s="52"/>
      <c r="L1958" s="41"/>
      <c r="M1958" s="52"/>
      <c r="N1958" s="52"/>
      <c r="O1958" s="52"/>
    </row>
    <row r="1959" spans="1:15" ht="15.75" customHeight="1" x14ac:dyDescent="0.15">
      <c r="A1959" s="41"/>
      <c r="B1959" s="52"/>
      <c r="C1959" s="52"/>
      <c r="D1959" s="52"/>
      <c r="E1959" s="41"/>
      <c r="F1959" s="41"/>
      <c r="G1959" s="52"/>
      <c r="H1959" s="41"/>
      <c r="I1959" s="41"/>
      <c r="J1959" s="52"/>
      <c r="K1959" s="52"/>
      <c r="L1959" s="41"/>
      <c r="M1959" s="52"/>
      <c r="N1959" s="52"/>
      <c r="O1959" s="52"/>
    </row>
    <row r="1960" spans="1:15" ht="15.75" customHeight="1" x14ac:dyDescent="0.15">
      <c r="A1960" s="41"/>
      <c r="B1960" s="52"/>
      <c r="C1960" s="52"/>
      <c r="D1960" s="52"/>
      <c r="E1960" s="41"/>
      <c r="F1960" s="41"/>
      <c r="G1960" s="52"/>
      <c r="H1960" s="41"/>
      <c r="I1960" s="41"/>
      <c r="J1960" s="52"/>
      <c r="K1960" s="52"/>
      <c r="L1960" s="41"/>
      <c r="M1960" s="52"/>
      <c r="N1960" s="52"/>
      <c r="O1960" s="52"/>
    </row>
    <row r="1961" spans="1:15" ht="15.75" customHeight="1" x14ac:dyDescent="0.15">
      <c r="A1961" s="41"/>
      <c r="B1961" s="52"/>
      <c r="C1961" s="52"/>
      <c r="D1961" s="52"/>
      <c r="E1961" s="41"/>
      <c r="F1961" s="41"/>
      <c r="G1961" s="52"/>
      <c r="H1961" s="41"/>
      <c r="I1961" s="41"/>
      <c r="J1961" s="52"/>
      <c r="K1961" s="52"/>
      <c r="L1961" s="41"/>
      <c r="M1961" s="52"/>
      <c r="N1961" s="52"/>
      <c r="O1961" s="52"/>
    </row>
    <row r="1962" spans="1:15" ht="15.75" customHeight="1" x14ac:dyDescent="0.15">
      <c r="A1962" s="41"/>
      <c r="B1962" s="52"/>
      <c r="C1962" s="52"/>
      <c r="D1962" s="52"/>
      <c r="E1962" s="41"/>
      <c r="F1962" s="41"/>
      <c r="G1962" s="52"/>
      <c r="H1962" s="41"/>
      <c r="I1962" s="41"/>
      <c r="J1962" s="52"/>
      <c r="K1962" s="52"/>
      <c r="L1962" s="41"/>
      <c r="M1962" s="52"/>
      <c r="N1962" s="52"/>
      <c r="O1962" s="52"/>
    </row>
    <row r="1963" spans="1:15" ht="15.75" customHeight="1" x14ac:dyDescent="0.15">
      <c r="A1963" s="41"/>
      <c r="B1963" s="52"/>
      <c r="C1963" s="52"/>
      <c r="D1963" s="52"/>
      <c r="E1963" s="41"/>
      <c r="F1963" s="41"/>
      <c r="G1963" s="52"/>
      <c r="H1963" s="41"/>
      <c r="I1963" s="41"/>
      <c r="J1963" s="52"/>
      <c r="K1963" s="52"/>
      <c r="L1963" s="41"/>
      <c r="M1963" s="52"/>
      <c r="N1963" s="52"/>
      <c r="O1963" s="52"/>
    </row>
    <row r="1964" spans="1:15" ht="15.75" customHeight="1" x14ac:dyDescent="0.15">
      <c r="A1964" s="41"/>
      <c r="B1964" s="52"/>
      <c r="C1964" s="52"/>
      <c r="D1964" s="52"/>
      <c r="E1964" s="41"/>
      <c r="F1964" s="41"/>
      <c r="G1964" s="52"/>
      <c r="H1964" s="41"/>
      <c r="I1964" s="41"/>
      <c r="J1964" s="52"/>
      <c r="K1964" s="52"/>
      <c r="L1964" s="41"/>
      <c r="M1964" s="52"/>
      <c r="N1964" s="52"/>
      <c r="O1964" s="52"/>
    </row>
    <row r="1965" spans="1:15" ht="15.75" customHeight="1" x14ac:dyDescent="0.15">
      <c r="A1965" s="41"/>
      <c r="B1965" s="52"/>
      <c r="C1965" s="52"/>
      <c r="D1965" s="52"/>
      <c r="E1965" s="41"/>
      <c r="F1965" s="41"/>
      <c r="G1965" s="52"/>
      <c r="H1965" s="41"/>
      <c r="I1965" s="41"/>
      <c r="J1965" s="52"/>
      <c r="K1965" s="52"/>
      <c r="L1965" s="41"/>
      <c r="M1965" s="52"/>
      <c r="N1965" s="52"/>
      <c r="O1965" s="52"/>
    </row>
    <row r="1966" spans="1:15" ht="15.75" customHeight="1" x14ac:dyDescent="0.15">
      <c r="A1966" s="41"/>
      <c r="B1966" s="52"/>
      <c r="C1966" s="52"/>
      <c r="D1966" s="52"/>
      <c r="E1966" s="41"/>
      <c r="F1966" s="41"/>
      <c r="G1966" s="52"/>
      <c r="H1966" s="41"/>
      <c r="I1966" s="41"/>
      <c r="J1966" s="52"/>
      <c r="K1966" s="52"/>
      <c r="L1966" s="41"/>
      <c r="M1966" s="52"/>
      <c r="N1966" s="52"/>
      <c r="O1966" s="52"/>
    </row>
    <row r="1967" spans="1:15" ht="15.75" customHeight="1" x14ac:dyDescent="0.15">
      <c r="A1967" s="41"/>
      <c r="B1967" s="52"/>
      <c r="C1967" s="52"/>
      <c r="D1967" s="52"/>
      <c r="E1967" s="41"/>
      <c r="F1967" s="41"/>
      <c r="G1967" s="52"/>
      <c r="H1967" s="41"/>
      <c r="I1967" s="41"/>
      <c r="J1967" s="52"/>
      <c r="K1967" s="52"/>
      <c r="L1967" s="41"/>
      <c r="M1967" s="52"/>
      <c r="N1967" s="52"/>
      <c r="O1967" s="52"/>
    </row>
    <row r="1968" spans="1:15" ht="15.75" customHeight="1" x14ac:dyDescent="0.15">
      <c r="A1968" s="41"/>
      <c r="B1968" s="52"/>
      <c r="C1968" s="52"/>
      <c r="D1968" s="52"/>
      <c r="E1968" s="41"/>
      <c r="F1968" s="41"/>
      <c r="G1968" s="52"/>
      <c r="H1968" s="41"/>
      <c r="I1968" s="41"/>
      <c r="J1968" s="52"/>
      <c r="K1968" s="52"/>
      <c r="L1968" s="41"/>
      <c r="M1968" s="52"/>
      <c r="N1968" s="52"/>
      <c r="O1968" s="52"/>
    </row>
    <row r="1969" spans="1:15" ht="15.75" customHeight="1" x14ac:dyDescent="0.15">
      <c r="A1969" s="41"/>
      <c r="B1969" s="52"/>
      <c r="C1969" s="52"/>
      <c r="D1969" s="52"/>
      <c r="E1969" s="41"/>
      <c r="F1969" s="41"/>
      <c r="G1969" s="52"/>
      <c r="H1969" s="41"/>
      <c r="I1969" s="41"/>
      <c r="J1969" s="52"/>
      <c r="K1969" s="52"/>
      <c r="L1969" s="41"/>
      <c r="M1969" s="52"/>
      <c r="N1969" s="52"/>
      <c r="O1969" s="52"/>
    </row>
    <row r="1970" spans="1:15" ht="15.75" customHeight="1" x14ac:dyDescent="0.15">
      <c r="A1970" s="41"/>
      <c r="B1970" s="52"/>
      <c r="C1970" s="52"/>
      <c r="D1970" s="52"/>
      <c r="E1970" s="41"/>
      <c r="F1970" s="41"/>
      <c r="G1970" s="52"/>
      <c r="H1970" s="41"/>
      <c r="I1970" s="41"/>
      <c r="J1970" s="52"/>
      <c r="K1970" s="52"/>
      <c r="L1970" s="41"/>
      <c r="M1970" s="52"/>
      <c r="N1970" s="52"/>
      <c r="O1970" s="52"/>
    </row>
    <row r="1971" spans="1:15" ht="15.75" customHeight="1" x14ac:dyDescent="0.15">
      <c r="A1971" s="41"/>
      <c r="B1971" s="52"/>
      <c r="C1971" s="52"/>
      <c r="D1971" s="52"/>
      <c r="E1971" s="41"/>
      <c r="F1971" s="41"/>
      <c r="G1971" s="52"/>
      <c r="H1971" s="41"/>
      <c r="I1971" s="41"/>
      <c r="J1971" s="52"/>
      <c r="K1971" s="52"/>
      <c r="L1971" s="41"/>
      <c r="M1971" s="52"/>
      <c r="N1971" s="52"/>
      <c r="O1971" s="52"/>
    </row>
    <row r="1972" spans="1:15" ht="15.75" customHeight="1" x14ac:dyDescent="0.15">
      <c r="A1972" s="41"/>
      <c r="B1972" s="52"/>
      <c r="C1972" s="52"/>
      <c r="D1972" s="52"/>
      <c r="E1972" s="41"/>
      <c r="F1972" s="41"/>
      <c r="G1972" s="52"/>
      <c r="H1972" s="41"/>
      <c r="I1972" s="41"/>
      <c r="J1972" s="52"/>
      <c r="K1972" s="52"/>
      <c r="L1972" s="41"/>
      <c r="M1972" s="52"/>
      <c r="N1972" s="52"/>
      <c r="O1972" s="52"/>
    </row>
    <row r="1973" spans="1:15" ht="15.75" customHeight="1" x14ac:dyDescent="0.15">
      <c r="A1973" s="41"/>
      <c r="B1973" s="52"/>
      <c r="C1973" s="52"/>
      <c r="D1973" s="52"/>
      <c r="E1973" s="41"/>
      <c r="F1973" s="41"/>
      <c r="G1973" s="52"/>
      <c r="H1973" s="41"/>
      <c r="I1973" s="41"/>
      <c r="J1973" s="52"/>
      <c r="K1973" s="52"/>
      <c r="L1973" s="41"/>
      <c r="M1973" s="52"/>
      <c r="N1973" s="52"/>
      <c r="O1973" s="52"/>
    </row>
    <row r="1974" spans="1:15" ht="15.75" customHeight="1" x14ac:dyDescent="0.15">
      <c r="A1974" s="41"/>
      <c r="B1974" s="52"/>
      <c r="C1974" s="52"/>
      <c r="D1974" s="52"/>
      <c r="E1974" s="41"/>
      <c r="F1974" s="41"/>
      <c r="G1974" s="52"/>
      <c r="H1974" s="41"/>
      <c r="I1974" s="41"/>
      <c r="J1974" s="52"/>
      <c r="K1974" s="52"/>
      <c r="L1974" s="41"/>
      <c r="M1974" s="52"/>
      <c r="N1974" s="52"/>
      <c r="O1974" s="52"/>
    </row>
    <row r="1975" spans="1:15" ht="15.75" customHeight="1" x14ac:dyDescent="0.15">
      <c r="A1975" s="41"/>
      <c r="B1975" s="52"/>
      <c r="C1975" s="52"/>
      <c r="D1975" s="52"/>
      <c r="E1975" s="41"/>
      <c r="F1975" s="41"/>
      <c r="G1975" s="52"/>
      <c r="H1975" s="41"/>
      <c r="I1975" s="41"/>
      <c r="J1975" s="52"/>
      <c r="K1975" s="52"/>
      <c r="L1975" s="41"/>
      <c r="M1975" s="52"/>
      <c r="N1975" s="52"/>
      <c r="O1975" s="52"/>
    </row>
    <row r="1976" spans="1:15" ht="15.75" customHeight="1" x14ac:dyDescent="0.15">
      <c r="A1976" s="41"/>
      <c r="B1976" s="52"/>
      <c r="C1976" s="52"/>
      <c r="D1976" s="52"/>
      <c r="E1976" s="41"/>
      <c r="F1976" s="41"/>
      <c r="G1976" s="52"/>
      <c r="H1976" s="41"/>
      <c r="I1976" s="41"/>
      <c r="J1976" s="52"/>
      <c r="K1976" s="52"/>
      <c r="L1976" s="41"/>
      <c r="M1976" s="52"/>
      <c r="N1976" s="52"/>
      <c r="O1976" s="52"/>
    </row>
    <row r="1977" spans="1:15" ht="15.75" customHeight="1" x14ac:dyDescent="0.15">
      <c r="A1977" s="41"/>
      <c r="B1977" s="52"/>
      <c r="C1977" s="52"/>
      <c r="D1977" s="52"/>
      <c r="E1977" s="41"/>
      <c r="F1977" s="41"/>
      <c r="G1977" s="52"/>
      <c r="H1977" s="41"/>
      <c r="I1977" s="41"/>
      <c r="J1977" s="52"/>
      <c r="K1977" s="52"/>
      <c r="L1977" s="41"/>
      <c r="M1977" s="52"/>
      <c r="N1977" s="52"/>
      <c r="O1977" s="52"/>
    </row>
    <row r="1978" spans="1:15" ht="15.75" customHeight="1" x14ac:dyDescent="0.15">
      <c r="A1978" s="41"/>
      <c r="B1978" s="52"/>
      <c r="C1978" s="52"/>
      <c r="D1978" s="52"/>
      <c r="E1978" s="41"/>
      <c r="F1978" s="41"/>
      <c r="G1978" s="52"/>
      <c r="H1978" s="41"/>
      <c r="I1978" s="41"/>
      <c r="J1978" s="52"/>
      <c r="K1978" s="52"/>
      <c r="L1978" s="41"/>
      <c r="M1978" s="52"/>
      <c r="N1978" s="52"/>
      <c r="O1978" s="52"/>
    </row>
    <row r="1979" spans="1:15" ht="15.75" customHeight="1" x14ac:dyDescent="0.15">
      <c r="A1979" s="41"/>
      <c r="B1979" s="52"/>
      <c r="C1979" s="52"/>
      <c r="D1979" s="52"/>
      <c r="E1979" s="41"/>
      <c r="F1979" s="41"/>
      <c r="G1979" s="52"/>
      <c r="H1979" s="41"/>
      <c r="I1979" s="41"/>
      <c r="J1979" s="52"/>
      <c r="K1979" s="52"/>
      <c r="L1979" s="41"/>
      <c r="M1979" s="52"/>
      <c r="N1979" s="52"/>
      <c r="O1979" s="52"/>
    </row>
    <row r="1980" spans="1:15" ht="15.75" customHeight="1" x14ac:dyDescent="0.15">
      <c r="A1980" s="41"/>
      <c r="B1980" s="52"/>
      <c r="C1980" s="52"/>
      <c r="D1980" s="52"/>
      <c r="E1980" s="41"/>
      <c r="F1980" s="41"/>
      <c r="G1980" s="52"/>
      <c r="H1980" s="41"/>
      <c r="I1980" s="41"/>
      <c r="J1980" s="52"/>
      <c r="K1980" s="52"/>
      <c r="L1980" s="41"/>
      <c r="M1980" s="52"/>
      <c r="N1980" s="52"/>
      <c r="O1980" s="52"/>
    </row>
    <row r="1981" spans="1:15" ht="15.75" customHeight="1" x14ac:dyDescent="0.15">
      <c r="A1981" s="41"/>
      <c r="B1981" s="52"/>
      <c r="C1981" s="52"/>
      <c r="D1981" s="52"/>
      <c r="E1981" s="41"/>
      <c r="F1981" s="41"/>
      <c r="G1981" s="52"/>
      <c r="H1981" s="41"/>
      <c r="I1981" s="41"/>
      <c r="J1981" s="52"/>
      <c r="K1981" s="52"/>
      <c r="L1981" s="41"/>
      <c r="M1981" s="52"/>
      <c r="N1981" s="52"/>
      <c r="O1981" s="52"/>
    </row>
    <row r="1982" spans="1:15" ht="15.75" customHeight="1" x14ac:dyDescent="0.15">
      <c r="A1982" s="41"/>
      <c r="B1982" s="52"/>
      <c r="C1982" s="52"/>
      <c r="D1982" s="52"/>
      <c r="E1982" s="41"/>
      <c r="F1982" s="41"/>
      <c r="G1982" s="52"/>
      <c r="H1982" s="41"/>
      <c r="I1982" s="41"/>
      <c r="J1982" s="52"/>
      <c r="K1982" s="52"/>
      <c r="L1982" s="41"/>
      <c r="M1982" s="52"/>
      <c r="N1982" s="52"/>
      <c r="O1982" s="52"/>
    </row>
    <row r="1983" spans="1:15" ht="15.75" customHeight="1" x14ac:dyDescent="0.15">
      <c r="A1983" s="41"/>
      <c r="B1983" s="52"/>
      <c r="C1983" s="52"/>
      <c r="D1983" s="52"/>
      <c r="E1983" s="41"/>
      <c r="F1983" s="41"/>
      <c r="G1983" s="52"/>
      <c r="H1983" s="41"/>
      <c r="I1983" s="41"/>
      <c r="J1983" s="52"/>
      <c r="K1983" s="52"/>
      <c r="L1983" s="41"/>
      <c r="M1983" s="52"/>
      <c r="N1983" s="52"/>
      <c r="O1983" s="52"/>
    </row>
    <row r="1984" spans="1:15" ht="15.75" customHeight="1" x14ac:dyDescent="0.15">
      <c r="A1984" s="41"/>
      <c r="B1984" s="52"/>
      <c r="C1984" s="52"/>
      <c r="D1984" s="52"/>
      <c r="E1984" s="41"/>
      <c r="F1984" s="41"/>
      <c r="G1984" s="52"/>
      <c r="H1984" s="41"/>
      <c r="I1984" s="41"/>
      <c r="J1984" s="52"/>
      <c r="K1984" s="52"/>
      <c r="L1984" s="41"/>
      <c r="M1984" s="52"/>
      <c r="N1984" s="52"/>
      <c r="O1984" s="52"/>
    </row>
    <row r="1985" spans="1:15" ht="15.75" customHeight="1" x14ac:dyDescent="0.15">
      <c r="A1985" s="41"/>
      <c r="B1985" s="52"/>
      <c r="C1985" s="52"/>
      <c r="D1985" s="52"/>
      <c r="E1985" s="41"/>
      <c r="F1985" s="41"/>
      <c r="G1985" s="52"/>
      <c r="H1985" s="41"/>
      <c r="I1985" s="41"/>
      <c r="J1985" s="52"/>
      <c r="K1985" s="52"/>
      <c r="L1985" s="41"/>
      <c r="M1985" s="52"/>
      <c r="N1985" s="52"/>
      <c r="O1985" s="52"/>
    </row>
    <row r="1986" spans="1:15" ht="15.75" customHeight="1" x14ac:dyDescent="0.15">
      <c r="A1986" s="41"/>
      <c r="B1986" s="52"/>
      <c r="C1986" s="52"/>
      <c r="D1986" s="52"/>
      <c r="E1986" s="41"/>
      <c r="F1986" s="41"/>
      <c r="G1986" s="52"/>
      <c r="H1986" s="41"/>
      <c r="I1986" s="41"/>
      <c r="J1986" s="52"/>
      <c r="K1986" s="52"/>
      <c r="L1986" s="41"/>
      <c r="M1986" s="52"/>
      <c r="N1986" s="52"/>
      <c r="O1986" s="52"/>
    </row>
    <row r="1987" spans="1:15" ht="15.75" customHeight="1" x14ac:dyDescent="0.15">
      <c r="A1987" s="41"/>
      <c r="B1987" s="52"/>
      <c r="C1987" s="52"/>
      <c r="D1987" s="52"/>
      <c r="E1987" s="41"/>
      <c r="F1987" s="41"/>
      <c r="G1987" s="52"/>
      <c r="H1987" s="41"/>
      <c r="I1987" s="41"/>
      <c r="J1987" s="52"/>
      <c r="K1987" s="52"/>
      <c r="L1987" s="41"/>
      <c r="M1987" s="52"/>
      <c r="N1987" s="52"/>
      <c r="O1987" s="52"/>
    </row>
    <row r="1988" spans="1:15" ht="15.75" customHeight="1" x14ac:dyDescent="0.15">
      <c r="A1988" s="41"/>
      <c r="B1988" s="52"/>
      <c r="C1988" s="52"/>
      <c r="D1988" s="52"/>
      <c r="E1988" s="41"/>
      <c r="F1988" s="41"/>
      <c r="G1988" s="52"/>
      <c r="H1988" s="41"/>
      <c r="I1988" s="41"/>
      <c r="J1988" s="52"/>
      <c r="K1988" s="52"/>
      <c r="L1988" s="41"/>
      <c r="M1988" s="52"/>
      <c r="N1988" s="52"/>
      <c r="O1988" s="52"/>
    </row>
    <row r="1989" spans="1:15" ht="15.75" customHeight="1" x14ac:dyDescent="0.15">
      <c r="A1989" s="41"/>
      <c r="B1989" s="52"/>
      <c r="C1989" s="52"/>
      <c r="D1989" s="52"/>
      <c r="E1989" s="41"/>
      <c r="F1989" s="41"/>
      <c r="G1989" s="52"/>
      <c r="H1989" s="41"/>
      <c r="I1989" s="41"/>
      <c r="J1989" s="52"/>
      <c r="K1989" s="52"/>
      <c r="L1989" s="41"/>
      <c r="M1989" s="52"/>
      <c r="N1989" s="52"/>
      <c r="O1989" s="52"/>
    </row>
    <row r="1990" spans="1:15" ht="15.75" customHeight="1" x14ac:dyDescent="0.15">
      <c r="A1990" s="41"/>
      <c r="B1990" s="52"/>
      <c r="C1990" s="52"/>
      <c r="D1990" s="52"/>
      <c r="E1990" s="41"/>
      <c r="F1990" s="41"/>
      <c r="G1990" s="52"/>
      <c r="H1990" s="41"/>
      <c r="I1990" s="41"/>
      <c r="J1990" s="52"/>
      <c r="K1990" s="52"/>
      <c r="L1990" s="41"/>
      <c r="M1990" s="52"/>
      <c r="N1990" s="52"/>
      <c r="O1990" s="52"/>
    </row>
    <row r="1991" spans="1:15" ht="15.75" customHeight="1" x14ac:dyDescent="0.15">
      <c r="A1991" s="41"/>
      <c r="B1991" s="52"/>
      <c r="C1991" s="52"/>
      <c r="D1991" s="52"/>
      <c r="E1991" s="41"/>
      <c r="F1991" s="41"/>
      <c r="G1991" s="52"/>
      <c r="H1991" s="41"/>
      <c r="I1991" s="41"/>
      <c r="J1991" s="52"/>
      <c r="K1991" s="52"/>
      <c r="L1991" s="41"/>
      <c r="M1991" s="52"/>
      <c r="N1991" s="52"/>
      <c r="O1991" s="52"/>
    </row>
    <row r="1992" spans="1:15" ht="15.75" customHeight="1" x14ac:dyDescent="0.15">
      <c r="A1992" s="41"/>
      <c r="B1992" s="52"/>
      <c r="C1992" s="52"/>
      <c r="D1992" s="52"/>
      <c r="E1992" s="41"/>
      <c r="F1992" s="41"/>
      <c r="G1992" s="52"/>
      <c r="H1992" s="41"/>
      <c r="I1992" s="41"/>
      <c r="J1992" s="52"/>
      <c r="K1992" s="52"/>
      <c r="L1992" s="41"/>
      <c r="M1992" s="52"/>
      <c r="N1992" s="52"/>
      <c r="O1992" s="52"/>
    </row>
    <row r="1993" spans="1:15" ht="15.75" customHeight="1" x14ac:dyDescent="0.15">
      <c r="A1993" s="41"/>
      <c r="B1993" s="52"/>
      <c r="C1993" s="52"/>
      <c r="D1993" s="52"/>
      <c r="E1993" s="41"/>
      <c r="F1993" s="41"/>
      <c r="G1993" s="52"/>
      <c r="H1993" s="41"/>
      <c r="I1993" s="41"/>
      <c r="J1993" s="52"/>
      <c r="K1993" s="52"/>
      <c r="L1993" s="41"/>
      <c r="M1993" s="52"/>
      <c r="N1993" s="52"/>
      <c r="O1993" s="52"/>
    </row>
    <row r="1994" spans="1:15" ht="15.75" customHeight="1" x14ac:dyDescent="0.15">
      <c r="A1994" s="41"/>
      <c r="B1994" s="52"/>
      <c r="C1994" s="52"/>
      <c r="D1994" s="52"/>
      <c r="E1994" s="41"/>
      <c r="F1994" s="41"/>
      <c r="G1994" s="52"/>
      <c r="H1994" s="41"/>
      <c r="I1994" s="41"/>
      <c r="J1994" s="52"/>
      <c r="K1994" s="52"/>
      <c r="L1994" s="41"/>
      <c r="M1994" s="52"/>
      <c r="N1994" s="52"/>
      <c r="O1994" s="52"/>
    </row>
    <row r="1995" spans="1:15" ht="15.75" customHeight="1" x14ac:dyDescent="0.15">
      <c r="A1995" s="41"/>
      <c r="B1995" s="52"/>
      <c r="C1995" s="52"/>
      <c r="D1995" s="52"/>
      <c r="E1995" s="41"/>
      <c r="F1995" s="41"/>
      <c r="G1995" s="52"/>
      <c r="H1995" s="41"/>
      <c r="I1995" s="41"/>
      <c r="J1995" s="52"/>
      <c r="K1995" s="52"/>
      <c r="L1995" s="41"/>
      <c r="M1995" s="52"/>
      <c r="N1995" s="52"/>
      <c r="O1995" s="52"/>
    </row>
    <row r="1996" spans="1:15" ht="15.75" customHeight="1" x14ac:dyDescent="0.15">
      <c r="A1996" s="41"/>
      <c r="B1996" s="52"/>
      <c r="C1996" s="52"/>
      <c r="D1996" s="52"/>
      <c r="E1996" s="41"/>
      <c r="F1996" s="41"/>
      <c r="G1996" s="52"/>
      <c r="H1996" s="41"/>
      <c r="I1996" s="41"/>
      <c r="J1996" s="52"/>
      <c r="K1996" s="52"/>
      <c r="L1996" s="41"/>
      <c r="M1996" s="52"/>
      <c r="N1996" s="52"/>
      <c r="O1996" s="52"/>
    </row>
    <row r="1997" spans="1:15" ht="15.75" customHeight="1" x14ac:dyDescent="0.15">
      <c r="A1997" s="41"/>
      <c r="B1997" s="52"/>
      <c r="C1997" s="52"/>
      <c r="D1997" s="52"/>
      <c r="E1997" s="41"/>
      <c r="F1997" s="41"/>
      <c r="G1997" s="52"/>
      <c r="H1997" s="41"/>
      <c r="I1997" s="41"/>
      <c r="J1997" s="52"/>
      <c r="K1997" s="52"/>
      <c r="L1997" s="41"/>
      <c r="M1997" s="52"/>
      <c r="N1997" s="52"/>
      <c r="O1997" s="52"/>
    </row>
    <row r="1998" spans="1:15" ht="15.75" customHeight="1" x14ac:dyDescent="0.15">
      <c r="A1998" s="41"/>
      <c r="B1998" s="52"/>
      <c r="C1998" s="52"/>
      <c r="D1998" s="52"/>
      <c r="E1998" s="41"/>
      <c r="F1998" s="41"/>
      <c r="G1998" s="52"/>
      <c r="H1998" s="41"/>
      <c r="I1998" s="41"/>
      <c r="J1998" s="52"/>
      <c r="K1998" s="52"/>
      <c r="L1998" s="41"/>
      <c r="M1998" s="52"/>
      <c r="N1998" s="52"/>
      <c r="O1998" s="52"/>
    </row>
    <row r="1999" spans="1:15" ht="15.75" customHeight="1" x14ac:dyDescent="0.15">
      <c r="A1999" s="41"/>
      <c r="B1999" s="52"/>
      <c r="C1999" s="52"/>
      <c r="D1999" s="52"/>
      <c r="E1999" s="41"/>
      <c r="F1999" s="41"/>
      <c r="G1999" s="52"/>
      <c r="H1999" s="41"/>
      <c r="I1999" s="41"/>
      <c r="J1999" s="52"/>
      <c r="K1999" s="52"/>
      <c r="L1999" s="41"/>
      <c r="M1999" s="52"/>
      <c r="N1999" s="52"/>
      <c r="O1999" s="52"/>
    </row>
    <row r="2000" spans="1:15" ht="15.75" customHeight="1" x14ac:dyDescent="0.15">
      <c r="A2000" s="41"/>
      <c r="B2000" s="52"/>
      <c r="C2000" s="52"/>
      <c r="D2000" s="52"/>
      <c r="E2000" s="41"/>
      <c r="F2000" s="41"/>
      <c r="G2000" s="52"/>
      <c r="H2000" s="41"/>
      <c r="I2000" s="41"/>
      <c r="J2000" s="52"/>
      <c r="K2000" s="52"/>
      <c r="L2000" s="41"/>
      <c r="M2000" s="52"/>
      <c r="N2000" s="52"/>
      <c r="O2000" s="52"/>
    </row>
    <row r="2001" spans="1:15" ht="15.75" customHeight="1" x14ac:dyDescent="0.15">
      <c r="A2001" s="41"/>
      <c r="B2001" s="52"/>
      <c r="C2001" s="52"/>
      <c r="D2001" s="52"/>
      <c r="E2001" s="41"/>
      <c r="F2001" s="41"/>
      <c r="G2001" s="52"/>
      <c r="H2001" s="41"/>
      <c r="I2001" s="41"/>
      <c r="J2001" s="52"/>
      <c r="K2001" s="52"/>
      <c r="L2001" s="41"/>
      <c r="M2001" s="52"/>
      <c r="N2001" s="52"/>
      <c r="O2001" s="52"/>
    </row>
    <row r="2002" spans="1:15" ht="15.75" customHeight="1" x14ac:dyDescent="0.15">
      <c r="A2002" s="41"/>
      <c r="B2002" s="52"/>
      <c r="C2002" s="52"/>
      <c r="D2002" s="52"/>
      <c r="E2002" s="41"/>
      <c r="F2002" s="41"/>
      <c r="G2002" s="52"/>
      <c r="H2002" s="41"/>
      <c r="I2002" s="41"/>
      <c r="J2002" s="52"/>
      <c r="K2002" s="52"/>
      <c r="L2002" s="41"/>
      <c r="M2002" s="52"/>
      <c r="N2002" s="52"/>
      <c r="O2002" s="52"/>
    </row>
    <row r="2003" spans="1:15" ht="15.75" customHeight="1" x14ac:dyDescent="0.15">
      <c r="A2003" s="41"/>
      <c r="B2003" s="52"/>
      <c r="C2003" s="52"/>
      <c r="D2003" s="52"/>
      <c r="E2003" s="41"/>
      <c r="F2003" s="41"/>
      <c r="G2003" s="52"/>
      <c r="H2003" s="41"/>
      <c r="I2003" s="41"/>
      <c r="J2003" s="52"/>
      <c r="K2003" s="52"/>
      <c r="L2003" s="41"/>
      <c r="M2003" s="52"/>
      <c r="N2003" s="52"/>
      <c r="O2003" s="52"/>
    </row>
    <row r="2004" spans="1:15" ht="15.75" customHeight="1" x14ac:dyDescent="0.15">
      <c r="A2004" s="41"/>
      <c r="B2004" s="52"/>
      <c r="C2004" s="52"/>
      <c r="D2004" s="52"/>
      <c r="E2004" s="41"/>
      <c r="F2004" s="41"/>
      <c r="G2004" s="52"/>
      <c r="H2004" s="41"/>
      <c r="I2004" s="41"/>
      <c r="J2004" s="52"/>
      <c r="K2004" s="52"/>
      <c r="L2004" s="41"/>
      <c r="M2004" s="52"/>
      <c r="N2004" s="52"/>
      <c r="O2004" s="52"/>
    </row>
    <row r="2005" spans="1:15" ht="15.75" customHeight="1" x14ac:dyDescent="0.15">
      <c r="A2005" s="41"/>
      <c r="B2005" s="52"/>
      <c r="C2005" s="52"/>
      <c r="D2005" s="52"/>
      <c r="E2005" s="41"/>
      <c r="F2005" s="41"/>
      <c r="G2005" s="52"/>
      <c r="H2005" s="41"/>
      <c r="I2005" s="41"/>
      <c r="J2005" s="52"/>
      <c r="K2005" s="52"/>
      <c r="L2005" s="41"/>
      <c r="M2005" s="52"/>
      <c r="N2005" s="52"/>
      <c r="O2005" s="52"/>
    </row>
    <row r="2006" spans="1:15" ht="15.75" customHeight="1" x14ac:dyDescent="0.15">
      <c r="A2006" s="41"/>
      <c r="B2006" s="52"/>
      <c r="C2006" s="52"/>
      <c r="D2006" s="52"/>
      <c r="E2006" s="41"/>
      <c r="F2006" s="41"/>
      <c r="G2006" s="52"/>
      <c r="H2006" s="41"/>
      <c r="I2006" s="41"/>
      <c r="J2006" s="52"/>
      <c r="K2006" s="52"/>
      <c r="L2006" s="41"/>
      <c r="M2006" s="52"/>
      <c r="N2006" s="52"/>
      <c r="O2006" s="52"/>
    </row>
    <row r="2007" spans="1:15" ht="15.75" customHeight="1" x14ac:dyDescent="0.15">
      <c r="A2007" s="41"/>
      <c r="B2007" s="52"/>
      <c r="C2007" s="52"/>
      <c r="D2007" s="52"/>
      <c r="E2007" s="41"/>
      <c r="F2007" s="41"/>
      <c r="G2007" s="52"/>
      <c r="H2007" s="41"/>
      <c r="I2007" s="41"/>
      <c r="J2007" s="52"/>
      <c r="K2007" s="52"/>
      <c r="L2007" s="41"/>
      <c r="M2007" s="52"/>
      <c r="N2007" s="52"/>
      <c r="O2007" s="52"/>
    </row>
    <row r="2008" spans="1:15" ht="15.75" customHeight="1" x14ac:dyDescent="0.15">
      <c r="A2008" s="41"/>
      <c r="B2008" s="52"/>
      <c r="C2008" s="52"/>
      <c r="D2008" s="52"/>
      <c r="E2008" s="41"/>
      <c r="F2008" s="41"/>
      <c r="G2008" s="52"/>
      <c r="H2008" s="41"/>
      <c r="I2008" s="41"/>
      <c r="J2008" s="52"/>
      <c r="K2008" s="52"/>
      <c r="L2008" s="41"/>
      <c r="M2008" s="52"/>
      <c r="N2008" s="52"/>
      <c r="O2008" s="52"/>
    </row>
    <row r="2009" spans="1:15" ht="15.75" customHeight="1" x14ac:dyDescent="0.15">
      <c r="A2009" s="41"/>
      <c r="B2009" s="52"/>
      <c r="C2009" s="52"/>
      <c r="D2009" s="52"/>
      <c r="E2009" s="41"/>
      <c r="F2009" s="41"/>
      <c r="G2009" s="52"/>
      <c r="H2009" s="41"/>
      <c r="I2009" s="41"/>
      <c r="J2009" s="52"/>
      <c r="K2009" s="52"/>
      <c r="L2009" s="41"/>
      <c r="M2009" s="52"/>
      <c r="N2009" s="52"/>
      <c r="O2009" s="52"/>
    </row>
    <row r="2010" spans="1:15" ht="15.75" customHeight="1" x14ac:dyDescent="0.15">
      <c r="A2010" s="41"/>
      <c r="B2010" s="52"/>
      <c r="C2010" s="52"/>
      <c r="D2010" s="52"/>
      <c r="E2010" s="41"/>
      <c r="F2010" s="41"/>
      <c r="G2010" s="52"/>
      <c r="H2010" s="41"/>
      <c r="I2010" s="41"/>
      <c r="J2010" s="52"/>
      <c r="K2010" s="52"/>
      <c r="L2010" s="41"/>
      <c r="M2010" s="52"/>
      <c r="N2010" s="52"/>
      <c r="O2010" s="52"/>
    </row>
    <row r="2011" spans="1:15" ht="15.75" customHeight="1" x14ac:dyDescent="0.15">
      <c r="A2011" s="41"/>
      <c r="B2011" s="52"/>
      <c r="C2011" s="52"/>
      <c r="D2011" s="52"/>
      <c r="E2011" s="41"/>
      <c r="F2011" s="41"/>
      <c r="G2011" s="52"/>
      <c r="H2011" s="41"/>
      <c r="I2011" s="41"/>
      <c r="J2011" s="52"/>
      <c r="K2011" s="52"/>
      <c r="L2011" s="41"/>
      <c r="M2011" s="52"/>
      <c r="N2011" s="52"/>
      <c r="O2011" s="52"/>
    </row>
    <row r="2012" spans="1:15" ht="15.75" customHeight="1" x14ac:dyDescent="0.15">
      <c r="A2012" s="41"/>
      <c r="B2012" s="52"/>
      <c r="C2012" s="52"/>
      <c r="D2012" s="52"/>
      <c r="E2012" s="41"/>
      <c r="F2012" s="41"/>
      <c r="G2012" s="52"/>
      <c r="H2012" s="41"/>
      <c r="I2012" s="41"/>
      <c r="J2012" s="52"/>
      <c r="K2012" s="52"/>
      <c r="L2012" s="41"/>
      <c r="M2012" s="52"/>
      <c r="N2012" s="52"/>
      <c r="O2012" s="52"/>
    </row>
    <row r="2013" spans="1:15" ht="15.75" customHeight="1" x14ac:dyDescent="0.15">
      <c r="A2013" s="41"/>
      <c r="B2013" s="52"/>
      <c r="C2013" s="52"/>
      <c r="D2013" s="52"/>
      <c r="E2013" s="41"/>
      <c r="F2013" s="41"/>
      <c r="G2013" s="52"/>
      <c r="H2013" s="41"/>
      <c r="I2013" s="41"/>
      <c r="J2013" s="52"/>
      <c r="K2013" s="52"/>
      <c r="L2013" s="41"/>
      <c r="M2013" s="52"/>
      <c r="N2013" s="52"/>
      <c r="O2013" s="52"/>
    </row>
    <row r="2014" spans="1:15" ht="15.75" customHeight="1" x14ac:dyDescent="0.15">
      <c r="A2014" s="41"/>
      <c r="B2014" s="52"/>
      <c r="C2014" s="52"/>
      <c r="D2014" s="52"/>
      <c r="E2014" s="41"/>
      <c r="F2014" s="41"/>
      <c r="G2014" s="52"/>
      <c r="H2014" s="41"/>
      <c r="I2014" s="41"/>
      <c r="J2014" s="52"/>
      <c r="K2014" s="52"/>
      <c r="L2014" s="41"/>
      <c r="M2014" s="52"/>
      <c r="N2014" s="52"/>
      <c r="O2014" s="52"/>
    </row>
    <row r="2015" spans="1:15" ht="15.75" customHeight="1" x14ac:dyDescent="0.15">
      <c r="A2015" s="41"/>
      <c r="B2015" s="52"/>
      <c r="C2015" s="52"/>
      <c r="D2015" s="52"/>
      <c r="E2015" s="41"/>
      <c r="F2015" s="41"/>
      <c r="G2015" s="52"/>
      <c r="H2015" s="41"/>
      <c r="I2015" s="41"/>
      <c r="J2015" s="52"/>
      <c r="K2015" s="52"/>
      <c r="L2015" s="41"/>
      <c r="M2015" s="52"/>
      <c r="N2015" s="52"/>
      <c r="O2015" s="52"/>
    </row>
    <row r="2016" spans="1:15" ht="15.75" customHeight="1" x14ac:dyDescent="0.15">
      <c r="A2016" s="41"/>
      <c r="B2016" s="52"/>
      <c r="C2016" s="52"/>
      <c r="D2016" s="52"/>
      <c r="E2016" s="41"/>
      <c r="F2016" s="41"/>
      <c r="G2016" s="52"/>
      <c r="H2016" s="41"/>
      <c r="I2016" s="41"/>
      <c r="J2016" s="52"/>
      <c r="K2016" s="52"/>
      <c r="L2016" s="41"/>
      <c r="M2016" s="52"/>
      <c r="N2016" s="52"/>
      <c r="O2016" s="52"/>
    </row>
    <row r="2017" spans="1:15" ht="15.75" customHeight="1" x14ac:dyDescent="0.15">
      <c r="A2017" s="41"/>
      <c r="B2017" s="52"/>
      <c r="C2017" s="52"/>
      <c r="D2017" s="52"/>
      <c r="E2017" s="41"/>
      <c r="F2017" s="41"/>
      <c r="G2017" s="52"/>
      <c r="H2017" s="41"/>
      <c r="I2017" s="41"/>
      <c r="J2017" s="52"/>
      <c r="K2017" s="52"/>
      <c r="L2017" s="41"/>
      <c r="M2017" s="52"/>
      <c r="N2017" s="52"/>
      <c r="O2017" s="52"/>
    </row>
    <row r="2018" spans="1:15" ht="15.75" customHeight="1" x14ac:dyDescent="0.15">
      <c r="A2018" s="41"/>
      <c r="B2018" s="52"/>
      <c r="C2018" s="52"/>
      <c r="D2018" s="52"/>
      <c r="E2018" s="41"/>
      <c r="F2018" s="41"/>
      <c r="G2018" s="52"/>
      <c r="H2018" s="41"/>
      <c r="I2018" s="41"/>
      <c r="J2018" s="52"/>
      <c r="K2018" s="52"/>
      <c r="L2018" s="41"/>
      <c r="M2018" s="52"/>
      <c r="N2018" s="52"/>
      <c r="O2018" s="52"/>
    </row>
    <row r="2019" spans="1:15" ht="15.75" customHeight="1" x14ac:dyDescent="0.15">
      <c r="A2019" s="41"/>
      <c r="B2019" s="52"/>
      <c r="C2019" s="52"/>
      <c r="D2019" s="52"/>
      <c r="E2019" s="41"/>
      <c r="F2019" s="41"/>
      <c r="G2019" s="52"/>
      <c r="H2019" s="41"/>
      <c r="I2019" s="41"/>
      <c r="J2019" s="52"/>
      <c r="K2019" s="52"/>
      <c r="L2019" s="41"/>
      <c r="M2019" s="52"/>
      <c r="N2019" s="52"/>
      <c r="O2019" s="52"/>
    </row>
    <row r="2020" spans="1:15" ht="15.75" customHeight="1" x14ac:dyDescent="0.15">
      <c r="A2020" s="41"/>
      <c r="B2020" s="52"/>
      <c r="C2020" s="52"/>
      <c r="D2020" s="52"/>
      <c r="E2020" s="41"/>
      <c r="F2020" s="41"/>
      <c r="G2020" s="52"/>
      <c r="H2020" s="41"/>
      <c r="I2020" s="41"/>
      <c r="J2020" s="52"/>
      <c r="K2020" s="52"/>
      <c r="L2020" s="41"/>
      <c r="M2020" s="52"/>
      <c r="N2020" s="52"/>
      <c r="O2020" s="52"/>
    </row>
    <row r="2021" spans="1:15" ht="15.75" customHeight="1" x14ac:dyDescent="0.15">
      <c r="A2021" s="41"/>
      <c r="B2021" s="52"/>
      <c r="C2021" s="52"/>
      <c r="D2021" s="52"/>
      <c r="E2021" s="41"/>
      <c r="F2021" s="41"/>
      <c r="G2021" s="52"/>
      <c r="H2021" s="41"/>
      <c r="I2021" s="41"/>
      <c r="J2021" s="52"/>
      <c r="K2021" s="52"/>
      <c r="L2021" s="41"/>
      <c r="M2021" s="52"/>
      <c r="N2021" s="52"/>
      <c r="O2021" s="52"/>
    </row>
    <row r="2022" spans="1:15" ht="15.75" customHeight="1" x14ac:dyDescent="0.15">
      <c r="A2022" s="41"/>
      <c r="B2022" s="52"/>
      <c r="C2022" s="52"/>
      <c r="D2022" s="52"/>
      <c r="E2022" s="41"/>
      <c r="F2022" s="41"/>
      <c r="G2022" s="52"/>
      <c r="H2022" s="41"/>
      <c r="I2022" s="41"/>
      <c r="J2022" s="52"/>
      <c r="K2022" s="52"/>
      <c r="L2022" s="41"/>
      <c r="M2022" s="52"/>
      <c r="N2022" s="52"/>
      <c r="O2022" s="52"/>
    </row>
    <row r="2023" spans="1:15" ht="15.75" customHeight="1" x14ac:dyDescent="0.15">
      <c r="A2023" s="41"/>
      <c r="B2023" s="52"/>
      <c r="C2023" s="52"/>
      <c r="D2023" s="52"/>
      <c r="E2023" s="41"/>
      <c r="F2023" s="41"/>
      <c r="G2023" s="52"/>
      <c r="H2023" s="41"/>
      <c r="I2023" s="41"/>
      <c r="J2023" s="52"/>
      <c r="K2023" s="52"/>
      <c r="L2023" s="41"/>
      <c r="M2023" s="52"/>
      <c r="N2023" s="52"/>
      <c r="O2023" s="52"/>
    </row>
    <row r="2024" spans="1:15" ht="15.75" customHeight="1" x14ac:dyDescent="0.15">
      <c r="A2024" s="41"/>
      <c r="B2024" s="52"/>
      <c r="C2024" s="52"/>
      <c r="D2024" s="52"/>
      <c r="E2024" s="41"/>
      <c r="F2024" s="41"/>
      <c r="G2024" s="52"/>
      <c r="H2024" s="41"/>
      <c r="I2024" s="41"/>
      <c r="J2024" s="52"/>
      <c r="K2024" s="52"/>
      <c r="L2024" s="41"/>
      <c r="M2024" s="52"/>
      <c r="N2024" s="52"/>
      <c r="O2024" s="52"/>
    </row>
    <row r="2025" spans="1:15" ht="15.75" customHeight="1" x14ac:dyDescent="0.15">
      <c r="A2025" s="41"/>
      <c r="B2025" s="52"/>
      <c r="C2025" s="52"/>
      <c r="D2025" s="52"/>
      <c r="E2025" s="41"/>
      <c r="F2025" s="41"/>
      <c r="G2025" s="52"/>
      <c r="H2025" s="41"/>
      <c r="I2025" s="41"/>
      <c r="J2025" s="52"/>
      <c r="K2025" s="52"/>
      <c r="L2025" s="41"/>
      <c r="M2025" s="52"/>
      <c r="N2025" s="52"/>
      <c r="O2025" s="52"/>
    </row>
    <row r="2026" spans="1:15" ht="15.75" customHeight="1" x14ac:dyDescent="0.15">
      <c r="A2026" s="41"/>
      <c r="B2026" s="52"/>
      <c r="C2026" s="52"/>
      <c r="D2026" s="52"/>
      <c r="E2026" s="41"/>
      <c r="F2026" s="41"/>
      <c r="G2026" s="52"/>
      <c r="H2026" s="41"/>
      <c r="I2026" s="41"/>
      <c r="J2026" s="52"/>
      <c r="K2026" s="52"/>
      <c r="L2026" s="41"/>
      <c r="M2026" s="52"/>
      <c r="N2026" s="52"/>
      <c r="O2026" s="52"/>
    </row>
    <row r="2027" spans="1:15" ht="15.75" customHeight="1" x14ac:dyDescent="0.15">
      <c r="A2027" s="41"/>
      <c r="B2027" s="52"/>
      <c r="C2027" s="52"/>
      <c r="D2027" s="52"/>
      <c r="E2027" s="41"/>
      <c r="F2027" s="41"/>
      <c r="G2027" s="52"/>
      <c r="H2027" s="41"/>
      <c r="I2027" s="41"/>
      <c r="J2027" s="52"/>
      <c r="K2027" s="52"/>
      <c r="L2027" s="41"/>
      <c r="M2027" s="52"/>
      <c r="N2027" s="52"/>
      <c r="O2027" s="52"/>
    </row>
    <row r="2028" spans="1:15" ht="15.75" customHeight="1" x14ac:dyDescent="0.15">
      <c r="A2028" s="41"/>
      <c r="B2028" s="52"/>
      <c r="C2028" s="52"/>
      <c r="D2028" s="52"/>
      <c r="E2028" s="41"/>
      <c r="F2028" s="41"/>
      <c r="G2028" s="52"/>
      <c r="H2028" s="41"/>
      <c r="I2028" s="41"/>
      <c r="J2028" s="52"/>
      <c r="K2028" s="52"/>
      <c r="L2028" s="41"/>
      <c r="M2028" s="52"/>
      <c r="N2028" s="52"/>
      <c r="O2028" s="52"/>
    </row>
    <row r="2029" spans="1:15" ht="15.75" customHeight="1" x14ac:dyDescent="0.15">
      <c r="A2029" s="41"/>
      <c r="B2029" s="52"/>
      <c r="C2029" s="52"/>
      <c r="D2029" s="52"/>
      <c r="E2029" s="41"/>
      <c r="F2029" s="41"/>
      <c r="G2029" s="52"/>
      <c r="H2029" s="41"/>
      <c r="I2029" s="41"/>
      <c r="J2029" s="52"/>
      <c r="K2029" s="52"/>
      <c r="L2029" s="41"/>
      <c r="M2029" s="52"/>
      <c r="N2029" s="52"/>
      <c r="O2029" s="52"/>
    </row>
    <row r="2030" spans="1:15" ht="15.75" customHeight="1" x14ac:dyDescent="0.15">
      <c r="A2030" s="41"/>
      <c r="B2030" s="52"/>
      <c r="C2030" s="52"/>
      <c r="D2030" s="52"/>
      <c r="E2030" s="41"/>
      <c r="F2030" s="41"/>
      <c r="G2030" s="52"/>
      <c r="H2030" s="41"/>
      <c r="I2030" s="41"/>
      <c r="J2030" s="52"/>
      <c r="K2030" s="52"/>
      <c r="L2030" s="41"/>
      <c r="M2030" s="52"/>
      <c r="N2030" s="52"/>
      <c r="O2030" s="52"/>
    </row>
    <row r="2031" spans="1:15" ht="15.75" customHeight="1" x14ac:dyDescent="0.15">
      <c r="A2031" s="41"/>
      <c r="B2031" s="52"/>
      <c r="C2031" s="52"/>
      <c r="D2031" s="52"/>
      <c r="E2031" s="41"/>
      <c r="F2031" s="41"/>
      <c r="G2031" s="52"/>
      <c r="H2031" s="41"/>
      <c r="I2031" s="41"/>
      <c r="J2031" s="52"/>
      <c r="K2031" s="52"/>
      <c r="L2031" s="41"/>
      <c r="M2031" s="52"/>
      <c r="N2031" s="52"/>
      <c r="O2031" s="52"/>
    </row>
    <row r="2032" spans="1:15" ht="15.75" customHeight="1" x14ac:dyDescent="0.15">
      <c r="A2032" s="41"/>
      <c r="B2032" s="52"/>
      <c r="C2032" s="52"/>
      <c r="D2032" s="52"/>
      <c r="E2032" s="41"/>
      <c r="F2032" s="41"/>
      <c r="G2032" s="52"/>
      <c r="H2032" s="41"/>
      <c r="I2032" s="41"/>
      <c r="J2032" s="52"/>
      <c r="K2032" s="52"/>
      <c r="L2032" s="41"/>
      <c r="M2032" s="52"/>
      <c r="N2032" s="52"/>
      <c r="O2032" s="52"/>
    </row>
    <row r="2033" spans="1:15" ht="15.75" customHeight="1" x14ac:dyDescent="0.15">
      <c r="A2033" s="41"/>
      <c r="B2033" s="52"/>
      <c r="C2033" s="52"/>
      <c r="D2033" s="52"/>
      <c r="E2033" s="41"/>
      <c r="F2033" s="41"/>
      <c r="G2033" s="52"/>
      <c r="H2033" s="41"/>
      <c r="I2033" s="41"/>
      <c r="J2033" s="52"/>
      <c r="K2033" s="52"/>
      <c r="L2033" s="41"/>
      <c r="M2033" s="52"/>
      <c r="N2033" s="52"/>
      <c r="O2033" s="52"/>
    </row>
    <row r="2034" spans="1:15" ht="15.75" customHeight="1" x14ac:dyDescent="0.15">
      <c r="A2034" s="41"/>
      <c r="B2034" s="52"/>
      <c r="C2034" s="52"/>
      <c r="D2034" s="52"/>
      <c r="E2034" s="41"/>
      <c r="F2034" s="41"/>
      <c r="G2034" s="52"/>
      <c r="H2034" s="41"/>
      <c r="I2034" s="41"/>
      <c r="J2034" s="52"/>
      <c r="K2034" s="52"/>
      <c r="L2034" s="41"/>
      <c r="M2034" s="52"/>
      <c r="N2034" s="52"/>
      <c r="O2034" s="52"/>
    </row>
    <row r="2035" spans="1:15" ht="15.75" customHeight="1" x14ac:dyDescent="0.15">
      <c r="A2035" s="41"/>
      <c r="B2035" s="52"/>
      <c r="C2035" s="52"/>
      <c r="D2035" s="52"/>
      <c r="E2035" s="41"/>
      <c r="F2035" s="41"/>
      <c r="G2035" s="52"/>
      <c r="H2035" s="41"/>
      <c r="I2035" s="41"/>
      <c r="J2035" s="52"/>
      <c r="K2035" s="52"/>
      <c r="L2035" s="41"/>
      <c r="M2035" s="52"/>
      <c r="N2035" s="52"/>
      <c r="O2035" s="52"/>
    </row>
    <row r="2036" spans="1:15" ht="15.75" customHeight="1" x14ac:dyDescent="0.15">
      <c r="A2036" s="41"/>
      <c r="B2036" s="52"/>
      <c r="C2036" s="52"/>
      <c r="D2036" s="52"/>
      <c r="E2036" s="41"/>
      <c r="F2036" s="41"/>
      <c r="G2036" s="52"/>
      <c r="H2036" s="41"/>
      <c r="I2036" s="41"/>
      <c r="J2036" s="52"/>
      <c r="K2036" s="52"/>
      <c r="L2036" s="41"/>
      <c r="M2036" s="52"/>
      <c r="N2036" s="52"/>
      <c r="O2036" s="52"/>
    </row>
    <row r="2037" spans="1:15" ht="15.75" customHeight="1" x14ac:dyDescent="0.15">
      <c r="A2037" s="41"/>
      <c r="B2037" s="52"/>
      <c r="C2037" s="52"/>
      <c r="D2037" s="52"/>
      <c r="E2037" s="41"/>
      <c r="F2037" s="41"/>
      <c r="G2037" s="52"/>
      <c r="H2037" s="41"/>
      <c r="I2037" s="41"/>
      <c r="J2037" s="52"/>
      <c r="K2037" s="52"/>
      <c r="L2037" s="41"/>
      <c r="M2037" s="52"/>
      <c r="N2037" s="52"/>
      <c r="O2037" s="52"/>
    </row>
    <row r="2038" spans="1:15" ht="15.75" customHeight="1" x14ac:dyDescent="0.15">
      <c r="A2038" s="41"/>
      <c r="B2038" s="52"/>
      <c r="C2038" s="52"/>
      <c r="D2038" s="52"/>
      <c r="E2038" s="41"/>
      <c r="F2038" s="41"/>
      <c r="G2038" s="52"/>
      <c r="H2038" s="41"/>
      <c r="I2038" s="41"/>
      <c r="J2038" s="52"/>
      <c r="K2038" s="52"/>
      <c r="L2038" s="41"/>
      <c r="M2038" s="52"/>
      <c r="N2038" s="52"/>
      <c r="O2038" s="52"/>
    </row>
    <row r="2039" spans="1:15" ht="15.75" customHeight="1" x14ac:dyDescent="0.15">
      <c r="A2039" s="41"/>
      <c r="B2039" s="52"/>
      <c r="C2039" s="52"/>
      <c r="D2039" s="52"/>
      <c r="E2039" s="41"/>
      <c r="F2039" s="41"/>
      <c r="G2039" s="52"/>
      <c r="H2039" s="41"/>
      <c r="I2039" s="41"/>
      <c r="J2039" s="52"/>
      <c r="K2039" s="52"/>
      <c r="L2039" s="41"/>
      <c r="M2039" s="52"/>
      <c r="N2039" s="52"/>
      <c r="O2039" s="52"/>
    </row>
    <row r="2040" spans="1:15" ht="15.75" customHeight="1" x14ac:dyDescent="0.15">
      <c r="A2040" s="41"/>
      <c r="B2040" s="52"/>
      <c r="C2040" s="52"/>
      <c r="D2040" s="52"/>
      <c r="E2040" s="41"/>
      <c r="F2040" s="41"/>
      <c r="G2040" s="52"/>
      <c r="H2040" s="41"/>
      <c r="I2040" s="41"/>
      <c r="J2040" s="52"/>
      <c r="K2040" s="52"/>
      <c r="L2040" s="41"/>
      <c r="M2040" s="52"/>
      <c r="N2040" s="52"/>
      <c r="O2040" s="52"/>
    </row>
    <row r="2041" spans="1:15" ht="15.75" customHeight="1" x14ac:dyDescent="0.15">
      <c r="A2041" s="41"/>
      <c r="B2041" s="52"/>
      <c r="C2041" s="52"/>
      <c r="D2041" s="52"/>
      <c r="E2041" s="41"/>
      <c r="F2041" s="41"/>
      <c r="G2041" s="52"/>
      <c r="H2041" s="41"/>
      <c r="I2041" s="41"/>
      <c r="J2041" s="52"/>
      <c r="K2041" s="52"/>
      <c r="L2041" s="41"/>
      <c r="M2041" s="52"/>
      <c r="N2041" s="52"/>
      <c r="O2041" s="52"/>
    </row>
    <row r="2042" spans="1:15" ht="15.75" customHeight="1" x14ac:dyDescent="0.15">
      <c r="A2042" s="41"/>
      <c r="B2042" s="52"/>
      <c r="C2042" s="52"/>
      <c r="D2042" s="52"/>
      <c r="E2042" s="41"/>
      <c r="F2042" s="41"/>
      <c r="G2042" s="52"/>
      <c r="H2042" s="41"/>
      <c r="I2042" s="41"/>
      <c r="J2042" s="52"/>
      <c r="K2042" s="52"/>
      <c r="L2042" s="41"/>
      <c r="M2042" s="52"/>
      <c r="N2042" s="52"/>
      <c r="O2042" s="52"/>
    </row>
    <row r="2043" spans="1:15" ht="15.75" customHeight="1" x14ac:dyDescent="0.15">
      <c r="A2043" s="41"/>
      <c r="B2043" s="52"/>
      <c r="C2043" s="52"/>
      <c r="D2043" s="52"/>
      <c r="E2043" s="41"/>
      <c r="F2043" s="41"/>
      <c r="G2043" s="52"/>
      <c r="H2043" s="41"/>
      <c r="I2043" s="41"/>
      <c r="J2043" s="52"/>
      <c r="K2043" s="52"/>
      <c r="L2043" s="41"/>
      <c r="M2043" s="52"/>
      <c r="N2043" s="52"/>
      <c r="O2043" s="52"/>
    </row>
    <row r="2044" spans="1:15" ht="15.75" customHeight="1" x14ac:dyDescent="0.15">
      <c r="A2044" s="41"/>
      <c r="B2044" s="52"/>
      <c r="C2044" s="52"/>
      <c r="D2044" s="52"/>
      <c r="E2044" s="41"/>
      <c r="F2044" s="41"/>
      <c r="G2044" s="52"/>
      <c r="H2044" s="41"/>
      <c r="I2044" s="41"/>
      <c r="J2044" s="52"/>
      <c r="K2044" s="52"/>
      <c r="L2044" s="41"/>
      <c r="M2044" s="52"/>
      <c r="N2044" s="52"/>
      <c r="O2044" s="52"/>
    </row>
    <row r="2045" spans="1:15" ht="15.75" customHeight="1" x14ac:dyDescent="0.15">
      <c r="A2045" s="41"/>
      <c r="B2045" s="52"/>
      <c r="C2045" s="52"/>
      <c r="D2045" s="52"/>
      <c r="E2045" s="41"/>
      <c r="F2045" s="41"/>
      <c r="G2045" s="52"/>
      <c r="H2045" s="41"/>
      <c r="I2045" s="41"/>
      <c r="J2045" s="52"/>
      <c r="K2045" s="52"/>
      <c r="L2045" s="41"/>
      <c r="M2045" s="52"/>
      <c r="N2045" s="52"/>
      <c r="O2045" s="52"/>
    </row>
    <row r="2046" spans="1:15" ht="15.75" customHeight="1" x14ac:dyDescent="0.15">
      <c r="A2046" s="41"/>
      <c r="B2046" s="52"/>
      <c r="C2046" s="52"/>
      <c r="D2046" s="52"/>
      <c r="E2046" s="41"/>
      <c r="F2046" s="41"/>
      <c r="G2046" s="52"/>
      <c r="H2046" s="41"/>
      <c r="I2046" s="41"/>
      <c r="J2046" s="52"/>
      <c r="K2046" s="52"/>
      <c r="L2046" s="41"/>
      <c r="M2046" s="52"/>
      <c r="N2046" s="52"/>
      <c r="O2046" s="52"/>
    </row>
    <row r="2047" spans="1:15" ht="15.75" customHeight="1" x14ac:dyDescent="0.15">
      <c r="A2047" s="41"/>
      <c r="B2047" s="52"/>
      <c r="C2047" s="52"/>
      <c r="D2047" s="52"/>
      <c r="E2047" s="41"/>
      <c r="F2047" s="41"/>
      <c r="G2047" s="52"/>
      <c r="H2047" s="41"/>
      <c r="I2047" s="41"/>
      <c r="J2047" s="52"/>
      <c r="K2047" s="52"/>
      <c r="L2047" s="41"/>
      <c r="M2047" s="52"/>
      <c r="N2047" s="52"/>
      <c r="O2047" s="52"/>
    </row>
    <row r="2048" spans="1:15" ht="15.75" customHeight="1" x14ac:dyDescent="0.15">
      <c r="A2048" s="41"/>
      <c r="B2048" s="52"/>
      <c r="C2048" s="52"/>
      <c r="D2048" s="52"/>
      <c r="E2048" s="41"/>
      <c r="F2048" s="41"/>
      <c r="G2048" s="52"/>
      <c r="H2048" s="41"/>
      <c r="I2048" s="41"/>
      <c r="J2048" s="52"/>
      <c r="K2048" s="52"/>
      <c r="L2048" s="41"/>
      <c r="M2048" s="52"/>
      <c r="N2048" s="52"/>
      <c r="O2048" s="52"/>
    </row>
    <row r="2049" spans="1:15" ht="15.75" customHeight="1" x14ac:dyDescent="0.15">
      <c r="A2049" s="41"/>
      <c r="B2049" s="52"/>
      <c r="C2049" s="52"/>
      <c r="D2049" s="52"/>
      <c r="E2049" s="41"/>
      <c r="F2049" s="41"/>
      <c r="G2049" s="52"/>
      <c r="H2049" s="41"/>
      <c r="I2049" s="41"/>
      <c r="J2049" s="52"/>
      <c r="K2049" s="52"/>
      <c r="L2049" s="41"/>
      <c r="M2049" s="52"/>
      <c r="N2049" s="52"/>
      <c r="O2049" s="52"/>
    </row>
    <row r="2050" spans="1:15" ht="15.75" customHeight="1" x14ac:dyDescent="0.15">
      <c r="A2050" s="41"/>
      <c r="B2050" s="52"/>
      <c r="C2050" s="52"/>
      <c r="D2050" s="52"/>
      <c r="E2050" s="41"/>
      <c r="F2050" s="41"/>
      <c r="G2050" s="52"/>
      <c r="H2050" s="41"/>
      <c r="I2050" s="41"/>
      <c r="J2050" s="52"/>
      <c r="K2050" s="52"/>
      <c r="L2050" s="41"/>
      <c r="M2050" s="52"/>
      <c r="N2050" s="52"/>
      <c r="O2050" s="52"/>
    </row>
    <row r="2051" spans="1:15" ht="15.75" customHeight="1" x14ac:dyDescent="0.15">
      <c r="A2051" s="41"/>
      <c r="B2051" s="52"/>
      <c r="C2051" s="52"/>
      <c r="D2051" s="52"/>
      <c r="E2051" s="41"/>
      <c r="F2051" s="41"/>
      <c r="G2051" s="52"/>
      <c r="H2051" s="41"/>
      <c r="I2051" s="41"/>
      <c r="J2051" s="52"/>
      <c r="K2051" s="52"/>
      <c r="L2051" s="41"/>
      <c r="M2051" s="52"/>
      <c r="N2051" s="52"/>
      <c r="O2051" s="52"/>
    </row>
    <row r="2052" spans="1:15" ht="15.75" customHeight="1" x14ac:dyDescent="0.15">
      <c r="A2052" s="41"/>
      <c r="B2052" s="52"/>
      <c r="C2052" s="52"/>
      <c r="D2052" s="52"/>
      <c r="E2052" s="41"/>
      <c r="F2052" s="41"/>
      <c r="G2052" s="52"/>
      <c r="H2052" s="41"/>
      <c r="I2052" s="41"/>
      <c r="J2052" s="52"/>
      <c r="K2052" s="52"/>
      <c r="L2052" s="41"/>
      <c r="M2052" s="52"/>
      <c r="N2052" s="52"/>
      <c r="O2052" s="52"/>
    </row>
    <row r="2053" spans="1:15" ht="15.75" customHeight="1" x14ac:dyDescent="0.15">
      <c r="A2053" s="41"/>
      <c r="B2053" s="52"/>
      <c r="C2053" s="52"/>
      <c r="D2053" s="52"/>
      <c r="E2053" s="41"/>
      <c r="F2053" s="41"/>
      <c r="G2053" s="52"/>
      <c r="H2053" s="41"/>
      <c r="I2053" s="41"/>
      <c r="J2053" s="52"/>
      <c r="K2053" s="52"/>
      <c r="L2053" s="41"/>
      <c r="M2053" s="52"/>
      <c r="N2053" s="52"/>
      <c r="O2053" s="52"/>
    </row>
    <row r="2054" spans="1:15" ht="15.75" customHeight="1" x14ac:dyDescent="0.15">
      <c r="A2054" s="41"/>
      <c r="B2054" s="52"/>
      <c r="C2054" s="52"/>
      <c r="D2054" s="52"/>
      <c r="E2054" s="41"/>
      <c r="F2054" s="41"/>
      <c r="G2054" s="52"/>
      <c r="H2054" s="41"/>
      <c r="I2054" s="41"/>
      <c r="J2054" s="52"/>
      <c r="K2054" s="52"/>
      <c r="L2054" s="41"/>
      <c r="M2054" s="52"/>
      <c r="N2054" s="52"/>
      <c r="O2054" s="52"/>
    </row>
    <row r="2055" spans="1:15" ht="15.75" customHeight="1" x14ac:dyDescent="0.15">
      <c r="A2055" s="41"/>
      <c r="B2055" s="52"/>
      <c r="C2055" s="52"/>
      <c r="D2055" s="52"/>
      <c r="E2055" s="41"/>
      <c r="F2055" s="41"/>
      <c r="G2055" s="52"/>
      <c r="H2055" s="41"/>
      <c r="I2055" s="41"/>
      <c r="J2055" s="52"/>
      <c r="K2055" s="52"/>
      <c r="L2055" s="41"/>
      <c r="M2055" s="52"/>
      <c r="N2055" s="52"/>
      <c r="O2055" s="52"/>
    </row>
    <row r="2056" spans="1:15" ht="15.75" customHeight="1" x14ac:dyDescent="0.15">
      <c r="A2056" s="41"/>
      <c r="B2056" s="52"/>
      <c r="C2056" s="52"/>
      <c r="D2056" s="52"/>
      <c r="E2056" s="41"/>
      <c r="F2056" s="41"/>
      <c r="G2056" s="52"/>
      <c r="H2056" s="41"/>
      <c r="I2056" s="41"/>
      <c r="J2056" s="52"/>
      <c r="K2056" s="52"/>
      <c r="L2056" s="41"/>
      <c r="M2056" s="52"/>
      <c r="N2056" s="52"/>
      <c r="O2056" s="52"/>
    </row>
    <row r="2057" spans="1:15" ht="15.75" customHeight="1" x14ac:dyDescent="0.15">
      <c r="A2057" s="41"/>
      <c r="B2057" s="52"/>
      <c r="C2057" s="52"/>
      <c r="D2057" s="52"/>
      <c r="E2057" s="41"/>
      <c r="F2057" s="41"/>
      <c r="G2057" s="52"/>
      <c r="H2057" s="41"/>
      <c r="I2057" s="41"/>
      <c r="J2057" s="52"/>
      <c r="K2057" s="52"/>
      <c r="L2057" s="41"/>
      <c r="M2057" s="52"/>
      <c r="N2057" s="52"/>
      <c r="O2057" s="52"/>
    </row>
    <row r="2058" spans="1:15" ht="15.75" customHeight="1" x14ac:dyDescent="0.15">
      <c r="A2058" s="41"/>
      <c r="B2058" s="52"/>
      <c r="C2058" s="52"/>
      <c r="D2058" s="52"/>
      <c r="E2058" s="41"/>
      <c r="F2058" s="41"/>
      <c r="G2058" s="52"/>
      <c r="H2058" s="41"/>
      <c r="I2058" s="41"/>
      <c r="J2058" s="52"/>
      <c r="K2058" s="52"/>
      <c r="L2058" s="41"/>
      <c r="M2058" s="52"/>
      <c r="N2058" s="52"/>
      <c r="O2058" s="52"/>
    </row>
    <row r="2059" spans="1:15" ht="15.75" customHeight="1" x14ac:dyDescent="0.15">
      <c r="A2059" s="41"/>
      <c r="B2059" s="52"/>
      <c r="C2059" s="52"/>
      <c r="D2059" s="52"/>
      <c r="E2059" s="41"/>
      <c r="F2059" s="41"/>
      <c r="G2059" s="52"/>
      <c r="H2059" s="41"/>
      <c r="I2059" s="41"/>
      <c r="J2059" s="52"/>
      <c r="K2059" s="52"/>
      <c r="L2059" s="41"/>
      <c r="M2059" s="52"/>
      <c r="N2059" s="52"/>
      <c r="O2059" s="52"/>
    </row>
    <row r="2060" spans="1:15" ht="15.75" customHeight="1" x14ac:dyDescent="0.15">
      <c r="A2060" s="41"/>
      <c r="B2060" s="52"/>
      <c r="C2060" s="52"/>
      <c r="D2060" s="52"/>
      <c r="E2060" s="41"/>
      <c r="F2060" s="41"/>
      <c r="G2060" s="52"/>
      <c r="H2060" s="41"/>
      <c r="I2060" s="41"/>
      <c r="J2060" s="52"/>
      <c r="K2060" s="52"/>
      <c r="L2060" s="41"/>
      <c r="M2060" s="52"/>
      <c r="N2060" s="52"/>
      <c r="O2060" s="52"/>
    </row>
    <row r="2061" spans="1:15" ht="15.75" customHeight="1" x14ac:dyDescent="0.15">
      <c r="A2061" s="41"/>
      <c r="B2061" s="52"/>
      <c r="C2061" s="52"/>
      <c r="D2061" s="52"/>
      <c r="E2061" s="41"/>
      <c r="F2061" s="41"/>
      <c r="G2061" s="52"/>
      <c r="H2061" s="41"/>
      <c r="I2061" s="41"/>
      <c r="J2061" s="52"/>
      <c r="K2061" s="52"/>
      <c r="L2061" s="41"/>
      <c r="M2061" s="52"/>
      <c r="N2061" s="52"/>
      <c r="O2061" s="52"/>
    </row>
    <row r="2062" spans="1:15" ht="15.75" customHeight="1" x14ac:dyDescent="0.15">
      <c r="A2062" s="41"/>
      <c r="B2062" s="52"/>
      <c r="C2062" s="52"/>
      <c r="D2062" s="52"/>
      <c r="E2062" s="41"/>
      <c r="F2062" s="41"/>
      <c r="G2062" s="52"/>
      <c r="H2062" s="41"/>
      <c r="I2062" s="41"/>
      <c r="J2062" s="52"/>
      <c r="K2062" s="52"/>
      <c r="L2062" s="41"/>
      <c r="M2062" s="52"/>
      <c r="N2062" s="52"/>
      <c r="O2062" s="52"/>
    </row>
    <row r="2063" spans="1:15" ht="15.75" customHeight="1" x14ac:dyDescent="0.15">
      <c r="A2063" s="41"/>
      <c r="B2063" s="52"/>
      <c r="C2063" s="52"/>
      <c r="D2063" s="52"/>
      <c r="E2063" s="41"/>
      <c r="F2063" s="41"/>
      <c r="G2063" s="52"/>
      <c r="H2063" s="41"/>
      <c r="I2063" s="41"/>
      <c r="J2063" s="52"/>
      <c r="K2063" s="52"/>
      <c r="L2063" s="41"/>
      <c r="M2063" s="52"/>
      <c r="N2063" s="52"/>
      <c r="O2063" s="52"/>
    </row>
    <row r="2064" spans="1:15" ht="15.75" customHeight="1" x14ac:dyDescent="0.15">
      <c r="A2064" s="41"/>
      <c r="B2064" s="52"/>
      <c r="C2064" s="52"/>
      <c r="D2064" s="52"/>
      <c r="E2064" s="41"/>
      <c r="F2064" s="41"/>
      <c r="G2064" s="52"/>
      <c r="H2064" s="41"/>
      <c r="I2064" s="41"/>
      <c r="J2064" s="52"/>
      <c r="K2064" s="52"/>
      <c r="L2064" s="41"/>
      <c r="M2064" s="52"/>
      <c r="N2064" s="52"/>
      <c r="O2064" s="52"/>
    </row>
    <row r="2065" spans="1:15" ht="15.75" customHeight="1" x14ac:dyDescent="0.15">
      <c r="A2065" s="41"/>
      <c r="B2065" s="52"/>
      <c r="C2065" s="52"/>
      <c r="D2065" s="52"/>
      <c r="E2065" s="41"/>
      <c r="F2065" s="41"/>
      <c r="G2065" s="52"/>
      <c r="H2065" s="41"/>
      <c r="I2065" s="41"/>
      <c r="J2065" s="52"/>
      <c r="K2065" s="52"/>
      <c r="L2065" s="41"/>
      <c r="M2065" s="52"/>
      <c r="N2065" s="52"/>
      <c r="O2065" s="52"/>
    </row>
    <row r="2066" spans="1:15" ht="15.75" customHeight="1" x14ac:dyDescent="0.15">
      <c r="A2066" s="41"/>
      <c r="B2066" s="52"/>
      <c r="C2066" s="52"/>
      <c r="D2066" s="52"/>
      <c r="E2066" s="41"/>
      <c r="F2066" s="41"/>
      <c r="G2066" s="52"/>
      <c r="H2066" s="41"/>
      <c r="I2066" s="41"/>
      <c r="J2066" s="52"/>
      <c r="K2066" s="52"/>
      <c r="L2066" s="41"/>
      <c r="M2066" s="52"/>
      <c r="N2066" s="52"/>
      <c r="O2066" s="52"/>
    </row>
    <row r="2067" spans="1:15" ht="15.75" customHeight="1" x14ac:dyDescent="0.15">
      <c r="A2067" s="41"/>
      <c r="B2067" s="52"/>
      <c r="C2067" s="52"/>
      <c r="D2067" s="52"/>
      <c r="E2067" s="41"/>
      <c r="F2067" s="41"/>
      <c r="G2067" s="52"/>
      <c r="H2067" s="41"/>
      <c r="I2067" s="41"/>
      <c r="J2067" s="52"/>
      <c r="K2067" s="52"/>
      <c r="L2067" s="41"/>
      <c r="M2067" s="52"/>
      <c r="N2067" s="52"/>
      <c r="O2067" s="52"/>
    </row>
    <row r="2068" spans="1:15" ht="15.75" customHeight="1" x14ac:dyDescent="0.15">
      <c r="A2068" s="41"/>
      <c r="B2068" s="52"/>
      <c r="C2068" s="52"/>
      <c r="D2068" s="52"/>
      <c r="E2068" s="41"/>
      <c r="F2068" s="41"/>
      <c r="G2068" s="52"/>
      <c r="H2068" s="41"/>
      <c r="I2068" s="41"/>
      <c r="J2068" s="52"/>
      <c r="K2068" s="52"/>
      <c r="L2068" s="41"/>
      <c r="M2068" s="52"/>
      <c r="N2068" s="52"/>
      <c r="O2068" s="52"/>
    </row>
    <row r="2069" spans="1:15" ht="15.75" customHeight="1" x14ac:dyDescent="0.15">
      <c r="A2069" s="41"/>
      <c r="B2069" s="52"/>
      <c r="C2069" s="52"/>
      <c r="D2069" s="52"/>
      <c r="E2069" s="41"/>
      <c r="F2069" s="41"/>
      <c r="G2069" s="52"/>
      <c r="H2069" s="41"/>
      <c r="I2069" s="41"/>
      <c r="J2069" s="52"/>
      <c r="K2069" s="52"/>
      <c r="L2069" s="41"/>
      <c r="M2069" s="52"/>
      <c r="N2069" s="52"/>
      <c r="O2069" s="52"/>
    </row>
    <row r="2070" spans="1:15" ht="15.75" customHeight="1" x14ac:dyDescent="0.15">
      <c r="A2070" s="41"/>
      <c r="B2070" s="52"/>
      <c r="C2070" s="52"/>
      <c r="D2070" s="52"/>
      <c r="E2070" s="41"/>
      <c r="F2070" s="41"/>
      <c r="G2070" s="52"/>
      <c r="H2070" s="41"/>
      <c r="I2070" s="41"/>
      <c r="J2070" s="52"/>
      <c r="K2070" s="52"/>
      <c r="L2070" s="41"/>
      <c r="M2070" s="52"/>
      <c r="N2070" s="52"/>
      <c r="O2070" s="52"/>
    </row>
    <row r="2071" spans="1:15" ht="15.75" customHeight="1" x14ac:dyDescent="0.15">
      <c r="A2071" s="41"/>
      <c r="B2071" s="52"/>
      <c r="C2071" s="52"/>
      <c r="D2071" s="52"/>
      <c r="E2071" s="41"/>
      <c r="F2071" s="41"/>
      <c r="G2071" s="52"/>
      <c r="H2071" s="41"/>
      <c r="I2071" s="41"/>
      <c r="J2071" s="52"/>
      <c r="K2071" s="52"/>
      <c r="L2071" s="41"/>
      <c r="M2071" s="52"/>
      <c r="N2071" s="52"/>
      <c r="O2071" s="52"/>
    </row>
    <row r="2072" spans="1:15" ht="15.75" customHeight="1" x14ac:dyDescent="0.15">
      <c r="A2072" s="41"/>
      <c r="B2072" s="52"/>
      <c r="C2072" s="52"/>
      <c r="D2072" s="52"/>
      <c r="E2072" s="41"/>
      <c r="F2072" s="41"/>
      <c r="G2072" s="52"/>
      <c r="H2072" s="41"/>
      <c r="I2072" s="41"/>
      <c r="J2072" s="52"/>
      <c r="K2072" s="52"/>
      <c r="L2072" s="41"/>
      <c r="M2072" s="52"/>
      <c r="N2072" s="52"/>
      <c r="O2072" s="52"/>
    </row>
    <row r="2073" spans="1:15" ht="15.75" customHeight="1" x14ac:dyDescent="0.15">
      <c r="A2073" s="41"/>
      <c r="B2073" s="52"/>
      <c r="C2073" s="52"/>
      <c r="D2073" s="52"/>
      <c r="E2073" s="41"/>
      <c r="F2073" s="41"/>
      <c r="G2073" s="52"/>
      <c r="H2073" s="41"/>
      <c r="I2073" s="41"/>
      <c r="J2073" s="52"/>
      <c r="K2073" s="52"/>
      <c r="L2073" s="41"/>
      <c r="M2073" s="52"/>
      <c r="N2073" s="52"/>
      <c r="O2073" s="52"/>
    </row>
    <row r="2074" spans="1:15" ht="15.75" customHeight="1" x14ac:dyDescent="0.15">
      <c r="A2074" s="41"/>
      <c r="B2074" s="52"/>
      <c r="C2074" s="52"/>
      <c r="D2074" s="52"/>
      <c r="E2074" s="41"/>
      <c r="F2074" s="41"/>
      <c r="G2074" s="52"/>
      <c r="H2074" s="41"/>
      <c r="I2074" s="41"/>
      <c r="J2074" s="52"/>
      <c r="K2074" s="52"/>
      <c r="L2074" s="41"/>
      <c r="M2074" s="52"/>
      <c r="N2074" s="52"/>
      <c r="O2074" s="52"/>
    </row>
    <row r="2075" spans="1:15" ht="15.75" customHeight="1" x14ac:dyDescent="0.15">
      <c r="A2075" s="41"/>
      <c r="B2075" s="52"/>
      <c r="C2075" s="52"/>
      <c r="D2075" s="52"/>
      <c r="E2075" s="41"/>
      <c r="F2075" s="41"/>
      <c r="G2075" s="52"/>
      <c r="H2075" s="41"/>
      <c r="I2075" s="41"/>
      <c r="J2075" s="52"/>
      <c r="K2075" s="52"/>
      <c r="L2075" s="41"/>
      <c r="M2075" s="52"/>
      <c r="N2075" s="52"/>
      <c r="O2075" s="52"/>
    </row>
    <row r="2076" spans="1:15" ht="15.75" customHeight="1" x14ac:dyDescent="0.15">
      <c r="A2076" s="41"/>
      <c r="B2076" s="52"/>
      <c r="C2076" s="52"/>
      <c r="D2076" s="52"/>
      <c r="E2076" s="41"/>
      <c r="F2076" s="41"/>
      <c r="G2076" s="52"/>
      <c r="H2076" s="41"/>
      <c r="I2076" s="41"/>
      <c r="J2076" s="52"/>
      <c r="K2076" s="52"/>
      <c r="L2076" s="41"/>
      <c r="M2076" s="52"/>
      <c r="N2076" s="52"/>
      <c r="O2076" s="52"/>
    </row>
    <row r="2077" spans="1:15" ht="15.75" customHeight="1" x14ac:dyDescent="0.15">
      <c r="A2077" s="41"/>
      <c r="B2077" s="52"/>
      <c r="C2077" s="52"/>
      <c r="D2077" s="52"/>
      <c r="E2077" s="41"/>
      <c r="F2077" s="41"/>
      <c r="G2077" s="52"/>
      <c r="H2077" s="41"/>
      <c r="I2077" s="41"/>
      <c r="J2077" s="52"/>
      <c r="K2077" s="52"/>
      <c r="L2077" s="41"/>
      <c r="M2077" s="52"/>
      <c r="N2077" s="52"/>
      <c r="O2077" s="52"/>
    </row>
    <row r="2078" spans="1:15" ht="15.75" customHeight="1" x14ac:dyDescent="0.15">
      <c r="A2078" s="41"/>
      <c r="B2078" s="52"/>
      <c r="C2078" s="52"/>
      <c r="D2078" s="52"/>
      <c r="E2078" s="41"/>
      <c r="F2078" s="41"/>
      <c r="G2078" s="52"/>
      <c r="H2078" s="41"/>
      <c r="I2078" s="41"/>
      <c r="J2078" s="52"/>
      <c r="K2078" s="52"/>
      <c r="L2078" s="41"/>
      <c r="M2078" s="52"/>
      <c r="N2078" s="52"/>
      <c r="O2078" s="52"/>
    </row>
    <row r="2079" spans="1:15" ht="15.75" customHeight="1" x14ac:dyDescent="0.15">
      <c r="A2079" s="41"/>
      <c r="B2079" s="52"/>
      <c r="C2079" s="52"/>
      <c r="D2079" s="52"/>
      <c r="E2079" s="41"/>
      <c r="F2079" s="41"/>
      <c r="G2079" s="52"/>
      <c r="H2079" s="41"/>
      <c r="I2079" s="41"/>
      <c r="J2079" s="52"/>
      <c r="K2079" s="52"/>
      <c r="L2079" s="41"/>
      <c r="M2079" s="52"/>
      <c r="N2079" s="52"/>
      <c r="O2079" s="52"/>
    </row>
    <row r="2080" spans="1:15" ht="15.75" customHeight="1" x14ac:dyDescent="0.15">
      <c r="A2080" s="41"/>
      <c r="B2080" s="52"/>
      <c r="C2080" s="52"/>
      <c r="D2080" s="52"/>
      <c r="E2080" s="41"/>
      <c r="F2080" s="41"/>
      <c r="G2080" s="52"/>
      <c r="H2080" s="41"/>
      <c r="I2080" s="41"/>
      <c r="J2080" s="52"/>
      <c r="K2080" s="52"/>
      <c r="L2080" s="41"/>
      <c r="M2080" s="52"/>
      <c r="N2080" s="52"/>
      <c r="O2080" s="52"/>
    </row>
    <row r="2081" spans="1:15" ht="15.75" customHeight="1" x14ac:dyDescent="0.15">
      <c r="A2081" s="41"/>
      <c r="B2081" s="52"/>
      <c r="C2081" s="52"/>
      <c r="D2081" s="52"/>
      <c r="E2081" s="41"/>
      <c r="F2081" s="41"/>
      <c r="G2081" s="52"/>
      <c r="H2081" s="41"/>
      <c r="I2081" s="41"/>
      <c r="J2081" s="52"/>
      <c r="K2081" s="52"/>
      <c r="L2081" s="41"/>
      <c r="M2081" s="52"/>
      <c r="N2081" s="52"/>
      <c r="O2081" s="52"/>
    </row>
    <row r="2082" spans="1:15" ht="15.75" customHeight="1" x14ac:dyDescent="0.15">
      <c r="A2082" s="41"/>
      <c r="B2082" s="52"/>
      <c r="C2082" s="52"/>
      <c r="D2082" s="52"/>
      <c r="E2082" s="41"/>
      <c r="F2082" s="41"/>
      <c r="G2082" s="52"/>
      <c r="H2082" s="41"/>
      <c r="I2082" s="41"/>
      <c r="J2082" s="52"/>
      <c r="K2082" s="52"/>
      <c r="L2082" s="41"/>
      <c r="M2082" s="52"/>
      <c r="N2082" s="52"/>
      <c r="O2082" s="52"/>
    </row>
    <row r="2083" spans="1:15" ht="15.75" customHeight="1" x14ac:dyDescent="0.15">
      <c r="A2083" s="41"/>
      <c r="B2083" s="52"/>
      <c r="C2083" s="52"/>
      <c r="D2083" s="52"/>
      <c r="E2083" s="41"/>
      <c r="F2083" s="41"/>
      <c r="G2083" s="52"/>
      <c r="H2083" s="41"/>
      <c r="I2083" s="41"/>
      <c r="J2083" s="52"/>
      <c r="K2083" s="52"/>
      <c r="L2083" s="41"/>
      <c r="M2083" s="52"/>
      <c r="N2083" s="52"/>
      <c r="O2083" s="52"/>
    </row>
    <row r="2084" spans="1:15" ht="15.75" customHeight="1" x14ac:dyDescent="0.15">
      <c r="A2084" s="41"/>
      <c r="B2084" s="52"/>
      <c r="C2084" s="52"/>
      <c r="D2084" s="52"/>
      <c r="E2084" s="41"/>
      <c r="F2084" s="41"/>
      <c r="G2084" s="52"/>
      <c r="H2084" s="41"/>
      <c r="I2084" s="41"/>
      <c r="J2084" s="52"/>
      <c r="K2084" s="52"/>
      <c r="L2084" s="41"/>
      <c r="M2084" s="52"/>
      <c r="N2084" s="52"/>
      <c r="O2084" s="52"/>
    </row>
    <row r="2085" spans="1:15" ht="15.75" customHeight="1" x14ac:dyDescent="0.15">
      <c r="A2085" s="41"/>
      <c r="B2085" s="52"/>
      <c r="C2085" s="52"/>
      <c r="D2085" s="52"/>
      <c r="E2085" s="41"/>
      <c r="F2085" s="41"/>
      <c r="G2085" s="52"/>
      <c r="H2085" s="41"/>
      <c r="I2085" s="41"/>
      <c r="J2085" s="52"/>
      <c r="K2085" s="52"/>
      <c r="L2085" s="41"/>
      <c r="M2085" s="52"/>
      <c r="N2085" s="52"/>
      <c r="O2085" s="52"/>
    </row>
    <row r="2086" spans="1:15" ht="15.75" customHeight="1" x14ac:dyDescent="0.15">
      <c r="A2086" s="41"/>
      <c r="B2086" s="52"/>
      <c r="C2086" s="52"/>
      <c r="D2086" s="52"/>
      <c r="E2086" s="41"/>
      <c r="F2086" s="41"/>
      <c r="G2086" s="52"/>
      <c r="H2086" s="41"/>
      <c r="I2086" s="41"/>
      <c r="J2086" s="52"/>
      <c r="K2086" s="52"/>
      <c r="L2086" s="41"/>
      <c r="M2086" s="52"/>
      <c r="N2086" s="52"/>
      <c r="O2086" s="52"/>
    </row>
    <row r="2087" spans="1:15" ht="15.75" customHeight="1" x14ac:dyDescent="0.15">
      <c r="A2087" s="41"/>
      <c r="B2087" s="52"/>
      <c r="C2087" s="52"/>
      <c r="D2087" s="52"/>
      <c r="E2087" s="41"/>
      <c r="F2087" s="41"/>
      <c r="G2087" s="52"/>
      <c r="H2087" s="41"/>
      <c r="I2087" s="41"/>
      <c r="J2087" s="52"/>
      <c r="K2087" s="52"/>
      <c r="L2087" s="41"/>
      <c r="M2087" s="52"/>
      <c r="N2087" s="52"/>
      <c r="O2087" s="52"/>
    </row>
    <row r="2088" spans="1:15" ht="15.75" customHeight="1" x14ac:dyDescent="0.15">
      <c r="A2088" s="41"/>
      <c r="B2088" s="52"/>
      <c r="C2088" s="52"/>
      <c r="D2088" s="52"/>
      <c r="E2088" s="41"/>
      <c r="F2088" s="41"/>
      <c r="G2088" s="52"/>
      <c r="H2088" s="41"/>
      <c r="I2088" s="41"/>
      <c r="J2088" s="52"/>
      <c r="K2088" s="52"/>
      <c r="L2088" s="41"/>
      <c r="M2088" s="52"/>
      <c r="N2088" s="52"/>
      <c r="O2088" s="52"/>
    </row>
    <row r="2089" spans="1:15" ht="15.75" customHeight="1" x14ac:dyDescent="0.15">
      <c r="A2089" s="41"/>
      <c r="B2089" s="52"/>
      <c r="C2089" s="52"/>
      <c r="D2089" s="52"/>
      <c r="E2089" s="41"/>
      <c r="F2089" s="41"/>
      <c r="G2089" s="52"/>
      <c r="H2089" s="41"/>
      <c r="I2089" s="41"/>
      <c r="J2089" s="52"/>
      <c r="K2089" s="52"/>
      <c r="L2089" s="41"/>
      <c r="M2089" s="52"/>
      <c r="N2089" s="52"/>
      <c r="O2089" s="52"/>
    </row>
    <row r="2090" spans="1:15" ht="15.75" customHeight="1" x14ac:dyDescent="0.15">
      <c r="A2090" s="41"/>
      <c r="B2090" s="52"/>
      <c r="C2090" s="52"/>
      <c r="D2090" s="52"/>
      <c r="E2090" s="41"/>
      <c r="F2090" s="41"/>
      <c r="G2090" s="52"/>
      <c r="H2090" s="41"/>
      <c r="I2090" s="41"/>
      <c r="J2090" s="52"/>
      <c r="K2090" s="52"/>
      <c r="L2090" s="41"/>
      <c r="M2090" s="52"/>
      <c r="N2090" s="52"/>
      <c r="O2090" s="52"/>
    </row>
    <row r="2091" spans="1:15" ht="15.75" customHeight="1" x14ac:dyDescent="0.15">
      <c r="A2091" s="41"/>
      <c r="B2091" s="52"/>
      <c r="C2091" s="52"/>
      <c r="D2091" s="52"/>
      <c r="E2091" s="41"/>
      <c r="F2091" s="41"/>
      <c r="G2091" s="52"/>
      <c r="H2091" s="41"/>
      <c r="I2091" s="41"/>
      <c r="J2091" s="52"/>
      <c r="K2091" s="52"/>
      <c r="L2091" s="41"/>
      <c r="M2091" s="52"/>
      <c r="N2091" s="52"/>
      <c r="O2091" s="52"/>
    </row>
    <row r="2092" spans="1:15" ht="15.75" customHeight="1" x14ac:dyDescent="0.15">
      <c r="A2092" s="41"/>
      <c r="B2092" s="52"/>
      <c r="C2092" s="52"/>
      <c r="D2092" s="52"/>
      <c r="E2092" s="41"/>
      <c r="F2092" s="41"/>
      <c r="G2092" s="52"/>
      <c r="H2092" s="41"/>
      <c r="I2092" s="41"/>
      <c r="J2092" s="52"/>
      <c r="K2092" s="52"/>
      <c r="L2092" s="41"/>
      <c r="M2092" s="52"/>
      <c r="N2092" s="52"/>
      <c r="O2092" s="52"/>
    </row>
    <row r="2093" spans="1:15" ht="15.75" customHeight="1" x14ac:dyDescent="0.15">
      <c r="A2093" s="41"/>
      <c r="B2093" s="52"/>
      <c r="C2093" s="52"/>
      <c r="D2093" s="52"/>
      <c r="E2093" s="41"/>
      <c r="F2093" s="41"/>
      <c r="G2093" s="52"/>
      <c r="H2093" s="41"/>
      <c r="I2093" s="41"/>
      <c r="J2093" s="52"/>
      <c r="K2093" s="52"/>
      <c r="L2093" s="41"/>
      <c r="M2093" s="52"/>
      <c r="N2093" s="52"/>
      <c r="O2093" s="52"/>
    </row>
    <row r="2094" spans="1:15" ht="15.75" customHeight="1" x14ac:dyDescent="0.15">
      <c r="A2094" s="41"/>
      <c r="B2094" s="52"/>
      <c r="C2094" s="52"/>
      <c r="D2094" s="52"/>
      <c r="E2094" s="41"/>
      <c r="F2094" s="41"/>
      <c r="G2094" s="52"/>
      <c r="H2094" s="41"/>
      <c r="I2094" s="41"/>
      <c r="J2094" s="52"/>
      <c r="K2094" s="52"/>
      <c r="L2094" s="41"/>
      <c r="M2094" s="52"/>
      <c r="N2094" s="52"/>
      <c r="O2094" s="52"/>
    </row>
    <row r="2095" spans="1:15" ht="15.75" customHeight="1" x14ac:dyDescent="0.15">
      <c r="A2095" s="41"/>
      <c r="B2095" s="52"/>
      <c r="C2095" s="52"/>
      <c r="D2095" s="52"/>
      <c r="E2095" s="41"/>
      <c r="F2095" s="41"/>
      <c r="G2095" s="52"/>
      <c r="H2095" s="41"/>
      <c r="I2095" s="41"/>
      <c r="J2095" s="52"/>
      <c r="K2095" s="52"/>
      <c r="L2095" s="41"/>
      <c r="M2095" s="52"/>
      <c r="N2095" s="52"/>
      <c r="O2095" s="52"/>
    </row>
    <row r="2096" spans="1:15" ht="15.75" customHeight="1" x14ac:dyDescent="0.15">
      <c r="A2096" s="41"/>
      <c r="B2096" s="52"/>
      <c r="C2096" s="52"/>
      <c r="D2096" s="52"/>
      <c r="E2096" s="41"/>
      <c r="F2096" s="41"/>
      <c r="G2096" s="52"/>
      <c r="H2096" s="41"/>
      <c r="I2096" s="41"/>
      <c r="J2096" s="52"/>
      <c r="K2096" s="52"/>
      <c r="L2096" s="41"/>
      <c r="M2096" s="52"/>
      <c r="N2096" s="52"/>
      <c r="O2096" s="52"/>
    </row>
    <row r="2097" spans="1:15" ht="15.75" customHeight="1" x14ac:dyDescent="0.15">
      <c r="A2097" s="41"/>
      <c r="B2097" s="52"/>
      <c r="C2097" s="52"/>
      <c r="D2097" s="52"/>
      <c r="E2097" s="41"/>
      <c r="F2097" s="41"/>
      <c r="G2097" s="52"/>
      <c r="H2097" s="41"/>
      <c r="I2097" s="41"/>
      <c r="J2097" s="52"/>
      <c r="K2097" s="52"/>
      <c r="L2097" s="41"/>
      <c r="M2097" s="52"/>
      <c r="N2097" s="52"/>
      <c r="O2097" s="52"/>
    </row>
    <row r="2098" spans="1:15" ht="15.75" customHeight="1" x14ac:dyDescent="0.15">
      <c r="A2098" s="41"/>
      <c r="B2098" s="52"/>
      <c r="C2098" s="52"/>
      <c r="D2098" s="52"/>
      <c r="E2098" s="41"/>
      <c r="F2098" s="41"/>
      <c r="G2098" s="52"/>
      <c r="H2098" s="41"/>
      <c r="I2098" s="41"/>
      <c r="J2098" s="52"/>
      <c r="K2098" s="52"/>
      <c r="L2098" s="41"/>
      <c r="M2098" s="52"/>
      <c r="N2098" s="52"/>
      <c r="O2098" s="52"/>
    </row>
    <row r="2099" spans="1:15" ht="15.75" customHeight="1" x14ac:dyDescent="0.15">
      <c r="A2099" s="41"/>
      <c r="B2099" s="52"/>
      <c r="C2099" s="52"/>
      <c r="D2099" s="52"/>
      <c r="E2099" s="41"/>
      <c r="F2099" s="41"/>
      <c r="G2099" s="52"/>
      <c r="H2099" s="41"/>
      <c r="I2099" s="41"/>
      <c r="J2099" s="52"/>
      <c r="K2099" s="52"/>
      <c r="L2099" s="41"/>
      <c r="M2099" s="52"/>
      <c r="N2099" s="52"/>
      <c r="O2099" s="52"/>
    </row>
    <row r="2100" spans="1:15" ht="15.75" customHeight="1" x14ac:dyDescent="0.15">
      <c r="A2100" s="41"/>
      <c r="B2100" s="52"/>
      <c r="C2100" s="52"/>
      <c r="D2100" s="52"/>
      <c r="E2100" s="41"/>
      <c r="F2100" s="41"/>
      <c r="G2100" s="52"/>
      <c r="H2100" s="41"/>
      <c r="I2100" s="41"/>
      <c r="J2100" s="52"/>
      <c r="K2100" s="52"/>
      <c r="L2100" s="41"/>
      <c r="M2100" s="52"/>
      <c r="N2100" s="52"/>
      <c r="O2100" s="52"/>
    </row>
    <row r="2101" spans="1:15" ht="15.75" customHeight="1" x14ac:dyDescent="0.15">
      <c r="A2101" s="41"/>
      <c r="B2101" s="52"/>
      <c r="C2101" s="52"/>
      <c r="D2101" s="52"/>
      <c r="E2101" s="41"/>
      <c r="F2101" s="41"/>
      <c r="G2101" s="52"/>
      <c r="H2101" s="41"/>
      <c r="I2101" s="41"/>
      <c r="J2101" s="52"/>
      <c r="K2101" s="52"/>
      <c r="L2101" s="41"/>
      <c r="M2101" s="52"/>
      <c r="N2101" s="52"/>
      <c r="O2101" s="52"/>
    </row>
    <row r="2102" spans="1:15" ht="15.75" customHeight="1" x14ac:dyDescent="0.15">
      <c r="A2102" s="41"/>
      <c r="B2102" s="52"/>
      <c r="C2102" s="52"/>
      <c r="D2102" s="52"/>
      <c r="E2102" s="41"/>
      <c r="F2102" s="41"/>
      <c r="G2102" s="52"/>
      <c r="H2102" s="41"/>
      <c r="I2102" s="41"/>
      <c r="J2102" s="52"/>
      <c r="K2102" s="52"/>
      <c r="L2102" s="41"/>
      <c r="M2102" s="52"/>
      <c r="N2102" s="52"/>
      <c r="O2102" s="52"/>
    </row>
    <row r="2103" spans="1:15" ht="15.75" customHeight="1" x14ac:dyDescent="0.15">
      <c r="A2103" s="41"/>
      <c r="B2103" s="52"/>
      <c r="C2103" s="52"/>
      <c r="D2103" s="52"/>
      <c r="E2103" s="41"/>
      <c r="F2103" s="41"/>
      <c r="G2103" s="52"/>
      <c r="H2103" s="41"/>
      <c r="I2103" s="41"/>
      <c r="J2103" s="52"/>
      <c r="K2103" s="52"/>
      <c r="L2103" s="41"/>
      <c r="M2103" s="52"/>
      <c r="N2103" s="52"/>
      <c r="O2103" s="52"/>
    </row>
    <row r="2104" spans="1:15" ht="15.75" customHeight="1" x14ac:dyDescent="0.15">
      <c r="A2104" s="41"/>
      <c r="B2104" s="52"/>
      <c r="C2104" s="52"/>
      <c r="D2104" s="52"/>
      <c r="E2104" s="41"/>
      <c r="F2104" s="41"/>
      <c r="G2104" s="52"/>
      <c r="H2104" s="41"/>
      <c r="I2104" s="41"/>
      <c r="J2104" s="52"/>
      <c r="K2104" s="52"/>
      <c r="L2104" s="41"/>
      <c r="M2104" s="52"/>
      <c r="N2104" s="52"/>
      <c r="O2104" s="52"/>
    </row>
    <row r="2105" spans="1:15" ht="15.75" customHeight="1" x14ac:dyDescent="0.15">
      <c r="A2105" s="41"/>
      <c r="B2105" s="52"/>
      <c r="C2105" s="52"/>
      <c r="D2105" s="52"/>
      <c r="E2105" s="41"/>
      <c r="F2105" s="41"/>
      <c r="G2105" s="52"/>
      <c r="H2105" s="41"/>
      <c r="I2105" s="41"/>
      <c r="J2105" s="52"/>
      <c r="K2105" s="52"/>
      <c r="L2105" s="41"/>
      <c r="M2105" s="52"/>
      <c r="N2105" s="52"/>
      <c r="O2105" s="52"/>
    </row>
    <row r="2106" spans="1:15" ht="15.75" customHeight="1" x14ac:dyDescent="0.15">
      <c r="A2106" s="41"/>
      <c r="B2106" s="52"/>
      <c r="C2106" s="52"/>
      <c r="D2106" s="52"/>
      <c r="E2106" s="41"/>
      <c r="F2106" s="41"/>
      <c r="G2106" s="52"/>
      <c r="H2106" s="41"/>
      <c r="I2106" s="41"/>
      <c r="J2106" s="52"/>
      <c r="K2106" s="52"/>
      <c r="L2106" s="41"/>
      <c r="M2106" s="52"/>
      <c r="N2106" s="52"/>
      <c r="O2106" s="52"/>
    </row>
    <row r="2107" spans="1:15" ht="15.75" customHeight="1" x14ac:dyDescent="0.15">
      <c r="A2107" s="41"/>
      <c r="B2107" s="52"/>
      <c r="C2107" s="52"/>
      <c r="D2107" s="52"/>
      <c r="E2107" s="41"/>
      <c r="F2107" s="41"/>
      <c r="G2107" s="52"/>
      <c r="H2107" s="41"/>
      <c r="I2107" s="41"/>
      <c r="J2107" s="52"/>
      <c r="K2107" s="52"/>
      <c r="L2107" s="41"/>
      <c r="M2107" s="52"/>
      <c r="N2107" s="52"/>
      <c r="O2107" s="52"/>
    </row>
    <row r="2108" spans="1:15" ht="15.75" customHeight="1" x14ac:dyDescent="0.15">
      <c r="A2108" s="41"/>
      <c r="B2108" s="52"/>
      <c r="C2108" s="52"/>
      <c r="D2108" s="52"/>
      <c r="E2108" s="41"/>
      <c r="F2108" s="41"/>
      <c r="G2108" s="52"/>
      <c r="H2108" s="41"/>
      <c r="I2108" s="41"/>
      <c r="J2108" s="52"/>
      <c r="K2108" s="52"/>
      <c r="L2108" s="41"/>
      <c r="M2108" s="52"/>
      <c r="N2108" s="52"/>
      <c r="O2108" s="52"/>
    </row>
    <row r="2109" spans="1:15" ht="15.75" customHeight="1" x14ac:dyDescent="0.15">
      <c r="A2109" s="41"/>
      <c r="B2109" s="52"/>
      <c r="C2109" s="52"/>
      <c r="D2109" s="52"/>
      <c r="E2109" s="41"/>
      <c r="F2109" s="41"/>
      <c r="G2109" s="52"/>
      <c r="H2109" s="41"/>
      <c r="I2109" s="41"/>
      <c r="J2109" s="52"/>
      <c r="K2109" s="52"/>
      <c r="L2109" s="41"/>
      <c r="M2109" s="52"/>
      <c r="N2109" s="52"/>
      <c r="O2109" s="52"/>
    </row>
    <row r="2110" spans="1:15" ht="15.75" customHeight="1" x14ac:dyDescent="0.15">
      <c r="A2110" s="41"/>
      <c r="B2110" s="52"/>
      <c r="C2110" s="52"/>
      <c r="D2110" s="52"/>
      <c r="E2110" s="41"/>
      <c r="F2110" s="41"/>
      <c r="G2110" s="52"/>
      <c r="H2110" s="41"/>
      <c r="I2110" s="41"/>
      <c r="J2110" s="52"/>
      <c r="K2110" s="52"/>
      <c r="L2110" s="41"/>
      <c r="M2110" s="52"/>
      <c r="N2110" s="52"/>
      <c r="O2110" s="52"/>
    </row>
    <row r="2111" spans="1:15" ht="15.75" customHeight="1" x14ac:dyDescent="0.15">
      <c r="A2111" s="41"/>
      <c r="B2111" s="52"/>
      <c r="C2111" s="52"/>
      <c r="D2111" s="52"/>
      <c r="E2111" s="41"/>
      <c r="F2111" s="41"/>
      <c r="G2111" s="52"/>
      <c r="H2111" s="41"/>
      <c r="I2111" s="41"/>
      <c r="J2111" s="52"/>
      <c r="K2111" s="52"/>
      <c r="L2111" s="41"/>
      <c r="M2111" s="52"/>
      <c r="N2111" s="52"/>
      <c r="O2111" s="52"/>
    </row>
    <row r="2112" spans="1:15" ht="15.75" customHeight="1" x14ac:dyDescent="0.15">
      <c r="A2112" s="41"/>
      <c r="B2112" s="52"/>
      <c r="C2112" s="52"/>
      <c r="D2112" s="52"/>
      <c r="E2112" s="41"/>
      <c r="F2112" s="41"/>
      <c r="G2112" s="52"/>
      <c r="H2112" s="41"/>
      <c r="I2112" s="41"/>
      <c r="J2112" s="52"/>
      <c r="K2112" s="52"/>
      <c r="L2112" s="41"/>
      <c r="M2112" s="52"/>
      <c r="N2112" s="52"/>
      <c r="O2112" s="52"/>
    </row>
    <row r="2113" spans="1:15" ht="15.75" customHeight="1" x14ac:dyDescent="0.15">
      <c r="A2113" s="41"/>
      <c r="B2113" s="52"/>
      <c r="C2113" s="52"/>
      <c r="D2113" s="52"/>
      <c r="E2113" s="41"/>
      <c r="F2113" s="41"/>
      <c r="G2113" s="52"/>
      <c r="H2113" s="41"/>
      <c r="I2113" s="41"/>
      <c r="J2113" s="52"/>
      <c r="K2113" s="52"/>
      <c r="L2113" s="41"/>
      <c r="M2113" s="52"/>
      <c r="N2113" s="52"/>
      <c r="O2113" s="52"/>
    </row>
    <row r="2114" spans="1:15" ht="15.75" customHeight="1" x14ac:dyDescent="0.15">
      <c r="A2114" s="41"/>
      <c r="B2114" s="52"/>
      <c r="C2114" s="52"/>
      <c r="D2114" s="52"/>
      <c r="E2114" s="41"/>
      <c r="F2114" s="41"/>
      <c r="G2114" s="52"/>
      <c r="H2114" s="41"/>
      <c r="I2114" s="41"/>
      <c r="J2114" s="52"/>
      <c r="K2114" s="52"/>
      <c r="L2114" s="41"/>
      <c r="M2114" s="52"/>
      <c r="N2114" s="52"/>
      <c r="O2114" s="52"/>
    </row>
    <row r="2115" spans="1:15" ht="15.75" customHeight="1" x14ac:dyDescent="0.15">
      <c r="A2115" s="41"/>
      <c r="B2115" s="52"/>
      <c r="C2115" s="52"/>
      <c r="D2115" s="52"/>
      <c r="E2115" s="41"/>
      <c r="F2115" s="41"/>
      <c r="G2115" s="52"/>
      <c r="H2115" s="41"/>
      <c r="I2115" s="41"/>
      <c r="J2115" s="52"/>
      <c r="K2115" s="52"/>
      <c r="L2115" s="41"/>
      <c r="M2115" s="52"/>
      <c r="N2115" s="52"/>
      <c r="O2115" s="52"/>
    </row>
    <row r="2116" spans="1:15" ht="15.75" customHeight="1" x14ac:dyDescent="0.15">
      <c r="A2116" s="41"/>
      <c r="B2116" s="52"/>
      <c r="C2116" s="52"/>
      <c r="D2116" s="52"/>
      <c r="E2116" s="41"/>
      <c r="F2116" s="41"/>
      <c r="G2116" s="52"/>
      <c r="H2116" s="41"/>
      <c r="I2116" s="41"/>
      <c r="J2116" s="52"/>
      <c r="K2116" s="52"/>
      <c r="L2116" s="41"/>
      <c r="M2116" s="52"/>
      <c r="N2116" s="52"/>
      <c r="O2116" s="52"/>
    </row>
    <row r="2117" spans="1:15" ht="15.75" customHeight="1" x14ac:dyDescent="0.15">
      <c r="A2117" s="41"/>
      <c r="B2117" s="52"/>
      <c r="C2117" s="52"/>
      <c r="D2117" s="52"/>
      <c r="E2117" s="41"/>
      <c r="F2117" s="41"/>
      <c r="G2117" s="52"/>
      <c r="H2117" s="41"/>
      <c r="I2117" s="41"/>
      <c r="J2117" s="52"/>
      <c r="K2117" s="52"/>
      <c r="L2117" s="41"/>
      <c r="M2117" s="52"/>
      <c r="N2117" s="52"/>
      <c r="O2117" s="52"/>
    </row>
    <row r="2118" spans="1:15" ht="15.75" customHeight="1" x14ac:dyDescent="0.15">
      <c r="A2118" s="41"/>
      <c r="B2118" s="52"/>
      <c r="C2118" s="52"/>
      <c r="D2118" s="52"/>
      <c r="E2118" s="41"/>
      <c r="F2118" s="41"/>
      <c r="G2118" s="52"/>
      <c r="H2118" s="41"/>
      <c r="I2118" s="41"/>
      <c r="J2118" s="52"/>
      <c r="K2118" s="52"/>
      <c r="L2118" s="41"/>
      <c r="M2118" s="52"/>
      <c r="N2118" s="52"/>
      <c r="O2118" s="52"/>
    </row>
    <row r="2119" spans="1:15" ht="15.75" customHeight="1" x14ac:dyDescent="0.15">
      <c r="A2119" s="41"/>
      <c r="B2119" s="52"/>
      <c r="C2119" s="52"/>
      <c r="D2119" s="52"/>
      <c r="E2119" s="41"/>
      <c r="F2119" s="41"/>
      <c r="G2119" s="52"/>
      <c r="H2119" s="41"/>
      <c r="I2119" s="41"/>
      <c r="J2119" s="52"/>
      <c r="K2119" s="52"/>
      <c r="L2119" s="41"/>
      <c r="M2119" s="52"/>
      <c r="N2119" s="52"/>
      <c r="O2119" s="52"/>
    </row>
    <row r="2120" spans="1:15" ht="15.75" customHeight="1" x14ac:dyDescent="0.15">
      <c r="A2120" s="41"/>
      <c r="B2120" s="52"/>
      <c r="C2120" s="52"/>
      <c r="D2120" s="52"/>
      <c r="E2120" s="41"/>
      <c r="F2120" s="41"/>
      <c r="G2120" s="52"/>
      <c r="H2120" s="41"/>
      <c r="I2120" s="41"/>
      <c r="J2120" s="52"/>
      <c r="K2120" s="52"/>
      <c r="L2120" s="41"/>
      <c r="M2120" s="52"/>
      <c r="N2120" s="52"/>
      <c r="O2120" s="52"/>
    </row>
    <row r="2121" spans="1:15" ht="15.75" customHeight="1" x14ac:dyDescent="0.15">
      <c r="A2121" s="41"/>
      <c r="B2121" s="52"/>
      <c r="C2121" s="52"/>
      <c r="D2121" s="52"/>
      <c r="E2121" s="41"/>
      <c r="F2121" s="41"/>
      <c r="G2121" s="52"/>
      <c r="H2121" s="41"/>
      <c r="I2121" s="41"/>
      <c r="J2121" s="52"/>
      <c r="K2121" s="52"/>
      <c r="L2121" s="41"/>
      <c r="M2121" s="52"/>
      <c r="N2121" s="52"/>
      <c r="O2121" s="52"/>
    </row>
    <row r="2122" spans="1:15" ht="15.75" customHeight="1" x14ac:dyDescent="0.15">
      <c r="A2122" s="41"/>
      <c r="B2122" s="52"/>
      <c r="C2122" s="52"/>
      <c r="D2122" s="52"/>
      <c r="E2122" s="41"/>
      <c r="F2122" s="41"/>
      <c r="G2122" s="52"/>
      <c r="H2122" s="41"/>
      <c r="I2122" s="41"/>
      <c r="J2122" s="52"/>
      <c r="K2122" s="52"/>
      <c r="L2122" s="41"/>
      <c r="M2122" s="52"/>
      <c r="N2122" s="52"/>
      <c r="O2122" s="52"/>
    </row>
    <row r="2123" spans="1:15" ht="15.75" customHeight="1" x14ac:dyDescent="0.15">
      <c r="A2123" s="41"/>
      <c r="B2123" s="52"/>
      <c r="C2123" s="52"/>
      <c r="D2123" s="52"/>
      <c r="E2123" s="41"/>
      <c r="F2123" s="41"/>
      <c r="G2123" s="52"/>
      <c r="H2123" s="41"/>
      <c r="I2123" s="41"/>
      <c r="J2123" s="52"/>
      <c r="K2123" s="52"/>
      <c r="L2123" s="41"/>
      <c r="M2123" s="52"/>
      <c r="N2123" s="52"/>
      <c r="O2123" s="52"/>
    </row>
    <row r="2124" spans="1:15" ht="15.75" customHeight="1" x14ac:dyDescent="0.15">
      <c r="A2124" s="41"/>
      <c r="B2124" s="52"/>
      <c r="C2124" s="52"/>
      <c r="D2124" s="52"/>
      <c r="E2124" s="41"/>
      <c r="F2124" s="41"/>
      <c r="G2124" s="52"/>
      <c r="H2124" s="41"/>
      <c r="I2124" s="41"/>
      <c r="J2124" s="52"/>
      <c r="K2124" s="52"/>
      <c r="L2124" s="41"/>
      <c r="M2124" s="52"/>
      <c r="N2124" s="52"/>
      <c r="O2124" s="52"/>
    </row>
    <row r="2125" spans="1:15" ht="15.75" customHeight="1" x14ac:dyDescent="0.15">
      <c r="A2125" s="41"/>
      <c r="B2125" s="52"/>
      <c r="C2125" s="52"/>
      <c r="D2125" s="52"/>
      <c r="E2125" s="41"/>
      <c r="F2125" s="41"/>
      <c r="G2125" s="52"/>
      <c r="H2125" s="41"/>
      <c r="I2125" s="41"/>
      <c r="J2125" s="52"/>
      <c r="K2125" s="52"/>
      <c r="L2125" s="41"/>
      <c r="M2125" s="52"/>
      <c r="N2125" s="52"/>
      <c r="O2125" s="52"/>
    </row>
    <row r="2126" spans="1:15" ht="15.75" customHeight="1" x14ac:dyDescent="0.15">
      <c r="A2126" s="41"/>
      <c r="B2126" s="52"/>
      <c r="C2126" s="52"/>
      <c r="D2126" s="52"/>
      <c r="E2126" s="41"/>
      <c r="F2126" s="41"/>
      <c r="G2126" s="52"/>
      <c r="H2126" s="41"/>
      <c r="I2126" s="41"/>
      <c r="J2126" s="52"/>
      <c r="K2126" s="52"/>
      <c r="L2126" s="41"/>
      <c r="M2126" s="52"/>
      <c r="N2126" s="52"/>
      <c r="O2126" s="52"/>
    </row>
    <row r="2127" spans="1:15" ht="15.75" customHeight="1" x14ac:dyDescent="0.15">
      <c r="A2127" s="41"/>
      <c r="B2127" s="52"/>
      <c r="C2127" s="52"/>
      <c r="D2127" s="52"/>
      <c r="E2127" s="41"/>
      <c r="F2127" s="41"/>
      <c r="G2127" s="52"/>
      <c r="H2127" s="41"/>
      <c r="I2127" s="41"/>
      <c r="J2127" s="52"/>
      <c r="K2127" s="52"/>
      <c r="L2127" s="41"/>
      <c r="M2127" s="52"/>
      <c r="N2127" s="52"/>
      <c r="O2127" s="52"/>
    </row>
    <row r="2128" spans="1:15" ht="15.75" customHeight="1" x14ac:dyDescent="0.15">
      <c r="A2128" s="41"/>
      <c r="B2128" s="52"/>
      <c r="C2128" s="52"/>
      <c r="D2128" s="52"/>
      <c r="E2128" s="41"/>
      <c r="F2128" s="41"/>
      <c r="G2128" s="52"/>
      <c r="H2128" s="41"/>
      <c r="I2128" s="41"/>
      <c r="J2128" s="52"/>
      <c r="K2128" s="52"/>
      <c r="L2128" s="41"/>
      <c r="M2128" s="52"/>
      <c r="N2128" s="52"/>
      <c r="O2128" s="52"/>
    </row>
    <row r="2129" spans="1:15" ht="15.75" customHeight="1" x14ac:dyDescent="0.15">
      <c r="A2129" s="41"/>
      <c r="B2129" s="52"/>
      <c r="C2129" s="52"/>
      <c r="D2129" s="52"/>
      <c r="E2129" s="41"/>
      <c r="F2129" s="41"/>
      <c r="G2129" s="52"/>
      <c r="H2129" s="41"/>
      <c r="I2129" s="41"/>
      <c r="J2129" s="52"/>
      <c r="K2129" s="52"/>
      <c r="L2129" s="41"/>
      <c r="M2129" s="52"/>
      <c r="N2129" s="52"/>
      <c r="O2129" s="52"/>
    </row>
    <row r="2130" spans="1:15" ht="15.75" customHeight="1" x14ac:dyDescent="0.15">
      <c r="A2130" s="41"/>
      <c r="B2130" s="52"/>
      <c r="C2130" s="52"/>
      <c r="D2130" s="52"/>
      <c r="E2130" s="41"/>
      <c r="F2130" s="41"/>
      <c r="G2130" s="52"/>
      <c r="H2130" s="41"/>
      <c r="I2130" s="41"/>
      <c r="J2130" s="52"/>
      <c r="K2130" s="52"/>
      <c r="L2130" s="41"/>
      <c r="M2130" s="52"/>
      <c r="N2130" s="52"/>
      <c r="O2130" s="52"/>
    </row>
    <row r="2131" spans="1:15" ht="15.75" customHeight="1" x14ac:dyDescent="0.15">
      <c r="A2131" s="41"/>
      <c r="B2131" s="52"/>
      <c r="C2131" s="52"/>
      <c r="D2131" s="52"/>
      <c r="E2131" s="41"/>
      <c r="F2131" s="41"/>
      <c r="G2131" s="52"/>
      <c r="H2131" s="41"/>
      <c r="I2131" s="41"/>
      <c r="J2131" s="52"/>
      <c r="K2131" s="52"/>
      <c r="L2131" s="41"/>
      <c r="M2131" s="52"/>
      <c r="N2131" s="52"/>
      <c r="O2131" s="52"/>
    </row>
    <row r="2132" spans="1:15" ht="15.75" customHeight="1" x14ac:dyDescent="0.15">
      <c r="A2132" s="41"/>
      <c r="B2132" s="52"/>
      <c r="C2132" s="52"/>
      <c r="D2132" s="52"/>
      <c r="E2132" s="41"/>
      <c r="F2132" s="41"/>
      <c r="G2132" s="52"/>
      <c r="H2132" s="41"/>
      <c r="I2132" s="41"/>
      <c r="J2132" s="52"/>
      <c r="K2132" s="52"/>
      <c r="L2132" s="41"/>
      <c r="M2132" s="52"/>
      <c r="N2132" s="52"/>
      <c r="O2132" s="52"/>
    </row>
    <row r="2133" spans="1:15" ht="15.75" customHeight="1" x14ac:dyDescent="0.15">
      <c r="A2133" s="41"/>
      <c r="B2133" s="52"/>
      <c r="C2133" s="52"/>
      <c r="D2133" s="52"/>
      <c r="E2133" s="41"/>
      <c r="F2133" s="41"/>
      <c r="G2133" s="52"/>
      <c r="H2133" s="41"/>
      <c r="I2133" s="41"/>
      <c r="J2133" s="52"/>
      <c r="K2133" s="52"/>
      <c r="L2133" s="41"/>
      <c r="M2133" s="52"/>
      <c r="N2133" s="52"/>
      <c r="O2133" s="52"/>
    </row>
    <row r="2134" spans="1:15" ht="15.75" customHeight="1" x14ac:dyDescent="0.15">
      <c r="A2134" s="41"/>
      <c r="B2134" s="52"/>
      <c r="C2134" s="52"/>
      <c r="D2134" s="52"/>
      <c r="E2134" s="41"/>
      <c r="F2134" s="41"/>
      <c r="G2134" s="52"/>
      <c r="H2134" s="41"/>
      <c r="I2134" s="41"/>
      <c r="J2134" s="52"/>
      <c r="K2134" s="52"/>
      <c r="L2134" s="41"/>
      <c r="M2134" s="52"/>
      <c r="N2134" s="52"/>
      <c r="O2134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 x14ac:dyDescent="0.15"/>
  <sheetData>
    <row r="1" spans="1:26" ht="15.75" customHeight="1" x14ac:dyDescent="0.15">
      <c r="A1" s="80"/>
      <c r="B1" s="81"/>
      <c r="C1" s="107" t="s">
        <v>160</v>
      </c>
      <c r="D1" s="108"/>
      <c r="E1" s="108"/>
      <c r="F1" s="108"/>
      <c r="G1" s="109"/>
      <c r="H1" s="82"/>
      <c r="I1" s="83"/>
      <c r="J1" s="83"/>
      <c r="K1" s="83"/>
    </row>
    <row r="2" spans="1:26" ht="15.75" customHeight="1" x14ac:dyDescent="0.15">
      <c r="A2" s="84" t="s">
        <v>6</v>
      </c>
      <c r="B2" s="85" t="s">
        <v>161</v>
      </c>
      <c r="C2" s="85" t="s">
        <v>162</v>
      </c>
      <c r="D2" s="85" t="s">
        <v>163</v>
      </c>
      <c r="E2" s="85" t="s">
        <v>164</v>
      </c>
      <c r="F2" s="85" t="s">
        <v>165</v>
      </c>
      <c r="G2" s="85" t="s">
        <v>166</v>
      </c>
      <c r="H2" s="110" t="s">
        <v>167</v>
      </c>
      <c r="I2" s="111"/>
      <c r="J2" s="86"/>
      <c r="K2" s="8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5.75" customHeight="1" x14ac:dyDescent="0.15">
      <c r="A3" s="87">
        <v>44502</v>
      </c>
      <c r="B3" s="88">
        <v>2302</v>
      </c>
      <c r="C3" s="88">
        <v>10</v>
      </c>
      <c r="D3" s="88">
        <v>11</v>
      </c>
      <c r="E3" s="88">
        <v>24</v>
      </c>
      <c r="F3" s="88">
        <v>34</v>
      </c>
      <c r="G3" s="88">
        <v>79</v>
      </c>
      <c r="H3" s="89">
        <v>76</v>
      </c>
    </row>
    <row r="4" spans="1:26" ht="15.75" customHeight="1" x14ac:dyDescent="0.15">
      <c r="A4" s="87">
        <v>44502</v>
      </c>
      <c r="B4" s="88">
        <v>2406</v>
      </c>
      <c r="C4" s="88">
        <v>4</v>
      </c>
      <c r="D4" s="88">
        <v>5</v>
      </c>
      <c r="E4" s="88">
        <v>18</v>
      </c>
      <c r="F4" s="88">
        <v>34</v>
      </c>
      <c r="G4" s="88">
        <v>61</v>
      </c>
      <c r="H4" s="89">
        <v>41</v>
      </c>
      <c r="J4" s="11" t="s">
        <v>168</v>
      </c>
    </row>
    <row r="5" spans="1:26" ht="15.75" customHeight="1" x14ac:dyDescent="0.15">
      <c r="A5" s="87">
        <v>44502</v>
      </c>
      <c r="B5" s="88">
        <v>1103</v>
      </c>
      <c r="C5" s="88">
        <v>6</v>
      </c>
      <c r="D5" s="88">
        <v>24</v>
      </c>
      <c r="E5" s="88">
        <v>21</v>
      </c>
      <c r="F5" s="88">
        <v>39</v>
      </c>
      <c r="G5" s="88">
        <v>90</v>
      </c>
      <c r="H5" s="89">
        <v>46</v>
      </c>
    </row>
    <row r="6" spans="1:26" ht="15.75" customHeight="1" x14ac:dyDescent="0.15">
      <c r="A6" s="87">
        <v>44502</v>
      </c>
      <c r="B6" s="88">
        <v>2303</v>
      </c>
      <c r="C6" s="88">
        <v>10</v>
      </c>
      <c r="D6" s="88">
        <v>7</v>
      </c>
      <c r="E6" s="88">
        <v>7</v>
      </c>
      <c r="F6" s="88">
        <v>5</v>
      </c>
      <c r="G6" s="88">
        <v>29</v>
      </c>
      <c r="H6" s="89">
        <v>40</v>
      </c>
    </row>
    <row r="7" spans="1:26" ht="15.75" customHeight="1" x14ac:dyDescent="0.15">
      <c r="A7" s="87">
        <v>44502</v>
      </c>
      <c r="B7" s="88">
        <v>1108</v>
      </c>
      <c r="C7" s="88">
        <v>4</v>
      </c>
      <c r="D7" s="88">
        <v>17</v>
      </c>
      <c r="E7" s="88">
        <v>19</v>
      </c>
      <c r="F7" s="88">
        <v>24</v>
      </c>
      <c r="G7" s="88">
        <v>64</v>
      </c>
      <c r="H7" s="89">
        <v>40</v>
      </c>
    </row>
    <row r="8" spans="1:26" ht="15.75" customHeight="1" x14ac:dyDescent="0.15">
      <c r="A8" s="87">
        <v>44502</v>
      </c>
      <c r="B8" s="88">
        <v>1207</v>
      </c>
      <c r="C8" s="88">
        <v>8</v>
      </c>
      <c r="D8" s="88">
        <v>14</v>
      </c>
      <c r="E8" s="88">
        <v>29</v>
      </c>
      <c r="F8" s="88">
        <v>51</v>
      </c>
      <c r="G8" s="88">
        <v>102</v>
      </c>
      <c r="H8" s="89">
        <v>48</v>
      </c>
    </row>
    <row r="9" spans="1:26" ht="15.75" customHeight="1" x14ac:dyDescent="0.15">
      <c r="A9" s="87">
        <v>44502</v>
      </c>
      <c r="B9" s="88">
        <v>1205</v>
      </c>
      <c r="C9" s="88">
        <v>13</v>
      </c>
      <c r="D9" s="88">
        <v>15</v>
      </c>
      <c r="E9" s="88">
        <v>20</v>
      </c>
      <c r="F9" s="88">
        <v>42</v>
      </c>
      <c r="G9" s="88">
        <v>90</v>
      </c>
      <c r="H9" s="89">
        <v>44</v>
      </c>
    </row>
    <row r="10" spans="1:26" ht="15.75" customHeight="1" x14ac:dyDescent="0.15">
      <c r="A10" s="87">
        <v>44502</v>
      </c>
      <c r="B10" s="88">
        <v>2407</v>
      </c>
      <c r="C10" s="88">
        <v>6</v>
      </c>
      <c r="D10" s="88">
        <v>26</v>
      </c>
      <c r="E10" s="88">
        <v>16</v>
      </c>
      <c r="F10" s="88">
        <v>31</v>
      </c>
      <c r="G10" s="88">
        <v>79</v>
      </c>
      <c r="H10" s="89">
        <v>71</v>
      </c>
    </row>
    <row r="11" spans="1:26" ht="15.75" customHeight="1" x14ac:dyDescent="0.15">
      <c r="A11" s="87">
        <v>44502</v>
      </c>
      <c r="B11" s="88">
        <v>2312</v>
      </c>
      <c r="C11" s="88">
        <v>9</v>
      </c>
      <c r="D11" s="88">
        <v>14</v>
      </c>
      <c r="E11" s="88">
        <v>15</v>
      </c>
      <c r="F11" s="88">
        <v>18</v>
      </c>
      <c r="G11" s="88">
        <v>56</v>
      </c>
      <c r="H11" s="89">
        <v>54</v>
      </c>
    </row>
    <row r="12" spans="1:26" ht="15.75" customHeight="1" x14ac:dyDescent="0.15">
      <c r="A12" s="87">
        <v>44502</v>
      </c>
      <c r="B12" s="88">
        <v>1209</v>
      </c>
      <c r="C12" s="88">
        <v>11</v>
      </c>
      <c r="D12" s="88">
        <v>17</v>
      </c>
      <c r="E12" s="88">
        <v>24</v>
      </c>
      <c r="F12" s="88">
        <v>30</v>
      </c>
      <c r="G12" s="88">
        <v>82</v>
      </c>
      <c r="H12" s="89">
        <v>53</v>
      </c>
    </row>
    <row r="13" spans="1:26" ht="15.75" customHeight="1" x14ac:dyDescent="0.15">
      <c r="A13" s="87">
        <v>44502</v>
      </c>
      <c r="B13" s="88">
        <v>1405</v>
      </c>
      <c r="C13" s="88">
        <v>14</v>
      </c>
      <c r="D13" s="88">
        <v>12</v>
      </c>
      <c r="E13" s="88">
        <v>13</v>
      </c>
      <c r="F13" s="88">
        <v>27</v>
      </c>
      <c r="G13" s="88">
        <v>66</v>
      </c>
      <c r="H13" s="89">
        <v>38</v>
      </c>
    </row>
    <row r="14" spans="1:26" ht="15.75" customHeight="1" x14ac:dyDescent="0.15">
      <c r="A14" s="87">
        <v>44502</v>
      </c>
      <c r="B14" s="88">
        <v>1309</v>
      </c>
      <c r="C14" s="88">
        <v>9</v>
      </c>
      <c r="D14" s="88">
        <v>23</v>
      </c>
      <c r="E14" s="88">
        <v>35</v>
      </c>
      <c r="F14" s="88">
        <v>25</v>
      </c>
      <c r="G14" s="88">
        <v>92</v>
      </c>
      <c r="H14" s="89">
        <v>47</v>
      </c>
    </row>
    <row r="15" spans="1:26" ht="15.75" customHeight="1" x14ac:dyDescent="0.15">
      <c r="A15" s="87">
        <v>44502</v>
      </c>
      <c r="B15" s="88">
        <v>2412</v>
      </c>
      <c r="C15" s="88">
        <v>14</v>
      </c>
      <c r="D15" s="88">
        <v>20</v>
      </c>
      <c r="E15" s="88">
        <v>24</v>
      </c>
      <c r="F15" s="88">
        <v>23</v>
      </c>
      <c r="G15" s="88">
        <v>81</v>
      </c>
      <c r="H15" s="89">
        <v>65</v>
      </c>
    </row>
    <row r="16" spans="1:26" ht="15.75" customHeight="1" x14ac:dyDescent="0.15">
      <c r="A16" s="87">
        <v>44502</v>
      </c>
      <c r="B16" s="88">
        <v>1304</v>
      </c>
      <c r="C16" s="88">
        <v>13</v>
      </c>
      <c r="D16" s="88">
        <v>22</v>
      </c>
      <c r="E16" s="88">
        <v>26</v>
      </c>
      <c r="F16" s="88">
        <v>29</v>
      </c>
      <c r="G16" s="88">
        <v>90</v>
      </c>
      <c r="H16" s="89">
        <v>42</v>
      </c>
    </row>
    <row r="17" spans="1:8" ht="15.75" customHeight="1" x14ac:dyDescent="0.15">
      <c r="A17" s="87">
        <v>44502</v>
      </c>
      <c r="B17" s="88">
        <v>2309</v>
      </c>
      <c r="C17" s="88">
        <v>12</v>
      </c>
      <c r="D17" s="88">
        <v>25</v>
      </c>
      <c r="E17" s="88">
        <v>14</v>
      </c>
      <c r="F17" s="88">
        <v>5</v>
      </c>
      <c r="G17" s="88">
        <v>56</v>
      </c>
      <c r="H17" s="89">
        <v>57</v>
      </c>
    </row>
    <row r="18" spans="1:8" ht="15.75" customHeight="1" x14ac:dyDescent="0.15">
      <c r="A18" s="87">
        <v>44502</v>
      </c>
      <c r="B18" s="88">
        <v>2204</v>
      </c>
      <c r="C18" s="88">
        <v>7</v>
      </c>
      <c r="D18" s="88">
        <v>4</v>
      </c>
      <c r="E18" s="88">
        <v>15</v>
      </c>
      <c r="F18" s="88">
        <v>28</v>
      </c>
      <c r="G18" s="88">
        <v>54</v>
      </c>
      <c r="H18" s="89">
        <v>60</v>
      </c>
    </row>
    <row r="19" spans="1:8" ht="15.75" customHeight="1" x14ac:dyDescent="0.15">
      <c r="A19" s="87">
        <v>44502</v>
      </c>
      <c r="B19" s="88">
        <v>2101</v>
      </c>
      <c r="C19" s="88">
        <v>10</v>
      </c>
      <c r="D19" s="88">
        <v>10</v>
      </c>
      <c r="E19" s="88">
        <v>13</v>
      </c>
      <c r="F19" s="88">
        <v>14</v>
      </c>
      <c r="G19" s="88">
        <v>47</v>
      </c>
      <c r="H19" s="89">
        <v>60</v>
      </c>
    </row>
    <row r="20" spans="1:8" ht="15.75" customHeight="1" x14ac:dyDescent="0.15">
      <c r="A20" s="87">
        <v>44502</v>
      </c>
      <c r="B20" s="88">
        <v>2110</v>
      </c>
      <c r="C20" s="88">
        <v>4</v>
      </c>
      <c r="D20" s="88">
        <v>6</v>
      </c>
      <c r="E20" s="88">
        <v>17</v>
      </c>
      <c r="F20" s="88">
        <v>16</v>
      </c>
      <c r="G20" s="88">
        <v>43</v>
      </c>
      <c r="H20" s="89">
        <v>53</v>
      </c>
    </row>
    <row r="21" spans="1:8" ht="15.75" customHeight="1" x14ac:dyDescent="0.15">
      <c r="A21" s="87">
        <v>44502</v>
      </c>
      <c r="B21" s="88">
        <v>2208</v>
      </c>
      <c r="C21" s="88">
        <v>6</v>
      </c>
      <c r="D21" s="88">
        <v>8</v>
      </c>
      <c r="E21" s="88">
        <v>16</v>
      </c>
      <c r="F21" s="88">
        <v>18</v>
      </c>
      <c r="G21" s="88">
        <v>48</v>
      </c>
      <c r="H21" s="89">
        <v>76</v>
      </c>
    </row>
    <row r="22" spans="1:8" ht="15.75" customHeight="1" x14ac:dyDescent="0.15">
      <c r="A22" s="87">
        <v>44502</v>
      </c>
      <c r="B22" s="88">
        <v>2205</v>
      </c>
      <c r="C22" s="88">
        <v>7</v>
      </c>
      <c r="D22" s="88">
        <v>6</v>
      </c>
      <c r="E22" s="88">
        <v>20</v>
      </c>
      <c r="F22" s="88">
        <v>16</v>
      </c>
      <c r="G22" s="88">
        <v>49</v>
      </c>
      <c r="H22" s="89">
        <v>77</v>
      </c>
    </row>
    <row r="23" spans="1:8" ht="15.75" customHeight="1" x14ac:dyDescent="0.15">
      <c r="A23" s="87">
        <v>44502</v>
      </c>
      <c r="B23" s="88">
        <v>2404</v>
      </c>
      <c r="C23" s="88">
        <v>3</v>
      </c>
      <c r="D23" s="88">
        <v>7</v>
      </c>
      <c r="E23" s="88">
        <v>17</v>
      </c>
      <c r="F23" s="88">
        <v>14</v>
      </c>
      <c r="G23" s="88">
        <v>41</v>
      </c>
      <c r="H23" s="89">
        <v>59</v>
      </c>
    </row>
    <row r="24" spans="1:8" ht="15.75" customHeight="1" x14ac:dyDescent="0.15">
      <c r="A24" s="87">
        <v>44502</v>
      </c>
      <c r="B24" s="88">
        <v>2108</v>
      </c>
      <c r="C24" s="88">
        <v>3</v>
      </c>
      <c r="D24" s="88">
        <v>10</v>
      </c>
      <c r="E24" s="88">
        <v>21</v>
      </c>
      <c r="F24" s="88">
        <v>21</v>
      </c>
      <c r="G24" s="88">
        <v>55</v>
      </c>
      <c r="H24" s="89">
        <v>64</v>
      </c>
    </row>
    <row r="25" spans="1:8" ht="15.75" customHeight="1" x14ac:dyDescent="0.15">
      <c r="A25" s="87">
        <v>44502</v>
      </c>
      <c r="B25" s="88">
        <v>2212</v>
      </c>
      <c r="C25" s="88">
        <v>10</v>
      </c>
      <c r="D25" s="88">
        <v>14</v>
      </c>
      <c r="E25" s="88">
        <v>29</v>
      </c>
      <c r="F25" s="88">
        <v>23</v>
      </c>
      <c r="G25" s="88">
        <v>76</v>
      </c>
      <c r="H25" s="89">
        <v>103</v>
      </c>
    </row>
    <row r="26" spans="1:8" ht="15.75" customHeight="1" x14ac:dyDescent="0.15">
      <c r="A26" s="87">
        <v>44502</v>
      </c>
      <c r="B26" s="88">
        <v>2104</v>
      </c>
      <c r="C26" s="88">
        <v>3</v>
      </c>
      <c r="D26" s="88">
        <v>11</v>
      </c>
      <c r="E26" s="88">
        <v>41</v>
      </c>
      <c r="F26" s="88">
        <v>36</v>
      </c>
      <c r="G26" s="88">
        <v>91</v>
      </c>
      <c r="H26" s="89">
        <v>75</v>
      </c>
    </row>
    <row r="27" spans="1:8" ht="15.75" customHeight="1" x14ac:dyDescent="0.15">
      <c r="A27" s="87">
        <v>44502</v>
      </c>
      <c r="B27" s="88">
        <v>1305</v>
      </c>
      <c r="C27" s="88">
        <v>1</v>
      </c>
      <c r="D27" s="88">
        <v>13</v>
      </c>
      <c r="E27" s="88">
        <v>19</v>
      </c>
      <c r="F27" s="88">
        <v>45</v>
      </c>
      <c r="G27" s="88">
        <v>78</v>
      </c>
      <c r="H27" s="89">
        <v>42</v>
      </c>
    </row>
    <row r="28" spans="1:8" ht="15.75" customHeight="1" x14ac:dyDescent="0.15">
      <c r="A28" s="87">
        <v>44502</v>
      </c>
      <c r="B28" s="88">
        <v>1206</v>
      </c>
      <c r="C28" s="88">
        <v>1</v>
      </c>
      <c r="D28" s="88">
        <v>9</v>
      </c>
      <c r="E28" s="88">
        <v>32</v>
      </c>
      <c r="F28" s="88">
        <v>82</v>
      </c>
      <c r="G28" s="88">
        <v>124</v>
      </c>
      <c r="H28" s="89">
        <v>43</v>
      </c>
    </row>
    <row r="29" spans="1:8" ht="15.75" customHeight="1" x14ac:dyDescent="0.15">
      <c r="A29" s="87">
        <v>44502</v>
      </c>
      <c r="B29" s="88">
        <v>1410</v>
      </c>
      <c r="C29" s="88">
        <v>4</v>
      </c>
      <c r="D29" s="88">
        <v>8</v>
      </c>
      <c r="E29" s="88">
        <v>21</v>
      </c>
      <c r="F29" s="88">
        <v>45</v>
      </c>
      <c r="G29" s="88">
        <v>78</v>
      </c>
      <c r="H29" s="89">
        <v>40</v>
      </c>
    </row>
    <row r="30" spans="1:8" ht="15.75" customHeight="1" x14ac:dyDescent="0.15">
      <c r="A30" s="87">
        <v>44502</v>
      </c>
      <c r="B30" s="88">
        <v>1312</v>
      </c>
      <c r="C30" s="88">
        <v>2</v>
      </c>
      <c r="D30" s="88">
        <v>2</v>
      </c>
      <c r="E30" s="88">
        <v>12</v>
      </c>
      <c r="F30" s="88">
        <v>50</v>
      </c>
      <c r="G30" s="88">
        <v>66</v>
      </c>
      <c r="H30" s="89">
        <v>24</v>
      </c>
    </row>
    <row r="31" spans="1:8" ht="15.75" customHeight="1" x14ac:dyDescent="0.15">
      <c r="A31" s="87">
        <v>44502</v>
      </c>
      <c r="B31" s="88">
        <v>1106</v>
      </c>
      <c r="C31" s="88">
        <v>4</v>
      </c>
      <c r="D31" s="88">
        <v>7</v>
      </c>
      <c r="E31" s="88">
        <v>30</v>
      </c>
      <c r="F31" s="88">
        <v>32</v>
      </c>
      <c r="G31" s="88">
        <v>73</v>
      </c>
      <c r="H31" s="89">
        <v>32</v>
      </c>
    </row>
    <row r="32" spans="1:8" ht="15.75" customHeight="1" x14ac:dyDescent="0.15">
      <c r="A32" s="87">
        <v>44502</v>
      </c>
      <c r="B32" s="88">
        <v>1112</v>
      </c>
      <c r="C32" s="88">
        <v>7</v>
      </c>
      <c r="D32" s="88">
        <v>12</v>
      </c>
      <c r="E32" s="88">
        <v>18</v>
      </c>
      <c r="F32" s="88">
        <v>40</v>
      </c>
      <c r="G32" s="88">
        <v>77</v>
      </c>
      <c r="H32" s="89">
        <v>43</v>
      </c>
    </row>
    <row r="33" spans="1:8" ht="15.75" customHeight="1" x14ac:dyDescent="0.15">
      <c r="A33" s="87">
        <v>44502</v>
      </c>
      <c r="B33" s="88">
        <v>1402</v>
      </c>
      <c r="C33" s="88">
        <v>2</v>
      </c>
      <c r="D33" s="88">
        <v>8</v>
      </c>
      <c r="E33" s="88">
        <v>23</v>
      </c>
      <c r="F33" s="88">
        <v>54</v>
      </c>
      <c r="G33" s="88">
        <v>87</v>
      </c>
      <c r="H33" s="89">
        <v>44</v>
      </c>
    </row>
    <row r="34" spans="1:8" ht="15.75" customHeight="1" x14ac:dyDescent="0.15">
      <c r="A34" s="87">
        <v>44502</v>
      </c>
      <c r="B34" s="88">
        <v>1412</v>
      </c>
      <c r="C34" s="88">
        <v>1</v>
      </c>
      <c r="D34" s="88">
        <v>8</v>
      </c>
      <c r="E34" s="88">
        <v>20</v>
      </c>
      <c r="F34" s="88">
        <v>34</v>
      </c>
      <c r="G34" s="88">
        <v>63</v>
      </c>
      <c r="H34" s="89">
        <v>38</v>
      </c>
    </row>
    <row r="35" spans="1:8" ht="15.75" customHeight="1" x14ac:dyDescent="0.15">
      <c r="A35" s="87">
        <v>44869</v>
      </c>
      <c r="B35" s="88">
        <v>2404</v>
      </c>
      <c r="C35" s="88">
        <v>3</v>
      </c>
      <c r="D35" s="88">
        <v>4</v>
      </c>
      <c r="E35" s="88">
        <v>15</v>
      </c>
      <c r="F35" s="88">
        <v>4</v>
      </c>
      <c r="G35" s="88">
        <v>26</v>
      </c>
      <c r="H35" s="89">
        <v>93</v>
      </c>
    </row>
    <row r="36" spans="1:8" ht="15.75" customHeight="1" x14ac:dyDescent="0.15">
      <c r="A36" s="87">
        <v>44869</v>
      </c>
      <c r="B36" s="88">
        <v>2303</v>
      </c>
      <c r="C36" s="88">
        <v>3</v>
      </c>
      <c r="D36" s="88">
        <v>7</v>
      </c>
      <c r="E36" s="88">
        <v>6</v>
      </c>
      <c r="F36" s="88">
        <v>5</v>
      </c>
      <c r="G36" s="88">
        <v>21</v>
      </c>
      <c r="H36" s="89">
        <v>49</v>
      </c>
    </row>
    <row r="37" spans="1:8" ht="15.75" customHeight="1" x14ac:dyDescent="0.15">
      <c r="A37" s="87">
        <v>44869</v>
      </c>
      <c r="B37" s="88">
        <v>2212</v>
      </c>
      <c r="C37" s="88">
        <v>2</v>
      </c>
      <c r="D37" s="88">
        <v>3</v>
      </c>
      <c r="E37" s="88">
        <v>16</v>
      </c>
      <c r="F37" s="88">
        <v>12</v>
      </c>
      <c r="G37" s="88">
        <v>33</v>
      </c>
      <c r="H37" s="89">
        <v>78</v>
      </c>
    </row>
    <row r="38" spans="1:8" ht="15.75" customHeight="1" x14ac:dyDescent="0.15">
      <c r="A38" s="87">
        <v>44869</v>
      </c>
      <c r="B38" s="88">
        <v>2108</v>
      </c>
      <c r="C38" s="88">
        <v>7</v>
      </c>
      <c r="D38" s="88">
        <v>3</v>
      </c>
      <c r="E38" s="88">
        <v>11</v>
      </c>
      <c r="F38" s="88">
        <v>11</v>
      </c>
      <c r="G38" s="88">
        <v>32</v>
      </c>
      <c r="H38" s="89">
        <v>96</v>
      </c>
    </row>
    <row r="39" spans="1:8" ht="15.75" customHeight="1" x14ac:dyDescent="0.15">
      <c r="A39" s="87">
        <v>44869</v>
      </c>
      <c r="B39" s="88">
        <v>2407</v>
      </c>
      <c r="C39" s="88">
        <v>2</v>
      </c>
      <c r="D39" s="88">
        <v>7</v>
      </c>
      <c r="E39" s="88">
        <v>9</v>
      </c>
      <c r="F39" s="88">
        <v>7</v>
      </c>
      <c r="G39" s="88">
        <v>25</v>
      </c>
      <c r="H39" s="89">
        <v>77</v>
      </c>
    </row>
    <row r="40" spans="1:8" ht="15.75" customHeight="1" x14ac:dyDescent="0.15">
      <c r="A40" s="87">
        <v>44869</v>
      </c>
      <c r="B40" s="88">
        <v>2205</v>
      </c>
      <c r="C40" s="88">
        <v>4</v>
      </c>
      <c r="D40" s="88">
        <v>5</v>
      </c>
      <c r="E40" s="88">
        <v>10</v>
      </c>
      <c r="F40" s="88">
        <v>10</v>
      </c>
      <c r="G40" s="88">
        <v>29</v>
      </c>
      <c r="H40" s="89">
        <v>75</v>
      </c>
    </row>
    <row r="41" spans="1:8" ht="15.75" customHeight="1" x14ac:dyDescent="0.15">
      <c r="A41" s="87">
        <v>44869</v>
      </c>
      <c r="B41" s="88">
        <v>2302</v>
      </c>
      <c r="C41" s="88">
        <v>4</v>
      </c>
      <c r="D41" s="88">
        <v>7</v>
      </c>
      <c r="E41" s="88">
        <v>9</v>
      </c>
      <c r="F41" s="88">
        <v>5</v>
      </c>
      <c r="G41" s="88">
        <v>25</v>
      </c>
      <c r="H41" s="89">
        <v>89</v>
      </c>
    </row>
    <row r="42" spans="1:8" ht="15.75" customHeight="1" x14ac:dyDescent="0.15">
      <c r="A42" s="87">
        <v>44869</v>
      </c>
      <c r="B42" s="88">
        <v>2204</v>
      </c>
      <c r="C42" s="88">
        <v>1</v>
      </c>
      <c r="D42" s="88">
        <v>9</v>
      </c>
      <c r="E42" s="88">
        <v>6</v>
      </c>
      <c r="F42" s="88">
        <v>10</v>
      </c>
      <c r="G42" s="88">
        <v>26</v>
      </c>
      <c r="H42" s="89">
        <v>52</v>
      </c>
    </row>
    <row r="43" spans="1:8" ht="15.75" customHeight="1" x14ac:dyDescent="0.15">
      <c r="A43" s="87">
        <v>44869</v>
      </c>
      <c r="B43" s="88">
        <v>2101</v>
      </c>
      <c r="C43" s="88">
        <v>0</v>
      </c>
      <c r="D43" s="88">
        <v>9</v>
      </c>
      <c r="E43" s="88">
        <v>11</v>
      </c>
      <c r="F43" s="88">
        <v>5</v>
      </c>
      <c r="G43" s="88">
        <v>25</v>
      </c>
      <c r="H43" s="89">
        <v>76</v>
      </c>
    </row>
    <row r="44" spans="1:8" ht="15.75" customHeight="1" x14ac:dyDescent="0.15">
      <c r="A44" s="87">
        <v>44869</v>
      </c>
      <c r="B44" s="88">
        <v>2110</v>
      </c>
      <c r="C44" s="88">
        <v>6</v>
      </c>
      <c r="D44" s="88">
        <v>10</v>
      </c>
      <c r="E44" s="88">
        <v>9</v>
      </c>
      <c r="F44" s="88">
        <v>6</v>
      </c>
      <c r="G44" s="88">
        <v>31</v>
      </c>
      <c r="H44" s="89">
        <v>86</v>
      </c>
    </row>
    <row r="45" spans="1:8" ht="15.75" customHeight="1" x14ac:dyDescent="0.15">
      <c r="A45" s="87">
        <v>44869</v>
      </c>
      <c r="B45" s="88">
        <v>2104</v>
      </c>
      <c r="C45" s="88">
        <v>3</v>
      </c>
      <c r="D45" s="88">
        <v>3</v>
      </c>
      <c r="E45" s="88">
        <v>10</v>
      </c>
      <c r="F45" s="88">
        <v>1</v>
      </c>
      <c r="G45" s="88">
        <v>17</v>
      </c>
      <c r="H45" s="89">
        <v>59</v>
      </c>
    </row>
    <row r="46" spans="1:8" ht="15.75" customHeight="1" x14ac:dyDescent="0.15">
      <c r="A46" s="87">
        <v>44869</v>
      </c>
      <c r="B46" s="88">
        <v>2208</v>
      </c>
      <c r="C46" s="88">
        <v>5</v>
      </c>
      <c r="D46" s="88">
        <v>3</v>
      </c>
      <c r="E46" s="88">
        <v>13</v>
      </c>
      <c r="F46" s="88">
        <v>6</v>
      </c>
      <c r="G46" s="88">
        <v>27</v>
      </c>
      <c r="H46" s="89">
        <v>92</v>
      </c>
    </row>
    <row r="47" spans="1:8" ht="15.75" customHeight="1" x14ac:dyDescent="0.15">
      <c r="A47" s="87">
        <v>44869</v>
      </c>
      <c r="B47" s="88">
        <v>2412</v>
      </c>
      <c r="C47" s="88">
        <v>1</v>
      </c>
      <c r="D47" s="88">
        <v>4</v>
      </c>
      <c r="E47" s="88">
        <v>13</v>
      </c>
      <c r="F47" s="88">
        <v>5</v>
      </c>
      <c r="G47" s="88">
        <v>23</v>
      </c>
      <c r="H47" s="89">
        <v>40</v>
      </c>
    </row>
    <row r="48" spans="1:8" ht="15.75" customHeight="1" x14ac:dyDescent="0.15">
      <c r="A48" s="87">
        <v>44869</v>
      </c>
      <c r="B48" s="88">
        <v>2312</v>
      </c>
      <c r="C48" s="88">
        <v>1</v>
      </c>
      <c r="D48" s="88">
        <v>2</v>
      </c>
      <c r="E48" s="88">
        <v>9</v>
      </c>
      <c r="F48" s="88">
        <v>14</v>
      </c>
      <c r="G48" s="88">
        <v>26</v>
      </c>
      <c r="H48" s="89">
        <v>60</v>
      </c>
    </row>
    <row r="49" spans="1:8" ht="15.75" customHeight="1" x14ac:dyDescent="0.15">
      <c r="A49" s="87">
        <v>44869</v>
      </c>
      <c r="B49" s="88">
        <v>2406</v>
      </c>
      <c r="C49" s="88">
        <v>4</v>
      </c>
      <c r="D49" s="88">
        <v>2</v>
      </c>
      <c r="E49" s="88">
        <v>12</v>
      </c>
      <c r="F49" s="88">
        <v>10</v>
      </c>
      <c r="G49" s="88">
        <v>28</v>
      </c>
      <c r="H49" s="89">
        <v>77</v>
      </c>
    </row>
    <row r="50" spans="1:8" ht="15.75" customHeight="1" x14ac:dyDescent="0.15">
      <c r="A50" s="87">
        <v>44869</v>
      </c>
      <c r="B50" s="88">
        <v>2309</v>
      </c>
      <c r="C50" s="88">
        <v>3</v>
      </c>
      <c r="D50" s="88">
        <v>12</v>
      </c>
      <c r="E50" s="88">
        <v>6</v>
      </c>
      <c r="F50" s="88">
        <v>7</v>
      </c>
      <c r="G50" s="88">
        <v>28</v>
      </c>
      <c r="H50" s="89">
        <v>96</v>
      </c>
    </row>
    <row r="51" spans="1:8" ht="15.75" customHeight="1" x14ac:dyDescent="0.15">
      <c r="A51" s="87">
        <v>44869</v>
      </c>
      <c r="B51" s="88">
        <v>1402</v>
      </c>
      <c r="C51" s="88">
        <v>1</v>
      </c>
      <c r="D51" s="88">
        <v>7</v>
      </c>
      <c r="E51" s="88">
        <v>26</v>
      </c>
      <c r="F51" s="88">
        <v>24</v>
      </c>
      <c r="G51" s="88">
        <v>58</v>
      </c>
      <c r="H51" s="89">
        <v>52</v>
      </c>
    </row>
    <row r="52" spans="1:8" ht="15.75" customHeight="1" x14ac:dyDescent="0.15">
      <c r="A52" s="87">
        <v>44869</v>
      </c>
      <c r="B52" s="88">
        <v>1305</v>
      </c>
      <c r="C52" s="88">
        <v>2</v>
      </c>
      <c r="D52" s="88">
        <v>10</v>
      </c>
      <c r="E52" s="88">
        <v>20</v>
      </c>
      <c r="F52" s="88">
        <v>5</v>
      </c>
      <c r="G52" s="88">
        <v>37</v>
      </c>
      <c r="H52" s="89">
        <v>58</v>
      </c>
    </row>
    <row r="53" spans="1:8" ht="15.75" customHeight="1" x14ac:dyDescent="0.15">
      <c r="A53" s="87">
        <v>44869</v>
      </c>
      <c r="B53" s="88">
        <v>1106</v>
      </c>
      <c r="C53" s="88">
        <v>3</v>
      </c>
      <c r="D53" s="88">
        <v>4</v>
      </c>
      <c r="E53" s="88">
        <v>15</v>
      </c>
      <c r="F53" s="88">
        <v>14</v>
      </c>
      <c r="G53" s="88">
        <v>36</v>
      </c>
      <c r="H53" s="89">
        <v>44</v>
      </c>
    </row>
    <row r="54" spans="1:8" ht="15.75" customHeight="1" x14ac:dyDescent="0.15">
      <c r="A54" s="87">
        <v>44869</v>
      </c>
      <c r="B54" s="88">
        <v>1405</v>
      </c>
      <c r="C54" s="88">
        <v>2</v>
      </c>
      <c r="D54" s="88">
        <v>9</v>
      </c>
      <c r="E54" s="88">
        <v>20</v>
      </c>
      <c r="F54" s="88">
        <v>16</v>
      </c>
      <c r="G54" s="88">
        <v>47</v>
      </c>
      <c r="H54" s="89">
        <v>44</v>
      </c>
    </row>
    <row r="55" spans="1:8" ht="15.75" customHeight="1" x14ac:dyDescent="0.15">
      <c r="A55" s="87">
        <v>44869</v>
      </c>
      <c r="B55" s="88">
        <v>1312</v>
      </c>
      <c r="C55" s="88">
        <v>0</v>
      </c>
      <c r="D55" s="88">
        <v>1</v>
      </c>
      <c r="E55" s="88">
        <v>7</v>
      </c>
      <c r="F55" s="88">
        <v>10</v>
      </c>
      <c r="G55" s="88">
        <v>18</v>
      </c>
      <c r="H55" s="89">
        <v>20</v>
      </c>
    </row>
    <row r="56" spans="1:8" ht="15.75" customHeight="1" x14ac:dyDescent="0.15">
      <c r="A56" s="87">
        <v>44869</v>
      </c>
      <c r="B56" s="88">
        <v>1206</v>
      </c>
      <c r="C56" s="88">
        <v>2</v>
      </c>
      <c r="D56" s="88">
        <v>4</v>
      </c>
      <c r="E56" s="88">
        <v>14</v>
      </c>
      <c r="F56" s="88">
        <v>9</v>
      </c>
      <c r="G56" s="88">
        <v>29</v>
      </c>
      <c r="H56" s="89">
        <v>28</v>
      </c>
    </row>
    <row r="57" spans="1:8" ht="15.75" customHeight="1" x14ac:dyDescent="0.15">
      <c r="A57" s="87">
        <v>44869</v>
      </c>
      <c r="B57" s="88">
        <v>1410</v>
      </c>
      <c r="C57" s="88">
        <v>1</v>
      </c>
      <c r="D57" s="88">
        <v>5</v>
      </c>
      <c r="E57" s="88">
        <v>21</v>
      </c>
      <c r="F57" s="88">
        <v>19</v>
      </c>
      <c r="G57" s="88">
        <v>46</v>
      </c>
      <c r="H57" s="89">
        <v>44</v>
      </c>
    </row>
    <row r="58" spans="1:8" ht="15.75" customHeight="1" x14ac:dyDescent="0.15">
      <c r="A58" s="87">
        <v>44869</v>
      </c>
      <c r="B58" s="88">
        <v>1207</v>
      </c>
      <c r="C58" s="88">
        <v>2</v>
      </c>
      <c r="D58" s="88">
        <v>8</v>
      </c>
      <c r="E58" s="88">
        <v>19</v>
      </c>
      <c r="F58" s="88">
        <v>9</v>
      </c>
      <c r="G58" s="88">
        <v>38</v>
      </c>
      <c r="H58" s="89">
        <v>56</v>
      </c>
    </row>
    <row r="59" spans="1:8" ht="15.75" customHeight="1" x14ac:dyDescent="0.15">
      <c r="A59" s="87">
        <v>44869</v>
      </c>
      <c r="B59" s="88">
        <v>1205</v>
      </c>
      <c r="C59" s="88">
        <v>0</v>
      </c>
      <c r="D59" s="88">
        <v>8</v>
      </c>
      <c r="E59" s="88">
        <v>32</v>
      </c>
      <c r="F59" s="88">
        <v>14</v>
      </c>
      <c r="G59" s="88">
        <v>54</v>
      </c>
      <c r="H59" s="89">
        <v>48</v>
      </c>
    </row>
    <row r="60" spans="1:8" ht="15.75" customHeight="1" x14ac:dyDescent="0.15">
      <c r="A60" s="87">
        <v>44869</v>
      </c>
      <c r="B60" s="88">
        <v>1412</v>
      </c>
      <c r="C60" s="88">
        <v>3</v>
      </c>
      <c r="D60" s="88">
        <v>6</v>
      </c>
      <c r="E60" s="88">
        <v>17</v>
      </c>
      <c r="F60" s="88">
        <v>17</v>
      </c>
      <c r="G60" s="88">
        <v>43</v>
      </c>
      <c r="H60" s="89">
        <v>62</v>
      </c>
    </row>
    <row r="61" spans="1:8" ht="15.75" customHeight="1" x14ac:dyDescent="0.15">
      <c r="A61" s="87">
        <v>44869</v>
      </c>
      <c r="B61" s="88">
        <v>1108</v>
      </c>
      <c r="C61" s="88">
        <v>3</v>
      </c>
      <c r="D61" s="88">
        <v>8</v>
      </c>
      <c r="E61" s="88">
        <v>20</v>
      </c>
      <c r="F61" s="88">
        <v>4</v>
      </c>
      <c r="G61" s="88">
        <v>35</v>
      </c>
      <c r="H61" s="89">
        <v>66</v>
      </c>
    </row>
    <row r="62" spans="1:8" ht="15.75" customHeight="1" x14ac:dyDescent="0.15">
      <c r="A62" s="87">
        <v>44869</v>
      </c>
      <c r="B62" s="88">
        <v>1103</v>
      </c>
      <c r="C62" s="88">
        <v>4</v>
      </c>
      <c r="D62" s="88">
        <v>7</v>
      </c>
      <c r="E62" s="88">
        <v>22</v>
      </c>
      <c r="F62" s="88">
        <v>10</v>
      </c>
      <c r="G62" s="88">
        <v>43</v>
      </c>
      <c r="H62" s="89">
        <v>60</v>
      </c>
    </row>
    <row r="63" spans="1:8" ht="15.75" customHeight="1" x14ac:dyDescent="0.15">
      <c r="A63" s="87">
        <v>44869</v>
      </c>
      <c r="B63" s="88">
        <v>1309</v>
      </c>
      <c r="C63" s="88">
        <v>2</v>
      </c>
      <c r="D63" s="88">
        <v>8</v>
      </c>
      <c r="E63" s="88">
        <v>16</v>
      </c>
      <c r="F63" s="88">
        <v>11</v>
      </c>
      <c r="G63" s="88">
        <v>37</v>
      </c>
      <c r="H63" s="89">
        <v>47</v>
      </c>
    </row>
    <row r="64" spans="1:8" ht="15.75" customHeight="1" x14ac:dyDescent="0.15">
      <c r="A64" s="87">
        <v>44869</v>
      </c>
      <c r="B64" s="88">
        <v>1304</v>
      </c>
      <c r="C64" s="88">
        <v>2</v>
      </c>
      <c r="D64" s="88">
        <v>10</v>
      </c>
      <c r="E64" s="88">
        <v>14</v>
      </c>
      <c r="F64" s="88">
        <v>10</v>
      </c>
      <c r="G64" s="88">
        <v>36</v>
      </c>
      <c r="H64" s="89">
        <v>59</v>
      </c>
    </row>
    <row r="65" spans="1:8" ht="15.75" customHeight="1" x14ac:dyDescent="0.15">
      <c r="A65" s="87">
        <v>44869</v>
      </c>
      <c r="B65" s="88">
        <v>1112</v>
      </c>
      <c r="C65" s="88">
        <v>1</v>
      </c>
      <c r="D65" s="88">
        <v>7</v>
      </c>
      <c r="E65" s="88">
        <v>18</v>
      </c>
      <c r="F65" s="88">
        <v>20</v>
      </c>
      <c r="G65" s="88">
        <v>46</v>
      </c>
      <c r="H65" s="89">
        <v>56</v>
      </c>
    </row>
    <row r="66" spans="1:8" ht="15.75" customHeight="1" x14ac:dyDescent="0.15">
      <c r="A66" s="87">
        <v>44869</v>
      </c>
      <c r="B66" s="88">
        <v>1209</v>
      </c>
      <c r="C66" s="88">
        <v>0</v>
      </c>
      <c r="D66" s="88">
        <v>6</v>
      </c>
      <c r="E66" s="88">
        <v>21</v>
      </c>
      <c r="F66" s="88">
        <v>12</v>
      </c>
      <c r="G66" s="88">
        <v>39</v>
      </c>
      <c r="H66" s="89">
        <v>49</v>
      </c>
    </row>
    <row r="67" spans="1:8" ht="15.75" customHeight="1" x14ac:dyDescent="0.15">
      <c r="A67" s="90">
        <v>45585</v>
      </c>
      <c r="B67" s="91">
        <v>1206</v>
      </c>
      <c r="C67" s="91">
        <v>4</v>
      </c>
      <c r="D67" s="91">
        <v>6</v>
      </c>
      <c r="E67" s="91">
        <v>16</v>
      </c>
      <c r="F67" s="91">
        <v>12</v>
      </c>
      <c r="G67" s="91">
        <v>38</v>
      </c>
      <c r="H67" s="92"/>
    </row>
    <row r="68" spans="1:8" ht="15.75" customHeight="1" x14ac:dyDescent="0.15">
      <c r="A68" s="90">
        <v>45585</v>
      </c>
      <c r="B68" s="91">
        <v>1207</v>
      </c>
      <c r="C68" s="91">
        <v>9</v>
      </c>
      <c r="D68" s="91">
        <v>12</v>
      </c>
      <c r="E68" s="91">
        <v>15</v>
      </c>
      <c r="F68" s="91">
        <v>10</v>
      </c>
      <c r="G68" s="91">
        <v>46</v>
      </c>
      <c r="H68" s="92"/>
    </row>
    <row r="69" spans="1:8" ht="15.75" customHeight="1" x14ac:dyDescent="0.15">
      <c r="A69" s="90">
        <v>45585</v>
      </c>
      <c r="B69" s="91">
        <v>1112</v>
      </c>
      <c r="C69" s="91">
        <v>8</v>
      </c>
      <c r="D69" s="91">
        <v>13</v>
      </c>
      <c r="E69" s="91">
        <v>15</v>
      </c>
      <c r="F69" s="91">
        <v>7</v>
      </c>
      <c r="G69" s="91">
        <v>43</v>
      </c>
      <c r="H69" s="92"/>
    </row>
    <row r="70" spans="1:8" ht="15.75" customHeight="1" x14ac:dyDescent="0.15">
      <c r="A70" s="90">
        <v>45585</v>
      </c>
      <c r="B70" s="91">
        <v>1103</v>
      </c>
      <c r="C70" s="91">
        <v>2</v>
      </c>
      <c r="D70" s="91">
        <v>8</v>
      </c>
      <c r="E70" s="91">
        <v>12</v>
      </c>
      <c r="F70" s="91">
        <v>15</v>
      </c>
      <c r="G70" s="91">
        <v>37</v>
      </c>
      <c r="H70" s="92"/>
    </row>
    <row r="71" spans="1:8" ht="15.75" customHeight="1" x14ac:dyDescent="0.15">
      <c r="A71" s="90">
        <v>45585</v>
      </c>
      <c r="B71" s="91">
        <v>1106</v>
      </c>
      <c r="C71" s="91">
        <v>4</v>
      </c>
      <c r="D71" s="91">
        <v>7</v>
      </c>
      <c r="E71" s="91">
        <v>11</v>
      </c>
      <c r="F71" s="91">
        <v>8</v>
      </c>
      <c r="G71" s="91">
        <v>30</v>
      </c>
      <c r="H71" s="92"/>
    </row>
    <row r="72" spans="1:8" ht="15.75" customHeight="1" x14ac:dyDescent="0.15">
      <c r="A72" s="90">
        <v>45585</v>
      </c>
      <c r="B72" s="91">
        <v>1108</v>
      </c>
      <c r="C72" s="91">
        <v>2</v>
      </c>
      <c r="D72" s="91">
        <v>13</v>
      </c>
      <c r="E72" s="91">
        <v>14</v>
      </c>
      <c r="F72" s="91">
        <v>8</v>
      </c>
      <c r="G72" s="91">
        <v>37</v>
      </c>
      <c r="H72" s="92"/>
    </row>
    <row r="73" spans="1:8" ht="15.75" customHeight="1" x14ac:dyDescent="0.15">
      <c r="A73" s="90">
        <v>45585</v>
      </c>
      <c r="B73" s="91">
        <v>1412</v>
      </c>
      <c r="C73" s="91">
        <v>1</v>
      </c>
      <c r="D73" s="91">
        <v>12</v>
      </c>
      <c r="E73" s="91">
        <v>20</v>
      </c>
      <c r="F73" s="91">
        <v>18</v>
      </c>
      <c r="G73" s="91">
        <v>51</v>
      </c>
      <c r="H73" s="92"/>
    </row>
    <row r="74" spans="1:8" ht="15.75" customHeight="1" x14ac:dyDescent="0.15">
      <c r="A74" s="90">
        <v>45585</v>
      </c>
      <c r="B74" s="91">
        <v>1405</v>
      </c>
      <c r="C74" s="91">
        <v>5</v>
      </c>
      <c r="D74" s="91">
        <v>12</v>
      </c>
      <c r="E74" s="91">
        <v>14</v>
      </c>
      <c r="F74" s="91">
        <v>14</v>
      </c>
      <c r="G74" s="91">
        <v>45</v>
      </c>
      <c r="H74" s="92"/>
    </row>
    <row r="75" spans="1:8" ht="15.75" customHeight="1" x14ac:dyDescent="0.15">
      <c r="A75" s="90">
        <v>45585</v>
      </c>
      <c r="B75" s="91">
        <v>1410</v>
      </c>
      <c r="C75" s="91">
        <v>3</v>
      </c>
      <c r="D75" s="91">
        <v>12</v>
      </c>
      <c r="E75" s="91">
        <v>20</v>
      </c>
      <c r="F75" s="91">
        <v>20</v>
      </c>
      <c r="G75" s="91">
        <v>55</v>
      </c>
      <c r="H75" s="92"/>
    </row>
    <row r="76" spans="1:8" ht="15.75" customHeight="1" x14ac:dyDescent="0.15">
      <c r="A76" s="90">
        <v>45585</v>
      </c>
      <c r="B76" s="91">
        <v>1402</v>
      </c>
      <c r="C76" s="91">
        <v>3</v>
      </c>
      <c r="D76" s="91">
        <v>11</v>
      </c>
      <c r="E76" s="91">
        <v>19</v>
      </c>
      <c r="F76" s="91">
        <v>10</v>
      </c>
      <c r="G76" s="91">
        <v>43</v>
      </c>
      <c r="H76" s="92"/>
    </row>
    <row r="77" spans="1:8" ht="15.75" customHeight="1" x14ac:dyDescent="0.15">
      <c r="A77" s="90">
        <v>45585</v>
      </c>
      <c r="B77" s="91">
        <v>1309</v>
      </c>
      <c r="C77" s="91">
        <v>3</v>
      </c>
      <c r="D77" s="91">
        <v>11</v>
      </c>
      <c r="E77" s="91">
        <v>9</v>
      </c>
      <c r="F77" s="91">
        <v>14</v>
      </c>
      <c r="G77" s="91">
        <v>37</v>
      </c>
      <c r="H77" s="92"/>
    </row>
    <row r="78" spans="1:8" ht="15.75" customHeight="1" x14ac:dyDescent="0.15">
      <c r="A78" s="90">
        <v>45585</v>
      </c>
      <c r="B78" s="91">
        <v>1312</v>
      </c>
      <c r="C78" s="91">
        <v>2</v>
      </c>
      <c r="D78" s="91">
        <v>9</v>
      </c>
      <c r="E78" s="91">
        <v>15</v>
      </c>
      <c r="F78" s="91">
        <v>6</v>
      </c>
      <c r="G78" s="91">
        <v>32</v>
      </c>
      <c r="H78" s="92"/>
    </row>
    <row r="79" spans="1:8" ht="15.75" customHeight="1" x14ac:dyDescent="0.15">
      <c r="A79" s="90">
        <v>45585</v>
      </c>
      <c r="B79" s="91">
        <v>1304</v>
      </c>
      <c r="C79" s="91">
        <v>3</v>
      </c>
      <c r="D79" s="91">
        <v>9</v>
      </c>
      <c r="E79" s="91">
        <v>15</v>
      </c>
      <c r="F79" s="91">
        <v>9</v>
      </c>
      <c r="G79" s="91">
        <v>36</v>
      </c>
      <c r="H79" s="92"/>
    </row>
    <row r="80" spans="1:8" ht="15.75" customHeight="1" x14ac:dyDescent="0.15">
      <c r="A80" s="90">
        <v>45585</v>
      </c>
      <c r="B80" s="91">
        <v>1209</v>
      </c>
      <c r="C80" s="91">
        <v>1</v>
      </c>
      <c r="D80" s="91">
        <v>12</v>
      </c>
      <c r="E80" s="91">
        <v>15</v>
      </c>
      <c r="F80" s="91">
        <v>18</v>
      </c>
      <c r="G80" s="91">
        <v>46</v>
      </c>
      <c r="H80" s="92"/>
    </row>
    <row r="81" spans="1:8" ht="15.75" customHeight="1" x14ac:dyDescent="0.15">
      <c r="A81" s="90">
        <v>45585</v>
      </c>
      <c r="B81" s="91">
        <v>1305</v>
      </c>
      <c r="C81" s="91">
        <v>3</v>
      </c>
      <c r="D81" s="91">
        <v>10</v>
      </c>
      <c r="E81" s="91">
        <v>15</v>
      </c>
      <c r="F81" s="91">
        <v>10</v>
      </c>
      <c r="G81" s="91">
        <v>38</v>
      </c>
      <c r="H81" s="92"/>
    </row>
    <row r="82" spans="1:8" ht="15.75" customHeight="1" x14ac:dyDescent="0.15">
      <c r="A82" s="90">
        <v>45585</v>
      </c>
      <c r="B82" s="91">
        <v>1205</v>
      </c>
      <c r="C82" s="91">
        <v>3</v>
      </c>
      <c r="D82" s="91">
        <v>10</v>
      </c>
      <c r="E82" s="91">
        <v>15</v>
      </c>
      <c r="F82" s="91">
        <v>10</v>
      </c>
      <c r="G82" s="91">
        <v>38</v>
      </c>
      <c r="H82" s="92"/>
    </row>
    <row r="83" spans="1:8" ht="15.75" customHeight="1" x14ac:dyDescent="0.15">
      <c r="A83" s="90">
        <v>45585</v>
      </c>
      <c r="B83" s="91">
        <v>2312</v>
      </c>
      <c r="C83" s="72">
        <v>3</v>
      </c>
      <c r="D83" s="91">
        <v>7</v>
      </c>
      <c r="E83" s="91">
        <v>9</v>
      </c>
      <c r="F83" s="91">
        <v>7</v>
      </c>
      <c r="G83" s="91">
        <v>26</v>
      </c>
      <c r="H83" s="92"/>
    </row>
    <row r="84" spans="1:8" ht="15.75" customHeight="1" x14ac:dyDescent="0.15">
      <c r="A84" s="90">
        <v>45585</v>
      </c>
      <c r="B84" s="91">
        <v>2205</v>
      </c>
      <c r="C84" s="72">
        <v>3</v>
      </c>
      <c r="D84" s="91">
        <v>6</v>
      </c>
      <c r="E84" s="91">
        <v>12</v>
      </c>
      <c r="F84" s="91">
        <v>10</v>
      </c>
      <c r="G84" s="91">
        <v>31</v>
      </c>
      <c r="H84" s="92"/>
    </row>
    <row r="85" spans="1:8" ht="15.75" customHeight="1" x14ac:dyDescent="0.15">
      <c r="A85" s="90">
        <v>45585</v>
      </c>
      <c r="B85" s="91">
        <v>2101</v>
      </c>
      <c r="C85" s="72">
        <v>4</v>
      </c>
      <c r="D85" s="91">
        <v>8</v>
      </c>
      <c r="E85" s="91">
        <v>8</v>
      </c>
      <c r="F85" s="91">
        <v>7</v>
      </c>
      <c r="G85" s="91">
        <v>27</v>
      </c>
      <c r="H85" s="92"/>
    </row>
    <row r="86" spans="1:8" ht="15.75" customHeight="1" x14ac:dyDescent="0.15">
      <c r="A86" s="90">
        <v>45585</v>
      </c>
      <c r="B86" s="91">
        <v>2407</v>
      </c>
      <c r="C86" s="72">
        <v>6</v>
      </c>
      <c r="D86" s="91">
        <v>9</v>
      </c>
      <c r="E86" s="91">
        <v>8</v>
      </c>
      <c r="F86" s="72">
        <v>4</v>
      </c>
      <c r="G86" s="91">
        <v>27</v>
      </c>
      <c r="H86" s="92"/>
    </row>
    <row r="87" spans="1:8" ht="15.75" customHeight="1" x14ac:dyDescent="0.15">
      <c r="A87" s="90">
        <v>45585</v>
      </c>
      <c r="B87" s="91">
        <v>2412</v>
      </c>
      <c r="C87" s="72">
        <v>3</v>
      </c>
      <c r="D87" s="91">
        <v>9</v>
      </c>
      <c r="E87" s="91">
        <v>10</v>
      </c>
      <c r="F87" s="91">
        <v>14</v>
      </c>
      <c r="G87" s="91">
        <v>36</v>
      </c>
      <c r="H87" s="92"/>
    </row>
    <row r="88" spans="1:8" ht="15.75" customHeight="1" x14ac:dyDescent="0.15">
      <c r="A88" s="90">
        <v>45585</v>
      </c>
      <c r="B88" s="91">
        <v>2204</v>
      </c>
      <c r="C88" s="72">
        <v>1</v>
      </c>
      <c r="D88" s="91">
        <v>4</v>
      </c>
      <c r="E88" s="91">
        <v>15</v>
      </c>
      <c r="F88" s="91">
        <v>9</v>
      </c>
      <c r="G88" s="91">
        <v>29</v>
      </c>
      <c r="H88" s="92"/>
    </row>
    <row r="89" spans="1:8" ht="15.75" customHeight="1" x14ac:dyDescent="0.15">
      <c r="A89" s="90">
        <v>45585</v>
      </c>
      <c r="B89" s="91">
        <v>2406</v>
      </c>
      <c r="C89" s="72">
        <v>5</v>
      </c>
      <c r="D89" s="91">
        <v>8</v>
      </c>
      <c r="E89" s="91">
        <v>11</v>
      </c>
      <c r="F89" s="91">
        <v>7</v>
      </c>
      <c r="G89" s="91">
        <v>31</v>
      </c>
      <c r="H89" s="92"/>
    </row>
    <row r="90" spans="1:8" ht="15.75" customHeight="1" x14ac:dyDescent="0.15">
      <c r="A90" s="90">
        <v>45585</v>
      </c>
      <c r="B90" s="91">
        <v>2302</v>
      </c>
      <c r="C90" s="72">
        <v>2</v>
      </c>
      <c r="D90" s="91">
        <v>6</v>
      </c>
      <c r="E90" s="91">
        <v>8</v>
      </c>
      <c r="F90" s="91">
        <v>8</v>
      </c>
      <c r="G90" s="91">
        <v>24</v>
      </c>
      <c r="H90" s="92"/>
    </row>
    <row r="91" spans="1:8" ht="15.75" customHeight="1" x14ac:dyDescent="0.15">
      <c r="A91" s="90">
        <v>45585</v>
      </c>
      <c r="B91" s="91">
        <v>2309</v>
      </c>
      <c r="C91" s="72">
        <v>3</v>
      </c>
      <c r="D91" s="91">
        <v>9</v>
      </c>
      <c r="E91" s="91">
        <v>15</v>
      </c>
      <c r="F91" s="91">
        <v>8</v>
      </c>
      <c r="G91" s="91">
        <v>35</v>
      </c>
      <c r="H91" s="92"/>
    </row>
    <row r="92" spans="1:8" ht="15.75" customHeight="1" x14ac:dyDescent="0.15">
      <c r="A92" s="90">
        <v>45585</v>
      </c>
      <c r="B92" s="91">
        <v>2208</v>
      </c>
      <c r="C92" s="72">
        <v>1</v>
      </c>
      <c r="D92" s="91">
        <v>5</v>
      </c>
      <c r="E92" s="91">
        <v>14</v>
      </c>
      <c r="F92" s="91">
        <v>13</v>
      </c>
      <c r="G92" s="91">
        <v>33</v>
      </c>
      <c r="H92" s="92"/>
    </row>
    <row r="93" spans="1:8" ht="15.75" customHeight="1" x14ac:dyDescent="0.15">
      <c r="A93" s="90">
        <v>45585</v>
      </c>
      <c r="B93" s="91">
        <v>2303</v>
      </c>
      <c r="C93" s="72">
        <v>2</v>
      </c>
      <c r="D93" s="91">
        <v>10</v>
      </c>
      <c r="E93" s="91">
        <v>6</v>
      </c>
      <c r="F93" s="91">
        <v>9</v>
      </c>
      <c r="G93" s="91">
        <v>27</v>
      </c>
      <c r="H93" s="92"/>
    </row>
    <row r="94" spans="1:8" ht="15.75" customHeight="1" x14ac:dyDescent="0.15">
      <c r="A94" s="90">
        <v>45585</v>
      </c>
      <c r="B94" s="91">
        <v>2404</v>
      </c>
      <c r="C94" s="72">
        <v>3</v>
      </c>
      <c r="D94" s="91">
        <v>3</v>
      </c>
      <c r="E94" s="91">
        <v>12</v>
      </c>
      <c r="F94" s="91">
        <v>10</v>
      </c>
      <c r="G94" s="91">
        <v>28</v>
      </c>
      <c r="H94" s="92"/>
    </row>
    <row r="95" spans="1:8" ht="15.75" customHeight="1" x14ac:dyDescent="0.15">
      <c r="A95" s="90">
        <v>45585</v>
      </c>
      <c r="B95" s="91">
        <v>2212</v>
      </c>
      <c r="C95" s="72">
        <v>3</v>
      </c>
      <c r="D95" s="91">
        <v>7</v>
      </c>
      <c r="E95" s="91">
        <v>10</v>
      </c>
      <c r="F95" s="91">
        <v>10</v>
      </c>
      <c r="G95" s="91">
        <v>30</v>
      </c>
      <c r="H95" s="92"/>
    </row>
    <row r="96" spans="1:8" ht="15.75" customHeight="1" x14ac:dyDescent="0.15">
      <c r="A96" s="90">
        <v>45585</v>
      </c>
      <c r="B96" s="91">
        <v>2108</v>
      </c>
      <c r="C96" s="72">
        <v>3</v>
      </c>
      <c r="D96" s="91">
        <v>4</v>
      </c>
      <c r="E96" s="91">
        <v>10</v>
      </c>
      <c r="F96" s="91">
        <v>9</v>
      </c>
      <c r="G96" s="91">
        <v>26</v>
      </c>
      <c r="H96" s="92"/>
    </row>
    <row r="97" spans="1:8" ht="15.75" customHeight="1" x14ac:dyDescent="0.15">
      <c r="A97" s="90">
        <v>45585</v>
      </c>
      <c r="B97" s="91">
        <v>2104</v>
      </c>
      <c r="C97" s="72">
        <v>3</v>
      </c>
      <c r="D97" s="91">
        <v>4</v>
      </c>
      <c r="E97" s="91">
        <v>8</v>
      </c>
      <c r="F97" s="91">
        <v>6</v>
      </c>
      <c r="G97" s="91">
        <v>21</v>
      </c>
      <c r="H97" s="92"/>
    </row>
    <row r="98" spans="1:8" ht="15.75" customHeight="1" x14ac:dyDescent="0.15">
      <c r="A98" s="90">
        <v>45585</v>
      </c>
      <c r="B98" s="91">
        <v>2110</v>
      </c>
      <c r="C98" s="72">
        <v>2</v>
      </c>
      <c r="D98" s="91">
        <v>8</v>
      </c>
      <c r="E98" s="91">
        <v>15</v>
      </c>
      <c r="F98" s="91">
        <v>11</v>
      </c>
      <c r="G98" s="91">
        <v>36</v>
      </c>
      <c r="H98" s="92"/>
    </row>
    <row r="99" spans="1:8" ht="15.75" customHeight="1" x14ac:dyDescent="0.15">
      <c r="A99" s="93"/>
      <c r="B99" s="91"/>
      <c r="C99" s="91"/>
      <c r="D99" s="91"/>
      <c r="E99" s="91"/>
      <c r="F99" s="91"/>
      <c r="G99" s="91"/>
      <c r="H99" s="92"/>
    </row>
    <row r="100" spans="1:8" ht="15.75" customHeight="1" x14ac:dyDescent="0.15">
      <c r="A100" s="93"/>
      <c r="B100" s="91"/>
      <c r="C100" s="91"/>
      <c r="D100" s="91"/>
      <c r="E100" s="91"/>
      <c r="F100" s="91"/>
      <c r="G100" s="91"/>
      <c r="H100" s="92"/>
    </row>
    <row r="101" spans="1:8" ht="15.75" customHeight="1" x14ac:dyDescent="0.15">
      <c r="A101" s="93"/>
      <c r="B101" s="91"/>
      <c r="C101" s="91"/>
      <c r="D101" s="91"/>
      <c r="E101" s="91"/>
      <c r="F101" s="91"/>
      <c r="G101" s="91"/>
      <c r="H101" s="92"/>
    </row>
    <row r="102" spans="1:8" ht="15.75" customHeight="1" x14ac:dyDescent="0.15">
      <c r="A102" s="93"/>
      <c r="B102" s="91"/>
      <c r="C102" s="91"/>
      <c r="D102" s="91"/>
      <c r="E102" s="91"/>
      <c r="F102" s="91"/>
      <c r="G102" s="91"/>
      <c r="H102" s="92"/>
    </row>
    <row r="103" spans="1:8" ht="15.75" customHeight="1" x14ac:dyDescent="0.15">
      <c r="A103" s="93"/>
      <c r="B103" s="91"/>
      <c r="C103" s="91"/>
      <c r="D103" s="91"/>
      <c r="E103" s="91"/>
      <c r="F103" s="91"/>
      <c r="G103" s="91"/>
      <c r="H103" s="92"/>
    </row>
    <row r="104" spans="1:8" ht="15.75" customHeight="1" x14ac:dyDescent="0.15">
      <c r="A104" s="93"/>
      <c r="B104" s="91"/>
      <c r="C104" s="91"/>
      <c r="D104" s="91"/>
      <c r="E104" s="91"/>
      <c r="F104" s="91"/>
      <c r="G104" s="91"/>
      <c r="H104" s="92"/>
    </row>
    <row r="105" spans="1:8" ht="15.75" customHeight="1" x14ac:dyDescent="0.15">
      <c r="A105" s="93"/>
      <c r="B105" s="91"/>
      <c r="C105" s="91"/>
      <c r="D105" s="91"/>
      <c r="E105" s="91"/>
      <c r="F105" s="91"/>
      <c r="G105" s="91"/>
      <c r="H105" s="92"/>
    </row>
    <row r="106" spans="1:8" ht="15.75" customHeight="1" x14ac:dyDescent="0.15">
      <c r="A106" s="93"/>
      <c r="B106" s="91"/>
      <c r="C106" s="91"/>
      <c r="D106" s="91"/>
      <c r="E106" s="91"/>
      <c r="F106" s="91"/>
      <c r="G106" s="91"/>
      <c r="H106" s="92"/>
    </row>
    <row r="107" spans="1:8" ht="15.75" customHeight="1" x14ac:dyDescent="0.15">
      <c r="A107" s="93"/>
      <c r="B107" s="91"/>
      <c r="C107" s="91"/>
      <c r="D107" s="91"/>
      <c r="E107" s="91"/>
      <c r="F107" s="91"/>
      <c r="G107" s="91"/>
      <c r="H107" s="92"/>
    </row>
    <row r="108" spans="1:8" ht="15.75" customHeight="1" x14ac:dyDescent="0.15">
      <c r="A108" s="93"/>
      <c r="B108" s="91"/>
      <c r="C108" s="91"/>
      <c r="D108" s="91"/>
      <c r="E108" s="91"/>
      <c r="F108" s="91"/>
      <c r="G108" s="91"/>
      <c r="H108" s="92"/>
    </row>
    <row r="109" spans="1:8" ht="15.75" customHeight="1" x14ac:dyDescent="0.15">
      <c r="A109" s="93"/>
      <c r="B109" s="91"/>
      <c r="C109" s="91"/>
      <c r="D109" s="91"/>
      <c r="E109" s="91"/>
      <c r="F109" s="91"/>
      <c r="G109" s="91"/>
      <c r="H109" s="92"/>
    </row>
    <row r="110" spans="1:8" ht="15.75" customHeight="1" x14ac:dyDescent="0.15">
      <c r="A110" s="93"/>
      <c r="B110" s="91"/>
      <c r="C110" s="91"/>
      <c r="D110" s="91"/>
      <c r="E110" s="91"/>
      <c r="F110" s="91"/>
      <c r="G110" s="91"/>
      <c r="H110" s="92"/>
    </row>
    <row r="111" spans="1:8" ht="15.75" customHeight="1" x14ac:dyDescent="0.15">
      <c r="A111" s="93"/>
      <c r="B111" s="91"/>
      <c r="C111" s="91"/>
      <c r="D111" s="91"/>
      <c r="E111" s="91"/>
      <c r="F111" s="91"/>
      <c r="G111" s="91"/>
      <c r="H111" s="92"/>
    </row>
    <row r="112" spans="1:8" ht="15.75" customHeight="1" x14ac:dyDescent="0.15">
      <c r="A112" s="93"/>
      <c r="B112" s="91"/>
      <c r="C112" s="91"/>
      <c r="D112" s="91"/>
      <c r="E112" s="91"/>
      <c r="F112" s="91"/>
      <c r="G112" s="91"/>
      <c r="H112" s="92"/>
    </row>
    <row r="113" spans="1:8" ht="15.75" customHeight="1" x14ac:dyDescent="0.15">
      <c r="A113" s="93"/>
      <c r="B113" s="91"/>
      <c r="C113" s="91"/>
      <c r="D113" s="91"/>
      <c r="E113" s="91"/>
      <c r="F113" s="91"/>
      <c r="G113" s="91"/>
      <c r="H113" s="92"/>
    </row>
    <row r="114" spans="1:8" ht="15.75" customHeight="1" x14ac:dyDescent="0.15">
      <c r="A114" s="93"/>
      <c r="B114" s="91"/>
      <c r="C114" s="91"/>
      <c r="D114" s="91"/>
      <c r="E114" s="91"/>
      <c r="F114" s="91"/>
      <c r="G114" s="91"/>
      <c r="H114" s="92"/>
    </row>
    <row r="115" spans="1:8" ht="15.75" customHeight="1" x14ac:dyDescent="0.15">
      <c r="A115" s="93"/>
      <c r="B115" s="91"/>
      <c r="C115" s="91"/>
      <c r="D115" s="91"/>
      <c r="E115" s="91"/>
      <c r="F115" s="91"/>
      <c r="G115" s="91"/>
      <c r="H115" s="92"/>
    </row>
    <row r="116" spans="1:8" ht="15.75" customHeight="1" x14ac:dyDescent="0.15">
      <c r="A116" s="93"/>
      <c r="B116" s="91"/>
      <c r="C116" s="91"/>
      <c r="D116" s="91"/>
      <c r="E116" s="91"/>
      <c r="F116" s="91"/>
      <c r="G116" s="91"/>
      <c r="H116" s="92"/>
    </row>
    <row r="117" spans="1:8" ht="15.75" customHeight="1" x14ac:dyDescent="0.15">
      <c r="A117" s="93"/>
      <c r="B117" s="91"/>
      <c r="C117" s="91"/>
      <c r="D117" s="91"/>
      <c r="E117" s="91"/>
      <c r="F117" s="91"/>
      <c r="G117" s="91"/>
      <c r="H117" s="92"/>
    </row>
    <row r="118" spans="1:8" ht="15.75" customHeight="1" x14ac:dyDescent="0.15">
      <c r="A118" s="93"/>
      <c r="B118" s="91"/>
      <c r="C118" s="91"/>
      <c r="D118" s="91"/>
      <c r="E118" s="91"/>
      <c r="F118" s="91"/>
      <c r="G118" s="91"/>
      <c r="H118" s="92"/>
    </row>
    <row r="119" spans="1:8" ht="15.75" customHeight="1" x14ac:dyDescent="0.15">
      <c r="A119" s="93"/>
      <c r="B119" s="91"/>
      <c r="C119" s="91"/>
      <c r="D119" s="91"/>
      <c r="E119" s="91"/>
      <c r="F119" s="91"/>
      <c r="G119" s="91"/>
      <c r="H119" s="92"/>
    </row>
    <row r="120" spans="1:8" ht="15.75" customHeight="1" x14ac:dyDescent="0.15">
      <c r="A120" s="93"/>
      <c r="B120" s="91"/>
      <c r="C120" s="91"/>
      <c r="D120" s="91"/>
      <c r="E120" s="91"/>
      <c r="F120" s="91"/>
      <c r="G120" s="91"/>
      <c r="H120" s="92"/>
    </row>
    <row r="121" spans="1:8" ht="15.75" customHeight="1" x14ac:dyDescent="0.15">
      <c r="A121" s="93"/>
      <c r="B121" s="91"/>
      <c r="C121" s="91"/>
      <c r="D121" s="91"/>
      <c r="E121" s="91"/>
      <c r="F121" s="91"/>
      <c r="G121" s="91"/>
      <c r="H121" s="92"/>
    </row>
    <row r="122" spans="1:8" ht="15.75" customHeight="1" x14ac:dyDescent="0.15">
      <c r="A122" s="93"/>
      <c r="B122" s="91"/>
      <c r="C122" s="91"/>
      <c r="D122" s="91"/>
      <c r="E122" s="91"/>
      <c r="F122" s="91"/>
      <c r="G122" s="91"/>
      <c r="H122" s="92"/>
    </row>
    <row r="123" spans="1:8" ht="15.75" customHeight="1" x14ac:dyDescent="0.15">
      <c r="A123" s="93"/>
      <c r="B123" s="91"/>
      <c r="C123" s="91"/>
      <c r="D123" s="91"/>
      <c r="E123" s="91"/>
      <c r="F123" s="91"/>
      <c r="G123" s="91"/>
      <c r="H123" s="92"/>
    </row>
    <row r="124" spans="1:8" ht="15.75" customHeight="1" x14ac:dyDescent="0.15">
      <c r="A124" s="93"/>
      <c r="B124" s="91"/>
      <c r="C124" s="91"/>
      <c r="D124" s="91"/>
      <c r="E124" s="91"/>
      <c r="F124" s="91"/>
      <c r="G124" s="91"/>
      <c r="H124" s="92"/>
    </row>
    <row r="125" spans="1:8" ht="15.75" customHeight="1" x14ac:dyDescent="0.15">
      <c r="A125" s="93"/>
      <c r="B125" s="91"/>
      <c r="C125" s="91"/>
      <c r="D125" s="91"/>
      <c r="E125" s="91"/>
      <c r="F125" s="91"/>
      <c r="G125" s="91"/>
      <c r="H125" s="92"/>
    </row>
    <row r="126" spans="1:8" ht="15.75" customHeight="1" x14ac:dyDescent="0.15">
      <c r="A126" s="93"/>
      <c r="B126" s="91"/>
      <c r="C126" s="91"/>
      <c r="D126" s="91"/>
      <c r="E126" s="91"/>
      <c r="F126" s="91"/>
      <c r="G126" s="91"/>
      <c r="H126" s="92"/>
    </row>
    <row r="127" spans="1:8" ht="15.75" customHeight="1" x14ac:dyDescent="0.15">
      <c r="A127" s="93"/>
      <c r="B127" s="91"/>
      <c r="C127" s="91"/>
      <c r="D127" s="91"/>
      <c r="E127" s="91"/>
      <c r="F127" s="91"/>
      <c r="G127" s="91"/>
      <c r="H127" s="92"/>
    </row>
    <row r="128" spans="1:8" ht="15.75" customHeight="1" x14ac:dyDescent="0.15">
      <c r="A128" s="93"/>
      <c r="B128" s="91"/>
      <c r="C128" s="91"/>
      <c r="D128" s="91"/>
      <c r="E128" s="91"/>
      <c r="F128" s="91"/>
      <c r="G128" s="91"/>
      <c r="H128" s="92"/>
    </row>
    <row r="129" spans="1:8" ht="15.75" customHeight="1" x14ac:dyDescent="0.15">
      <c r="A129" s="93"/>
      <c r="B129" s="91"/>
      <c r="C129" s="91"/>
      <c r="D129" s="91"/>
      <c r="E129" s="91"/>
      <c r="F129" s="91"/>
      <c r="G129" s="91"/>
      <c r="H129" s="92"/>
    </row>
    <row r="130" spans="1:8" ht="15.75" customHeight="1" x14ac:dyDescent="0.15">
      <c r="A130" s="93"/>
      <c r="B130" s="91"/>
      <c r="C130" s="91"/>
      <c r="D130" s="91"/>
      <c r="E130" s="91"/>
      <c r="F130" s="91"/>
      <c r="G130" s="91"/>
      <c r="H130" s="92"/>
    </row>
    <row r="131" spans="1:8" ht="15.75" customHeight="1" x14ac:dyDescent="0.15">
      <c r="A131" s="93"/>
      <c r="B131" s="91"/>
      <c r="C131" s="91"/>
      <c r="D131" s="91"/>
      <c r="E131" s="91"/>
      <c r="F131" s="91"/>
      <c r="G131" s="91"/>
      <c r="H131" s="92"/>
    </row>
    <row r="132" spans="1:8" ht="15.75" customHeight="1" x14ac:dyDescent="0.15">
      <c r="A132" s="93"/>
      <c r="B132" s="91"/>
      <c r="C132" s="91"/>
      <c r="D132" s="91"/>
      <c r="E132" s="91"/>
      <c r="F132" s="91"/>
      <c r="G132" s="91"/>
      <c r="H132" s="92"/>
    </row>
    <row r="133" spans="1:8" ht="15.75" customHeight="1" x14ac:dyDescent="0.15">
      <c r="A133" s="93"/>
      <c r="B133" s="91"/>
      <c r="C133" s="91"/>
      <c r="D133" s="91"/>
      <c r="E133" s="91"/>
      <c r="F133" s="91"/>
      <c r="G133" s="91"/>
      <c r="H133" s="92"/>
    </row>
    <row r="134" spans="1:8" ht="15.75" customHeight="1" x14ac:dyDescent="0.15">
      <c r="A134" s="93"/>
      <c r="B134" s="91"/>
      <c r="C134" s="91"/>
      <c r="D134" s="91"/>
      <c r="E134" s="91"/>
      <c r="F134" s="91"/>
      <c r="G134" s="91"/>
      <c r="H134" s="92"/>
    </row>
    <row r="135" spans="1:8" ht="15.75" customHeight="1" x14ac:dyDescent="0.15">
      <c r="A135" s="93"/>
      <c r="B135" s="91"/>
      <c r="C135" s="91"/>
      <c r="D135" s="91"/>
      <c r="E135" s="91"/>
      <c r="F135" s="91"/>
      <c r="G135" s="91"/>
      <c r="H135" s="92"/>
    </row>
    <row r="136" spans="1:8" ht="15.75" customHeight="1" x14ac:dyDescent="0.15">
      <c r="A136" s="93"/>
      <c r="B136" s="91"/>
      <c r="C136" s="91"/>
      <c r="D136" s="91"/>
      <c r="E136" s="91"/>
      <c r="F136" s="91"/>
      <c r="G136" s="91"/>
      <c r="H136" s="92"/>
    </row>
    <row r="137" spans="1:8" ht="15.75" customHeight="1" x14ac:dyDescent="0.15">
      <c r="A137" s="93"/>
      <c r="B137" s="91"/>
      <c r="C137" s="91"/>
      <c r="D137" s="91"/>
      <c r="E137" s="91"/>
      <c r="F137" s="91"/>
      <c r="G137" s="91"/>
      <c r="H137" s="92"/>
    </row>
    <row r="138" spans="1:8" ht="15.75" customHeight="1" x14ac:dyDescent="0.15">
      <c r="A138" s="93"/>
      <c r="B138" s="91"/>
      <c r="C138" s="91"/>
      <c r="D138" s="91"/>
      <c r="E138" s="91"/>
      <c r="F138" s="91"/>
      <c r="G138" s="91"/>
      <c r="H138" s="92"/>
    </row>
    <row r="139" spans="1:8" ht="15.75" customHeight="1" x14ac:dyDescent="0.15">
      <c r="A139" s="93"/>
      <c r="B139" s="91"/>
      <c r="C139" s="91"/>
      <c r="D139" s="91"/>
      <c r="E139" s="91"/>
      <c r="F139" s="91"/>
      <c r="G139" s="91"/>
      <c r="H139" s="92"/>
    </row>
    <row r="140" spans="1:8" ht="15.75" customHeight="1" x14ac:dyDescent="0.15">
      <c r="A140" s="93"/>
      <c r="B140" s="91"/>
      <c r="C140" s="91"/>
      <c r="D140" s="91"/>
      <c r="E140" s="91"/>
      <c r="F140" s="91"/>
      <c r="G140" s="91"/>
      <c r="H140" s="92"/>
    </row>
    <row r="141" spans="1:8" ht="15.75" customHeight="1" x14ac:dyDescent="0.15">
      <c r="A141" s="93"/>
      <c r="B141" s="91"/>
      <c r="C141" s="91"/>
      <c r="D141" s="91"/>
      <c r="E141" s="91"/>
      <c r="F141" s="91"/>
      <c r="G141" s="91"/>
      <c r="H141" s="92"/>
    </row>
    <row r="142" spans="1:8" ht="15.75" customHeight="1" x14ac:dyDescent="0.15">
      <c r="A142" s="93"/>
      <c r="B142" s="91"/>
      <c r="C142" s="91"/>
      <c r="D142" s="91"/>
      <c r="E142" s="91"/>
      <c r="F142" s="91"/>
      <c r="G142" s="91"/>
      <c r="H142" s="92"/>
    </row>
    <row r="143" spans="1:8" ht="15.75" customHeight="1" x14ac:dyDescent="0.15">
      <c r="A143" s="93"/>
      <c r="B143" s="91"/>
      <c r="C143" s="91"/>
      <c r="D143" s="91"/>
      <c r="E143" s="91"/>
      <c r="F143" s="91"/>
      <c r="G143" s="91"/>
      <c r="H143" s="92"/>
    </row>
    <row r="144" spans="1:8" ht="15.75" customHeight="1" x14ac:dyDescent="0.15">
      <c r="A144" s="93"/>
      <c r="B144" s="91"/>
      <c r="C144" s="91"/>
      <c r="D144" s="91"/>
      <c r="E144" s="91"/>
      <c r="F144" s="91"/>
      <c r="G144" s="91"/>
      <c r="H144" s="92"/>
    </row>
    <row r="145" spans="1:8" ht="15.75" customHeight="1" x14ac:dyDescent="0.15">
      <c r="A145" s="93"/>
      <c r="B145" s="91"/>
      <c r="C145" s="91"/>
      <c r="D145" s="91"/>
      <c r="E145" s="91"/>
      <c r="F145" s="91"/>
      <c r="G145" s="91"/>
      <c r="H145" s="92"/>
    </row>
    <row r="146" spans="1:8" ht="15.75" customHeight="1" x14ac:dyDescent="0.15">
      <c r="A146" s="93"/>
      <c r="B146" s="91"/>
      <c r="C146" s="91"/>
      <c r="D146" s="91"/>
      <c r="E146" s="91"/>
      <c r="F146" s="91"/>
      <c r="G146" s="91"/>
      <c r="H146" s="92"/>
    </row>
    <row r="147" spans="1:8" ht="15.75" customHeight="1" x14ac:dyDescent="0.15">
      <c r="A147" s="93"/>
      <c r="B147" s="91"/>
      <c r="C147" s="91"/>
      <c r="D147" s="91"/>
      <c r="E147" s="91"/>
      <c r="F147" s="91"/>
      <c r="G147" s="91"/>
      <c r="H147" s="92"/>
    </row>
    <row r="148" spans="1:8" ht="15.75" customHeight="1" x14ac:dyDescent="0.15">
      <c r="A148" s="93"/>
      <c r="B148" s="91"/>
      <c r="C148" s="91"/>
      <c r="D148" s="91"/>
      <c r="E148" s="91"/>
      <c r="F148" s="91"/>
      <c r="G148" s="91"/>
      <c r="H148" s="92"/>
    </row>
    <row r="149" spans="1:8" ht="15.75" customHeight="1" x14ac:dyDescent="0.15">
      <c r="A149" s="93"/>
      <c r="B149" s="91"/>
      <c r="C149" s="91"/>
      <c r="D149" s="91"/>
      <c r="E149" s="91"/>
      <c r="F149" s="91"/>
      <c r="G149" s="91"/>
      <c r="H149" s="92"/>
    </row>
    <row r="150" spans="1:8" ht="15.75" customHeight="1" x14ac:dyDescent="0.15">
      <c r="A150" s="93"/>
      <c r="B150" s="91"/>
      <c r="C150" s="91"/>
      <c r="D150" s="91"/>
      <c r="E150" s="91"/>
      <c r="F150" s="91"/>
      <c r="G150" s="91"/>
      <c r="H150" s="92"/>
    </row>
    <row r="151" spans="1:8" ht="15.75" customHeight="1" x14ac:dyDescent="0.15">
      <c r="A151" s="93"/>
      <c r="B151" s="91"/>
      <c r="C151" s="91"/>
      <c r="D151" s="91"/>
      <c r="E151" s="91"/>
      <c r="F151" s="91"/>
      <c r="G151" s="91"/>
      <c r="H151" s="92"/>
    </row>
    <row r="152" spans="1:8" ht="15.75" customHeight="1" x14ac:dyDescent="0.15">
      <c r="A152" s="93"/>
      <c r="B152" s="91"/>
      <c r="C152" s="91"/>
      <c r="D152" s="91"/>
      <c r="E152" s="91"/>
      <c r="F152" s="91"/>
      <c r="G152" s="91"/>
      <c r="H152" s="92"/>
    </row>
    <row r="153" spans="1:8" ht="15.75" customHeight="1" x14ac:dyDescent="0.15">
      <c r="A153" s="93"/>
      <c r="B153" s="91"/>
      <c r="C153" s="91"/>
      <c r="D153" s="91"/>
      <c r="E153" s="91"/>
      <c r="F153" s="91"/>
      <c r="G153" s="91"/>
      <c r="H153" s="92"/>
    </row>
    <row r="154" spans="1:8" ht="15.75" customHeight="1" x14ac:dyDescent="0.15">
      <c r="A154" s="93"/>
      <c r="B154" s="91"/>
      <c r="C154" s="91"/>
      <c r="D154" s="91"/>
      <c r="E154" s="91"/>
      <c r="F154" s="91"/>
      <c r="G154" s="91"/>
      <c r="H154" s="92"/>
    </row>
    <row r="155" spans="1:8" ht="15.75" customHeight="1" x14ac:dyDescent="0.15">
      <c r="A155" s="93"/>
      <c r="B155" s="91"/>
      <c r="C155" s="91"/>
      <c r="D155" s="91"/>
      <c r="E155" s="91"/>
      <c r="F155" s="91"/>
      <c r="G155" s="91"/>
      <c r="H155" s="92"/>
    </row>
    <row r="156" spans="1:8" ht="15.75" customHeight="1" x14ac:dyDescent="0.15">
      <c r="A156" s="93"/>
      <c r="B156" s="91"/>
      <c r="C156" s="91"/>
      <c r="D156" s="91"/>
      <c r="E156" s="91"/>
      <c r="F156" s="91"/>
      <c r="G156" s="91"/>
      <c r="H156" s="92"/>
    </row>
    <row r="157" spans="1:8" ht="15.75" customHeight="1" x14ac:dyDescent="0.15">
      <c r="A157" s="93"/>
      <c r="B157" s="91"/>
      <c r="C157" s="91"/>
      <c r="D157" s="91"/>
      <c r="E157" s="91"/>
      <c r="F157" s="91"/>
      <c r="G157" s="91"/>
      <c r="H157" s="92"/>
    </row>
    <row r="158" spans="1:8" ht="15.75" customHeight="1" x14ac:dyDescent="0.15">
      <c r="A158" s="93"/>
      <c r="B158" s="91"/>
      <c r="C158" s="91"/>
      <c r="D158" s="91"/>
      <c r="E158" s="91"/>
      <c r="F158" s="91"/>
      <c r="G158" s="91"/>
      <c r="H158" s="92"/>
    </row>
    <row r="159" spans="1:8" ht="15.75" customHeight="1" x14ac:dyDescent="0.15">
      <c r="A159" s="93"/>
      <c r="B159" s="91"/>
      <c r="C159" s="91"/>
      <c r="D159" s="91"/>
      <c r="E159" s="91"/>
      <c r="F159" s="91"/>
      <c r="G159" s="91"/>
      <c r="H159" s="92"/>
    </row>
    <row r="160" spans="1:8" ht="15.75" customHeight="1" x14ac:dyDescent="0.15">
      <c r="A160" s="93"/>
      <c r="B160" s="91"/>
      <c r="C160" s="91"/>
      <c r="D160" s="91"/>
      <c r="E160" s="91"/>
      <c r="F160" s="91"/>
      <c r="G160" s="91"/>
      <c r="H160" s="92"/>
    </row>
    <row r="161" spans="1:8" ht="15.75" customHeight="1" x14ac:dyDescent="0.15">
      <c r="A161" s="93"/>
      <c r="B161" s="91"/>
      <c r="C161" s="91"/>
      <c r="D161" s="91"/>
      <c r="E161" s="91"/>
      <c r="F161" s="91"/>
      <c r="G161" s="91"/>
      <c r="H161" s="92"/>
    </row>
    <row r="162" spans="1:8" ht="15.75" customHeight="1" x14ac:dyDescent="0.15">
      <c r="A162" s="93"/>
      <c r="B162" s="91"/>
      <c r="C162" s="91"/>
      <c r="D162" s="91"/>
      <c r="E162" s="91"/>
      <c r="F162" s="91"/>
      <c r="G162" s="91"/>
      <c r="H162" s="92"/>
    </row>
    <row r="163" spans="1:8" ht="15.75" customHeight="1" x14ac:dyDescent="0.15">
      <c r="A163" s="93"/>
      <c r="B163" s="91"/>
      <c r="C163" s="91"/>
      <c r="D163" s="91"/>
      <c r="E163" s="91"/>
      <c r="F163" s="91"/>
      <c r="G163" s="91"/>
      <c r="H163" s="92"/>
    </row>
    <row r="164" spans="1:8" ht="15.75" customHeight="1" x14ac:dyDescent="0.15">
      <c r="A164" s="93"/>
      <c r="B164" s="91"/>
      <c r="C164" s="91"/>
      <c r="D164" s="91"/>
      <c r="E164" s="91"/>
      <c r="F164" s="91"/>
      <c r="G164" s="91"/>
      <c r="H164" s="92"/>
    </row>
    <row r="165" spans="1:8" ht="15.75" customHeight="1" x14ac:dyDescent="0.15">
      <c r="A165" s="93"/>
      <c r="B165" s="91"/>
      <c r="C165" s="91"/>
      <c r="D165" s="91"/>
      <c r="E165" s="91"/>
      <c r="F165" s="91"/>
      <c r="G165" s="91"/>
      <c r="H165" s="92"/>
    </row>
    <row r="166" spans="1:8" ht="15.75" customHeight="1" x14ac:dyDescent="0.15">
      <c r="A166" s="93"/>
      <c r="B166" s="91"/>
      <c r="C166" s="91"/>
      <c r="D166" s="91"/>
      <c r="E166" s="91"/>
      <c r="F166" s="91"/>
      <c r="G166" s="91"/>
      <c r="H166" s="92"/>
    </row>
    <row r="167" spans="1:8" ht="15.75" customHeight="1" x14ac:dyDescent="0.15">
      <c r="A167" s="93"/>
      <c r="B167" s="91"/>
      <c r="C167" s="91"/>
      <c r="D167" s="91"/>
      <c r="E167" s="91"/>
      <c r="F167" s="91"/>
      <c r="G167" s="91"/>
      <c r="H167" s="92"/>
    </row>
    <row r="168" spans="1:8" ht="15.75" customHeight="1" x14ac:dyDescent="0.15">
      <c r="A168" s="93"/>
      <c r="B168" s="91"/>
      <c r="C168" s="91"/>
      <c r="D168" s="91"/>
      <c r="E168" s="91"/>
      <c r="F168" s="91"/>
      <c r="G168" s="91"/>
      <c r="H168" s="92"/>
    </row>
    <row r="169" spans="1:8" ht="15.75" customHeight="1" x14ac:dyDescent="0.15">
      <c r="A169" s="93"/>
      <c r="B169" s="91"/>
      <c r="C169" s="91"/>
      <c r="D169" s="91"/>
      <c r="E169" s="91"/>
      <c r="F169" s="91"/>
      <c r="G169" s="91"/>
      <c r="H169" s="92"/>
    </row>
    <row r="170" spans="1:8" ht="15.75" customHeight="1" x14ac:dyDescent="0.15">
      <c r="A170" s="93"/>
      <c r="B170" s="91"/>
      <c r="C170" s="91"/>
      <c r="D170" s="91"/>
      <c r="E170" s="91"/>
      <c r="F170" s="91"/>
      <c r="G170" s="91"/>
      <c r="H170" s="92"/>
    </row>
    <row r="171" spans="1:8" ht="15.75" customHeight="1" x14ac:dyDescent="0.15">
      <c r="A171" s="93"/>
      <c r="B171" s="91"/>
      <c r="C171" s="91"/>
      <c r="D171" s="91"/>
      <c r="E171" s="91"/>
      <c r="F171" s="91"/>
      <c r="G171" s="91"/>
      <c r="H171" s="92"/>
    </row>
    <row r="172" spans="1:8" ht="15.75" customHeight="1" x14ac:dyDescent="0.15">
      <c r="A172" s="93"/>
      <c r="B172" s="91"/>
      <c r="C172" s="91"/>
      <c r="D172" s="91"/>
      <c r="E172" s="91"/>
      <c r="F172" s="91"/>
      <c r="G172" s="91"/>
      <c r="H172" s="92"/>
    </row>
    <row r="173" spans="1:8" ht="15.75" customHeight="1" x14ac:dyDescent="0.15">
      <c r="A173" s="93"/>
      <c r="B173" s="91"/>
      <c r="C173" s="91"/>
      <c r="D173" s="91"/>
      <c r="E173" s="91"/>
      <c r="F173" s="91"/>
      <c r="G173" s="91"/>
      <c r="H173" s="92"/>
    </row>
    <row r="174" spans="1:8" ht="15.75" customHeight="1" x14ac:dyDescent="0.15">
      <c r="A174" s="93"/>
      <c r="B174" s="91"/>
      <c r="C174" s="91"/>
      <c r="D174" s="91"/>
      <c r="E174" s="91"/>
      <c r="F174" s="91"/>
      <c r="G174" s="91"/>
      <c r="H174" s="92"/>
    </row>
    <row r="175" spans="1:8" ht="15.75" customHeight="1" x14ac:dyDescent="0.15">
      <c r="A175" s="93"/>
      <c r="B175" s="91"/>
      <c r="C175" s="91"/>
      <c r="D175" s="91"/>
      <c r="E175" s="91"/>
      <c r="F175" s="91"/>
      <c r="G175" s="91"/>
      <c r="H175" s="92"/>
    </row>
    <row r="176" spans="1:8" ht="15.75" customHeight="1" x14ac:dyDescent="0.15">
      <c r="A176" s="93"/>
      <c r="B176" s="91"/>
      <c r="C176" s="91"/>
      <c r="D176" s="91"/>
      <c r="E176" s="91"/>
      <c r="F176" s="91"/>
      <c r="G176" s="91"/>
      <c r="H176" s="92"/>
    </row>
    <row r="177" spans="1:8" ht="15.75" customHeight="1" x14ac:dyDescent="0.15">
      <c r="A177" s="93"/>
      <c r="B177" s="91"/>
      <c r="C177" s="91"/>
      <c r="D177" s="91"/>
      <c r="E177" s="91"/>
      <c r="F177" s="91"/>
      <c r="G177" s="91"/>
      <c r="H177" s="92"/>
    </row>
    <row r="178" spans="1:8" ht="15.75" customHeight="1" x14ac:dyDescent="0.15">
      <c r="A178" s="93"/>
      <c r="B178" s="91"/>
      <c r="C178" s="91"/>
      <c r="D178" s="91"/>
      <c r="E178" s="91"/>
      <c r="F178" s="91"/>
      <c r="G178" s="91"/>
      <c r="H178" s="92"/>
    </row>
    <row r="179" spans="1:8" ht="15.75" customHeight="1" x14ac:dyDescent="0.15">
      <c r="A179" s="93"/>
      <c r="B179" s="91"/>
      <c r="C179" s="91"/>
      <c r="D179" s="91"/>
      <c r="E179" s="91"/>
      <c r="F179" s="91"/>
      <c r="G179" s="91"/>
      <c r="H179" s="92"/>
    </row>
    <row r="180" spans="1:8" ht="15.75" customHeight="1" x14ac:dyDescent="0.15">
      <c r="A180" s="93"/>
      <c r="B180" s="91"/>
      <c r="C180" s="91"/>
      <c r="D180" s="91"/>
      <c r="E180" s="91"/>
      <c r="F180" s="91"/>
      <c r="G180" s="91"/>
      <c r="H180" s="92"/>
    </row>
    <row r="181" spans="1:8" ht="15.75" customHeight="1" x14ac:dyDescent="0.15">
      <c r="A181" s="93"/>
      <c r="B181" s="91"/>
      <c r="C181" s="91"/>
      <c r="D181" s="91"/>
      <c r="E181" s="91"/>
      <c r="F181" s="91"/>
      <c r="G181" s="91"/>
      <c r="H181" s="92"/>
    </row>
    <row r="182" spans="1:8" ht="15.75" customHeight="1" x14ac:dyDescent="0.15">
      <c r="A182" s="93"/>
      <c r="B182" s="91"/>
      <c r="C182" s="91"/>
      <c r="D182" s="91"/>
      <c r="E182" s="91"/>
      <c r="F182" s="91"/>
      <c r="G182" s="91"/>
      <c r="H182" s="92"/>
    </row>
    <row r="183" spans="1:8" ht="15.75" customHeight="1" x14ac:dyDescent="0.15">
      <c r="A183" s="93"/>
      <c r="B183" s="91"/>
      <c r="C183" s="91"/>
      <c r="D183" s="91"/>
      <c r="E183" s="91"/>
      <c r="F183" s="91"/>
      <c r="G183" s="91"/>
      <c r="H183" s="92"/>
    </row>
    <row r="184" spans="1:8" ht="15.75" customHeight="1" x14ac:dyDescent="0.15">
      <c r="A184" s="93"/>
      <c r="B184" s="91"/>
      <c r="C184" s="91"/>
      <c r="D184" s="91"/>
      <c r="E184" s="91"/>
      <c r="F184" s="91"/>
      <c r="G184" s="91"/>
      <c r="H184" s="92"/>
    </row>
    <row r="185" spans="1:8" ht="15.75" customHeight="1" x14ac:dyDescent="0.15">
      <c r="A185" s="93"/>
      <c r="B185" s="91"/>
      <c r="C185" s="91"/>
      <c r="D185" s="91"/>
      <c r="E185" s="91"/>
      <c r="F185" s="91"/>
      <c r="G185" s="91"/>
      <c r="H185" s="92"/>
    </row>
    <row r="186" spans="1:8" ht="15.75" customHeight="1" x14ac:dyDescent="0.15">
      <c r="A186" s="93"/>
      <c r="B186" s="91"/>
      <c r="C186" s="91"/>
      <c r="D186" s="91"/>
      <c r="E186" s="91"/>
      <c r="F186" s="91"/>
      <c r="G186" s="91"/>
      <c r="H186" s="92"/>
    </row>
    <row r="187" spans="1:8" ht="15.75" customHeight="1" x14ac:dyDescent="0.15">
      <c r="A187" s="93"/>
      <c r="B187" s="91"/>
      <c r="C187" s="91"/>
      <c r="D187" s="91"/>
      <c r="E187" s="91"/>
      <c r="F187" s="91"/>
      <c r="G187" s="91"/>
      <c r="H187" s="92"/>
    </row>
    <row r="188" spans="1:8" ht="15.75" customHeight="1" x14ac:dyDescent="0.15">
      <c r="A188" s="93"/>
      <c r="B188" s="91"/>
      <c r="C188" s="91"/>
      <c r="D188" s="91"/>
      <c r="E188" s="91"/>
      <c r="F188" s="91"/>
      <c r="G188" s="91"/>
      <c r="H188" s="92"/>
    </row>
    <row r="189" spans="1:8" ht="15.75" customHeight="1" x14ac:dyDescent="0.15">
      <c r="A189" s="93"/>
      <c r="B189" s="91"/>
      <c r="C189" s="91"/>
      <c r="D189" s="91"/>
      <c r="E189" s="91"/>
      <c r="F189" s="91"/>
      <c r="G189" s="91"/>
      <c r="H189" s="92"/>
    </row>
    <row r="190" spans="1:8" ht="15.75" customHeight="1" x14ac:dyDescent="0.15">
      <c r="A190" s="93"/>
      <c r="B190" s="91"/>
      <c r="C190" s="91"/>
      <c r="D190" s="91"/>
      <c r="E190" s="91"/>
      <c r="F190" s="91"/>
      <c r="G190" s="91"/>
      <c r="H190" s="92"/>
    </row>
    <row r="191" spans="1:8" ht="15.75" customHeight="1" x14ac:dyDescent="0.15">
      <c r="A191" s="93"/>
      <c r="B191" s="91"/>
      <c r="C191" s="91"/>
      <c r="D191" s="91"/>
      <c r="E191" s="91"/>
      <c r="F191" s="91"/>
      <c r="G191" s="91"/>
      <c r="H191" s="92"/>
    </row>
    <row r="192" spans="1:8" ht="15.75" customHeight="1" x14ac:dyDescent="0.15">
      <c r="A192" s="93"/>
      <c r="B192" s="91"/>
      <c r="C192" s="91"/>
      <c r="D192" s="91"/>
      <c r="E192" s="91"/>
      <c r="F192" s="91"/>
      <c r="G192" s="91"/>
      <c r="H192" s="92"/>
    </row>
    <row r="193" spans="1:8" ht="15.75" customHeight="1" x14ac:dyDescent="0.15">
      <c r="A193" s="93"/>
      <c r="B193" s="91"/>
      <c r="C193" s="91"/>
      <c r="D193" s="91"/>
      <c r="E193" s="91"/>
      <c r="F193" s="91"/>
      <c r="G193" s="91"/>
      <c r="H193" s="92"/>
    </row>
    <row r="194" spans="1:8" ht="15.75" customHeight="1" x14ac:dyDescent="0.15">
      <c r="A194" s="93"/>
      <c r="B194" s="91"/>
      <c r="C194" s="91"/>
      <c r="D194" s="91"/>
      <c r="E194" s="91"/>
      <c r="F194" s="91"/>
      <c r="G194" s="91"/>
      <c r="H194" s="92"/>
    </row>
    <row r="195" spans="1:8" ht="15.75" customHeight="1" x14ac:dyDescent="0.15">
      <c r="A195" s="93"/>
      <c r="B195" s="91"/>
      <c r="C195" s="91"/>
      <c r="D195" s="91"/>
      <c r="E195" s="91"/>
      <c r="F195" s="91"/>
      <c r="G195" s="91"/>
      <c r="H195" s="92"/>
    </row>
    <row r="196" spans="1:8" ht="15.75" customHeight="1" x14ac:dyDescent="0.15">
      <c r="A196" s="93"/>
      <c r="B196" s="91"/>
      <c r="C196" s="91"/>
      <c r="D196" s="91"/>
      <c r="E196" s="91"/>
      <c r="F196" s="91"/>
      <c r="G196" s="91"/>
      <c r="H196" s="92"/>
    </row>
    <row r="197" spans="1:8" ht="15.75" customHeight="1" x14ac:dyDescent="0.15">
      <c r="A197" s="93"/>
      <c r="B197" s="91"/>
      <c r="C197" s="91"/>
      <c r="D197" s="91"/>
      <c r="E197" s="91"/>
      <c r="F197" s="91"/>
      <c r="G197" s="91"/>
      <c r="H197" s="92"/>
    </row>
    <row r="198" spans="1:8" ht="15.75" customHeight="1" x14ac:dyDescent="0.15">
      <c r="A198" s="93"/>
      <c r="B198" s="91"/>
      <c r="C198" s="91"/>
      <c r="D198" s="91"/>
      <c r="E198" s="91"/>
      <c r="F198" s="91"/>
      <c r="G198" s="91"/>
      <c r="H198" s="92"/>
    </row>
    <row r="199" spans="1:8" ht="15.75" customHeight="1" x14ac:dyDescent="0.15">
      <c r="A199" s="93"/>
      <c r="B199" s="91"/>
      <c r="C199" s="91"/>
      <c r="D199" s="91"/>
      <c r="E199" s="91"/>
      <c r="F199" s="91"/>
      <c r="G199" s="91"/>
      <c r="H199" s="92"/>
    </row>
    <row r="200" spans="1:8" ht="15.75" customHeight="1" x14ac:dyDescent="0.15">
      <c r="A200" s="93"/>
      <c r="B200" s="91"/>
      <c r="C200" s="91"/>
      <c r="D200" s="91"/>
      <c r="E200" s="91"/>
      <c r="F200" s="91"/>
      <c r="G200" s="91"/>
      <c r="H200" s="92"/>
    </row>
    <row r="201" spans="1:8" ht="15.75" customHeight="1" x14ac:dyDescent="0.15">
      <c r="A201" s="93"/>
      <c r="B201" s="91"/>
      <c r="C201" s="91"/>
      <c r="D201" s="91"/>
      <c r="E201" s="91"/>
      <c r="F201" s="91"/>
      <c r="G201" s="91"/>
      <c r="H201" s="92"/>
    </row>
    <row r="202" spans="1:8" ht="15.75" customHeight="1" x14ac:dyDescent="0.15">
      <c r="A202" s="93"/>
      <c r="B202" s="91"/>
      <c r="C202" s="91"/>
      <c r="D202" s="91"/>
      <c r="E202" s="91"/>
      <c r="F202" s="91"/>
      <c r="G202" s="91"/>
      <c r="H202" s="92"/>
    </row>
    <row r="203" spans="1:8" ht="15.75" customHeight="1" x14ac:dyDescent="0.15">
      <c r="A203" s="93"/>
      <c r="B203" s="91"/>
      <c r="C203" s="91"/>
      <c r="D203" s="91"/>
      <c r="E203" s="91"/>
      <c r="F203" s="91"/>
      <c r="G203" s="91"/>
      <c r="H203" s="92"/>
    </row>
    <row r="204" spans="1:8" ht="15.75" customHeight="1" x14ac:dyDescent="0.15">
      <c r="A204" s="93"/>
      <c r="B204" s="91"/>
      <c r="C204" s="91"/>
      <c r="D204" s="91"/>
      <c r="E204" s="91"/>
      <c r="F204" s="91"/>
      <c r="G204" s="91"/>
      <c r="H204" s="92"/>
    </row>
    <row r="205" spans="1:8" ht="15.75" customHeight="1" x14ac:dyDescent="0.15">
      <c r="A205" s="93"/>
      <c r="B205" s="91"/>
      <c r="C205" s="91"/>
      <c r="D205" s="91"/>
      <c r="E205" s="91"/>
      <c r="F205" s="91"/>
      <c r="G205" s="91"/>
      <c r="H205" s="92"/>
    </row>
    <row r="206" spans="1:8" ht="15.75" customHeight="1" x14ac:dyDescent="0.15">
      <c r="A206" s="93"/>
      <c r="B206" s="91"/>
      <c r="C206" s="91"/>
      <c r="D206" s="91"/>
      <c r="E206" s="91"/>
      <c r="F206" s="91"/>
      <c r="G206" s="91"/>
      <c r="H206" s="92"/>
    </row>
    <row r="207" spans="1:8" ht="15.75" customHeight="1" x14ac:dyDescent="0.15">
      <c r="A207" s="93"/>
      <c r="B207" s="91"/>
      <c r="C207" s="91"/>
      <c r="D207" s="91"/>
      <c r="E207" s="91"/>
      <c r="F207" s="91"/>
      <c r="G207" s="91"/>
      <c r="H207" s="92"/>
    </row>
    <row r="208" spans="1:8" ht="15.75" customHeight="1" x14ac:dyDescent="0.15">
      <c r="A208" s="93"/>
      <c r="B208" s="91"/>
      <c r="C208" s="91"/>
      <c r="D208" s="91"/>
      <c r="E208" s="91"/>
      <c r="F208" s="91"/>
      <c r="G208" s="91"/>
      <c r="H208" s="92"/>
    </row>
    <row r="209" spans="1:8" ht="15.75" customHeight="1" x14ac:dyDescent="0.15">
      <c r="A209" s="93"/>
      <c r="B209" s="91"/>
      <c r="C209" s="91"/>
      <c r="D209" s="91"/>
      <c r="E209" s="91"/>
      <c r="F209" s="91"/>
      <c r="G209" s="91"/>
      <c r="H209" s="92"/>
    </row>
    <row r="210" spans="1:8" ht="15.75" customHeight="1" x14ac:dyDescent="0.15">
      <c r="A210" s="93"/>
      <c r="B210" s="91"/>
      <c r="C210" s="91"/>
      <c r="D210" s="91"/>
      <c r="E210" s="91"/>
      <c r="F210" s="91"/>
      <c r="G210" s="91"/>
      <c r="H210" s="92"/>
    </row>
    <row r="211" spans="1:8" ht="15.75" customHeight="1" x14ac:dyDescent="0.15">
      <c r="A211" s="93"/>
      <c r="B211" s="91"/>
      <c r="C211" s="91"/>
      <c r="D211" s="91"/>
      <c r="E211" s="91"/>
      <c r="F211" s="91"/>
      <c r="G211" s="91"/>
      <c r="H211" s="92"/>
    </row>
    <row r="212" spans="1:8" ht="15.75" customHeight="1" x14ac:dyDescent="0.15">
      <c r="A212" s="93"/>
      <c r="B212" s="91"/>
      <c r="C212" s="91"/>
      <c r="D212" s="91"/>
      <c r="E212" s="91"/>
      <c r="F212" s="91"/>
      <c r="G212" s="91"/>
      <c r="H212" s="92"/>
    </row>
    <row r="213" spans="1:8" ht="15.75" customHeight="1" x14ac:dyDescent="0.15">
      <c r="A213" s="93"/>
      <c r="B213" s="91"/>
      <c r="C213" s="91"/>
      <c r="D213" s="91"/>
      <c r="E213" s="91"/>
      <c r="F213" s="91"/>
      <c r="G213" s="91"/>
      <c r="H213" s="92"/>
    </row>
    <row r="214" spans="1:8" ht="15.75" customHeight="1" x14ac:dyDescent="0.15">
      <c r="A214" s="93"/>
      <c r="B214" s="91"/>
      <c r="C214" s="91"/>
      <c r="D214" s="91"/>
      <c r="E214" s="91"/>
      <c r="F214" s="91"/>
      <c r="G214" s="91"/>
      <c r="H214" s="92"/>
    </row>
    <row r="215" spans="1:8" ht="15.75" customHeight="1" x14ac:dyDescent="0.15">
      <c r="A215" s="93"/>
      <c r="B215" s="91"/>
      <c r="C215" s="91"/>
      <c r="D215" s="91"/>
      <c r="E215" s="91"/>
      <c r="F215" s="91"/>
      <c r="G215" s="91"/>
      <c r="H215" s="92"/>
    </row>
    <row r="216" spans="1:8" ht="15.75" customHeight="1" x14ac:dyDescent="0.15">
      <c r="A216" s="93"/>
      <c r="B216" s="91"/>
      <c r="C216" s="91"/>
      <c r="D216" s="91"/>
      <c r="E216" s="91"/>
      <c r="F216" s="91"/>
      <c r="G216" s="91"/>
      <c r="H216" s="92"/>
    </row>
    <row r="217" spans="1:8" ht="15.75" customHeight="1" x14ac:dyDescent="0.15">
      <c r="A217" s="93"/>
      <c r="B217" s="91"/>
      <c r="C217" s="91"/>
      <c r="D217" s="91"/>
      <c r="E217" s="91"/>
      <c r="F217" s="91"/>
      <c r="G217" s="91"/>
      <c r="H217" s="92"/>
    </row>
    <row r="218" spans="1:8" ht="15.75" customHeight="1" x14ac:dyDescent="0.15">
      <c r="A218" s="93"/>
      <c r="B218" s="91"/>
      <c r="C218" s="91"/>
      <c r="D218" s="91"/>
      <c r="E218" s="91"/>
      <c r="F218" s="91"/>
      <c r="G218" s="91"/>
      <c r="H218" s="92"/>
    </row>
    <row r="219" spans="1:8" ht="15.75" customHeight="1" x14ac:dyDescent="0.15">
      <c r="A219" s="93"/>
      <c r="B219" s="91"/>
      <c r="C219" s="91"/>
      <c r="D219" s="91"/>
      <c r="E219" s="91"/>
      <c r="F219" s="91"/>
      <c r="G219" s="91"/>
      <c r="H219" s="92"/>
    </row>
    <row r="220" spans="1:8" ht="15.75" customHeight="1" x14ac:dyDescent="0.15">
      <c r="A220" s="93"/>
      <c r="B220" s="91"/>
      <c r="C220" s="91"/>
      <c r="D220" s="91"/>
      <c r="E220" s="91"/>
      <c r="F220" s="91"/>
      <c r="G220" s="91"/>
      <c r="H220" s="92"/>
    </row>
    <row r="221" spans="1:8" ht="15.75" customHeight="1" x14ac:dyDescent="0.15">
      <c r="A221" s="93"/>
      <c r="B221" s="91"/>
      <c r="C221" s="91"/>
      <c r="D221" s="91"/>
      <c r="E221" s="91"/>
      <c r="F221" s="91"/>
      <c r="G221" s="91"/>
      <c r="H221" s="92"/>
    </row>
    <row r="222" spans="1:8" ht="15.75" customHeight="1" x14ac:dyDescent="0.15">
      <c r="A222" s="93"/>
      <c r="B222" s="91"/>
      <c r="C222" s="91"/>
      <c r="D222" s="91"/>
      <c r="E222" s="91"/>
      <c r="F222" s="91"/>
      <c r="G222" s="91"/>
      <c r="H222" s="92"/>
    </row>
    <row r="223" spans="1:8" ht="15.75" customHeight="1" x14ac:dyDescent="0.15">
      <c r="A223" s="93"/>
      <c r="B223" s="91"/>
      <c r="C223" s="91"/>
      <c r="D223" s="91"/>
      <c r="E223" s="91"/>
      <c r="F223" s="91"/>
      <c r="G223" s="91"/>
      <c r="H223" s="92"/>
    </row>
    <row r="224" spans="1:8" ht="15.75" customHeight="1" x14ac:dyDescent="0.15">
      <c r="A224" s="93"/>
      <c r="B224" s="91"/>
      <c r="C224" s="91"/>
      <c r="D224" s="91"/>
      <c r="E224" s="91"/>
      <c r="F224" s="91"/>
      <c r="G224" s="91"/>
      <c r="H224" s="92"/>
    </row>
    <row r="225" spans="1:8" ht="15.75" customHeight="1" x14ac:dyDescent="0.15">
      <c r="A225" s="93"/>
      <c r="B225" s="91"/>
      <c r="C225" s="91"/>
      <c r="D225" s="91"/>
      <c r="E225" s="91"/>
      <c r="F225" s="91"/>
      <c r="G225" s="91"/>
      <c r="H225" s="92"/>
    </row>
    <row r="226" spans="1:8" ht="15.75" customHeight="1" x14ac:dyDescent="0.15">
      <c r="A226" s="93"/>
      <c r="B226" s="91"/>
      <c r="C226" s="91"/>
      <c r="D226" s="91"/>
      <c r="E226" s="91"/>
      <c r="F226" s="91"/>
      <c r="G226" s="91"/>
      <c r="H226" s="92"/>
    </row>
    <row r="227" spans="1:8" ht="15.75" customHeight="1" x14ac:dyDescent="0.15">
      <c r="A227" s="93"/>
      <c r="B227" s="91"/>
      <c r="C227" s="91"/>
      <c r="D227" s="91"/>
      <c r="E227" s="91"/>
      <c r="F227" s="91"/>
      <c r="G227" s="91"/>
      <c r="H227" s="92"/>
    </row>
    <row r="228" spans="1:8" ht="15.75" customHeight="1" x14ac:dyDescent="0.15">
      <c r="A228" s="93"/>
      <c r="B228" s="91"/>
      <c r="C228" s="91"/>
      <c r="D228" s="91"/>
      <c r="E228" s="91"/>
      <c r="F228" s="91"/>
      <c r="G228" s="91"/>
      <c r="H228" s="92"/>
    </row>
    <row r="229" spans="1:8" ht="15.75" customHeight="1" x14ac:dyDescent="0.15">
      <c r="A229" s="93"/>
      <c r="B229" s="91"/>
      <c r="C229" s="91"/>
      <c r="D229" s="91"/>
      <c r="E229" s="91"/>
      <c r="F229" s="91"/>
      <c r="G229" s="91"/>
      <c r="H229" s="92"/>
    </row>
    <row r="230" spans="1:8" ht="15.75" customHeight="1" x14ac:dyDescent="0.15">
      <c r="A230" s="93"/>
      <c r="B230" s="91"/>
      <c r="C230" s="91"/>
      <c r="D230" s="91"/>
      <c r="E230" s="91"/>
      <c r="F230" s="91"/>
      <c r="G230" s="91"/>
      <c r="H230" s="92"/>
    </row>
    <row r="231" spans="1:8" ht="15.75" customHeight="1" x14ac:dyDescent="0.15">
      <c r="A231" s="93"/>
      <c r="B231" s="91"/>
      <c r="C231" s="91"/>
      <c r="D231" s="91"/>
      <c r="E231" s="91"/>
      <c r="F231" s="91"/>
      <c r="G231" s="91"/>
      <c r="H231" s="92"/>
    </row>
    <row r="232" spans="1:8" ht="15.75" customHeight="1" x14ac:dyDescent="0.15">
      <c r="A232" s="93"/>
      <c r="B232" s="91"/>
      <c r="C232" s="91"/>
      <c r="D232" s="91"/>
      <c r="E232" s="91"/>
      <c r="F232" s="91"/>
      <c r="G232" s="91"/>
      <c r="H232" s="92"/>
    </row>
    <row r="233" spans="1:8" ht="15.75" customHeight="1" x14ac:dyDescent="0.15">
      <c r="A233" s="93"/>
      <c r="B233" s="91"/>
      <c r="C233" s="91"/>
      <c r="D233" s="91"/>
      <c r="E233" s="91"/>
      <c r="F233" s="91"/>
      <c r="G233" s="91"/>
      <c r="H233" s="92"/>
    </row>
    <row r="234" spans="1:8" ht="15.75" customHeight="1" x14ac:dyDescent="0.15">
      <c r="A234" s="93"/>
      <c r="B234" s="91"/>
      <c r="C234" s="91"/>
      <c r="D234" s="91"/>
      <c r="E234" s="91"/>
      <c r="F234" s="91"/>
      <c r="G234" s="91"/>
      <c r="H234" s="92"/>
    </row>
    <row r="235" spans="1:8" ht="15.75" customHeight="1" x14ac:dyDescent="0.15">
      <c r="A235" s="93"/>
      <c r="B235" s="91"/>
      <c r="C235" s="91"/>
      <c r="D235" s="91"/>
      <c r="E235" s="91"/>
      <c r="F235" s="91"/>
      <c r="G235" s="91"/>
      <c r="H235" s="92"/>
    </row>
    <row r="236" spans="1:8" ht="15.75" customHeight="1" x14ac:dyDescent="0.15">
      <c r="A236" s="93"/>
      <c r="B236" s="91"/>
      <c r="C236" s="91"/>
      <c r="D236" s="91"/>
      <c r="E236" s="91"/>
      <c r="F236" s="91"/>
      <c r="G236" s="91"/>
      <c r="H236" s="92"/>
    </row>
    <row r="237" spans="1:8" ht="15.75" customHeight="1" x14ac:dyDescent="0.15">
      <c r="A237" s="93"/>
      <c r="B237" s="91"/>
      <c r="C237" s="91"/>
      <c r="D237" s="91"/>
      <c r="E237" s="91"/>
      <c r="F237" s="91"/>
      <c r="G237" s="91"/>
      <c r="H237" s="92"/>
    </row>
    <row r="238" spans="1:8" ht="15.75" customHeight="1" x14ac:dyDescent="0.15">
      <c r="A238" s="93"/>
      <c r="B238" s="91"/>
      <c r="C238" s="91"/>
      <c r="D238" s="91"/>
      <c r="E238" s="91"/>
      <c r="F238" s="91"/>
      <c r="G238" s="91"/>
      <c r="H238" s="92"/>
    </row>
    <row r="239" spans="1:8" ht="15.75" customHeight="1" x14ac:dyDescent="0.15">
      <c r="A239" s="93"/>
      <c r="B239" s="91"/>
      <c r="C239" s="91"/>
      <c r="D239" s="91"/>
      <c r="E239" s="91"/>
      <c r="F239" s="91"/>
      <c r="G239" s="91"/>
      <c r="H239" s="92"/>
    </row>
    <row r="240" spans="1:8" ht="15.75" customHeight="1" x14ac:dyDescent="0.15">
      <c r="A240" s="93"/>
      <c r="B240" s="91"/>
      <c r="C240" s="91"/>
      <c r="D240" s="91"/>
      <c r="E240" s="91"/>
      <c r="F240" s="91"/>
      <c r="G240" s="91"/>
      <c r="H240" s="92"/>
    </row>
    <row r="241" spans="1:8" ht="15.75" customHeight="1" x14ac:dyDescent="0.15">
      <c r="A241" s="93"/>
      <c r="B241" s="91"/>
      <c r="C241" s="91"/>
      <c r="D241" s="91"/>
      <c r="E241" s="91"/>
      <c r="F241" s="91"/>
      <c r="G241" s="91"/>
      <c r="H241" s="92"/>
    </row>
    <row r="242" spans="1:8" ht="15.75" customHeight="1" x14ac:dyDescent="0.15">
      <c r="A242" s="93"/>
      <c r="B242" s="91"/>
      <c r="C242" s="91"/>
      <c r="D242" s="91"/>
      <c r="E242" s="91"/>
      <c r="F242" s="91"/>
      <c r="G242" s="91"/>
      <c r="H242" s="92"/>
    </row>
    <row r="243" spans="1:8" ht="15.75" customHeight="1" x14ac:dyDescent="0.15">
      <c r="A243" s="93"/>
      <c r="B243" s="91"/>
      <c r="C243" s="91"/>
      <c r="D243" s="91"/>
      <c r="E243" s="91"/>
      <c r="F243" s="91"/>
      <c r="G243" s="91"/>
      <c r="H243" s="92"/>
    </row>
    <row r="244" spans="1:8" ht="15.75" customHeight="1" x14ac:dyDescent="0.15">
      <c r="A244" s="93"/>
      <c r="B244" s="91"/>
      <c r="C244" s="91"/>
      <c r="D244" s="91"/>
      <c r="E244" s="91"/>
      <c r="F244" s="91"/>
      <c r="G244" s="91"/>
      <c r="H244" s="92"/>
    </row>
    <row r="245" spans="1:8" ht="15.75" customHeight="1" x14ac:dyDescent="0.15">
      <c r="A245" s="93"/>
      <c r="B245" s="91"/>
      <c r="C245" s="91"/>
      <c r="D245" s="91"/>
      <c r="E245" s="91"/>
      <c r="F245" s="91"/>
      <c r="G245" s="91"/>
      <c r="H245" s="92"/>
    </row>
    <row r="246" spans="1:8" ht="15.75" customHeight="1" x14ac:dyDescent="0.15">
      <c r="A246" s="93"/>
      <c r="B246" s="91"/>
      <c r="C246" s="91"/>
      <c r="D246" s="91"/>
      <c r="E246" s="91"/>
      <c r="F246" s="91"/>
      <c r="G246" s="91"/>
      <c r="H246" s="92"/>
    </row>
    <row r="247" spans="1:8" ht="15.75" customHeight="1" x14ac:dyDescent="0.15">
      <c r="A247" s="93"/>
      <c r="B247" s="91"/>
      <c r="C247" s="91"/>
      <c r="D247" s="91"/>
      <c r="E247" s="91"/>
      <c r="F247" s="91"/>
      <c r="G247" s="91"/>
      <c r="H247" s="92"/>
    </row>
    <row r="248" spans="1:8" ht="15.75" customHeight="1" x14ac:dyDescent="0.15">
      <c r="A248" s="93"/>
      <c r="B248" s="91"/>
      <c r="C248" s="91"/>
      <c r="D248" s="91"/>
      <c r="E248" s="91"/>
      <c r="F248" s="91"/>
      <c r="G248" s="91"/>
      <c r="H248" s="92"/>
    </row>
    <row r="249" spans="1:8" ht="15.75" customHeight="1" x14ac:dyDescent="0.15">
      <c r="A249" s="93"/>
      <c r="B249" s="91"/>
      <c r="C249" s="91"/>
      <c r="D249" s="91"/>
      <c r="E249" s="91"/>
      <c r="F249" s="91"/>
      <c r="G249" s="91"/>
      <c r="H249" s="92"/>
    </row>
    <row r="250" spans="1:8" ht="15.75" customHeight="1" x14ac:dyDescent="0.15">
      <c r="A250" s="93"/>
      <c r="B250" s="91"/>
      <c r="C250" s="91"/>
      <c r="D250" s="91"/>
      <c r="E250" s="91"/>
      <c r="F250" s="91"/>
      <c r="G250" s="91"/>
      <c r="H250" s="92"/>
    </row>
    <row r="251" spans="1:8" ht="15.75" customHeight="1" x14ac:dyDescent="0.15">
      <c r="A251" s="93"/>
      <c r="B251" s="91"/>
      <c r="C251" s="91"/>
      <c r="D251" s="91"/>
      <c r="E251" s="91"/>
      <c r="F251" s="91"/>
      <c r="G251" s="91"/>
      <c r="H251" s="92"/>
    </row>
    <row r="252" spans="1:8" ht="15.75" customHeight="1" x14ac:dyDescent="0.15">
      <c r="A252" s="93"/>
      <c r="B252" s="91"/>
      <c r="C252" s="91"/>
      <c r="D252" s="91"/>
      <c r="E252" s="91"/>
      <c r="F252" s="91"/>
      <c r="G252" s="91"/>
      <c r="H252" s="92"/>
    </row>
    <row r="253" spans="1:8" ht="15.75" customHeight="1" x14ac:dyDescent="0.15">
      <c r="A253" s="93"/>
      <c r="B253" s="91"/>
      <c r="C253" s="91"/>
      <c r="D253" s="91"/>
      <c r="E253" s="91"/>
      <c r="F253" s="91"/>
      <c r="G253" s="91"/>
      <c r="H253" s="92"/>
    </row>
    <row r="254" spans="1:8" ht="15.75" customHeight="1" x14ac:dyDescent="0.15">
      <c r="A254" s="93"/>
      <c r="B254" s="91"/>
      <c r="C254" s="91"/>
      <c r="D254" s="91"/>
      <c r="E254" s="91"/>
      <c r="F254" s="91"/>
      <c r="G254" s="91"/>
      <c r="H254" s="92"/>
    </row>
    <row r="255" spans="1:8" ht="15.75" customHeight="1" x14ac:dyDescent="0.15">
      <c r="A255" s="93"/>
      <c r="B255" s="91"/>
      <c r="C255" s="91"/>
      <c r="D255" s="91"/>
      <c r="E255" s="91"/>
      <c r="F255" s="91"/>
      <c r="G255" s="91"/>
      <c r="H255" s="92"/>
    </row>
    <row r="256" spans="1:8" ht="15.75" customHeight="1" x14ac:dyDescent="0.15">
      <c r="A256" s="93"/>
      <c r="B256" s="91"/>
      <c r="C256" s="91"/>
      <c r="D256" s="91"/>
      <c r="E256" s="91"/>
      <c r="F256" s="91"/>
      <c r="G256" s="91"/>
      <c r="H256" s="92"/>
    </row>
    <row r="257" spans="1:8" ht="15.75" customHeight="1" x14ac:dyDescent="0.15">
      <c r="A257" s="93"/>
      <c r="B257" s="91"/>
      <c r="C257" s="91"/>
      <c r="D257" s="91"/>
      <c r="E257" s="91"/>
      <c r="F257" s="91"/>
      <c r="G257" s="91"/>
      <c r="H257" s="92"/>
    </row>
    <row r="258" spans="1:8" ht="15.75" customHeight="1" x14ac:dyDescent="0.15">
      <c r="A258" s="93"/>
      <c r="B258" s="91"/>
      <c r="C258" s="91"/>
      <c r="D258" s="91"/>
      <c r="E258" s="91"/>
      <c r="F258" s="91"/>
      <c r="G258" s="91"/>
      <c r="H258" s="92"/>
    </row>
    <row r="259" spans="1:8" ht="15.75" customHeight="1" x14ac:dyDescent="0.15">
      <c r="A259" s="93"/>
      <c r="B259" s="91"/>
      <c r="C259" s="91"/>
      <c r="D259" s="91"/>
      <c r="E259" s="91"/>
      <c r="F259" s="91"/>
      <c r="G259" s="91"/>
      <c r="H259" s="92"/>
    </row>
    <row r="260" spans="1:8" ht="15.75" customHeight="1" x14ac:dyDescent="0.15">
      <c r="A260" s="93"/>
      <c r="B260" s="91"/>
      <c r="C260" s="91"/>
      <c r="D260" s="91"/>
      <c r="E260" s="91"/>
      <c r="F260" s="91"/>
      <c r="G260" s="91"/>
      <c r="H260" s="92"/>
    </row>
    <row r="261" spans="1:8" ht="15.75" customHeight="1" x14ac:dyDescent="0.15">
      <c r="A261" s="93"/>
      <c r="B261" s="91"/>
      <c r="C261" s="91"/>
      <c r="D261" s="91"/>
      <c r="E261" s="91"/>
      <c r="F261" s="91"/>
      <c r="G261" s="91"/>
      <c r="H261" s="92"/>
    </row>
    <row r="262" spans="1:8" ht="15.75" customHeight="1" x14ac:dyDescent="0.15">
      <c r="A262" s="93"/>
      <c r="B262" s="91"/>
      <c r="C262" s="91"/>
      <c r="D262" s="91"/>
      <c r="E262" s="91"/>
      <c r="F262" s="91"/>
      <c r="G262" s="91"/>
      <c r="H262" s="92"/>
    </row>
    <row r="263" spans="1:8" ht="15.75" customHeight="1" x14ac:dyDescent="0.15">
      <c r="A263" s="93"/>
      <c r="B263" s="91"/>
      <c r="C263" s="91"/>
      <c r="D263" s="91"/>
      <c r="E263" s="91"/>
      <c r="F263" s="91"/>
      <c r="G263" s="91"/>
      <c r="H263" s="92"/>
    </row>
    <row r="264" spans="1:8" ht="15.75" customHeight="1" x14ac:dyDescent="0.15">
      <c r="A264" s="93"/>
      <c r="B264" s="91"/>
      <c r="C264" s="91"/>
      <c r="D264" s="91"/>
      <c r="E264" s="91"/>
      <c r="F264" s="91"/>
      <c r="G264" s="91"/>
      <c r="H264" s="92"/>
    </row>
    <row r="265" spans="1:8" ht="15.75" customHeight="1" x14ac:dyDescent="0.15">
      <c r="A265" s="93"/>
      <c r="B265" s="91"/>
      <c r="C265" s="91"/>
      <c r="D265" s="91"/>
      <c r="E265" s="91"/>
      <c r="F265" s="91"/>
      <c r="G265" s="91"/>
      <c r="H265" s="92"/>
    </row>
    <row r="266" spans="1:8" ht="15.75" customHeight="1" x14ac:dyDescent="0.15">
      <c r="A266" s="93"/>
      <c r="B266" s="91"/>
      <c r="C266" s="91"/>
      <c r="D266" s="91"/>
      <c r="E266" s="91"/>
      <c r="F266" s="91"/>
      <c r="G266" s="91"/>
      <c r="H266" s="92"/>
    </row>
    <row r="267" spans="1:8" ht="15.75" customHeight="1" x14ac:dyDescent="0.15"/>
    <row r="268" spans="1:8" ht="15.75" customHeight="1" x14ac:dyDescent="0.15"/>
    <row r="269" spans="1:8" ht="15.75" customHeight="1" x14ac:dyDescent="0.15"/>
    <row r="270" spans="1:8" ht="15.75" customHeight="1" x14ac:dyDescent="0.15"/>
    <row r="271" spans="1:8" ht="15.75" customHeight="1" x14ac:dyDescent="0.15"/>
    <row r="272" spans="1:8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ustomSheetViews>
    <customSheetView guid="{B08148DF-BFF5-44CF-B624-CF4C6497F967}" filter="1" showAutoFilter="1">
      <pageMargins left="0.7" right="0.7" top="0.75" bottom="0.75" header="0.3" footer="0.3"/>
      <autoFilter ref="A2:J98" xr:uid="{5DE20543-45EB-7E4D-A5A9-F24976BBE116}">
        <filterColumn colId="0">
          <filters>
            <filter val="11/4/2022"/>
            <filter val="10/20/2024"/>
          </filters>
        </filterColumn>
        <sortState xmlns:xlrd2="http://schemas.microsoft.com/office/spreadsheetml/2017/richdata2" ref="A2:J98">
          <sortCondition ref="B2:B98"/>
        </sortState>
      </autoFilter>
      <extLst>
        <ext uri="GoogleSheetsCustomDataVersion1">
          <go:sheetsCustomData xmlns:go="http://customooxmlschemas.google.com/" filterViewId="1236968554"/>
        </ext>
      </extLst>
    </customSheetView>
  </customSheetViews>
  <mergeCells count="2">
    <mergeCell ref="C1:G1"/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000"/>
  <sheetViews>
    <sheetView workbookViewId="0"/>
  </sheetViews>
  <sheetFormatPr baseColWidth="10" defaultColWidth="12.6640625" defaultRowHeight="15" customHeight="1" x14ac:dyDescent="0.15"/>
  <cols>
    <col min="1" max="1" width="27.1640625" customWidth="1"/>
  </cols>
  <sheetData>
    <row r="1" spans="1:14" ht="15.75" customHeight="1" x14ac:dyDescent="0.15">
      <c r="A1" s="94" t="s">
        <v>1</v>
      </c>
    </row>
    <row r="2" spans="1:14" ht="15.75" customHeight="1" x14ac:dyDescent="0.15">
      <c r="A2" s="94" t="s">
        <v>2</v>
      </c>
    </row>
    <row r="3" spans="1:14" ht="15.75" customHeight="1" x14ac:dyDescent="0.15">
      <c r="A3" s="94" t="s">
        <v>3</v>
      </c>
    </row>
    <row r="4" spans="1:14" ht="15.75" customHeight="1" x14ac:dyDescent="0.15">
      <c r="A4" s="94" t="s">
        <v>4</v>
      </c>
    </row>
    <row r="5" spans="1:14" ht="15.75" customHeight="1" x14ac:dyDescent="0.15">
      <c r="A5" s="94" t="s">
        <v>5</v>
      </c>
    </row>
    <row r="6" spans="1:14" ht="15.75" customHeight="1" x14ac:dyDescent="0.15">
      <c r="A6" s="94" t="s">
        <v>6</v>
      </c>
    </row>
    <row r="7" spans="1:14" ht="15.75" customHeight="1" x14ac:dyDescent="0.15">
      <c r="A7" s="94" t="s">
        <v>8</v>
      </c>
      <c r="B7" s="11" t="s">
        <v>169</v>
      </c>
    </row>
    <row r="8" spans="1:14" ht="15.75" customHeight="1" x14ac:dyDescent="0.15">
      <c r="A8" s="94" t="s">
        <v>9</v>
      </c>
    </row>
    <row r="9" spans="1:14" ht="15.75" customHeight="1" x14ac:dyDescent="0.15">
      <c r="A9" s="94" t="s">
        <v>10</v>
      </c>
    </row>
    <row r="10" spans="1:14" ht="15.75" customHeight="1" x14ac:dyDescent="0.15">
      <c r="A10" s="83" t="s">
        <v>170</v>
      </c>
      <c r="B10" s="95" t="s">
        <v>171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</row>
    <row r="11" spans="1:14" ht="15.75" customHeight="1" x14ac:dyDescent="0.15">
      <c r="A11" s="83" t="s">
        <v>18</v>
      </c>
    </row>
    <row r="12" spans="1:14" ht="15.75" customHeight="1" x14ac:dyDescent="0.15">
      <c r="A12" s="96">
        <v>44326</v>
      </c>
      <c r="B12" s="11" t="s">
        <v>172</v>
      </c>
    </row>
    <row r="13" spans="1:14" ht="15.75" customHeight="1" x14ac:dyDescent="0.15">
      <c r="A13" s="96">
        <v>44327</v>
      </c>
      <c r="B13" s="11" t="s">
        <v>173</v>
      </c>
    </row>
    <row r="14" spans="1:14" ht="15.75" customHeight="1" x14ac:dyDescent="0.15">
      <c r="A14" s="97"/>
      <c r="B14" s="7" t="s">
        <v>174</v>
      </c>
      <c r="C14" s="83"/>
    </row>
    <row r="15" spans="1:14" ht="15.75" customHeight="1" x14ac:dyDescent="0.15">
      <c r="A15" s="83"/>
      <c r="B15" s="83"/>
      <c r="C15" s="83"/>
    </row>
    <row r="16" spans="1:14" ht="15.75" customHeight="1" x14ac:dyDescent="0.15">
      <c r="A16" s="83"/>
      <c r="B16" s="83"/>
      <c r="C16" s="83"/>
    </row>
    <row r="17" spans="1:13" ht="15.75" customHeight="1" x14ac:dyDescent="0.15">
      <c r="A17" s="83" t="s">
        <v>175</v>
      </c>
      <c r="B17" s="83"/>
      <c r="C17" s="83"/>
    </row>
    <row r="18" spans="1:13" ht="15.75" customHeight="1" x14ac:dyDescent="0.15">
      <c r="B18" s="11" t="s">
        <v>176</v>
      </c>
    </row>
    <row r="19" spans="1:13" ht="15.75" customHeight="1" x14ac:dyDescent="0.15">
      <c r="A19" s="98" t="s">
        <v>6</v>
      </c>
      <c r="B19" s="98" t="s">
        <v>177</v>
      </c>
      <c r="C19" s="98" t="s">
        <v>178</v>
      </c>
      <c r="D19" s="99" t="s">
        <v>179</v>
      </c>
    </row>
    <row r="20" spans="1:13" ht="15.75" customHeight="1" x14ac:dyDescent="0.15">
      <c r="A20" s="100">
        <v>44349</v>
      </c>
      <c r="B20" s="101" t="s">
        <v>180</v>
      </c>
      <c r="C20" s="101"/>
      <c r="D20" s="102" t="s">
        <v>181</v>
      </c>
    </row>
    <row r="21" spans="1:13" ht="15.75" customHeight="1" x14ac:dyDescent="0.15">
      <c r="A21" s="100">
        <v>44349</v>
      </c>
      <c r="B21" s="101" t="s">
        <v>182</v>
      </c>
      <c r="C21" s="101"/>
      <c r="D21" s="102" t="s">
        <v>181</v>
      </c>
    </row>
    <row r="22" spans="1:13" ht="15.75" customHeight="1" x14ac:dyDescent="0.15">
      <c r="A22" s="100">
        <v>44349</v>
      </c>
      <c r="B22" s="101" t="s">
        <v>183</v>
      </c>
      <c r="C22" s="101"/>
      <c r="D22" s="102" t="s">
        <v>181</v>
      </c>
    </row>
    <row r="23" spans="1:13" ht="15.75" customHeight="1" x14ac:dyDescent="0.15">
      <c r="A23" s="100">
        <v>44392</v>
      </c>
      <c r="B23" s="101"/>
      <c r="C23" s="101" t="s">
        <v>184</v>
      </c>
      <c r="D23" s="102" t="s">
        <v>181</v>
      </c>
    </row>
    <row r="24" spans="1:13" ht="15.75" customHeight="1" x14ac:dyDescent="0.15">
      <c r="A24" s="100">
        <v>44393</v>
      </c>
      <c r="B24" s="101"/>
      <c r="C24" s="101" t="s">
        <v>180</v>
      </c>
      <c r="D24" s="102" t="s">
        <v>181</v>
      </c>
    </row>
    <row r="25" spans="1:13" ht="15.75" customHeight="1" x14ac:dyDescent="0.15">
      <c r="A25" s="100">
        <v>44393</v>
      </c>
      <c r="B25" s="101"/>
      <c r="C25" s="101" t="s">
        <v>131</v>
      </c>
      <c r="D25" s="102" t="s">
        <v>181</v>
      </c>
    </row>
    <row r="26" spans="1:13" ht="15.75" customHeight="1" x14ac:dyDescent="0.15">
      <c r="A26" s="100">
        <v>44393</v>
      </c>
      <c r="B26" s="101" t="s">
        <v>185</v>
      </c>
      <c r="C26" s="101"/>
      <c r="D26" s="102" t="s">
        <v>181</v>
      </c>
    </row>
    <row r="27" spans="1:13" ht="15.75" customHeight="1" x14ac:dyDescent="0.15">
      <c r="A27" s="100">
        <v>44428</v>
      </c>
      <c r="B27" s="101"/>
      <c r="C27" s="101" t="s">
        <v>182</v>
      </c>
      <c r="D27" s="102">
        <v>5</v>
      </c>
    </row>
    <row r="28" spans="1:13" ht="15.75" customHeight="1" x14ac:dyDescent="0.15">
      <c r="A28" s="100">
        <v>44428</v>
      </c>
      <c r="B28" s="101"/>
      <c r="C28" s="101" t="s">
        <v>185</v>
      </c>
      <c r="D28" s="102">
        <v>5</v>
      </c>
    </row>
    <row r="29" spans="1:13" ht="15.75" customHeight="1" x14ac:dyDescent="0.15">
      <c r="A29" s="100">
        <v>44428</v>
      </c>
      <c r="B29" s="101"/>
      <c r="C29" s="101" t="s">
        <v>136</v>
      </c>
      <c r="D29" s="102">
        <v>5</v>
      </c>
    </row>
    <row r="30" spans="1:13" ht="15.75" customHeight="1" x14ac:dyDescent="0.15">
      <c r="A30" s="100">
        <v>44428</v>
      </c>
      <c r="B30" s="101" t="s">
        <v>186</v>
      </c>
      <c r="C30" s="101"/>
      <c r="D30" s="102">
        <v>5</v>
      </c>
    </row>
    <row r="31" spans="1:13" ht="15.75" customHeight="1" x14ac:dyDescent="0.15">
      <c r="A31" s="100">
        <v>44440</v>
      </c>
      <c r="B31" s="101"/>
      <c r="C31" s="101" t="s">
        <v>182</v>
      </c>
      <c r="D31" s="102">
        <v>4</v>
      </c>
      <c r="M31" s="103"/>
    </row>
    <row r="32" spans="1:13" ht="15.75" customHeight="1" x14ac:dyDescent="0.15">
      <c r="A32" s="100">
        <v>44440</v>
      </c>
      <c r="B32" s="101"/>
      <c r="C32" s="101" t="s">
        <v>185</v>
      </c>
      <c r="D32" s="102">
        <v>4</v>
      </c>
    </row>
    <row r="33" spans="1:4" ht="15.75" customHeight="1" x14ac:dyDescent="0.15">
      <c r="A33" s="100">
        <v>44440</v>
      </c>
      <c r="B33" s="101"/>
      <c r="C33" s="101" t="s">
        <v>132</v>
      </c>
      <c r="D33" s="102">
        <v>4</v>
      </c>
    </row>
    <row r="34" spans="1:4" ht="15.75" customHeight="1" x14ac:dyDescent="0.15">
      <c r="A34" s="100">
        <v>44487</v>
      </c>
      <c r="B34" s="101"/>
      <c r="C34" s="101" t="s">
        <v>186</v>
      </c>
      <c r="D34" s="102">
        <v>5</v>
      </c>
    </row>
    <row r="35" spans="1:4" ht="15.75" customHeight="1" x14ac:dyDescent="0.15">
      <c r="A35" s="100">
        <v>44487</v>
      </c>
      <c r="B35" s="101"/>
      <c r="C35" s="101" t="s">
        <v>137</v>
      </c>
      <c r="D35" s="102">
        <v>5</v>
      </c>
    </row>
    <row r="36" spans="1:4" ht="15.75" customHeight="1" x14ac:dyDescent="0.15">
      <c r="A36" s="100">
        <v>44502</v>
      </c>
      <c r="B36" s="101"/>
      <c r="C36" s="101" t="s">
        <v>183</v>
      </c>
      <c r="D36" s="102" t="s">
        <v>181</v>
      </c>
    </row>
    <row r="37" spans="1:4" ht="15.75" customHeight="1" x14ac:dyDescent="0.15">
      <c r="A37" s="104">
        <v>44502</v>
      </c>
      <c r="B37" s="101"/>
      <c r="C37" s="101" t="s">
        <v>133</v>
      </c>
      <c r="D37" s="102" t="s">
        <v>181</v>
      </c>
    </row>
    <row r="38" spans="1:4" ht="15.75" customHeight="1" x14ac:dyDescent="0.15">
      <c r="A38" s="100">
        <v>44502</v>
      </c>
      <c r="B38" s="102"/>
      <c r="C38" s="102" t="s">
        <v>187</v>
      </c>
      <c r="D38" s="102" t="s">
        <v>181</v>
      </c>
    </row>
    <row r="39" spans="1:4" ht="15.75" customHeight="1" x14ac:dyDescent="0.15">
      <c r="A39" s="104">
        <v>44502</v>
      </c>
      <c r="B39" s="102"/>
      <c r="C39" s="102" t="s">
        <v>131</v>
      </c>
      <c r="D39" s="102" t="s">
        <v>188</v>
      </c>
    </row>
    <row r="40" spans="1:4" ht="15.75" customHeight="1" x14ac:dyDescent="0.15"/>
    <row r="41" spans="1:4" ht="15.75" customHeight="1" x14ac:dyDescent="0.15"/>
    <row r="42" spans="1:4" ht="15.75" customHeight="1" x14ac:dyDescent="0.15"/>
    <row r="43" spans="1:4" ht="15.75" customHeight="1" x14ac:dyDescent="0.15"/>
    <row r="44" spans="1:4" ht="15.75" customHeight="1" x14ac:dyDescent="0.15"/>
    <row r="45" spans="1:4" ht="15.75" customHeight="1" x14ac:dyDescent="0.15"/>
    <row r="46" spans="1:4" ht="15.75" customHeight="1" x14ac:dyDescent="0.15"/>
    <row r="47" spans="1:4" ht="15.75" customHeight="1" x14ac:dyDescent="0.15"/>
    <row r="48" spans="1:4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sheetData>
    <row r="1" spans="1:14" ht="15.75" customHeight="1" x14ac:dyDescent="0.1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2" t="s">
        <v>189</v>
      </c>
      <c r="J1" s="2" t="s">
        <v>190</v>
      </c>
      <c r="K1" s="2" t="s">
        <v>191</v>
      </c>
      <c r="L1" s="2" t="s">
        <v>192</v>
      </c>
      <c r="M1" s="11" t="s">
        <v>193</v>
      </c>
      <c r="N1" s="11" t="s">
        <v>194</v>
      </c>
    </row>
    <row r="2" spans="1:14" ht="15.75" customHeight="1" x14ac:dyDescent="0.15">
      <c r="A2" s="8" t="s">
        <v>21</v>
      </c>
      <c r="B2" s="9">
        <v>1101</v>
      </c>
      <c r="C2" s="7" t="s">
        <v>22</v>
      </c>
      <c r="D2" s="10" t="s">
        <v>23</v>
      </c>
      <c r="E2" s="7" t="s">
        <v>38</v>
      </c>
      <c r="F2" s="18">
        <v>44440</v>
      </c>
      <c r="G2" s="19">
        <v>210372</v>
      </c>
      <c r="H2" s="9">
        <v>16</v>
      </c>
      <c r="I2" s="7"/>
      <c r="J2" s="7"/>
      <c r="K2" s="7">
        <v>495</v>
      </c>
      <c r="L2" s="7">
        <v>168.2</v>
      </c>
      <c r="M2" s="11">
        <v>58.8</v>
      </c>
      <c r="N2" s="11">
        <f t="shared" ref="N2:N49" si="0">L2-M2</f>
        <v>109.39999999999999</v>
      </c>
    </row>
    <row r="3" spans="1:14" ht="15.75" customHeight="1" x14ac:dyDescent="0.15">
      <c r="A3" s="8" t="s">
        <v>21</v>
      </c>
      <c r="B3" s="9">
        <v>1102</v>
      </c>
      <c r="C3" s="7" t="s">
        <v>27</v>
      </c>
      <c r="D3" s="10" t="s">
        <v>23</v>
      </c>
      <c r="E3" s="7" t="s">
        <v>38</v>
      </c>
      <c r="F3" s="18">
        <v>44440</v>
      </c>
      <c r="G3" s="19">
        <v>210373</v>
      </c>
      <c r="H3" s="9">
        <v>17.600000000000001</v>
      </c>
      <c r="I3" s="7"/>
      <c r="J3" s="7"/>
      <c r="K3" s="7">
        <v>570</v>
      </c>
      <c r="L3" s="7">
        <v>184</v>
      </c>
      <c r="M3" s="11">
        <v>58.8</v>
      </c>
      <c r="N3" s="11">
        <f t="shared" si="0"/>
        <v>125.2</v>
      </c>
    </row>
    <row r="4" spans="1:14" ht="15.75" customHeight="1" x14ac:dyDescent="0.15">
      <c r="A4" s="8" t="s">
        <v>21</v>
      </c>
      <c r="B4" s="9">
        <v>1103</v>
      </c>
      <c r="C4" s="7" t="s">
        <v>28</v>
      </c>
      <c r="D4" s="10" t="s">
        <v>23</v>
      </c>
      <c r="E4" s="7" t="s">
        <v>38</v>
      </c>
      <c r="F4" s="18">
        <v>44440</v>
      </c>
      <c r="G4" s="19">
        <v>210374</v>
      </c>
      <c r="H4" s="9">
        <v>17.8</v>
      </c>
      <c r="I4" s="7"/>
      <c r="J4" s="7"/>
      <c r="K4" s="7">
        <v>595</v>
      </c>
      <c r="L4" s="7">
        <v>187.6</v>
      </c>
      <c r="M4" s="11">
        <v>58.8</v>
      </c>
      <c r="N4" s="11">
        <f t="shared" si="0"/>
        <v>128.80000000000001</v>
      </c>
    </row>
    <row r="5" spans="1:14" ht="15.75" customHeight="1" x14ac:dyDescent="0.15">
      <c r="A5" s="8" t="s">
        <v>21</v>
      </c>
      <c r="B5" s="9">
        <v>1104</v>
      </c>
      <c r="C5" s="7" t="s">
        <v>29</v>
      </c>
      <c r="D5" s="10" t="s">
        <v>23</v>
      </c>
      <c r="E5" s="7" t="s">
        <v>38</v>
      </c>
      <c r="F5" s="18">
        <v>44440</v>
      </c>
      <c r="G5" s="19">
        <v>210375</v>
      </c>
      <c r="H5" s="9">
        <v>20.399999999999999</v>
      </c>
      <c r="I5" s="7"/>
      <c r="J5" s="7"/>
      <c r="K5" s="7">
        <v>840</v>
      </c>
      <c r="L5" s="7">
        <v>238</v>
      </c>
      <c r="M5" s="11">
        <v>58.8</v>
      </c>
      <c r="N5" s="11">
        <f t="shared" si="0"/>
        <v>179.2</v>
      </c>
    </row>
    <row r="6" spans="1:14" ht="15.75" customHeight="1" x14ac:dyDescent="0.15">
      <c r="A6" s="8" t="s">
        <v>21</v>
      </c>
      <c r="B6" s="9">
        <v>1105</v>
      </c>
      <c r="C6" s="7" t="s">
        <v>30</v>
      </c>
      <c r="D6" s="10" t="s">
        <v>23</v>
      </c>
      <c r="E6" s="7" t="s">
        <v>38</v>
      </c>
      <c r="F6" s="18">
        <v>44440</v>
      </c>
      <c r="G6" s="19">
        <v>210376</v>
      </c>
      <c r="H6" s="9">
        <v>19</v>
      </c>
      <c r="I6" s="7"/>
      <c r="J6" s="7"/>
      <c r="K6" s="7">
        <v>590</v>
      </c>
      <c r="L6" s="7">
        <v>190.3</v>
      </c>
      <c r="M6" s="11">
        <v>58.8</v>
      </c>
      <c r="N6" s="11">
        <f t="shared" si="0"/>
        <v>131.5</v>
      </c>
    </row>
    <row r="7" spans="1:14" ht="15.75" customHeight="1" x14ac:dyDescent="0.15">
      <c r="A7" s="8" t="s">
        <v>21</v>
      </c>
      <c r="B7" s="9">
        <v>1106</v>
      </c>
      <c r="C7" s="7" t="s">
        <v>31</v>
      </c>
      <c r="D7" s="10" t="s">
        <v>23</v>
      </c>
      <c r="E7" s="7" t="s">
        <v>38</v>
      </c>
      <c r="F7" s="18">
        <v>44440</v>
      </c>
      <c r="G7" s="19">
        <v>210377</v>
      </c>
      <c r="H7" s="9">
        <v>14.6</v>
      </c>
      <c r="I7" s="7"/>
      <c r="J7" s="7"/>
      <c r="K7" s="7">
        <v>725</v>
      </c>
      <c r="L7" s="7">
        <v>207.1</v>
      </c>
      <c r="M7" s="11">
        <v>58.8</v>
      </c>
      <c r="N7" s="11">
        <f t="shared" si="0"/>
        <v>148.30000000000001</v>
      </c>
    </row>
    <row r="8" spans="1:14" ht="15.75" customHeight="1" x14ac:dyDescent="0.15">
      <c r="A8" s="8" t="s">
        <v>21</v>
      </c>
      <c r="B8" s="9">
        <v>1201</v>
      </c>
      <c r="C8" s="7" t="s">
        <v>30</v>
      </c>
      <c r="D8" s="10" t="s">
        <v>23</v>
      </c>
      <c r="E8" s="7" t="s">
        <v>38</v>
      </c>
      <c r="F8" s="18">
        <v>44440</v>
      </c>
      <c r="G8" s="19">
        <v>210378</v>
      </c>
      <c r="H8" s="9">
        <v>18.8</v>
      </c>
      <c r="I8" s="7"/>
      <c r="J8" s="7"/>
      <c r="K8" s="7">
        <v>645</v>
      </c>
      <c r="L8" s="7">
        <v>208.3</v>
      </c>
      <c r="M8" s="11">
        <v>58.8</v>
      </c>
      <c r="N8" s="11">
        <f t="shared" si="0"/>
        <v>149.5</v>
      </c>
    </row>
    <row r="9" spans="1:14" ht="15.75" customHeight="1" x14ac:dyDescent="0.15">
      <c r="A9" s="8" t="s">
        <v>21</v>
      </c>
      <c r="B9" s="9">
        <v>1202</v>
      </c>
      <c r="C9" s="7" t="s">
        <v>29</v>
      </c>
      <c r="D9" s="10" t="s">
        <v>23</v>
      </c>
      <c r="E9" s="7" t="s">
        <v>38</v>
      </c>
      <c r="F9" s="18">
        <v>44440</v>
      </c>
      <c r="G9" s="19">
        <v>210379</v>
      </c>
      <c r="H9" s="9">
        <v>19.8</v>
      </c>
      <c r="I9" s="7"/>
      <c r="J9" s="7"/>
      <c r="K9" s="7">
        <v>670</v>
      </c>
      <c r="L9" s="7">
        <v>208.9</v>
      </c>
      <c r="M9" s="11">
        <v>58.8</v>
      </c>
      <c r="N9" s="11">
        <f t="shared" si="0"/>
        <v>150.10000000000002</v>
      </c>
    </row>
    <row r="10" spans="1:14" ht="15.75" customHeight="1" x14ac:dyDescent="0.15">
      <c r="A10" s="8" t="s">
        <v>21</v>
      </c>
      <c r="B10" s="9">
        <v>1203</v>
      </c>
      <c r="C10" s="7" t="s">
        <v>27</v>
      </c>
      <c r="D10" s="10" t="s">
        <v>23</v>
      </c>
      <c r="E10" s="7" t="s">
        <v>38</v>
      </c>
      <c r="F10" s="18">
        <v>44440</v>
      </c>
      <c r="G10" s="19">
        <v>210380</v>
      </c>
      <c r="H10" s="9">
        <v>21.1</v>
      </c>
      <c r="I10" s="7"/>
      <c r="J10" s="7"/>
      <c r="K10" s="7">
        <v>570</v>
      </c>
      <c r="L10" s="7">
        <v>193.2</v>
      </c>
      <c r="M10" s="11">
        <v>58.8</v>
      </c>
      <c r="N10" s="11">
        <f t="shared" si="0"/>
        <v>134.39999999999998</v>
      </c>
    </row>
    <row r="11" spans="1:14" ht="15.75" customHeight="1" x14ac:dyDescent="0.15">
      <c r="A11" s="8" t="s">
        <v>21</v>
      </c>
      <c r="B11" s="9">
        <v>1204</v>
      </c>
      <c r="C11" s="7" t="s">
        <v>22</v>
      </c>
      <c r="D11" s="10" t="s">
        <v>23</v>
      </c>
      <c r="E11" s="7" t="s">
        <v>38</v>
      </c>
      <c r="F11" s="18">
        <v>44440</v>
      </c>
      <c r="G11" s="19">
        <v>210381</v>
      </c>
      <c r="H11" s="9">
        <v>21</v>
      </c>
      <c r="I11" s="7"/>
      <c r="J11" s="7"/>
      <c r="K11" s="7">
        <v>965</v>
      </c>
      <c r="L11" s="7">
        <v>273.8</v>
      </c>
      <c r="M11" s="11">
        <v>58.8</v>
      </c>
      <c r="N11" s="11">
        <f t="shared" si="0"/>
        <v>215</v>
      </c>
    </row>
    <row r="12" spans="1:14" ht="15.75" customHeight="1" x14ac:dyDescent="0.15">
      <c r="A12" s="8" t="s">
        <v>21</v>
      </c>
      <c r="B12" s="9">
        <v>1205</v>
      </c>
      <c r="C12" s="7" t="s">
        <v>28</v>
      </c>
      <c r="D12" s="10" t="s">
        <v>23</v>
      </c>
      <c r="E12" s="7" t="s">
        <v>38</v>
      </c>
      <c r="F12" s="18">
        <v>44440</v>
      </c>
      <c r="G12" s="19">
        <v>210382</v>
      </c>
      <c r="H12" s="9">
        <v>18.600000000000001</v>
      </c>
      <c r="I12" s="7"/>
      <c r="J12" s="7"/>
      <c r="K12" s="7">
        <v>890</v>
      </c>
      <c r="L12" s="7">
        <v>247.3</v>
      </c>
      <c r="M12" s="11">
        <v>58.8</v>
      </c>
      <c r="N12" s="11">
        <f t="shared" si="0"/>
        <v>188.5</v>
      </c>
    </row>
    <row r="13" spans="1:14" ht="15.75" customHeight="1" x14ac:dyDescent="0.15">
      <c r="A13" s="8" t="s">
        <v>21</v>
      </c>
      <c r="B13" s="9">
        <v>1206</v>
      </c>
      <c r="C13" s="7" t="s">
        <v>31</v>
      </c>
      <c r="D13" s="10" t="s">
        <v>23</v>
      </c>
      <c r="E13" s="7" t="s">
        <v>38</v>
      </c>
      <c r="F13" s="18">
        <v>44440</v>
      </c>
      <c r="G13" s="19">
        <v>210383</v>
      </c>
      <c r="H13" s="9">
        <v>14.4</v>
      </c>
      <c r="I13" s="7"/>
      <c r="J13" s="7"/>
      <c r="K13" s="7">
        <v>830</v>
      </c>
      <c r="L13" s="7">
        <v>231.8</v>
      </c>
      <c r="M13" s="11">
        <v>58.8</v>
      </c>
      <c r="N13" s="11">
        <f t="shared" si="0"/>
        <v>173</v>
      </c>
    </row>
    <row r="14" spans="1:14" ht="15.75" customHeight="1" x14ac:dyDescent="0.15">
      <c r="A14" s="8" t="s">
        <v>21</v>
      </c>
      <c r="B14" s="9">
        <v>1307</v>
      </c>
      <c r="C14" s="7" t="s">
        <v>27</v>
      </c>
      <c r="D14" s="10" t="s">
        <v>23</v>
      </c>
      <c r="E14" s="7" t="s">
        <v>38</v>
      </c>
      <c r="F14" s="18">
        <v>44440</v>
      </c>
      <c r="G14" s="19">
        <v>210384</v>
      </c>
      <c r="H14" s="9">
        <v>21.6</v>
      </c>
      <c r="I14" s="7"/>
      <c r="J14" s="7"/>
      <c r="K14" s="7">
        <v>1065</v>
      </c>
      <c r="L14" s="7">
        <v>283</v>
      </c>
      <c r="M14" s="11">
        <v>58.8</v>
      </c>
      <c r="N14" s="11">
        <f t="shared" si="0"/>
        <v>224.2</v>
      </c>
    </row>
    <row r="15" spans="1:14" ht="15.75" customHeight="1" x14ac:dyDescent="0.15">
      <c r="A15" s="8" t="s">
        <v>21</v>
      </c>
      <c r="B15" s="9">
        <v>1308</v>
      </c>
      <c r="C15" s="7" t="s">
        <v>22</v>
      </c>
      <c r="D15" s="10" t="s">
        <v>23</v>
      </c>
      <c r="E15" s="7" t="s">
        <v>38</v>
      </c>
      <c r="F15" s="18">
        <v>44440</v>
      </c>
      <c r="G15" s="19">
        <v>210385</v>
      </c>
      <c r="H15" s="9">
        <v>19.2</v>
      </c>
      <c r="I15" s="7"/>
      <c r="J15" s="7"/>
      <c r="K15" s="7">
        <v>970</v>
      </c>
      <c r="L15" s="7">
        <v>263.89999999999998</v>
      </c>
      <c r="M15" s="11">
        <v>58.8</v>
      </c>
      <c r="N15" s="11">
        <f t="shared" si="0"/>
        <v>205.09999999999997</v>
      </c>
    </row>
    <row r="16" spans="1:14" ht="15.75" customHeight="1" x14ac:dyDescent="0.15">
      <c r="A16" s="8" t="s">
        <v>21</v>
      </c>
      <c r="B16" s="9">
        <v>1309</v>
      </c>
      <c r="C16" s="7" t="s">
        <v>31</v>
      </c>
      <c r="D16" s="10" t="s">
        <v>23</v>
      </c>
      <c r="E16" s="7" t="s">
        <v>38</v>
      </c>
      <c r="F16" s="18">
        <v>44440</v>
      </c>
      <c r="G16" s="19">
        <v>210386</v>
      </c>
      <c r="H16" s="9">
        <v>15.8</v>
      </c>
      <c r="I16" s="7"/>
      <c r="J16" s="7"/>
      <c r="K16" s="7">
        <v>835</v>
      </c>
      <c r="L16" s="7">
        <v>237.9</v>
      </c>
      <c r="M16" s="11">
        <v>58.8</v>
      </c>
      <c r="N16" s="11">
        <f t="shared" si="0"/>
        <v>179.10000000000002</v>
      </c>
    </row>
    <row r="17" spans="1:14" ht="15.75" customHeight="1" x14ac:dyDescent="0.15">
      <c r="A17" s="8" t="s">
        <v>21</v>
      </c>
      <c r="B17" s="9">
        <v>1310</v>
      </c>
      <c r="C17" s="7" t="s">
        <v>29</v>
      </c>
      <c r="D17" s="10" t="s">
        <v>23</v>
      </c>
      <c r="E17" s="7" t="s">
        <v>38</v>
      </c>
      <c r="F17" s="18">
        <v>44440</v>
      </c>
      <c r="G17" s="19">
        <v>210387</v>
      </c>
      <c r="H17" s="9">
        <v>22</v>
      </c>
      <c r="I17" s="7"/>
      <c r="J17" s="7"/>
      <c r="K17" s="7">
        <v>775</v>
      </c>
      <c r="L17" s="7">
        <v>235.5</v>
      </c>
      <c r="M17" s="11">
        <v>58.8</v>
      </c>
      <c r="N17" s="11">
        <f t="shared" si="0"/>
        <v>176.7</v>
      </c>
    </row>
    <row r="18" spans="1:14" ht="15.75" customHeight="1" x14ac:dyDescent="0.15">
      <c r="A18" s="8" t="s">
        <v>21</v>
      </c>
      <c r="B18" s="9">
        <v>1311</v>
      </c>
      <c r="C18" s="7" t="s">
        <v>30</v>
      </c>
      <c r="D18" s="10" t="s">
        <v>23</v>
      </c>
      <c r="E18" s="7" t="s">
        <v>38</v>
      </c>
      <c r="F18" s="18">
        <v>44440</v>
      </c>
      <c r="G18" s="19">
        <v>210388</v>
      </c>
      <c r="H18" s="9">
        <v>19.8</v>
      </c>
      <c r="I18" s="7"/>
      <c r="J18" s="7"/>
      <c r="K18" s="7">
        <v>720</v>
      </c>
      <c r="L18" s="7">
        <v>222.1</v>
      </c>
      <c r="M18" s="11">
        <v>58.8</v>
      </c>
      <c r="N18" s="11">
        <f t="shared" si="0"/>
        <v>163.30000000000001</v>
      </c>
    </row>
    <row r="19" spans="1:14" ht="15.75" customHeight="1" x14ac:dyDescent="0.15">
      <c r="A19" s="8" t="s">
        <v>21</v>
      </c>
      <c r="B19" s="9">
        <v>1312</v>
      </c>
      <c r="C19" s="7" t="s">
        <v>28</v>
      </c>
      <c r="D19" s="10" t="s">
        <v>23</v>
      </c>
      <c r="E19" s="7" t="s">
        <v>38</v>
      </c>
      <c r="F19" s="18">
        <v>44440</v>
      </c>
      <c r="G19" s="19">
        <v>210389</v>
      </c>
      <c r="H19" s="9">
        <v>21.4</v>
      </c>
      <c r="I19" s="7"/>
      <c r="J19" s="7"/>
      <c r="K19" s="7">
        <v>680</v>
      </c>
      <c r="L19" s="7">
        <v>210.5</v>
      </c>
      <c r="M19" s="11">
        <v>58.8</v>
      </c>
      <c r="N19" s="11">
        <f t="shared" si="0"/>
        <v>151.69999999999999</v>
      </c>
    </row>
    <row r="20" spans="1:14" ht="15.75" customHeight="1" x14ac:dyDescent="0.15">
      <c r="A20" s="8" t="s">
        <v>21</v>
      </c>
      <c r="B20" s="9">
        <v>1401</v>
      </c>
      <c r="C20" s="7" t="s">
        <v>22</v>
      </c>
      <c r="D20" s="10" t="s">
        <v>23</v>
      </c>
      <c r="E20" s="7" t="s">
        <v>38</v>
      </c>
      <c r="F20" s="18">
        <v>44440</v>
      </c>
      <c r="G20" s="19">
        <v>210390</v>
      </c>
      <c r="H20" s="9">
        <v>22</v>
      </c>
      <c r="I20" s="7"/>
      <c r="J20" s="7"/>
      <c r="K20" s="7">
        <v>845</v>
      </c>
      <c r="L20" s="7">
        <v>246.1</v>
      </c>
      <c r="M20" s="11">
        <v>58.8</v>
      </c>
      <c r="N20" s="11">
        <f t="shared" si="0"/>
        <v>187.3</v>
      </c>
    </row>
    <row r="21" spans="1:14" ht="15.75" customHeight="1" x14ac:dyDescent="0.15">
      <c r="A21" s="8" t="s">
        <v>21</v>
      </c>
      <c r="B21" s="9">
        <v>1402</v>
      </c>
      <c r="C21" s="7" t="s">
        <v>28</v>
      </c>
      <c r="D21" s="10" t="s">
        <v>23</v>
      </c>
      <c r="E21" s="7" t="s">
        <v>38</v>
      </c>
      <c r="F21" s="18">
        <v>44440</v>
      </c>
      <c r="G21" s="19">
        <v>210391</v>
      </c>
      <c r="H21" s="9">
        <v>19.399999999999999</v>
      </c>
      <c r="I21" s="7"/>
      <c r="J21" s="7"/>
      <c r="K21" s="7">
        <v>520</v>
      </c>
      <c r="L21" s="7">
        <v>180.9</v>
      </c>
      <c r="M21" s="11">
        <v>58.8</v>
      </c>
      <c r="N21" s="11">
        <f t="shared" si="0"/>
        <v>122.10000000000001</v>
      </c>
    </row>
    <row r="22" spans="1:14" ht="15.75" customHeight="1" x14ac:dyDescent="0.15">
      <c r="A22" s="8" t="s">
        <v>21</v>
      </c>
      <c r="B22" s="9">
        <v>1403</v>
      </c>
      <c r="C22" s="7" t="s">
        <v>29</v>
      </c>
      <c r="D22" s="10" t="s">
        <v>23</v>
      </c>
      <c r="E22" s="7" t="s">
        <v>38</v>
      </c>
      <c r="F22" s="18">
        <v>44440</v>
      </c>
      <c r="G22" s="19">
        <v>210392</v>
      </c>
      <c r="H22" s="9">
        <v>20.8</v>
      </c>
      <c r="I22" s="7"/>
      <c r="J22" s="7"/>
      <c r="K22" s="7">
        <v>905</v>
      </c>
      <c r="L22" s="7">
        <v>261.2</v>
      </c>
      <c r="M22" s="11">
        <v>58.8</v>
      </c>
      <c r="N22" s="11">
        <f t="shared" si="0"/>
        <v>202.39999999999998</v>
      </c>
    </row>
    <row r="23" spans="1:14" ht="15.75" customHeight="1" x14ac:dyDescent="0.15">
      <c r="A23" s="8" t="s">
        <v>21</v>
      </c>
      <c r="B23" s="9">
        <v>1404</v>
      </c>
      <c r="C23" s="7" t="s">
        <v>27</v>
      </c>
      <c r="D23" s="10" t="s">
        <v>23</v>
      </c>
      <c r="E23" s="7" t="s">
        <v>38</v>
      </c>
      <c r="F23" s="18">
        <v>44440</v>
      </c>
      <c r="G23" s="19">
        <v>210393</v>
      </c>
      <c r="H23" s="9">
        <v>18.8</v>
      </c>
      <c r="I23" s="7"/>
      <c r="J23" s="7"/>
      <c r="K23" s="7">
        <v>995</v>
      </c>
      <c r="L23" s="7">
        <v>279.39999999999998</v>
      </c>
      <c r="M23" s="11">
        <v>58.8</v>
      </c>
      <c r="N23" s="11">
        <f t="shared" si="0"/>
        <v>220.59999999999997</v>
      </c>
    </row>
    <row r="24" spans="1:14" ht="15.75" customHeight="1" x14ac:dyDescent="0.15">
      <c r="A24" s="21" t="s">
        <v>21</v>
      </c>
      <c r="B24" s="22">
        <v>1405</v>
      </c>
      <c r="C24" s="21" t="s">
        <v>31</v>
      </c>
      <c r="D24" s="21" t="s">
        <v>23</v>
      </c>
      <c r="E24" s="21" t="s">
        <v>38</v>
      </c>
      <c r="F24" s="23">
        <v>44440</v>
      </c>
      <c r="G24" s="24">
        <v>210394</v>
      </c>
      <c r="H24" s="22">
        <v>3.85</v>
      </c>
      <c r="I24" s="21"/>
      <c r="J24" s="21"/>
      <c r="K24" s="21">
        <v>390</v>
      </c>
      <c r="L24" s="21">
        <v>146.9</v>
      </c>
      <c r="M24" s="11">
        <v>58.8</v>
      </c>
      <c r="N24" s="11">
        <f t="shared" si="0"/>
        <v>88.100000000000009</v>
      </c>
    </row>
    <row r="25" spans="1:14" ht="15.75" customHeight="1" x14ac:dyDescent="0.15">
      <c r="A25" s="21" t="s">
        <v>21</v>
      </c>
      <c r="B25" s="22">
        <v>1406</v>
      </c>
      <c r="C25" s="21" t="s">
        <v>30</v>
      </c>
      <c r="D25" s="21" t="s">
        <v>23</v>
      </c>
      <c r="E25" s="21" t="s">
        <v>38</v>
      </c>
      <c r="F25" s="23">
        <v>44440</v>
      </c>
      <c r="G25" s="24">
        <v>210395</v>
      </c>
      <c r="H25" s="22">
        <v>5.4</v>
      </c>
      <c r="I25" s="21"/>
      <c r="J25" s="21"/>
      <c r="K25" s="21">
        <v>595</v>
      </c>
      <c r="L25" s="21">
        <v>189.1</v>
      </c>
      <c r="M25" s="11">
        <v>58.8</v>
      </c>
      <c r="N25" s="11">
        <f t="shared" si="0"/>
        <v>130.30000000000001</v>
      </c>
    </row>
    <row r="26" spans="1:14" ht="15.75" customHeight="1" x14ac:dyDescent="0.15">
      <c r="A26" s="17" t="s">
        <v>33</v>
      </c>
      <c r="B26" s="9">
        <v>2101</v>
      </c>
      <c r="C26" s="7" t="s">
        <v>31</v>
      </c>
      <c r="D26" s="10" t="s">
        <v>23</v>
      </c>
      <c r="E26" s="7" t="s">
        <v>38</v>
      </c>
      <c r="F26" s="18">
        <v>44440</v>
      </c>
      <c r="G26" s="19">
        <v>210396</v>
      </c>
      <c r="H26" s="105">
        <v>8.5980282252102391</v>
      </c>
      <c r="I26" s="7"/>
      <c r="J26" s="7"/>
      <c r="K26" s="7">
        <v>550</v>
      </c>
      <c r="L26" s="11">
        <v>178.4</v>
      </c>
      <c r="M26" s="11">
        <v>58.8</v>
      </c>
      <c r="N26" s="11">
        <f t="shared" si="0"/>
        <v>119.60000000000001</v>
      </c>
    </row>
    <row r="27" spans="1:14" ht="15.75" customHeight="1" x14ac:dyDescent="0.15">
      <c r="A27" s="17" t="s">
        <v>33</v>
      </c>
      <c r="B27" s="9">
        <v>2102</v>
      </c>
      <c r="C27" s="7" t="s">
        <v>30</v>
      </c>
      <c r="D27" s="10" t="s">
        <v>23</v>
      </c>
      <c r="E27" s="7" t="s">
        <v>38</v>
      </c>
      <c r="F27" s="18">
        <v>44440</v>
      </c>
      <c r="G27" s="19">
        <v>210397</v>
      </c>
      <c r="H27" s="105">
        <v>11.750638574453999</v>
      </c>
      <c r="I27" s="7"/>
      <c r="J27" s="7"/>
      <c r="K27" s="7">
        <v>655</v>
      </c>
      <c r="L27" s="11">
        <v>198.5</v>
      </c>
      <c r="M27" s="11">
        <v>58.8</v>
      </c>
      <c r="N27" s="11">
        <f t="shared" si="0"/>
        <v>139.69999999999999</v>
      </c>
    </row>
    <row r="28" spans="1:14" ht="15.75" customHeight="1" x14ac:dyDescent="0.15">
      <c r="A28" s="17" t="s">
        <v>33</v>
      </c>
      <c r="B28" s="9">
        <v>2103</v>
      </c>
      <c r="C28" s="7" t="s">
        <v>27</v>
      </c>
      <c r="D28" s="10" t="s">
        <v>23</v>
      </c>
      <c r="E28" s="7" t="s">
        <v>38</v>
      </c>
      <c r="F28" s="18">
        <v>44440</v>
      </c>
      <c r="G28" s="19">
        <v>210398</v>
      </c>
      <c r="H28" s="105">
        <v>10.2845645309246</v>
      </c>
      <c r="I28" s="7"/>
      <c r="J28" s="7"/>
      <c r="K28" s="7">
        <v>635</v>
      </c>
      <c r="L28" s="11">
        <v>189.5</v>
      </c>
      <c r="M28" s="11">
        <v>58.8</v>
      </c>
      <c r="N28" s="11">
        <f t="shared" si="0"/>
        <v>130.69999999999999</v>
      </c>
    </row>
    <row r="29" spans="1:14" ht="15.75" customHeight="1" x14ac:dyDescent="0.15">
      <c r="A29" s="17" t="s">
        <v>33</v>
      </c>
      <c r="B29" s="9">
        <v>2104</v>
      </c>
      <c r="C29" s="7" t="s">
        <v>28</v>
      </c>
      <c r="D29" s="10" t="s">
        <v>23</v>
      </c>
      <c r="E29" s="7" t="s">
        <v>38</v>
      </c>
      <c r="F29" s="18">
        <v>44440</v>
      </c>
      <c r="G29" s="19">
        <v>210399</v>
      </c>
      <c r="H29" s="105">
        <v>18.706222946386902</v>
      </c>
      <c r="I29" s="7"/>
      <c r="J29" s="7"/>
      <c r="K29" s="7">
        <v>570</v>
      </c>
      <c r="L29" s="11">
        <v>188.5</v>
      </c>
      <c r="M29" s="11">
        <v>58.8</v>
      </c>
      <c r="N29" s="11">
        <f t="shared" si="0"/>
        <v>129.69999999999999</v>
      </c>
    </row>
    <row r="30" spans="1:14" ht="15.75" customHeight="1" x14ac:dyDescent="0.15">
      <c r="A30" s="17" t="s">
        <v>33</v>
      </c>
      <c r="B30" s="9">
        <v>2105</v>
      </c>
      <c r="C30" s="7" t="s">
        <v>22</v>
      </c>
      <c r="D30" s="10" t="s">
        <v>23</v>
      </c>
      <c r="E30" s="7" t="s">
        <v>38</v>
      </c>
      <c r="F30" s="18">
        <v>44440</v>
      </c>
      <c r="G30" s="19">
        <v>210400</v>
      </c>
      <c r="H30" s="105">
        <v>25.827154014958499</v>
      </c>
      <c r="I30" s="7"/>
      <c r="J30" s="7"/>
      <c r="K30" s="7">
        <v>870</v>
      </c>
      <c r="L30" s="11">
        <v>244.9</v>
      </c>
      <c r="M30" s="11">
        <v>58.8</v>
      </c>
      <c r="N30" s="11">
        <f t="shared" si="0"/>
        <v>186.10000000000002</v>
      </c>
    </row>
    <row r="31" spans="1:14" ht="15.75" customHeight="1" x14ac:dyDescent="0.15">
      <c r="A31" s="17" t="s">
        <v>33</v>
      </c>
      <c r="B31" s="9">
        <v>2106</v>
      </c>
      <c r="C31" s="7" t="s">
        <v>29</v>
      </c>
      <c r="D31" s="10" t="s">
        <v>23</v>
      </c>
      <c r="E31" s="7" t="s">
        <v>38</v>
      </c>
      <c r="F31" s="18">
        <v>44440</v>
      </c>
      <c r="G31" s="19">
        <v>210401</v>
      </c>
      <c r="H31" s="105">
        <v>22.3548733855466</v>
      </c>
      <c r="I31" s="7"/>
      <c r="J31" s="7"/>
      <c r="K31" s="7">
        <v>565</v>
      </c>
      <c r="L31" s="11">
        <v>192</v>
      </c>
      <c r="M31" s="11">
        <v>58.8</v>
      </c>
      <c r="N31" s="11">
        <f t="shared" si="0"/>
        <v>133.19999999999999</v>
      </c>
    </row>
    <row r="32" spans="1:14" ht="15.75" customHeight="1" x14ac:dyDescent="0.15">
      <c r="A32" s="17" t="s">
        <v>33</v>
      </c>
      <c r="B32" s="9">
        <v>2201</v>
      </c>
      <c r="C32" s="7" t="s">
        <v>22</v>
      </c>
      <c r="D32" s="10" t="s">
        <v>23</v>
      </c>
      <c r="E32" s="7" t="s">
        <v>38</v>
      </c>
      <c r="F32" s="18">
        <v>44440</v>
      </c>
      <c r="G32" s="19">
        <v>210402</v>
      </c>
      <c r="H32" s="105">
        <v>21.616324807227301</v>
      </c>
      <c r="I32" s="7"/>
      <c r="J32" s="7"/>
      <c r="K32" s="7">
        <v>455</v>
      </c>
      <c r="L32" s="11">
        <v>165.1</v>
      </c>
      <c r="M32" s="11">
        <v>58.8</v>
      </c>
      <c r="N32" s="11">
        <f t="shared" si="0"/>
        <v>106.3</v>
      </c>
    </row>
    <row r="33" spans="1:14" ht="15.75" customHeight="1" x14ac:dyDescent="0.15">
      <c r="A33" s="17" t="s">
        <v>33</v>
      </c>
      <c r="B33" s="9">
        <v>2202</v>
      </c>
      <c r="C33" s="7" t="s">
        <v>27</v>
      </c>
      <c r="D33" s="10" t="s">
        <v>23</v>
      </c>
      <c r="E33" s="7" t="s">
        <v>38</v>
      </c>
      <c r="F33" s="18">
        <v>44440</v>
      </c>
      <c r="G33" s="19">
        <v>210403</v>
      </c>
      <c r="H33" s="105">
        <v>35.009407234958601</v>
      </c>
      <c r="I33" s="7"/>
      <c r="J33" s="7"/>
      <c r="K33" s="7">
        <v>525</v>
      </c>
      <c r="L33" s="11">
        <v>176.8</v>
      </c>
      <c r="M33" s="11">
        <v>58.8</v>
      </c>
      <c r="N33" s="11">
        <f t="shared" si="0"/>
        <v>118.00000000000001</v>
      </c>
    </row>
    <row r="34" spans="1:14" ht="15.75" customHeight="1" x14ac:dyDescent="0.15">
      <c r="A34" s="17" t="s">
        <v>33</v>
      </c>
      <c r="B34" s="9">
        <v>2203</v>
      </c>
      <c r="C34" s="7" t="s">
        <v>29</v>
      </c>
      <c r="D34" s="10" t="s">
        <v>23</v>
      </c>
      <c r="E34" s="7" t="s">
        <v>38</v>
      </c>
      <c r="F34" s="18">
        <v>44440</v>
      </c>
      <c r="G34" s="19">
        <v>210404</v>
      </c>
      <c r="H34" s="105">
        <v>22.487150742857601</v>
      </c>
      <c r="I34" s="7"/>
      <c r="J34" s="7"/>
      <c r="K34" s="7">
        <v>595</v>
      </c>
      <c r="L34" s="11">
        <v>189.2</v>
      </c>
      <c r="M34" s="11">
        <v>58.8</v>
      </c>
      <c r="N34" s="11">
        <f t="shared" si="0"/>
        <v>130.39999999999998</v>
      </c>
    </row>
    <row r="35" spans="1:14" ht="15.75" customHeight="1" x14ac:dyDescent="0.15">
      <c r="A35" s="17" t="s">
        <v>33</v>
      </c>
      <c r="B35" s="9">
        <v>2204</v>
      </c>
      <c r="C35" s="7" t="s">
        <v>28</v>
      </c>
      <c r="D35" s="10" t="s">
        <v>23</v>
      </c>
      <c r="E35" s="7" t="s">
        <v>38</v>
      </c>
      <c r="F35" s="18">
        <v>44440</v>
      </c>
      <c r="G35" s="19">
        <v>210405</v>
      </c>
      <c r="H35" s="105">
        <v>26.246032313109701</v>
      </c>
      <c r="I35" s="7"/>
      <c r="J35" s="7"/>
      <c r="K35" s="7">
        <v>510</v>
      </c>
      <c r="L35" s="11">
        <v>174.2</v>
      </c>
      <c r="M35" s="11">
        <v>58.8</v>
      </c>
      <c r="N35" s="11">
        <f t="shared" si="0"/>
        <v>115.39999999999999</v>
      </c>
    </row>
    <row r="36" spans="1:14" ht="15.75" customHeight="1" x14ac:dyDescent="0.15">
      <c r="A36" s="17" t="s">
        <v>33</v>
      </c>
      <c r="B36" s="9">
        <v>2205</v>
      </c>
      <c r="C36" s="7" t="s">
        <v>31</v>
      </c>
      <c r="D36" s="10" t="s">
        <v>23</v>
      </c>
      <c r="E36" s="7" t="s">
        <v>38</v>
      </c>
      <c r="F36" s="18">
        <v>44440</v>
      </c>
      <c r="G36" s="19">
        <v>210406</v>
      </c>
      <c r="H36" s="105">
        <v>26.620818158824001</v>
      </c>
      <c r="I36" s="7"/>
      <c r="J36" s="7"/>
      <c r="K36" s="7">
        <v>545</v>
      </c>
      <c r="L36" s="11">
        <v>182.4</v>
      </c>
      <c r="M36" s="11">
        <v>58.8</v>
      </c>
      <c r="N36" s="11">
        <f t="shared" si="0"/>
        <v>123.60000000000001</v>
      </c>
    </row>
    <row r="37" spans="1:14" ht="15.75" customHeight="1" x14ac:dyDescent="0.15">
      <c r="A37" s="17" t="s">
        <v>33</v>
      </c>
      <c r="B37" s="9">
        <v>2206</v>
      </c>
      <c r="C37" s="7" t="s">
        <v>30</v>
      </c>
      <c r="D37" s="10" t="s">
        <v>23</v>
      </c>
      <c r="E37" s="7" t="s">
        <v>38</v>
      </c>
      <c r="F37" s="18">
        <v>44440</v>
      </c>
      <c r="G37" s="19">
        <v>210407</v>
      </c>
      <c r="H37" s="105">
        <v>20.5691290618491</v>
      </c>
      <c r="I37" s="7"/>
      <c r="J37" s="7"/>
      <c r="K37" s="7">
        <v>460</v>
      </c>
      <c r="L37" s="11">
        <v>167.6</v>
      </c>
      <c r="M37" s="11">
        <v>58.8</v>
      </c>
      <c r="N37" s="11">
        <f t="shared" si="0"/>
        <v>108.8</v>
      </c>
    </row>
    <row r="38" spans="1:14" ht="15.75" customHeight="1" x14ac:dyDescent="0.15">
      <c r="A38" s="17" t="s">
        <v>33</v>
      </c>
      <c r="B38" s="9">
        <v>2307</v>
      </c>
      <c r="C38" s="7" t="s">
        <v>22</v>
      </c>
      <c r="D38" s="10" t="s">
        <v>23</v>
      </c>
      <c r="E38" s="7" t="s">
        <v>38</v>
      </c>
      <c r="F38" s="18">
        <v>44440</v>
      </c>
      <c r="G38" s="19">
        <v>210408</v>
      </c>
      <c r="H38" s="105">
        <v>17.1960564504205</v>
      </c>
      <c r="I38" s="7"/>
      <c r="J38" s="7"/>
      <c r="K38" s="7">
        <v>865</v>
      </c>
      <c r="L38" s="11">
        <v>251.7</v>
      </c>
      <c r="M38" s="11">
        <v>58.8</v>
      </c>
      <c r="N38" s="11">
        <f t="shared" si="0"/>
        <v>192.89999999999998</v>
      </c>
    </row>
    <row r="39" spans="1:14" ht="15.75" customHeight="1" x14ac:dyDescent="0.15">
      <c r="A39" s="17" t="s">
        <v>33</v>
      </c>
      <c r="B39" s="9">
        <v>2308</v>
      </c>
      <c r="C39" s="7" t="s">
        <v>29</v>
      </c>
      <c r="D39" s="10" t="s">
        <v>23</v>
      </c>
      <c r="E39" s="7" t="s">
        <v>38</v>
      </c>
      <c r="F39" s="18">
        <v>44440</v>
      </c>
      <c r="G39" s="19">
        <v>210409</v>
      </c>
      <c r="H39" s="105">
        <v>29.563989358992099</v>
      </c>
      <c r="I39" s="7"/>
      <c r="J39" s="7"/>
      <c r="K39" s="7">
        <v>1060</v>
      </c>
      <c r="L39" s="11">
        <v>308.5</v>
      </c>
      <c r="M39" s="11">
        <v>58.8</v>
      </c>
      <c r="N39" s="11">
        <f t="shared" si="0"/>
        <v>249.7</v>
      </c>
    </row>
    <row r="40" spans="1:14" ht="15.75" customHeight="1" x14ac:dyDescent="0.15">
      <c r="A40" s="17" t="s">
        <v>33</v>
      </c>
      <c r="B40" s="9">
        <v>2309</v>
      </c>
      <c r="C40" s="7" t="s">
        <v>31</v>
      </c>
      <c r="D40" s="10" t="s">
        <v>23</v>
      </c>
      <c r="E40" s="7" t="s">
        <v>38</v>
      </c>
      <c r="F40" s="18">
        <v>44440</v>
      </c>
      <c r="G40" s="19">
        <v>210410</v>
      </c>
      <c r="H40" s="105">
        <v>25.3862294905887</v>
      </c>
      <c r="I40" s="7"/>
      <c r="J40" s="7"/>
      <c r="K40" s="7">
        <v>735</v>
      </c>
      <c r="L40" s="11">
        <v>221.8</v>
      </c>
      <c r="M40" s="11">
        <v>58.8</v>
      </c>
      <c r="N40" s="11">
        <f t="shared" si="0"/>
        <v>163</v>
      </c>
    </row>
    <row r="41" spans="1:14" ht="15.75" customHeight="1" x14ac:dyDescent="0.15">
      <c r="A41" s="17" t="s">
        <v>33</v>
      </c>
      <c r="B41" s="9">
        <v>2310</v>
      </c>
      <c r="C41" s="7" t="s">
        <v>27</v>
      </c>
      <c r="D41" s="10" t="s">
        <v>23</v>
      </c>
      <c r="E41" s="7" t="s">
        <v>38</v>
      </c>
      <c r="F41" s="18">
        <v>44440</v>
      </c>
      <c r="G41" s="19">
        <v>210411</v>
      </c>
      <c r="H41" s="105" t="s">
        <v>57</v>
      </c>
      <c r="I41" s="7"/>
      <c r="J41" s="7"/>
      <c r="K41" s="7">
        <v>1010</v>
      </c>
      <c r="L41" s="11">
        <v>267.39999999999998</v>
      </c>
      <c r="M41" s="11">
        <v>58.8</v>
      </c>
      <c r="N41" s="11">
        <f t="shared" si="0"/>
        <v>208.59999999999997</v>
      </c>
    </row>
    <row r="42" spans="1:14" ht="15.75" customHeight="1" x14ac:dyDescent="0.15">
      <c r="A42" s="17" t="s">
        <v>33</v>
      </c>
      <c r="B42" s="9">
        <v>2311</v>
      </c>
      <c r="C42" s="7" t="s">
        <v>30</v>
      </c>
      <c r="D42" s="10" t="s">
        <v>23</v>
      </c>
      <c r="E42" s="7" t="s">
        <v>38</v>
      </c>
      <c r="F42" s="18">
        <v>44440</v>
      </c>
      <c r="G42" s="19">
        <v>210412</v>
      </c>
      <c r="H42" s="105">
        <v>25.485437508571898</v>
      </c>
      <c r="I42" s="7"/>
      <c r="J42" s="7"/>
      <c r="K42" s="7">
        <v>945</v>
      </c>
      <c r="L42" s="11">
        <v>279</v>
      </c>
      <c r="M42" s="11">
        <v>58.8</v>
      </c>
      <c r="N42" s="11">
        <f t="shared" si="0"/>
        <v>220.2</v>
      </c>
    </row>
    <row r="43" spans="1:14" ht="15.75" customHeight="1" x14ac:dyDescent="0.15">
      <c r="A43" s="17" t="s">
        <v>33</v>
      </c>
      <c r="B43" s="9">
        <v>2312</v>
      </c>
      <c r="C43" s="7" t="s">
        <v>28</v>
      </c>
      <c r="D43" s="10" t="s">
        <v>23</v>
      </c>
      <c r="E43" s="7" t="s">
        <v>38</v>
      </c>
      <c r="F43" s="18">
        <v>44440</v>
      </c>
      <c r="G43" s="19">
        <v>210413</v>
      </c>
      <c r="H43" s="105">
        <v>15.6748668413448</v>
      </c>
      <c r="I43" s="7"/>
      <c r="J43" s="7"/>
      <c r="K43" s="7">
        <v>710</v>
      </c>
      <c r="L43" s="11">
        <v>230.3</v>
      </c>
      <c r="M43" s="11">
        <v>58.8</v>
      </c>
      <c r="N43" s="11">
        <f t="shared" si="0"/>
        <v>171.5</v>
      </c>
    </row>
    <row r="44" spans="1:14" ht="15.75" customHeight="1" x14ac:dyDescent="0.15">
      <c r="A44" s="17" t="s">
        <v>33</v>
      </c>
      <c r="B44" s="9">
        <v>2401</v>
      </c>
      <c r="C44" s="7" t="s">
        <v>30</v>
      </c>
      <c r="D44" s="10" t="s">
        <v>23</v>
      </c>
      <c r="E44" s="7" t="s">
        <v>38</v>
      </c>
      <c r="F44" s="18">
        <v>44440</v>
      </c>
      <c r="G44" s="19">
        <v>210414</v>
      </c>
      <c r="H44" s="105">
        <v>19.036916339664199</v>
      </c>
      <c r="I44" s="7"/>
      <c r="J44" s="7"/>
      <c r="K44" s="7">
        <v>665</v>
      </c>
      <c r="L44" s="11">
        <v>218.9</v>
      </c>
      <c r="M44" s="11">
        <v>58.8</v>
      </c>
      <c r="N44" s="11">
        <f t="shared" si="0"/>
        <v>160.10000000000002</v>
      </c>
    </row>
    <row r="45" spans="1:14" ht="15.75" customHeight="1" x14ac:dyDescent="0.15">
      <c r="A45" s="17" t="s">
        <v>33</v>
      </c>
      <c r="B45" s="9">
        <v>2402</v>
      </c>
      <c r="C45" s="7" t="s">
        <v>27</v>
      </c>
      <c r="D45" s="10" t="s">
        <v>23</v>
      </c>
      <c r="E45" s="7" t="s">
        <v>38</v>
      </c>
      <c r="F45" s="18">
        <v>44440</v>
      </c>
      <c r="G45" s="19">
        <v>210415</v>
      </c>
      <c r="H45" s="105">
        <v>31.6694039628577</v>
      </c>
      <c r="I45" s="7"/>
      <c r="J45" s="7"/>
      <c r="K45" s="7">
        <v>930</v>
      </c>
      <c r="L45" s="11">
        <v>259.3</v>
      </c>
      <c r="M45" s="11">
        <v>58.8</v>
      </c>
      <c r="N45" s="11">
        <f t="shared" si="0"/>
        <v>200.5</v>
      </c>
    </row>
    <row r="46" spans="1:14" ht="15.75" customHeight="1" x14ac:dyDescent="0.15">
      <c r="A46" s="17" t="s">
        <v>33</v>
      </c>
      <c r="B46" s="9">
        <v>2403</v>
      </c>
      <c r="C46" s="7" t="s">
        <v>22</v>
      </c>
      <c r="D46" s="10" t="s">
        <v>23</v>
      </c>
      <c r="E46" s="7" t="s">
        <v>38</v>
      </c>
      <c r="F46" s="18">
        <v>44440</v>
      </c>
      <c r="G46" s="19">
        <v>210416</v>
      </c>
      <c r="H46" s="105">
        <v>26.598771932605501</v>
      </c>
      <c r="I46" s="7"/>
      <c r="J46" s="7"/>
      <c r="K46" s="7">
        <v>880</v>
      </c>
      <c r="L46" s="11">
        <v>252.5</v>
      </c>
      <c r="M46" s="11">
        <v>58.8</v>
      </c>
      <c r="N46" s="11">
        <f t="shared" si="0"/>
        <v>193.7</v>
      </c>
    </row>
    <row r="47" spans="1:14" ht="15.75" customHeight="1" x14ac:dyDescent="0.15">
      <c r="A47" s="17" t="s">
        <v>33</v>
      </c>
      <c r="B47" s="9">
        <v>2404</v>
      </c>
      <c r="C47" s="7" t="s">
        <v>28</v>
      </c>
      <c r="D47" s="10" t="s">
        <v>23</v>
      </c>
      <c r="E47" s="7" t="s">
        <v>38</v>
      </c>
      <c r="F47" s="18">
        <v>44440</v>
      </c>
      <c r="G47" s="19">
        <v>210417</v>
      </c>
      <c r="H47" s="105">
        <v>8.9948602971430205</v>
      </c>
      <c r="I47" s="7"/>
      <c r="J47" s="7"/>
      <c r="K47" s="7">
        <v>835</v>
      </c>
      <c r="L47" s="11">
        <v>250.2</v>
      </c>
      <c r="M47" s="11">
        <v>58.8</v>
      </c>
      <c r="N47" s="11">
        <f t="shared" si="0"/>
        <v>191.39999999999998</v>
      </c>
    </row>
    <row r="48" spans="1:14" ht="15.75" customHeight="1" x14ac:dyDescent="0.15">
      <c r="A48" s="17" t="s">
        <v>33</v>
      </c>
      <c r="B48" s="9">
        <v>2405</v>
      </c>
      <c r="C48" s="7" t="s">
        <v>29</v>
      </c>
      <c r="D48" s="10" t="s">
        <v>23</v>
      </c>
      <c r="E48" s="7" t="s">
        <v>38</v>
      </c>
      <c r="F48" s="18">
        <v>44440</v>
      </c>
      <c r="G48" s="19">
        <v>210418</v>
      </c>
      <c r="H48" s="105">
        <v>19.455794637815501</v>
      </c>
      <c r="I48" s="7"/>
      <c r="J48" s="7"/>
      <c r="K48" s="7">
        <v>845</v>
      </c>
      <c r="L48" s="11">
        <v>247.8</v>
      </c>
      <c r="M48" s="11">
        <v>58.8</v>
      </c>
      <c r="N48" s="11">
        <f t="shared" si="0"/>
        <v>189</v>
      </c>
    </row>
    <row r="49" spans="1:28" ht="15.75" customHeight="1" x14ac:dyDescent="0.15">
      <c r="A49" s="17" t="s">
        <v>33</v>
      </c>
      <c r="B49" s="9">
        <v>2406</v>
      </c>
      <c r="C49" s="7" t="s">
        <v>31</v>
      </c>
      <c r="D49" s="10" t="s">
        <v>23</v>
      </c>
      <c r="E49" s="7" t="s">
        <v>38</v>
      </c>
      <c r="F49" s="18">
        <v>44440</v>
      </c>
      <c r="G49" s="19">
        <v>210419</v>
      </c>
      <c r="H49" s="105">
        <v>10.4609343406725</v>
      </c>
      <c r="I49" s="7"/>
      <c r="J49" s="7"/>
      <c r="K49" s="7">
        <v>785</v>
      </c>
      <c r="L49" s="11">
        <v>249.6</v>
      </c>
      <c r="M49" s="11">
        <v>58.8</v>
      </c>
      <c r="N49" s="11">
        <f t="shared" si="0"/>
        <v>190.8</v>
      </c>
    </row>
    <row r="50" spans="1:28" ht="15.75" customHeight="1" x14ac:dyDescent="0.15"/>
    <row r="51" spans="1:28" ht="15.75" customHeight="1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 spans="1:28" ht="15.75" customHeight="1" x14ac:dyDescent="0.15"/>
    <row r="53" spans="1:28" ht="15.75" customHeight="1" x14ac:dyDescent="0.15">
      <c r="A53" s="30" t="s">
        <v>21</v>
      </c>
      <c r="B53" s="31">
        <v>1101</v>
      </c>
      <c r="C53" s="32" t="s">
        <v>22</v>
      </c>
      <c r="D53" s="33" t="s">
        <v>23</v>
      </c>
      <c r="E53" s="34" t="s">
        <v>24</v>
      </c>
      <c r="F53" s="35">
        <v>44705</v>
      </c>
      <c r="G53" s="19">
        <v>220000</v>
      </c>
      <c r="I53" s="11">
        <v>1197.5999999999999</v>
      </c>
      <c r="J53" s="11">
        <v>52.7</v>
      </c>
      <c r="K53" s="11">
        <f t="shared" ref="K53:K148" si="1">I53-J53</f>
        <v>1144.8999999999999</v>
      </c>
    </row>
    <row r="54" spans="1:28" ht="15.75" customHeight="1" x14ac:dyDescent="0.15">
      <c r="A54" s="8" t="s">
        <v>21</v>
      </c>
      <c r="B54" s="9">
        <v>1102</v>
      </c>
      <c r="C54" s="7" t="s">
        <v>27</v>
      </c>
      <c r="D54" s="10" t="s">
        <v>23</v>
      </c>
      <c r="E54" s="11" t="s">
        <v>24</v>
      </c>
      <c r="F54" s="38">
        <v>44705</v>
      </c>
      <c r="G54" s="19">
        <v>220001</v>
      </c>
      <c r="I54" s="11">
        <v>583.79999999999995</v>
      </c>
      <c r="J54" s="11">
        <v>52.7</v>
      </c>
      <c r="K54" s="11">
        <f t="shared" si="1"/>
        <v>531.09999999999991</v>
      </c>
    </row>
    <row r="55" spans="1:28" ht="15.75" customHeight="1" x14ac:dyDescent="0.15">
      <c r="A55" s="8" t="s">
        <v>21</v>
      </c>
      <c r="B55" s="9">
        <v>1103</v>
      </c>
      <c r="C55" s="7" t="s">
        <v>28</v>
      </c>
      <c r="D55" s="10" t="s">
        <v>23</v>
      </c>
      <c r="E55" s="11" t="s">
        <v>24</v>
      </c>
      <c r="F55" s="38">
        <v>44705</v>
      </c>
      <c r="G55" s="19">
        <v>220002</v>
      </c>
      <c r="I55" s="11">
        <v>1165</v>
      </c>
      <c r="J55" s="11">
        <v>52.7</v>
      </c>
      <c r="K55" s="11">
        <f t="shared" si="1"/>
        <v>1112.3</v>
      </c>
    </row>
    <row r="56" spans="1:28" ht="15.75" customHeight="1" x14ac:dyDescent="0.15">
      <c r="A56" s="8" t="s">
        <v>21</v>
      </c>
      <c r="B56" s="9">
        <v>1104</v>
      </c>
      <c r="C56" s="7" t="s">
        <v>29</v>
      </c>
      <c r="D56" s="10" t="s">
        <v>23</v>
      </c>
      <c r="E56" s="11" t="s">
        <v>24</v>
      </c>
      <c r="F56" s="38">
        <v>44705</v>
      </c>
      <c r="G56" s="19">
        <v>220003</v>
      </c>
      <c r="I56" s="11">
        <v>934.5</v>
      </c>
      <c r="J56" s="11">
        <v>52.7</v>
      </c>
      <c r="K56" s="11">
        <f t="shared" si="1"/>
        <v>881.8</v>
      </c>
    </row>
    <row r="57" spans="1:28" ht="15.75" customHeight="1" x14ac:dyDescent="0.15">
      <c r="A57" s="8" t="s">
        <v>21</v>
      </c>
      <c r="B57" s="9">
        <v>1105</v>
      </c>
      <c r="C57" s="7" t="s">
        <v>30</v>
      </c>
      <c r="D57" s="10" t="s">
        <v>23</v>
      </c>
      <c r="E57" s="11" t="s">
        <v>24</v>
      </c>
      <c r="F57" s="38">
        <v>44705</v>
      </c>
      <c r="G57" s="19">
        <v>220004</v>
      </c>
      <c r="I57" s="11">
        <v>892.4</v>
      </c>
      <c r="J57" s="11">
        <v>52.7</v>
      </c>
      <c r="K57" s="11">
        <f t="shared" si="1"/>
        <v>839.69999999999993</v>
      </c>
    </row>
    <row r="58" spans="1:28" ht="15.75" customHeight="1" x14ac:dyDescent="0.15">
      <c r="A58" s="8" t="s">
        <v>21</v>
      </c>
      <c r="B58" s="9">
        <v>1106</v>
      </c>
      <c r="C58" s="7" t="s">
        <v>31</v>
      </c>
      <c r="D58" s="10" t="s">
        <v>23</v>
      </c>
      <c r="E58" s="11" t="s">
        <v>24</v>
      </c>
      <c r="F58" s="38">
        <v>44705</v>
      </c>
      <c r="G58" s="19">
        <v>220005</v>
      </c>
      <c r="I58" s="11">
        <v>1074.5</v>
      </c>
      <c r="J58" s="11">
        <v>52.7</v>
      </c>
      <c r="K58" s="11">
        <f t="shared" si="1"/>
        <v>1021.8</v>
      </c>
    </row>
    <row r="59" spans="1:28" ht="15.75" customHeight="1" x14ac:dyDescent="0.15">
      <c r="A59" s="8" t="s">
        <v>21</v>
      </c>
      <c r="B59" s="9">
        <v>1107</v>
      </c>
      <c r="C59" s="7" t="s">
        <v>29</v>
      </c>
      <c r="D59" s="16" t="s">
        <v>32</v>
      </c>
      <c r="E59" s="11" t="s">
        <v>24</v>
      </c>
      <c r="F59" s="38">
        <v>44705</v>
      </c>
      <c r="G59" s="19">
        <v>220006</v>
      </c>
      <c r="I59" s="11">
        <v>851.1</v>
      </c>
      <c r="J59" s="11">
        <v>52.7</v>
      </c>
      <c r="K59" s="11">
        <f t="shared" si="1"/>
        <v>798.4</v>
      </c>
    </row>
    <row r="60" spans="1:28" ht="15.75" customHeight="1" x14ac:dyDescent="0.15">
      <c r="A60" s="8" t="s">
        <v>21</v>
      </c>
      <c r="B60" s="9">
        <v>1108</v>
      </c>
      <c r="C60" s="7" t="s">
        <v>28</v>
      </c>
      <c r="D60" s="16" t="s">
        <v>32</v>
      </c>
      <c r="E60" s="11" t="s">
        <v>24</v>
      </c>
      <c r="F60" s="38">
        <v>44705</v>
      </c>
      <c r="G60" s="19">
        <v>220007</v>
      </c>
      <c r="I60" s="11">
        <v>1030</v>
      </c>
      <c r="J60" s="11">
        <v>52.7</v>
      </c>
      <c r="K60" s="11">
        <f t="shared" si="1"/>
        <v>977.3</v>
      </c>
    </row>
    <row r="61" spans="1:28" ht="15.75" customHeight="1" x14ac:dyDescent="0.15">
      <c r="A61" s="8" t="s">
        <v>21</v>
      </c>
      <c r="B61" s="9">
        <v>1109</v>
      </c>
      <c r="C61" s="7" t="s">
        <v>22</v>
      </c>
      <c r="D61" s="16" t="s">
        <v>32</v>
      </c>
      <c r="E61" s="11" t="s">
        <v>24</v>
      </c>
      <c r="F61" s="38">
        <v>44705</v>
      </c>
      <c r="G61" s="19">
        <v>220008</v>
      </c>
      <c r="I61" s="11">
        <v>738.9</v>
      </c>
      <c r="J61" s="11">
        <v>52.7</v>
      </c>
      <c r="K61" s="11">
        <f t="shared" si="1"/>
        <v>686.19999999999993</v>
      </c>
    </row>
    <row r="62" spans="1:28" ht="15.75" customHeight="1" x14ac:dyDescent="0.15">
      <c r="A62" s="8" t="s">
        <v>21</v>
      </c>
      <c r="B62" s="9">
        <v>1110</v>
      </c>
      <c r="C62" s="7" t="s">
        <v>27</v>
      </c>
      <c r="D62" s="16" t="s">
        <v>32</v>
      </c>
      <c r="E62" s="11" t="s">
        <v>24</v>
      </c>
      <c r="F62" s="38">
        <v>44705</v>
      </c>
      <c r="G62" s="19">
        <v>220009</v>
      </c>
      <c r="I62" s="11">
        <v>1440.4</v>
      </c>
      <c r="J62" s="11">
        <v>52.7</v>
      </c>
      <c r="K62" s="11">
        <f t="shared" si="1"/>
        <v>1387.7</v>
      </c>
    </row>
    <row r="63" spans="1:28" ht="15.75" customHeight="1" x14ac:dyDescent="0.15">
      <c r="A63" s="8" t="s">
        <v>21</v>
      </c>
      <c r="B63" s="9">
        <v>1111</v>
      </c>
      <c r="C63" s="7" t="s">
        <v>30</v>
      </c>
      <c r="D63" s="16" t="s">
        <v>32</v>
      </c>
      <c r="E63" s="11" t="s">
        <v>24</v>
      </c>
      <c r="F63" s="38">
        <v>44705</v>
      </c>
      <c r="G63" s="19">
        <v>220010</v>
      </c>
      <c r="I63" s="11">
        <v>769.4</v>
      </c>
      <c r="J63" s="11">
        <v>52.7</v>
      </c>
      <c r="K63" s="11">
        <f t="shared" si="1"/>
        <v>716.69999999999993</v>
      </c>
    </row>
    <row r="64" spans="1:28" ht="15.75" customHeight="1" x14ac:dyDescent="0.15">
      <c r="A64" s="8" t="s">
        <v>21</v>
      </c>
      <c r="B64" s="9">
        <v>1112</v>
      </c>
      <c r="C64" s="7" t="s">
        <v>31</v>
      </c>
      <c r="D64" s="16" t="s">
        <v>32</v>
      </c>
      <c r="E64" s="11" t="s">
        <v>24</v>
      </c>
      <c r="F64" s="38">
        <v>44705</v>
      </c>
      <c r="G64" s="19">
        <v>220011</v>
      </c>
      <c r="I64" s="11">
        <v>1310.9</v>
      </c>
      <c r="J64" s="11">
        <v>52.7</v>
      </c>
      <c r="K64" s="11">
        <f t="shared" si="1"/>
        <v>1258.2</v>
      </c>
    </row>
    <row r="65" spans="1:11" ht="15.75" customHeight="1" x14ac:dyDescent="0.15">
      <c r="A65" s="8" t="s">
        <v>21</v>
      </c>
      <c r="B65" s="9">
        <v>1201</v>
      </c>
      <c r="C65" s="7" t="s">
        <v>30</v>
      </c>
      <c r="D65" s="10" t="s">
        <v>23</v>
      </c>
      <c r="E65" s="11" t="s">
        <v>24</v>
      </c>
      <c r="F65" s="38">
        <v>44705</v>
      </c>
      <c r="G65" s="19">
        <v>220012</v>
      </c>
      <c r="I65" s="11">
        <v>1089.5</v>
      </c>
      <c r="J65" s="11">
        <v>52.7</v>
      </c>
      <c r="K65" s="11">
        <f t="shared" si="1"/>
        <v>1036.8</v>
      </c>
    </row>
    <row r="66" spans="1:11" ht="15.75" customHeight="1" x14ac:dyDescent="0.15">
      <c r="A66" s="8" t="s">
        <v>21</v>
      </c>
      <c r="B66" s="9">
        <v>1202</v>
      </c>
      <c r="C66" s="7" t="s">
        <v>29</v>
      </c>
      <c r="D66" s="10" t="s">
        <v>23</v>
      </c>
      <c r="E66" s="11" t="s">
        <v>24</v>
      </c>
      <c r="F66" s="38">
        <v>44705</v>
      </c>
      <c r="G66" s="19">
        <v>220013</v>
      </c>
      <c r="I66" s="11">
        <v>1117.2</v>
      </c>
      <c r="J66" s="11">
        <v>52.7</v>
      </c>
      <c r="K66" s="11">
        <f t="shared" si="1"/>
        <v>1064.5</v>
      </c>
    </row>
    <row r="67" spans="1:11" ht="15.75" customHeight="1" x14ac:dyDescent="0.15">
      <c r="A67" s="8" t="s">
        <v>21</v>
      </c>
      <c r="B67" s="9">
        <v>1203</v>
      </c>
      <c r="C67" s="7" t="s">
        <v>27</v>
      </c>
      <c r="D67" s="10" t="s">
        <v>23</v>
      </c>
      <c r="E67" s="11" t="s">
        <v>24</v>
      </c>
      <c r="F67" s="38">
        <v>44705</v>
      </c>
      <c r="G67" s="19">
        <v>220014</v>
      </c>
      <c r="I67" s="11">
        <v>1207.5999999999999</v>
      </c>
      <c r="J67" s="11">
        <v>52.7</v>
      </c>
      <c r="K67" s="11">
        <f t="shared" si="1"/>
        <v>1154.8999999999999</v>
      </c>
    </row>
    <row r="68" spans="1:11" ht="15.75" customHeight="1" x14ac:dyDescent="0.15">
      <c r="A68" s="8" t="s">
        <v>21</v>
      </c>
      <c r="B68" s="9">
        <v>1204</v>
      </c>
      <c r="C68" s="7" t="s">
        <v>22</v>
      </c>
      <c r="D68" s="10" t="s">
        <v>23</v>
      </c>
      <c r="E68" s="11" t="s">
        <v>24</v>
      </c>
      <c r="F68" s="38">
        <v>44705</v>
      </c>
      <c r="G68" s="19">
        <v>220015</v>
      </c>
      <c r="I68" s="11">
        <v>1221</v>
      </c>
      <c r="J68" s="11">
        <v>52.7</v>
      </c>
      <c r="K68" s="11">
        <f t="shared" si="1"/>
        <v>1168.3</v>
      </c>
    </row>
    <row r="69" spans="1:11" ht="15.75" customHeight="1" x14ac:dyDescent="0.15">
      <c r="A69" s="8" t="s">
        <v>21</v>
      </c>
      <c r="B69" s="9">
        <v>1205</v>
      </c>
      <c r="C69" s="7" t="s">
        <v>28</v>
      </c>
      <c r="D69" s="10" t="s">
        <v>23</v>
      </c>
      <c r="E69" s="11" t="s">
        <v>24</v>
      </c>
      <c r="F69" s="38">
        <v>44705</v>
      </c>
      <c r="G69" s="19">
        <v>220016</v>
      </c>
      <c r="I69" s="11">
        <v>902</v>
      </c>
      <c r="J69" s="11">
        <v>52.7</v>
      </c>
      <c r="K69" s="11">
        <f t="shared" si="1"/>
        <v>849.3</v>
      </c>
    </row>
    <row r="70" spans="1:11" ht="15.75" customHeight="1" x14ac:dyDescent="0.15">
      <c r="A70" s="8" t="s">
        <v>21</v>
      </c>
      <c r="B70" s="9">
        <v>1206</v>
      </c>
      <c r="C70" s="7" t="s">
        <v>31</v>
      </c>
      <c r="D70" s="10" t="s">
        <v>23</v>
      </c>
      <c r="E70" s="11" t="s">
        <v>24</v>
      </c>
      <c r="F70" s="38">
        <v>44705</v>
      </c>
      <c r="G70" s="19">
        <v>220017</v>
      </c>
      <c r="I70" s="11">
        <v>1169.7</v>
      </c>
      <c r="J70" s="11">
        <v>52.7</v>
      </c>
      <c r="K70" s="11">
        <f t="shared" si="1"/>
        <v>1117</v>
      </c>
    </row>
    <row r="71" spans="1:11" ht="15.75" customHeight="1" x14ac:dyDescent="0.15">
      <c r="A71" s="8" t="s">
        <v>21</v>
      </c>
      <c r="B71" s="9">
        <v>1207</v>
      </c>
      <c r="C71" s="7" t="s">
        <v>28</v>
      </c>
      <c r="D71" s="16" t="s">
        <v>32</v>
      </c>
      <c r="E71" s="11" t="s">
        <v>24</v>
      </c>
      <c r="F71" s="38">
        <v>44705</v>
      </c>
      <c r="G71" s="19">
        <v>220018</v>
      </c>
      <c r="I71" s="11">
        <v>923.5</v>
      </c>
      <c r="J71" s="11">
        <v>52.7</v>
      </c>
      <c r="K71" s="11">
        <f t="shared" si="1"/>
        <v>870.8</v>
      </c>
    </row>
    <row r="72" spans="1:11" ht="15.75" customHeight="1" x14ac:dyDescent="0.15">
      <c r="A72" s="8" t="s">
        <v>21</v>
      </c>
      <c r="B72" s="9">
        <v>1208</v>
      </c>
      <c r="C72" s="7" t="s">
        <v>30</v>
      </c>
      <c r="D72" s="16" t="s">
        <v>32</v>
      </c>
      <c r="E72" s="11" t="s">
        <v>24</v>
      </c>
      <c r="F72" s="38">
        <v>44705</v>
      </c>
      <c r="G72" s="19">
        <v>220019</v>
      </c>
      <c r="I72" s="11">
        <v>1185.3</v>
      </c>
      <c r="J72" s="11">
        <v>52.7</v>
      </c>
      <c r="K72" s="11">
        <f t="shared" si="1"/>
        <v>1132.5999999999999</v>
      </c>
    </row>
    <row r="73" spans="1:11" ht="15.75" customHeight="1" x14ac:dyDescent="0.15">
      <c r="A73" s="8" t="s">
        <v>21</v>
      </c>
      <c r="B73" s="9">
        <v>1209</v>
      </c>
      <c r="C73" s="7" t="s">
        <v>31</v>
      </c>
      <c r="D73" s="16" t="s">
        <v>32</v>
      </c>
      <c r="E73" s="11" t="s">
        <v>24</v>
      </c>
      <c r="F73" s="38">
        <v>44705</v>
      </c>
      <c r="G73" s="19">
        <v>220020</v>
      </c>
      <c r="I73" s="11">
        <v>924.5</v>
      </c>
      <c r="J73" s="11">
        <v>52.7</v>
      </c>
      <c r="K73" s="11">
        <f t="shared" si="1"/>
        <v>871.8</v>
      </c>
    </row>
    <row r="74" spans="1:11" ht="15.75" customHeight="1" x14ac:dyDescent="0.15">
      <c r="A74" s="8" t="s">
        <v>21</v>
      </c>
      <c r="B74" s="9">
        <v>1210</v>
      </c>
      <c r="C74" s="7" t="s">
        <v>22</v>
      </c>
      <c r="D74" s="16" t="s">
        <v>32</v>
      </c>
      <c r="E74" s="11" t="s">
        <v>24</v>
      </c>
      <c r="F74" s="38">
        <v>44705</v>
      </c>
      <c r="G74" s="19">
        <v>220021</v>
      </c>
      <c r="I74" s="11">
        <v>1247.5</v>
      </c>
      <c r="J74" s="11">
        <v>52.7</v>
      </c>
      <c r="K74" s="11">
        <f t="shared" si="1"/>
        <v>1194.8</v>
      </c>
    </row>
    <row r="75" spans="1:11" ht="15.75" customHeight="1" x14ac:dyDescent="0.15">
      <c r="A75" s="8" t="s">
        <v>21</v>
      </c>
      <c r="B75" s="9">
        <v>1211</v>
      </c>
      <c r="C75" s="7" t="s">
        <v>27</v>
      </c>
      <c r="D75" s="16" t="s">
        <v>32</v>
      </c>
      <c r="E75" s="11" t="s">
        <v>24</v>
      </c>
      <c r="F75" s="38">
        <v>44705</v>
      </c>
      <c r="G75" s="19">
        <v>220022</v>
      </c>
      <c r="I75" s="11">
        <v>1018</v>
      </c>
      <c r="J75" s="11">
        <v>52.7</v>
      </c>
      <c r="K75" s="11">
        <f t="shared" si="1"/>
        <v>965.3</v>
      </c>
    </row>
    <row r="76" spans="1:11" ht="15.75" customHeight="1" x14ac:dyDescent="0.15">
      <c r="A76" s="8" t="s">
        <v>21</v>
      </c>
      <c r="B76" s="9">
        <v>1212</v>
      </c>
      <c r="C76" s="7" t="s">
        <v>29</v>
      </c>
      <c r="D76" s="16" t="s">
        <v>32</v>
      </c>
      <c r="E76" s="11" t="s">
        <v>24</v>
      </c>
      <c r="F76" s="38">
        <v>44705</v>
      </c>
      <c r="G76" s="19">
        <v>220023</v>
      </c>
      <c r="I76" s="11">
        <v>698</v>
      </c>
      <c r="J76" s="11">
        <v>52.7</v>
      </c>
      <c r="K76" s="11">
        <f t="shared" si="1"/>
        <v>645.29999999999995</v>
      </c>
    </row>
    <row r="77" spans="1:11" ht="15.75" customHeight="1" x14ac:dyDescent="0.15">
      <c r="A77" s="8" t="s">
        <v>21</v>
      </c>
      <c r="B77" s="9">
        <v>1301</v>
      </c>
      <c r="C77" s="7" t="s">
        <v>22</v>
      </c>
      <c r="D77" s="16" t="s">
        <v>32</v>
      </c>
      <c r="E77" s="11" t="s">
        <v>24</v>
      </c>
      <c r="F77" s="38">
        <v>44705</v>
      </c>
      <c r="G77" s="19">
        <v>220024</v>
      </c>
      <c r="I77" s="11">
        <v>1315.6</v>
      </c>
      <c r="J77" s="11">
        <v>52.7</v>
      </c>
      <c r="K77" s="11">
        <f t="shared" si="1"/>
        <v>1262.8999999999999</v>
      </c>
    </row>
    <row r="78" spans="1:11" ht="15.75" customHeight="1" x14ac:dyDescent="0.15">
      <c r="A78" s="8" t="s">
        <v>21</v>
      </c>
      <c r="B78" s="9">
        <v>1302</v>
      </c>
      <c r="C78" s="7" t="s">
        <v>27</v>
      </c>
      <c r="D78" s="16" t="s">
        <v>32</v>
      </c>
      <c r="E78" s="11" t="s">
        <v>24</v>
      </c>
      <c r="F78" s="38">
        <v>44705</v>
      </c>
      <c r="G78" s="19">
        <v>220025</v>
      </c>
      <c r="I78" s="11">
        <v>716.7</v>
      </c>
      <c r="J78" s="11">
        <v>52.7</v>
      </c>
      <c r="K78" s="11">
        <f t="shared" si="1"/>
        <v>664</v>
      </c>
    </row>
    <row r="79" spans="1:11" ht="15.75" customHeight="1" x14ac:dyDescent="0.15">
      <c r="A79" s="8" t="s">
        <v>21</v>
      </c>
      <c r="B79" s="9">
        <v>1303</v>
      </c>
      <c r="C79" s="7" t="s">
        <v>30</v>
      </c>
      <c r="D79" s="16" t="s">
        <v>32</v>
      </c>
      <c r="E79" s="11" t="s">
        <v>24</v>
      </c>
      <c r="F79" s="38">
        <v>44705</v>
      </c>
      <c r="G79" s="19">
        <v>220026</v>
      </c>
      <c r="I79" s="11">
        <v>1365</v>
      </c>
      <c r="J79" s="11">
        <v>52.7</v>
      </c>
      <c r="K79" s="11">
        <f t="shared" si="1"/>
        <v>1312.3</v>
      </c>
    </row>
    <row r="80" spans="1:11" ht="15.75" customHeight="1" x14ac:dyDescent="0.15">
      <c r="A80" s="8" t="s">
        <v>21</v>
      </c>
      <c r="B80" s="9">
        <v>1304</v>
      </c>
      <c r="C80" s="7" t="s">
        <v>31</v>
      </c>
      <c r="D80" s="16" t="s">
        <v>32</v>
      </c>
      <c r="E80" s="11" t="s">
        <v>24</v>
      </c>
      <c r="F80" s="38">
        <v>44705</v>
      </c>
      <c r="G80" s="19">
        <v>220027</v>
      </c>
      <c r="I80" s="11">
        <v>985.9</v>
      </c>
      <c r="J80" s="11">
        <v>52.7</v>
      </c>
      <c r="K80" s="11">
        <f t="shared" si="1"/>
        <v>933.19999999999993</v>
      </c>
    </row>
    <row r="81" spans="1:11" ht="15.75" customHeight="1" x14ac:dyDescent="0.15">
      <c r="A81" s="8" t="s">
        <v>21</v>
      </c>
      <c r="B81" s="9">
        <v>1305</v>
      </c>
      <c r="C81" s="7" t="s">
        <v>28</v>
      </c>
      <c r="D81" s="16" t="s">
        <v>32</v>
      </c>
      <c r="E81" s="11" t="s">
        <v>24</v>
      </c>
      <c r="F81" s="38">
        <v>44705</v>
      </c>
      <c r="G81" s="19">
        <v>220028</v>
      </c>
      <c r="I81" s="11">
        <v>689.5</v>
      </c>
      <c r="J81" s="11">
        <v>52.7</v>
      </c>
      <c r="K81" s="11">
        <f t="shared" si="1"/>
        <v>636.79999999999995</v>
      </c>
    </row>
    <row r="82" spans="1:11" ht="15.75" customHeight="1" x14ac:dyDescent="0.15">
      <c r="A82" s="8" t="s">
        <v>21</v>
      </c>
      <c r="B82" s="9">
        <v>1306</v>
      </c>
      <c r="C82" s="7" t="s">
        <v>29</v>
      </c>
      <c r="D82" s="16" t="s">
        <v>32</v>
      </c>
      <c r="E82" s="11" t="s">
        <v>24</v>
      </c>
      <c r="F82" s="38">
        <v>44705</v>
      </c>
      <c r="G82" s="19">
        <v>220029</v>
      </c>
      <c r="I82" s="11">
        <v>1124.7</v>
      </c>
      <c r="J82" s="11">
        <v>52.7</v>
      </c>
      <c r="K82" s="11">
        <f t="shared" si="1"/>
        <v>1072</v>
      </c>
    </row>
    <row r="83" spans="1:11" ht="15.75" customHeight="1" x14ac:dyDescent="0.15">
      <c r="A83" s="8" t="s">
        <v>21</v>
      </c>
      <c r="B83" s="9">
        <v>1307</v>
      </c>
      <c r="C83" s="7" t="s">
        <v>27</v>
      </c>
      <c r="D83" s="10" t="s">
        <v>23</v>
      </c>
      <c r="E83" s="11" t="s">
        <v>24</v>
      </c>
      <c r="F83" s="38">
        <v>44705</v>
      </c>
      <c r="G83" s="19">
        <v>220030</v>
      </c>
      <c r="I83" s="11">
        <v>1305.7</v>
      </c>
      <c r="J83" s="11">
        <v>52.7</v>
      </c>
      <c r="K83" s="11">
        <f t="shared" si="1"/>
        <v>1253</v>
      </c>
    </row>
    <row r="84" spans="1:11" ht="15.75" customHeight="1" x14ac:dyDescent="0.15">
      <c r="A84" s="8" t="s">
        <v>21</v>
      </c>
      <c r="B84" s="9">
        <v>1308</v>
      </c>
      <c r="C84" s="7" t="s">
        <v>22</v>
      </c>
      <c r="D84" s="10" t="s">
        <v>23</v>
      </c>
      <c r="E84" s="11" t="s">
        <v>24</v>
      </c>
      <c r="F84" s="38">
        <v>44705</v>
      </c>
      <c r="G84" s="19">
        <v>220031</v>
      </c>
      <c r="I84" s="11">
        <v>907.1</v>
      </c>
      <c r="J84" s="11">
        <v>52.7</v>
      </c>
      <c r="K84" s="11">
        <f t="shared" si="1"/>
        <v>854.4</v>
      </c>
    </row>
    <row r="85" spans="1:11" ht="15.75" customHeight="1" x14ac:dyDescent="0.15">
      <c r="A85" s="8" t="s">
        <v>21</v>
      </c>
      <c r="B85" s="9">
        <v>1309</v>
      </c>
      <c r="C85" s="7" t="s">
        <v>31</v>
      </c>
      <c r="D85" s="10" t="s">
        <v>23</v>
      </c>
      <c r="E85" s="11" t="s">
        <v>24</v>
      </c>
      <c r="F85" s="38">
        <v>44705</v>
      </c>
      <c r="G85" s="19">
        <v>220032</v>
      </c>
      <c r="I85" s="11">
        <v>1461</v>
      </c>
      <c r="J85" s="11">
        <v>52.7</v>
      </c>
      <c r="K85" s="11">
        <f t="shared" si="1"/>
        <v>1408.3</v>
      </c>
    </row>
    <row r="86" spans="1:11" ht="15.75" customHeight="1" x14ac:dyDescent="0.15">
      <c r="A86" s="8" t="s">
        <v>21</v>
      </c>
      <c r="B86" s="9">
        <v>1310</v>
      </c>
      <c r="C86" s="7" t="s">
        <v>29</v>
      </c>
      <c r="D86" s="10" t="s">
        <v>23</v>
      </c>
      <c r="E86" s="11" t="s">
        <v>24</v>
      </c>
      <c r="F86" s="38">
        <v>44705</v>
      </c>
      <c r="G86" s="19">
        <v>220033</v>
      </c>
      <c r="I86" s="11">
        <v>813.6</v>
      </c>
      <c r="J86" s="11">
        <v>52.7</v>
      </c>
      <c r="K86" s="11">
        <f t="shared" si="1"/>
        <v>760.9</v>
      </c>
    </row>
    <row r="87" spans="1:11" ht="15.75" customHeight="1" x14ac:dyDescent="0.15">
      <c r="A87" s="8" t="s">
        <v>21</v>
      </c>
      <c r="B87" s="9">
        <v>1311</v>
      </c>
      <c r="C87" s="7" t="s">
        <v>30</v>
      </c>
      <c r="D87" s="10" t="s">
        <v>23</v>
      </c>
      <c r="E87" s="11" t="s">
        <v>24</v>
      </c>
      <c r="F87" s="38">
        <v>44705</v>
      </c>
      <c r="G87" s="19">
        <v>220034</v>
      </c>
      <c r="I87" s="11">
        <v>1258</v>
      </c>
      <c r="J87" s="11">
        <v>52.7</v>
      </c>
      <c r="K87" s="11">
        <f t="shared" si="1"/>
        <v>1205.3</v>
      </c>
    </row>
    <row r="88" spans="1:11" ht="15.75" customHeight="1" x14ac:dyDescent="0.15">
      <c r="A88" s="8" t="s">
        <v>21</v>
      </c>
      <c r="B88" s="9">
        <v>1312</v>
      </c>
      <c r="C88" s="7" t="s">
        <v>28</v>
      </c>
      <c r="D88" s="10" t="s">
        <v>23</v>
      </c>
      <c r="E88" s="11" t="s">
        <v>24</v>
      </c>
      <c r="F88" s="38">
        <v>44705</v>
      </c>
      <c r="G88" s="19">
        <v>220035</v>
      </c>
      <c r="I88" s="11">
        <v>1033</v>
      </c>
      <c r="J88" s="11">
        <v>52.7</v>
      </c>
      <c r="K88" s="11">
        <f t="shared" si="1"/>
        <v>980.3</v>
      </c>
    </row>
    <row r="89" spans="1:11" ht="15.75" customHeight="1" x14ac:dyDescent="0.15">
      <c r="A89" s="8" t="s">
        <v>21</v>
      </c>
      <c r="B89" s="9">
        <v>1401</v>
      </c>
      <c r="C89" s="7" t="s">
        <v>22</v>
      </c>
      <c r="D89" s="10" t="s">
        <v>23</v>
      </c>
      <c r="E89" s="11" t="s">
        <v>24</v>
      </c>
      <c r="F89" s="38">
        <v>44705</v>
      </c>
      <c r="G89" s="19">
        <v>220036</v>
      </c>
      <c r="I89" s="11">
        <v>1375.3</v>
      </c>
      <c r="J89" s="11">
        <v>52.7</v>
      </c>
      <c r="K89" s="11">
        <f t="shared" si="1"/>
        <v>1322.6</v>
      </c>
    </row>
    <row r="90" spans="1:11" ht="15.75" customHeight="1" x14ac:dyDescent="0.15">
      <c r="A90" s="8" t="s">
        <v>21</v>
      </c>
      <c r="B90" s="9">
        <v>1402</v>
      </c>
      <c r="C90" s="7" t="s">
        <v>28</v>
      </c>
      <c r="D90" s="10" t="s">
        <v>23</v>
      </c>
      <c r="E90" s="11" t="s">
        <v>24</v>
      </c>
      <c r="F90" s="38">
        <v>44705</v>
      </c>
      <c r="G90" s="19">
        <v>220037</v>
      </c>
      <c r="I90" s="11">
        <v>934.7</v>
      </c>
      <c r="J90" s="11">
        <v>52.7</v>
      </c>
      <c r="K90" s="11">
        <f t="shared" si="1"/>
        <v>882</v>
      </c>
    </row>
    <row r="91" spans="1:11" ht="15.75" customHeight="1" x14ac:dyDescent="0.15">
      <c r="A91" s="8" t="s">
        <v>21</v>
      </c>
      <c r="B91" s="9">
        <v>1403</v>
      </c>
      <c r="C91" s="7" t="s">
        <v>29</v>
      </c>
      <c r="D91" s="10" t="s">
        <v>23</v>
      </c>
      <c r="E91" s="11" t="s">
        <v>24</v>
      </c>
      <c r="F91" s="38">
        <v>44705</v>
      </c>
      <c r="G91" s="19">
        <v>220038</v>
      </c>
      <c r="I91" s="11">
        <v>945.6</v>
      </c>
      <c r="J91" s="11">
        <v>52.7</v>
      </c>
      <c r="K91" s="11">
        <f t="shared" si="1"/>
        <v>892.9</v>
      </c>
    </row>
    <row r="92" spans="1:11" ht="15.75" customHeight="1" x14ac:dyDescent="0.15">
      <c r="A92" s="8" t="s">
        <v>21</v>
      </c>
      <c r="B92" s="9">
        <v>1404</v>
      </c>
      <c r="C92" s="7" t="s">
        <v>27</v>
      </c>
      <c r="D92" s="10" t="s">
        <v>23</v>
      </c>
      <c r="E92" s="11" t="s">
        <v>24</v>
      </c>
      <c r="F92" s="38">
        <v>44705</v>
      </c>
      <c r="G92" s="19">
        <v>220039</v>
      </c>
      <c r="I92" s="11">
        <v>1135.4000000000001</v>
      </c>
      <c r="J92" s="11">
        <v>52.7</v>
      </c>
      <c r="K92" s="11">
        <f t="shared" si="1"/>
        <v>1082.7</v>
      </c>
    </row>
    <row r="93" spans="1:11" ht="15.75" customHeight="1" x14ac:dyDescent="0.15">
      <c r="A93" s="8" t="s">
        <v>21</v>
      </c>
      <c r="B93" s="9">
        <v>1405</v>
      </c>
      <c r="C93" s="7" t="s">
        <v>31</v>
      </c>
      <c r="D93" s="10" t="s">
        <v>23</v>
      </c>
      <c r="E93" s="11" t="s">
        <v>24</v>
      </c>
      <c r="F93" s="38">
        <v>44705</v>
      </c>
      <c r="G93" s="19">
        <v>220040</v>
      </c>
      <c r="I93" s="11">
        <v>599.70000000000005</v>
      </c>
      <c r="J93" s="11">
        <v>52.7</v>
      </c>
      <c r="K93" s="11">
        <f t="shared" si="1"/>
        <v>547</v>
      </c>
    </row>
    <row r="94" spans="1:11" ht="15.75" customHeight="1" x14ac:dyDescent="0.15">
      <c r="A94" s="8" t="s">
        <v>21</v>
      </c>
      <c r="B94" s="9">
        <v>1406</v>
      </c>
      <c r="C94" s="7" t="s">
        <v>30</v>
      </c>
      <c r="D94" s="10" t="s">
        <v>23</v>
      </c>
      <c r="E94" s="11" t="s">
        <v>24</v>
      </c>
      <c r="F94" s="38">
        <v>44705</v>
      </c>
      <c r="G94" s="19">
        <v>220041</v>
      </c>
      <c r="I94" s="11">
        <v>1251.0999999999999</v>
      </c>
      <c r="J94" s="11">
        <v>52.7</v>
      </c>
      <c r="K94" s="11">
        <f t="shared" si="1"/>
        <v>1198.3999999999999</v>
      </c>
    </row>
    <row r="95" spans="1:11" ht="15.75" customHeight="1" x14ac:dyDescent="0.15">
      <c r="A95" s="8" t="s">
        <v>21</v>
      </c>
      <c r="B95" s="9">
        <v>1407</v>
      </c>
      <c r="C95" s="7" t="s">
        <v>27</v>
      </c>
      <c r="D95" s="16" t="s">
        <v>32</v>
      </c>
      <c r="E95" s="11" t="s">
        <v>24</v>
      </c>
      <c r="F95" s="38">
        <v>44705</v>
      </c>
      <c r="G95" s="19">
        <v>220042</v>
      </c>
      <c r="I95" s="11">
        <v>1046.5</v>
      </c>
      <c r="J95" s="11">
        <v>52.7</v>
      </c>
      <c r="K95" s="11">
        <f t="shared" si="1"/>
        <v>993.8</v>
      </c>
    </row>
    <row r="96" spans="1:11" ht="15.75" customHeight="1" x14ac:dyDescent="0.15">
      <c r="A96" s="8" t="s">
        <v>21</v>
      </c>
      <c r="B96" s="9">
        <v>1408</v>
      </c>
      <c r="C96" s="7" t="s">
        <v>22</v>
      </c>
      <c r="D96" s="16" t="s">
        <v>32</v>
      </c>
      <c r="E96" s="11" t="s">
        <v>24</v>
      </c>
      <c r="F96" s="38">
        <v>44705</v>
      </c>
      <c r="G96" s="19">
        <v>220043</v>
      </c>
      <c r="I96" s="11">
        <v>1146.5</v>
      </c>
      <c r="J96" s="11">
        <v>52.7</v>
      </c>
      <c r="K96" s="11">
        <f t="shared" si="1"/>
        <v>1093.8</v>
      </c>
    </row>
    <row r="97" spans="1:11" ht="15.75" customHeight="1" x14ac:dyDescent="0.15">
      <c r="A97" s="8" t="s">
        <v>21</v>
      </c>
      <c r="B97" s="9">
        <v>1409</v>
      </c>
      <c r="C97" s="7" t="s">
        <v>29</v>
      </c>
      <c r="D97" s="16" t="s">
        <v>32</v>
      </c>
      <c r="E97" s="11" t="s">
        <v>24</v>
      </c>
      <c r="F97" s="38">
        <v>44705</v>
      </c>
      <c r="G97" s="19">
        <v>220044</v>
      </c>
      <c r="I97" s="11">
        <v>756.4</v>
      </c>
      <c r="J97" s="11">
        <v>52.7</v>
      </c>
      <c r="K97" s="11">
        <f t="shared" si="1"/>
        <v>703.69999999999993</v>
      </c>
    </row>
    <row r="98" spans="1:11" ht="15.75" customHeight="1" x14ac:dyDescent="0.15">
      <c r="A98" s="8" t="s">
        <v>21</v>
      </c>
      <c r="B98" s="9">
        <v>1410</v>
      </c>
      <c r="C98" s="7" t="s">
        <v>31</v>
      </c>
      <c r="D98" s="16" t="s">
        <v>32</v>
      </c>
      <c r="E98" s="11" t="s">
        <v>24</v>
      </c>
      <c r="F98" s="38">
        <v>44705</v>
      </c>
      <c r="G98" s="19">
        <v>220045</v>
      </c>
      <c r="I98" s="11">
        <v>1083.4000000000001</v>
      </c>
      <c r="J98" s="11">
        <v>52.7</v>
      </c>
      <c r="K98" s="11">
        <f t="shared" si="1"/>
        <v>1030.7</v>
      </c>
    </row>
    <row r="99" spans="1:11" ht="15.75" customHeight="1" x14ac:dyDescent="0.15">
      <c r="A99" s="8" t="s">
        <v>21</v>
      </c>
      <c r="B99" s="9">
        <v>1411</v>
      </c>
      <c r="C99" s="7" t="s">
        <v>30</v>
      </c>
      <c r="D99" s="16" t="s">
        <v>32</v>
      </c>
      <c r="E99" s="11" t="s">
        <v>24</v>
      </c>
      <c r="F99" s="38">
        <v>44705</v>
      </c>
      <c r="G99" s="19">
        <v>220046</v>
      </c>
      <c r="I99" s="11">
        <v>836</v>
      </c>
      <c r="J99" s="11">
        <v>52.7</v>
      </c>
      <c r="K99" s="11">
        <f t="shared" si="1"/>
        <v>783.3</v>
      </c>
    </row>
    <row r="100" spans="1:11" ht="15.75" customHeight="1" x14ac:dyDescent="0.15">
      <c r="A100" s="8" t="s">
        <v>21</v>
      </c>
      <c r="B100" s="9">
        <v>1412</v>
      </c>
      <c r="C100" s="7" t="s">
        <v>28</v>
      </c>
      <c r="D100" s="16" t="s">
        <v>32</v>
      </c>
      <c r="E100" s="11" t="s">
        <v>24</v>
      </c>
      <c r="F100" s="38">
        <v>44705</v>
      </c>
      <c r="G100" s="19">
        <v>220047</v>
      </c>
      <c r="I100" s="11">
        <v>975.8</v>
      </c>
      <c r="J100" s="11">
        <v>52.7</v>
      </c>
      <c r="K100" s="11">
        <f t="shared" si="1"/>
        <v>923.09999999999991</v>
      </c>
    </row>
    <row r="101" spans="1:11" ht="15.75" customHeight="1" x14ac:dyDescent="0.15">
      <c r="A101" s="17" t="s">
        <v>33</v>
      </c>
      <c r="B101" s="9">
        <v>2101</v>
      </c>
      <c r="C101" s="7" t="s">
        <v>31</v>
      </c>
      <c r="D101" s="10" t="s">
        <v>23</v>
      </c>
      <c r="E101" s="11" t="s">
        <v>24</v>
      </c>
      <c r="F101" s="38">
        <v>44704</v>
      </c>
      <c r="G101" s="19">
        <v>220048</v>
      </c>
      <c r="I101" s="11">
        <v>1054</v>
      </c>
      <c r="J101" s="11">
        <v>52.7</v>
      </c>
      <c r="K101" s="11">
        <f t="shared" si="1"/>
        <v>1001.3</v>
      </c>
    </row>
    <row r="102" spans="1:11" ht="15.75" customHeight="1" x14ac:dyDescent="0.15">
      <c r="A102" s="17" t="s">
        <v>33</v>
      </c>
      <c r="B102" s="9">
        <v>2102</v>
      </c>
      <c r="C102" s="7" t="s">
        <v>30</v>
      </c>
      <c r="D102" s="10" t="s">
        <v>23</v>
      </c>
      <c r="E102" s="11" t="s">
        <v>24</v>
      </c>
      <c r="F102" s="38">
        <v>44704</v>
      </c>
      <c r="G102" s="19">
        <v>220049</v>
      </c>
      <c r="I102" s="11">
        <v>2192.8000000000002</v>
      </c>
      <c r="J102" s="11">
        <v>52.7</v>
      </c>
      <c r="K102" s="11">
        <f t="shared" si="1"/>
        <v>2140.1000000000004</v>
      </c>
    </row>
    <row r="103" spans="1:11" ht="15.75" customHeight="1" x14ac:dyDescent="0.15">
      <c r="A103" s="17" t="s">
        <v>33</v>
      </c>
      <c r="B103" s="9">
        <v>2103</v>
      </c>
      <c r="C103" s="7" t="s">
        <v>27</v>
      </c>
      <c r="D103" s="10" t="s">
        <v>23</v>
      </c>
      <c r="E103" s="11" t="s">
        <v>24</v>
      </c>
      <c r="F103" s="38">
        <v>44704</v>
      </c>
      <c r="G103" s="19">
        <v>220050</v>
      </c>
      <c r="I103" s="11">
        <v>868.1</v>
      </c>
      <c r="J103" s="11">
        <v>52.7</v>
      </c>
      <c r="K103" s="11">
        <f t="shared" si="1"/>
        <v>815.4</v>
      </c>
    </row>
    <row r="104" spans="1:11" ht="15.75" customHeight="1" x14ac:dyDescent="0.15">
      <c r="A104" s="17" t="s">
        <v>33</v>
      </c>
      <c r="B104" s="9">
        <v>2104</v>
      </c>
      <c r="C104" s="7" t="s">
        <v>28</v>
      </c>
      <c r="D104" s="10" t="s">
        <v>23</v>
      </c>
      <c r="E104" s="11" t="s">
        <v>24</v>
      </c>
      <c r="F104" s="38">
        <v>44704</v>
      </c>
      <c r="G104" s="19">
        <v>220051</v>
      </c>
      <c r="I104" s="11">
        <v>758.3</v>
      </c>
      <c r="J104" s="11">
        <v>52.7</v>
      </c>
      <c r="K104" s="11">
        <f t="shared" si="1"/>
        <v>705.59999999999991</v>
      </c>
    </row>
    <row r="105" spans="1:11" ht="15.75" customHeight="1" x14ac:dyDescent="0.15">
      <c r="A105" s="17" t="s">
        <v>33</v>
      </c>
      <c r="B105" s="9">
        <v>2105</v>
      </c>
      <c r="C105" s="7" t="s">
        <v>22</v>
      </c>
      <c r="D105" s="10" t="s">
        <v>23</v>
      </c>
      <c r="E105" s="11" t="s">
        <v>24</v>
      </c>
      <c r="F105" s="38">
        <v>44704</v>
      </c>
      <c r="G105" s="19">
        <v>220052</v>
      </c>
      <c r="I105" s="11">
        <v>1954.8</v>
      </c>
      <c r="J105" s="11">
        <v>52.7</v>
      </c>
      <c r="K105" s="11">
        <f t="shared" si="1"/>
        <v>1902.1</v>
      </c>
    </row>
    <row r="106" spans="1:11" ht="15.75" customHeight="1" x14ac:dyDescent="0.15">
      <c r="A106" s="17" t="s">
        <v>33</v>
      </c>
      <c r="B106" s="9">
        <v>2106</v>
      </c>
      <c r="C106" s="7" t="s">
        <v>29</v>
      </c>
      <c r="D106" s="10" t="s">
        <v>23</v>
      </c>
      <c r="E106" s="11" t="s">
        <v>24</v>
      </c>
      <c r="F106" s="38">
        <v>44704</v>
      </c>
      <c r="G106" s="19">
        <v>220053</v>
      </c>
      <c r="I106" s="11">
        <v>1220.2</v>
      </c>
      <c r="J106" s="11">
        <v>52.7</v>
      </c>
      <c r="K106" s="11">
        <f t="shared" si="1"/>
        <v>1167.5</v>
      </c>
    </row>
    <row r="107" spans="1:11" ht="15.75" customHeight="1" x14ac:dyDescent="0.15">
      <c r="A107" s="17" t="s">
        <v>33</v>
      </c>
      <c r="B107" s="9">
        <v>2107</v>
      </c>
      <c r="C107" s="7" t="s">
        <v>27</v>
      </c>
      <c r="D107" s="16" t="s">
        <v>32</v>
      </c>
      <c r="E107" s="11" t="s">
        <v>24</v>
      </c>
      <c r="F107" s="38">
        <v>44704</v>
      </c>
      <c r="G107" s="19">
        <v>220054</v>
      </c>
      <c r="I107" s="11">
        <v>1018.6</v>
      </c>
      <c r="J107" s="11">
        <v>52.7</v>
      </c>
      <c r="K107" s="11">
        <f t="shared" si="1"/>
        <v>965.9</v>
      </c>
    </row>
    <row r="108" spans="1:11" ht="15.75" customHeight="1" x14ac:dyDescent="0.15">
      <c r="A108" s="17" t="s">
        <v>33</v>
      </c>
      <c r="B108" s="9">
        <v>2108</v>
      </c>
      <c r="C108" s="7" t="s">
        <v>31</v>
      </c>
      <c r="D108" s="16" t="s">
        <v>32</v>
      </c>
      <c r="E108" s="11" t="s">
        <v>24</v>
      </c>
      <c r="F108" s="38">
        <v>44704</v>
      </c>
      <c r="G108" s="19">
        <v>220055</v>
      </c>
      <c r="I108" s="11">
        <v>1844.4</v>
      </c>
      <c r="J108" s="11">
        <v>52.7</v>
      </c>
      <c r="K108" s="11">
        <f t="shared" si="1"/>
        <v>1791.7</v>
      </c>
    </row>
    <row r="109" spans="1:11" ht="15.75" customHeight="1" x14ac:dyDescent="0.15">
      <c r="A109" s="17" t="s">
        <v>33</v>
      </c>
      <c r="B109" s="9">
        <v>2109</v>
      </c>
      <c r="C109" s="7" t="s">
        <v>22</v>
      </c>
      <c r="D109" s="16" t="s">
        <v>32</v>
      </c>
      <c r="E109" s="11" t="s">
        <v>24</v>
      </c>
      <c r="F109" s="38">
        <v>44704</v>
      </c>
      <c r="G109" s="19">
        <v>220056</v>
      </c>
      <c r="I109" s="11">
        <v>1229.3</v>
      </c>
      <c r="J109" s="11">
        <v>52.7</v>
      </c>
      <c r="K109" s="11">
        <f t="shared" si="1"/>
        <v>1176.5999999999999</v>
      </c>
    </row>
    <row r="110" spans="1:11" ht="15.75" customHeight="1" x14ac:dyDescent="0.15">
      <c r="A110" s="17" t="s">
        <v>33</v>
      </c>
      <c r="B110" s="9">
        <v>2110</v>
      </c>
      <c r="C110" s="7" t="s">
        <v>28</v>
      </c>
      <c r="D110" s="16" t="s">
        <v>32</v>
      </c>
      <c r="E110" s="11" t="s">
        <v>24</v>
      </c>
      <c r="F110" s="38">
        <v>44704</v>
      </c>
      <c r="G110" s="19">
        <v>220057</v>
      </c>
      <c r="I110" s="11">
        <v>1848.6</v>
      </c>
      <c r="J110" s="11">
        <v>52.7</v>
      </c>
      <c r="K110" s="11">
        <f t="shared" si="1"/>
        <v>1795.8999999999999</v>
      </c>
    </row>
    <row r="111" spans="1:11" ht="15.75" customHeight="1" x14ac:dyDescent="0.15">
      <c r="A111" s="17" t="s">
        <v>33</v>
      </c>
      <c r="B111" s="9">
        <v>2111</v>
      </c>
      <c r="C111" s="7" t="s">
        <v>29</v>
      </c>
      <c r="D111" s="16" t="s">
        <v>32</v>
      </c>
      <c r="E111" s="11" t="s">
        <v>24</v>
      </c>
      <c r="F111" s="38">
        <v>44704</v>
      </c>
      <c r="G111" s="19">
        <v>220058</v>
      </c>
      <c r="I111" s="11">
        <v>938.1</v>
      </c>
      <c r="J111" s="11">
        <v>52.7</v>
      </c>
      <c r="K111" s="11">
        <f t="shared" si="1"/>
        <v>885.4</v>
      </c>
    </row>
    <row r="112" spans="1:11" ht="15.75" customHeight="1" x14ac:dyDescent="0.15">
      <c r="A112" s="17" t="s">
        <v>33</v>
      </c>
      <c r="B112" s="9">
        <v>2112</v>
      </c>
      <c r="C112" s="7" t="s">
        <v>30</v>
      </c>
      <c r="D112" s="16" t="s">
        <v>32</v>
      </c>
      <c r="E112" s="11" t="s">
        <v>24</v>
      </c>
      <c r="F112" s="38">
        <v>44704</v>
      </c>
      <c r="G112" s="19">
        <v>220059</v>
      </c>
      <c r="I112" s="11">
        <v>1350.7</v>
      </c>
      <c r="J112" s="11">
        <v>52.7</v>
      </c>
      <c r="K112" s="11">
        <f t="shared" si="1"/>
        <v>1298</v>
      </c>
    </row>
    <row r="113" spans="1:11" ht="15.75" customHeight="1" x14ac:dyDescent="0.15">
      <c r="A113" s="17" t="s">
        <v>33</v>
      </c>
      <c r="B113" s="9">
        <v>2201</v>
      </c>
      <c r="C113" s="7" t="s">
        <v>22</v>
      </c>
      <c r="D113" s="10" t="s">
        <v>23</v>
      </c>
      <c r="E113" s="11" t="s">
        <v>24</v>
      </c>
      <c r="F113" s="38">
        <v>44704</v>
      </c>
      <c r="G113" s="19">
        <v>220060</v>
      </c>
      <c r="I113" s="11">
        <v>1932.6</v>
      </c>
      <c r="J113" s="11">
        <v>52.7</v>
      </c>
      <c r="K113" s="11">
        <f t="shared" si="1"/>
        <v>1879.8999999999999</v>
      </c>
    </row>
    <row r="114" spans="1:11" ht="15.75" customHeight="1" x14ac:dyDescent="0.15">
      <c r="A114" s="17" t="s">
        <v>33</v>
      </c>
      <c r="B114" s="9">
        <v>2202</v>
      </c>
      <c r="C114" s="7" t="s">
        <v>27</v>
      </c>
      <c r="D114" s="10" t="s">
        <v>23</v>
      </c>
      <c r="E114" s="11" t="s">
        <v>24</v>
      </c>
      <c r="F114" s="38">
        <v>44704</v>
      </c>
      <c r="G114" s="19">
        <v>220061</v>
      </c>
      <c r="I114" s="11">
        <v>925.1</v>
      </c>
      <c r="J114" s="11">
        <v>52.7</v>
      </c>
      <c r="K114" s="11">
        <f t="shared" si="1"/>
        <v>872.4</v>
      </c>
    </row>
    <row r="115" spans="1:11" ht="15.75" customHeight="1" x14ac:dyDescent="0.15">
      <c r="A115" s="17" t="s">
        <v>33</v>
      </c>
      <c r="B115" s="9">
        <v>2203</v>
      </c>
      <c r="C115" s="7" t="s">
        <v>29</v>
      </c>
      <c r="D115" s="10" t="s">
        <v>23</v>
      </c>
      <c r="E115" s="11" t="s">
        <v>24</v>
      </c>
      <c r="F115" s="38">
        <v>44704</v>
      </c>
      <c r="G115" s="19">
        <v>220062</v>
      </c>
      <c r="I115" s="11">
        <v>1097</v>
      </c>
      <c r="J115" s="11">
        <v>52.7</v>
      </c>
      <c r="K115" s="11">
        <f t="shared" si="1"/>
        <v>1044.3</v>
      </c>
    </row>
    <row r="116" spans="1:11" ht="15.75" customHeight="1" x14ac:dyDescent="0.15">
      <c r="A116" s="17" t="s">
        <v>33</v>
      </c>
      <c r="B116" s="9">
        <v>2204</v>
      </c>
      <c r="C116" s="7" t="s">
        <v>28</v>
      </c>
      <c r="D116" s="10" t="s">
        <v>23</v>
      </c>
      <c r="E116" s="11" t="s">
        <v>24</v>
      </c>
      <c r="F116" s="38">
        <v>44704</v>
      </c>
      <c r="G116" s="19">
        <v>220063</v>
      </c>
      <c r="I116" s="11">
        <v>618.6</v>
      </c>
      <c r="J116" s="11">
        <v>52.7</v>
      </c>
      <c r="K116" s="11">
        <f t="shared" si="1"/>
        <v>565.9</v>
      </c>
    </row>
    <row r="117" spans="1:11" ht="15.75" customHeight="1" x14ac:dyDescent="0.15">
      <c r="A117" s="17" t="s">
        <v>33</v>
      </c>
      <c r="B117" s="9">
        <v>2205</v>
      </c>
      <c r="C117" s="7" t="s">
        <v>31</v>
      </c>
      <c r="D117" s="10" t="s">
        <v>23</v>
      </c>
      <c r="E117" s="11" t="s">
        <v>24</v>
      </c>
      <c r="F117" s="38">
        <v>44704</v>
      </c>
      <c r="G117" s="19">
        <v>220064</v>
      </c>
      <c r="I117" s="11">
        <v>1008.5</v>
      </c>
      <c r="J117" s="11">
        <v>52.7</v>
      </c>
      <c r="K117" s="11">
        <f t="shared" si="1"/>
        <v>955.8</v>
      </c>
    </row>
    <row r="118" spans="1:11" ht="15.75" customHeight="1" x14ac:dyDescent="0.15">
      <c r="A118" s="17" t="s">
        <v>33</v>
      </c>
      <c r="B118" s="9">
        <v>2206</v>
      </c>
      <c r="C118" s="7" t="s">
        <v>30</v>
      </c>
      <c r="D118" s="10" t="s">
        <v>23</v>
      </c>
      <c r="E118" s="11" t="s">
        <v>24</v>
      </c>
      <c r="F118" s="38">
        <v>44704</v>
      </c>
      <c r="G118" s="19">
        <v>220065</v>
      </c>
      <c r="I118" s="11">
        <v>1108.8</v>
      </c>
      <c r="J118" s="11">
        <v>52.7</v>
      </c>
      <c r="K118" s="11">
        <f t="shared" si="1"/>
        <v>1056.0999999999999</v>
      </c>
    </row>
    <row r="119" spans="1:11" ht="15.75" customHeight="1" x14ac:dyDescent="0.15">
      <c r="A119" s="17" t="s">
        <v>33</v>
      </c>
      <c r="B119" s="9">
        <v>2207</v>
      </c>
      <c r="C119" s="7" t="s">
        <v>22</v>
      </c>
      <c r="D119" s="16" t="s">
        <v>32</v>
      </c>
      <c r="E119" s="11" t="s">
        <v>24</v>
      </c>
      <c r="F119" s="38">
        <v>44704</v>
      </c>
      <c r="G119" s="19">
        <v>220066</v>
      </c>
      <c r="I119" s="11">
        <v>1000.1</v>
      </c>
      <c r="J119" s="11">
        <v>52.7</v>
      </c>
      <c r="K119" s="11">
        <f t="shared" si="1"/>
        <v>947.4</v>
      </c>
    </row>
    <row r="120" spans="1:11" ht="15.75" customHeight="1" x14ac:dyDescent="0.15">
      <c r="A120" s="17" t="s">
        <v>33</v>
      </c>
      <c r="B120" s="9">
        <v>2208</v>
      </c>
      <c r="C120" s="7" t="s">
        <v>28</v>
      </c>
      <c r="D120" s="16" t="s">
        <v>32</v>
      </c>
      <c r="E120" s="11" t="s">
        <v>24</v>
      </c>
      <c r="F120" s="38">
        <v>44704</v>
      </c>
      <c r="G120" s="19">
        <v>220067</v>
      </c>
      <c r="I120" s="11">
        <v>945.5</v>
      </c>
      <c r="J120" s="11">
        <v>52.7</v>
      </c>
      <c r="K120" s="11">
        <f t="shared" si="1"/>
        <v>892.8</v>
      </c>
    </row>
    <row r="121" spans="1:11" ht="15.75" customHeight="1" x14ac:dyDescent="0.15">
      <c r="A121" s="17" t="s">
        <v>33</v>
      </c>
      <c r="B121" s="9">
        <v>2209</v>
      </c>
      <c r="C121" s="7" t="s">
        <v>27</v>
      </c>
      <c r="D121" s="16" t="s">
        <v>32</v>
      </c>
      <c r="E121" s="11" t="s">
        <v>24</v>
      </c>
      <c r="F121" s="38">
        <v>44704</v>
      </c>
      <c r="G121" s="19">
        <v>220068</v>
      </c>
      <c r="I121" s="11">
        <v>1111.8</v>
      </c>
      <c r="J121" s="11">
        <v>52.7</v>
      </c>
      <c r="K121" s="11">
        <f t="shared" si="1"/>
        <v>1059.0999999999999</v>
      </c>
    </row>
    <row r="122" spans="1:11" ht="15.75" customHeight="1" x14ac:dyDescent="0.15">
      <c r="A122" s="17" t="s">
        <v>33</v>
      </c>
      <c r="B122" s="9">
        <v>2210</v>
      </c>
      <c r="C122" s="7" t="s">
        <v>29</v>
      </c>
      <c r="D122" s="16" t="s">
        <v>32</v>
      </c>
      <c r="E122" s="11" t="s">
        <v>24</v>
      </c>
      <c r="F122" s="38">
        <v>44704</v>
      </c>
      <c r="G122" s="19">
        <v>220069</v>
      </c>
      <c r="I122" s="11">
        <v>906.4</v>
      </c>
      <c r="J122" s="11">
        <v>52.7</v>
      </c>
      <c r="K122" s="11">
        <f t="shared" si="1"/>
        <v>853.69999999999993</v>
      </c>
    </row>
    <row r="123" spans="1:11" ht="15.75" customHeight="1" x14ac:dyDescent="0.15">
      <c r="A123" s="17" t="s">
        <v>33</v>
      </c>
      <c r="B123" s="9">
        <v>2211</v>
      </c>
      <c r="C123" s="7" t="s">
        <v>30</v>
      </c>
      <c r="D123" s="16" t="s">
        <v>32</v>
      </c>
      <c r="E123" s="11" t="s">
        <v>24</v>
      </c>
      <c r="F123" s="38">
        <v>44704</v>
      </c>
      <c r="G123" s="19">
        <v>220070</v>
      </c>
      <c r="I123" s="11">
        <v>997.3</v>
      </c>
      <c r="J123" s="11">
        <v>52.7</v>
      </c>
      <c r="K123" s="11">
        <f t="shared" si="1"/>
        <v>944.59999999999991</v>
      </c>
    </row>
    <row r="124" spans="1:11" ht="15.75" customHeight="1" x14ac:dyDescent="0.15">
      <c r="A124" s="17" t="s">
        <v>33</v>
      </c>
      <c r="B124" s="9">
        <v>2212</v>
      </c>
      <c r="C124" s="7" t="s">
        <v>31</v>
      </c>
      <c r="D124" s="16" t="s">
        <v>32</v>
      </c>
      <c r="E124" s="11" t="s">
        <v>24</v>
      </c>
      <c r="F124" s="38">
        <v>44704</v>
      </c>
      <c r="G124" s="19">
        <v>220071</v>
      </c>
      <c r="I124" s="11">
        <v>768.6</v>
      </c>
      <c r="J124" s="11">
        <v>52.7</v>
      </c>
      <c r="K124" s="11">
        <f t="shared" si="1"/>
        <v>715.9</v>
      </c>
    </row>
    <row r="125" spans="1:11" ht="15.75" customHeight="1" x14ac:dyDescent="0.15">
      <c r="A125" s="17" t="s">
        <v>33</v>
      </c>
      <c r="B125" s="9">
        <v>2301</v>
      </c>
      <c r="C125" s="7" t="s">
        <v>22</v>
      </c>
      <c r="D125" s="16" t="s">
        <v>32</v>
      </c>
      <c r="E125" s="11" t="s">
        <v>24</v>
      </c>
      <c r="F125" s="38">
        <v>44704</v>
      </c>
      <c r="G125" s="19">
        <v>220072</v>
      </c>
      <c r="I125" s="11">
        <v>964.5</v>
      </c>
      <c r="J125" s="11">
        <v>52.7</v>
      </c>
      <c r="K125" s="11">
        <f t="shared" si="1"/>
        <v>911.8</v>
      </c>
    </row>
    <row r="126" spans="1:11" ht="15.75" customHeight="1" x14ac:dyDescent="0.15">
      <c r="A126" s="17" t="s">
        <v>33</v>
      </c>
      <c r="B126" s="9">
        <v>2302</v>
      </c>
      <c r="C126" s="7" t="s">
        <v>28</v>
      </c>
      <c r="D126" s="16" t="s">
        <v>32</v>
      </c>
      <c r="E126" s="11" t="s">
        <v>24</v>
      </c>
      <c r="F126" s="38">
        <v>44704</v>
      </c>
      <c r="G126" s="19">
        <v>220073</v>
      </c>
      <c r="I126" s="11">
        <v>745.2</v>
      </c>
      <c r="J126" s="11">
        <v>52.7</v>
      </c>
      <c r="K126" s="11">
        <f t="shared" si="1"/>
        <v>692.5</v>
      </c>
    </row>
    <row r="127" spans="1:11" ht="15.75" customHeight="1" x14ac:dyDescent="0.15">
      <c r="A127" s="17" t="s">
        <v>33</v>
      </c>
      <c r="B127" s="9">
        <v>2303</v>
      </c>
      <c r="C127" s="7" t="s">
        <v>31</v>
      </c>
      <c r="D127" s="16" t="s">
        <v>32</v>
      </c>
      <c r="E127" s="11" t="s">
        <v>24</v>
      </c>
      <c r="F127" s="38">
        <v>44704</v>
      </c>
      <c r="G127" s="19">
        <v>220074</v>
      </c>
      <c r="I127" s="11">
        <v>1121.5999999999999</v>
      </c>
      <c r="J127" s="11">
        <v>52.7</v>
      </c>
      <c r="K127" s="11">
        <f t="shared" si="1"/>
        <v>1068.8999999999999</v>
      </c>
    </row>
    <row r="128" spans="1:11" ht="15.75" customHeight="1" x14ac:dyDescent="0.15">
      <c r="A128" s="17" t="s">
        <v>33</v>
      </c>
      <c r="B128" s="9">
        <v>2304</v>
      </c>
      <c r="C128" s="7" t="s">
        <v>30</v>
      </c>
      <c r="D128" s="16" t="s">
        <v>32</v>
      </c>
      <c r="E128" s="11" t="s">
        <v>24</v>
      </c>
      <c r="F128" s="38">
        <v>44704</v>
      </c>
      <c r="G128" s="19">
        <v>220075</v>
      </c>
      <c r="I128" s="11">
        <v>851.8</v>
      </c>
      <c r="J128" s="11">
        <v>52.7</v>
      </c>
      <c r="K128" s="11">
        <f t="shared" si="1"/>
        <v>799.09999999999991</v>
      </c>
    </row>
    <row r="129" spans="1:11" ht="15.75" customHeight="1" x14ac:dyDescent="0.15">
      <c r="A129" s="17" t="s">
        <v>33</v>
      </c>
      <c r="B129" s="9">
        <v>2305</v>
      </c>
      <c r="C129" s="7" t="s">
        <v>29</v>
      </c>
      <c r="D129" s="16" t="s">
        <v>32</v>
      </c>
      <c r="E129" s="11" t="s">
        <v>24</v>
      </c>
      <c r="F129" s="38">
        <v>44704</v>
      </c>
      <c r="G129" s="19">
        <v>220076</v>
      </c>
      <c r="I129" s="11">
        <v>1148.9000000000001</v>
      </c>
      <c r="J129" s="11">
        <v>52.7</v>
      </c>
      <c r="K129" s="11">
        <f t="shared" si="1"/>
        <v>1096.2</v>
      </c>
    </row>
    <row r="130" spans="1:11" ht="15.75" customHeight="1" x14ac:dyDescent="0.15">
      <c r="A130" s="17" t="s">
        <v>33</v>
      </c>
      <c r="B130" s="9">
        <v>2306</v>
      </c>
      <c r="C130" s="7" t="s">
        <v>27</v>
      </c>
      <c r="D130" s="16" t="s">
        <v>32</v>
      </c>
      <c r="E130" s="11" t="s">
        <v>24</v>
      </c>
      <c r="F130" s="38">
        <v>44704</v>
      </c>
      <c r="G130" s="19">
        <v>220077</v>
      </c>
      <c r="I130" s="11">
        <v>751</v>
      </c>
      <c r="J130" s="11">
        <v>52.7</v>
      </c>
      <c r="K130" s="11">
        <f t="shared" si="1"/>
        <v>698.3</v>
      </c>
    </row>
    <row r="131" spans="1:11" ht="15.75" customHeight="1" x14ac:dyDescent="0.15">
      <c r="A131" s="17" t="s">
        <v>33</v>
      </c>
      <c r="B131" s="9">
        <v>2307</v>
      </c>
      <c r="C131" s="7" t="s">
        <v>22</v>
      </c>
      <c r="D131" s="10" t="s">
        <v>23</v>
      </c>
      <c r="E131" s="11" t="s">
        <v>24</v>
      </c>
      <c r="F131" s="38">
        <v>44704</v>
      </c>
      <c r="G131" s="19">
        <v>220078</v>
      </c>
      <c r="I131" s="11">
        <v>1333.3</v>
      </c>
      <c r="J131" s="11">
        <v>52.7</v>
      </c>
      <c r="K131" s="11">
        <f t="shared" si="1"/>
        <v>1280.5999999999999</v>
      </c>
    </row>
    <row r="132" spans="1:11" ht="15.75" customHeight="1" x14ac:dyDescent="0.15">
      <c r="A132" s="17" t="s">
        <v>33</v>
      </c>
      <c r="B132" s="9">
        <v>2308</v>
      </c>
      <c r="C132" s="7" t="s">
        <v>29</v>
      </c>
      <c r="D132" s="10" t="s">
        <v>23</v>
      </c>
      <c r="E132" s="11" t="s">
        <v>24</v>
      </c>
      <c r="F132" s="38">
        <v>44704</v>
      </c>
      <c r="G132" s="19">
        <v>220079</v>
      </c>
      <c r="I132" s="11">
        <v>738</v>
      </c>
      <c r="J132" s="11">
        <v>52.7</v>
      </c>
      <c r="K132" s="11">
        <f t="shared" si="1"/>
        <v>685.3</v>
      </c>
    </row>
    <row r="133" spans="1:11" ht="15.75" customHeight="1" x14ac:dyDescent="0.15">
      <c r="A133" s="17" t="s">
        <v>33</v>
      </c>
      <c r="B133" s="9">
        <v>2309</v>
      </c>
      <c r="C133" s="7" t="s">
        <v>31</v>
      </c>
      <c r="D133" s="10" t="s">
        <v>23</v>
      </c>
      <c r="E133" s="11" t="s">
        <v>24</v>
      </c>
      <c r="F133" s="38">
        <v>44704</v>
      </c>
      <c r="G133" s="19">
        <v>220080</v>
      </c>
      <c r="I133" s="11">
        <v>838.5</v>
      </c>
      <c r="J133" s="11">
        <v>52.7</v>
      </c>
      <c r="K133" s="11">
        <f t="shared" si="1"/>
        <v>785.8</v>
      </c>
    </row>
    <row r="134" spans="1:11" ht="15.75" customHeight="1" x14ac:dyDescent="0.15">
      <c r="A134" s="17" t="s">
        <v>33</v>
      </c>
      <c r="B134" s="9">
        <v>2310</v>
      </c>
      <c r="C134" s="7" t="s">
        <v>27</v>
      </c>
      <c r="D134" s="10" t="s">
        <v>23</v>
      </c>
      <c r="E134" s="11" t="s">
        <v>24</v>
      </c>
      <c r="F134" s="38">
        <v>44704</v>
      </c>
      <c r="G134" s="19">
        <v>220081</v>
      </c>
      <c r="I134" s="11">
        <v>1147.9000000000001</v>
      </c>
      <c r="J134" s="11">
        <v>52.7</v>
      </c>
      <c r="K134" s="11">
        <f t="shared" si="1"/>
        <v>1095.2</v>
      </c>
    </row>
    <row r="135" spans="1:11" ht="15.75" customHeight="1" x14ac:dyDescent="0.15">
      <c r="A135" s="17" t="s">
        <v>33</v>
      </c>
      <c r="B135" s="9">
        <v>2311</v>
      </c>
      <c r="C135" s="7" t="s">
        <v>30</v>
      </c>
      <c r="D135" s="10" t="s">
        <v>23</v>
      </c>
      <c r="E135" s="11" t="s">
        <v>24</v>
      </c>
      <c r="F135" s="38">
        <v>44704</v>
      </c>
      <c r="G135" s="19">
        <v>220082</v>
      </c>
      <c r="I135" s="11">
        <v>1150.5</v>
      </c>
      <c r="J135" s="11">
        <v>52.7</v>
      </c>
      <c r="K135" s="11">
        <f t="shared" si="1"/>
        <v>1097.8</v>
      </c>
    </row>
    <row r="136" spans="1:11" ht="15.75" customHeight="1" x14ac:dyDescent="0.15">
      <c r="A136" s="17" t="s">
        <v>33</v>
      </c>
      <c r="B136" s="9">
        <v>2312</v>
      </c>
      <c r="C136" s="7" t="s">
        <v>28</v>
      </c>
      <c r="D136" s="10" t="s">
        <v>23</v>
      </c>
      <c r="E136" s="11" t="s">
        <v>24</v>
      </c>
      <c r="F136" s="38">
        <v>44704</v>
      </c>
      <c r="G136" s="19">
        <v>220083</v>
      </c>
      <c r="I136" s="11">
        <v>1000.4</v>
      </c>
      <c r="J136" s="11">
        <v>52.7</v>
      </c>
      <c r="K136" s="11">
        <f t="shared" si="1"/>
        <v>947.69999999999993</v>
      </c>
    </row>
    <row r="137" spans="1:11" ht="15.75" customHeight="1" x14ac:dyDescent="0.15">
      <c r="A137" s="17" t="s">
        <v>33</v>
      </c>
      <c r="B137" s="9">
        <v>2401</v>
      </c>
      <c r="C137" s="7" t="s">
        <v>30</v>
      </c>
      <c r="D137" s="10" t="s">
        <v>23</v>
      </c>
      <c r="E137" s="11" t="s">
        <v>24</v>
      </c>
      <c r="F137" s="38">
        <v>44704</v>
      </c>
      <c r="G137" s="19">
        <v>220084</v>
      </c>
      <c r="I137" s="11">
        <v>1834.4</v>
      </c>
      <c r="J137" s="11">
        <v>52.7</v>
      </c>
      <c r="K137" s="11">
        <f t="shared" si="1"/>
        <v>1781.7</v>
      </c>
    </row>
    <row r="138" spans="1:11" ht="15.75" customHeight="1" x14ac:dyDescent="0.15">
      <c r="A138" s="17" t="s">
        <v>33</v>
      </c>
      <c r="B138" s="9">
        <v>2402</v>
      </c>
      <c r="C138" s="7" t="s">
        <v>27</v>
      </c>
      <c r="D138" s="10" t="s">
        <v>23</v>
      </c>
      <c r="E138" s="11" t="s">
        <v>24</v>
      </c>
      <c r="F138" s="38">
        <v>44704</v>
      </c>
      <c r="G138" s="19">
        <v>220085</v>
      </c>
      <c r="I138" s="11">
        <v>1066.4000000000001</v>
      </c>
      <c r="J138" s="11">
        <v>52.7</v>
      </c>
      <c r="K138" s="11">
        <f t="shared" si="1"/>
        <v>1013.7</v>
      </c>
    </row>
    <row r="139" spans="1:11" ht="15.75" customHeight="1" x14ac:dyDescent="0.15">
      <c r="A139" s="17" t="s">
        <v>33</v>
      </c>
      <c r="B139" s="9">
        <v>2403</v>
      </c>
      <c r="C139" s="7" t="s">
        <v>22</v>
      </c>
      <c r="D139" s="10" t="s">
        <v>23</v>
      </c>
      <c r="E139" s="11" t="s">
        <v>24</v>
      </c>
      <c r="F139" s="38">
        <v>44704</v>
      </c>
      <c r="G139" s="19">
        <v>220086</v>
      </c>
      <c r="I139" s="11">
        <v>819.5</v>
      </c>
      <c r="J139" s="11">
        <v>52.7</v>
      </c>
      <c r="K139" s="11">
        <f t="shared" si="1"/>
        <v>766.8</v>
      </c>
    </row>
    <row r="140" spans="1:11" ht="15.75" customHeight="1" x14ac:dyDescent="0.15">
      <c r="A140" s="17" t="s">
        <v>33</v>
      </c>
      <c r="B140" s="9">
        <v>2404</v>
      </c>
      <c r="C140" s="7" t="s">
        <v>28</v>
      </c>
      <c r="D140" s="10" t="s">
        <v>23</v>
      </c>
      <c r="E140" s="11" t="s">
        <v>24</v>
      </c>
      <c r="F140" s="38">
        <v>44704</v>
      </c>
      <c r="G140" s="19">
        <v>220087</v>
      </c>
      <c r="I140" s="11">
        <v>1561.6</v>
      </c>
      <c r="J140" s="11">
        <v>52.7</v>
      </c>
      <c r="K140" s="11">
        <f t="shared" si="1"/>
        <v>1508.8999999999999</v>
      </c>
    </row>
    <row r="141" spans="1:11" ht="15.75" customHeight="1" x14ac:dyDescent="0.15">
      <c r="A141" s="17" t="s">
        <v>33</v>
      </c>
      <c r="B141" s="9">
        <v>2405</v>
      </c>
      <c r="C141" s="7" t="s">
        <v>29</v>
      </c>
      <c r="D141" s="10" t="s">
        <v>23</v>
      </c>
      <c r="E141" s="11" t="s">
        <v>24</v>
      </c>
      <c r="F141" s="38">
        <v>44704</v>
      </c>
      <c r="G141" s="19">
        <v>220088</v>
      </c>
      <c r="I141" s="11">
        <v>1112.9000000000001</v>
      </c>
      <c r="J141" s="11">
        <v>52.7</v>
      </c>
      <c r="K141" s="11">
        <f t="shared" si="1"/>
        <v>1060.2</v>
      </c>
    </row>
    <row r="142" spans="1:11" ht="15.75" customHeight="1" x14ac:dyDescent="0.15">
      <c r="A142" s="17" t="s">
        <v>33</v>
      </c>
      <c r="B142" s="9">
        <v>2406</v>
      </c>
      <c r="C142" s="7" t="s">
        <v>31</v>
      </c>
      <c r="D142" s="10" t="s">
        <v>23</v>
      </c>
      <c r="E142" s="11" t="s">
        <v>24</v>
      </c>
      <c r="F142" s="38">
        <v>44704</v>
      </c>
      <c r="G142" s="19">
        <v>220089</v>
      </c>
      <c r="I142" s="11">
        <v>790.8</v>
      </c>
      <c r="J142" s="11">
        <v>52.7</v>
      </c>
      <c r="K142" s="11">
        <f t="shared" si="1"/>
        <v>738.09999999999991</v>
      </c>
    </row>
    <row r="143" spans="1:11" ht="15.75" customHeight="1" x14ac:dyDescent="0.15">
      <c r="A143" s="17" t="s">
        <v>33</v>
      </c>
      <c r="B143" s="9">
        <v>2407</v>
      </c>
      <c r="C143" s="7" t="s">
        <v>31</v>
      </c>
      <c r="D143" s="16" t="s">
        <v>32</v>
      </c>
      <c r="E143" s="11" t="s">
        <v>24</v>
      </c>
      <c r="F143" s="38">
        <v>44704</v>
      </c>
      <c r="G143" s="19">
        <v>220090</v>
      </c>
      <c r="I143" s="11">
        <v>1716.1</v>
      </c>
      <c r="J143" s="11">
        <v>52.7</v>
      </c>
      <c r="K143" s="11">
        <f t="shared" si="1"/>
        <v>1663.3999999999999</v>
      </c>
    </row>
    <row r="144" spans="1:11" ht="15.75" customHeight="1" x14ac:dyDescent="0.15">
      <c r="A144" s="17" t="s">
        <v>33</v>
      </c>
      <c r="B144" s="9">
        <v>2408</v>
      </c>
      <c r="C144" s="7" t="s">
        <v>27</v>
      </c>
      <c r="D144" s="16" t="s">
        <v>32</v>
      </c>
      <c r="E144" s="11" t="s">
        <v>24</v>
      </c>
      <c r="F144" s="38">
        <v>44704</v>
      </c>
      <c r="G144" s="19">
        <v>220091</v>
      </c>
      <c r="I144" s="11">
        <v>893.1</v>
      </c>
      <c r="J144" s="11">
        <v>52.7</v>
      </c>
      <c r="K144" s="11">
        <f t="shared" si="1"/>
        <v>840.4</v>
      </c>
    </row>
    <row r="145" spans="1:11" ht="15.75" customHeight="1" x14ac:dyDescent="0.15">
      <c r="A145" s="17" t="s">
        <v>33</v>
      </c>
      <c r="B145" s="9">
        <v>2409</v>
      </c>
      <c r="C145" s="7" t="s">
        <v>22</v>
      </c>
      <c r="D145" s="16" t="s">
        <v>32</v>
      </c>
      <c r="E145" s="11" t="s">
        <v>24</v>
      </c>
      <c r="F145" s="38">
        <v>44704</v>
      </c>
      <c r="G145" s="19">
        <v>220092</v>
      </c>
      <c r="I145" s="11">
        <v>676</v>
      </c>
      <c r="J145" s="11">
        <v>52.7</v>
      </c>
      <c r="K145" s="11">
        <f t="shared" si="1"/>
        <v>623.29999999999995</v>
      </c>
    </row>
    <row r="146" spans="1:11" ht="15.75" customHeight="1" x14ac:dyDescent="0.15">
      <c r="A146" s="17" t="s">
        <v>33</v>
      </c>
      <c r="B146" s="9">
        <v>2410</v>
      </c>
      <c r="C146" s="7" t="s">
        <v>30</v>
      </c>
      <c r="D146" s="16" t="s">
        <v>32</v>
      </c>
      <c r="E146" s="11" t="s">
        <v>24</v>
      </c>
      <c r="F146" s="38">
        <v>44704</v>
      </c>
      <c r="G146" s="19">
        <v>220093</v>
      </c>
      <c r="I146" s="11">
        <v>1608.1</v>
      </c>
      <c r="J146" s="11">
        <v>52.7</v>
      </c>
      <c r="K146" s="11">
        <f t="shared" si="1"/>
        <v>1555.3999999999999</v>
      </c>
    </row>
    <row r="147" spans="1:11" ht="15.75" customHeight="1" x14ac:dyDescent="0.15">
      <c r="A147" s="17" t="s">
        <v>33</v>
      </c>
      <c r="B147" s="9">
        <v>2411</v>
      </c>
      <c r="C147" s="7" t="s">
        <v>29</v>
      </c>
      <c r="D147" s="16" t="s">
        <v>32</v>
      </c>
      <c r="E147" s="11" t="s">
        <v>24</v>
      </c>
      <c r="F147" s="38">
        <v>44704</v>
      </c>
      <c r="G147" s="19">
        <v>220094</v>
      </c>
      <c r="I147" s="11">
        <v>1050.9000000000001</v>
      </c>
      <c r="J147" s="11">
        <v>52.7</v>
      </c>
      <c r="K147" s="11">
        <f t="shared" si="1"/>
        <v>998.2</v>
      </c>
    </row>
    <row r="148" spans="1:11" ht="15.75" customHeight="1" x14ac:dyDescent="0.15">
      <c r="A148" s="17" t="s">
        <v>33</v>
      </c>
      <c r="B148" s="9">
        <v>2412</v>
      </c>
      <c r="C148" s="7" t="s">
        <v>28</v>
      </c>
      <c r="D148" s="16" t="s">
        <v>32</v>
      </c>
      <c r="E148" s="11" t="s">
        <v>24</v>
      </c>
      <c r="F148" s="38">
        <v>44704</v>
      </c>
      <c r="G148" s="19">
        <v>220095</v>
      </c>
      <c r="I148" s="11">
        <v>782.5</v>
      </c>
      <c r="J148" s="11">
        <v>52.7</v>
      </c>
      <c r="K148" s="11">
        <f t="shared" si="1"/>
        <v>729.8</v>
      </c>
    </row>
    <row r="149" spans="1:11" ht="15.75" customHeight="1" x14ac:dyDescent="0.15"/>
    <row r="150" spans="1:11" ht="15.75" customHeight="1" x14ac:dyDescent="0.15"/>
    <row r="151" spans="1:11" ht="15.75" customHeight="1" x14ac:dyDescent="0.15"/>
    <row r="152" spans="1:11" ht="15.75" customHeight="1" x14ac:dyDescent="0.15"/>
    <row r="153" spans="1:11" ht="15.75" customHeight="1" x14ac:dyDescent="0.15"/>
    <row r="154" spans="1:11" ht="15.75" customHeight="1" x14ac:dyDescent="0.15"/>
    <row r="155" spans="1:11" ht="15.75" customHeight="1" x14ac:dyDescent="0.15"/>
    <row r="156" spans="1:11" ht="15.75" customHeight="1" x14ac:dyDescent="0.15"/>
    <row r="157" spans="1:11" ht="15.75" customHeight="1" x14ac:dyDescent="0.15"/>
    <row r="158" spans="1:11" ht="15.75" customHeight="1" x14ac:dyDescent="0.15"/>
    <row r="159" spans="1:11" ht="15.75" customHeight="1" x14ac:dyDescent="0.15"/>
    <row r="160" spans="1:11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6"/>
  <sheetViews>
    <sheetView workbookViewId="0"/>
  </sheetViews>
  <sheetFormatPr baseColWidth="10" defaultColWidth="12.6640625" defaultRowHeight="15" customHeight="1" x14ac:dyDescent="0.15"/>
  <sheetData>
    <row r="1" spans="1:10" ht="15" customHeight="1" x14ac:dyDescent="0.15">
      <c r="A1" s="72" t="s">
        <v>195</v>
      </c>
      <c r="B1" s="72" t="s">
        <v>196</v>
      </c>
      <c r="C1" s="72"/>
      <c r="D1" s="72"/>
      <c r="E1" s="72"/>
      <c r="F1" s="72"/>
      <c r="G1" s="72"/>
      <c r="H1" s="72"/>
      <c r="I1" s="72"/>
      <c r="J1" s="72"/>
    </row>
    <row r="2" spans="1:10" ht="15" customHeight="1" x14ac:dyDescent="0.15">
      <c r="A2" s="72" t="s">
        <v>197</v>
      </c>
      <c r="B2" s="72" t="s">
        <v>198</v>
      </c>
      <c r="C2" s="72"/>
      <c r="D2" s="72"/>
      <c r="E2" s="72"/>
      <c r="F2" s="72"/>
      <c r="G2" s="72"/>
      <c r="H2" s="72"/>
      <c r="I2" s="72"/>
      <c r="J2" s="72"/>
    </row>
    <row r="3" spans="1:10" ht="15" customHeight="1" x14ac:dyDescent="0.15">
      <c r="A3" s="72" t="s">
        <v>199</v>
      </c>
      <c r="B3" s="72" t="s">
        <v>200</v>
      </c>
      <c r="C3" s="72"/>
      <c r="D3" s="72"/>
      <c r="E3" s="72"/>
      <c r="F3" s="72"/>
      <c r="G3" s="72"/>
      <c r="H3" s="72"/>
      <c r="I3" s="72"/>
      <c r="J3" s="72"/>
    </row>
    <row r="4" spans="1:10" ht="15" customHeight="1" x14ac:dyDescent="0.15">
      <c r="A4" s="72" t="s">
        <v>201</v>
      </c>
      <c r="B4" s="72" t="s">
        <v>202</v>
      </c>
      <c r="C4" s="72"/>
      <c r="D4" s="72"/>
      <c r="E4" s="72"/>
      <c r="F4" s="72"/>
      <c r="G4" s="72"/>
      <c r="H4" s="72"/>
      <c r="I4" s="72"/>
      <c r="J4" s="72"/>
    </row>
    <row r="5" spans="1:10" ht="15" customHeight="1" x14ac:dyDescent="0.15">
      <c r="A5" s="72" t="s">
        <v>203</v>
      </c>
      <c r="B5" s="72" t="s">
        <v>204</v>
      </c>
      <c r="C5" s="72"/>
      <c r="D5" s="72"/>
      <c r="E5" s="72"/>
      <c r="F5" s="72"/>
      <c r="G5" s="72"/>
      <c r="H5" s="72"/>
      <c r="I5" s="72"/>
      <c r="J5" s="72"/>
    </row>
    <row r="6" spans="1:10" ht="15" customHeight="1" x14ac:dyDescent="0.15">
      <c r="A6" s="72"/>
      <c r="B6" s="72"/>
      <c r="C6" s="72"/>
      <c r="D6" s="72"/>
      <c r="E6" s="72"/>
      <c r="F6" s="72"/>
      <c r="G6" s="72"/>
      <c r="H6" s="72"/>
      <c r="I6" s="72"/>
      <c r="J6" s="72"/>
    </row>
    <row r="7" spans="1:10" ht="15" customHeight="1" x14ac:dyDescent="0.15">
      <c r="A7" s="72"/>
      <c r="B7" s="72"/>
      <c r="C7" s="72"/>
      <c r="D7" s="72"/>
      <c r="E7" s="72"/>
      <c r="F7" s="72"/>
      <c r="G7" s="72"/>
      <c r="H7" s="72"/>
      <c r="I7" s="72"/>
      <c r="J7" s="72"/>
    </row>
    <row r="8" spans="1:10" ht="15" customHeight="1" x14ac:dyDescent="0.15">
      <c r="A8" s="72"/>
      <c r="B8" s="72"/>
      <c r="C8" s="72"/>
      <c r="D8" s="72"/>
      <c r="E8" s="72"/>
      <c r="F8" s="72"/>
      <c r="G8" s="72"/>
      <c r="H8" s="72"/>
      <c r="I8" s="72"/>
      <c r="J8" s="72"/>
    </row>
    <row r="9" spans="1:10" ht="15" customHeight="1" x14ac:dyDescent="0.15">
      <c r="A9" s="72"/>
      <c r="B9" s="72"/>
      <c r="C9" s="72"/>
      <c r="D9" s="72"/>
      <c r="E9" s="72"/>
      <c r="F9" s="72"/>
      <c r="G9" s="72"/>
      <c r="H9" s="72"/>
      <c r="I9" s="72"/>
      <c r="J9" s="72"/>
    </row>
    <row r="10" spans="1:10" ht="15" customHeight="1" x14ac:dyDescent="0.15">
      <c r="A10" s="72" t="s">
        <v>90</v>
      </c>
      <c r="B10" s="72" t="s">
        <v>99</v>
      </c>
      <c r="C10" s="72" t="s">
        <v>205</v>
      </c>
      <c r="D10" s="72" t="s">
        <v>206</v>
      </c>
      <c r="E10" s="72" t="s">
        <v>94</v>
      </c>
      <c r="F10" s="72" t="s">
        <v>207</v>
      </c>
      <c r="G10" s="72" t="s">
        <v>197</v>
      </c>
      <c r="H10" s="72" t="s">
        <v>199</v>
      </c>
      <c r="I10" s="72" t="s">
        <v>201</v>
      </c>
      <c r="J10" s="72" t="s">
        <v>203</v>
      </c>
    </row>
    <row r="11" spans="1:10" ht="15" customHeight="1" x14ac:dyDescent="0.15">
      <c r="A11" s="72">
        <v>2025</v>
      </c>
      <c r="B11" s="106">
        <v>45770</v>
      </c>
      <c r="C11" s="72" t="s">
        <v>21</v>
      </c>
      <c r="D11" s="72">
        <v>1101</v>
      </c>
      <c r="E11" s="72" t="s">
        <v>22</v>
      </c>
      <c r="F11" s="72" t="s">
        <v>23</v>
      </c>
      <c r="G11" s="72">
        <v>2</v>
      </c>
      <c r="H11" s="72">
        <v>40</v>
      </c>
      <c r="J11" s="72" t="s">
        <v>208</v>
      </c>
    </row>
    <row r="12" spans="1:10" ht="15" customHeight="1" x14ac:dyDescent="0.15">
      <c r="A12" s="72">
        <v>2025</v>
      </c>
      <c r="B12" s="106">
        <v>45770</v>
      </c>
      <c r="C12" s="72" t="s">
        <v>21</v>
      </c>
      <c r="D12" s="72">
        <v>1102</v>
      </c>
      <c r="E12" s="72" t="s">
        <v>27</v>
      </c>
      <c r="F12" s="72" t="s">
        <v>23</v>
      </c>
      <c r="G12" s="72">
        <v>3</v>
      </c>
      <c r="H12" s="72">
        <v>50</v>
      </c>
      <c r="J12" s="72" t="s">
        <v>209</v>
      </c>
    </row>
    <row r="13" spans="1:10" ht="15" customHeight="1" x14ac:dyDescent="0.15">
      <c r="A13" s="72">
        <v>2025</v>
      </c>
      <c r="B13" s="106">
        <v>45770</v>
      </c>
      <c r="C13" s="72" t="s">
        <v>21</v>
      </c>
      <c r="D13" s="72">
        <v>1103</v>
      </c>
      <c r="E13" s="72" t="s">
        <v>28</v>
      </c>
      <c r="F13" s="72" t="s">
        <v>23</v>
      </c>
      <c r="G13" s="72">
        <v>2</v>
      </c>
      <c r="H13" s="72">
        <v>45</v>
      </c>
      <c r="J13" s="72" t="s">
        <v>210</v>
      </c>
    </row>
    <row r="14" spans="1:10" ht="15" customHeight="1" x14ac:dyDescent="0.15">
      <c r="A14" s="72">
        <v>2025</v>
      </c>
      <c r="B14" s="106">
        <v>45770</v>
      </c>
      <c r="C14" s="72" t="s">
        <v>21</v>
      </c>
      <c r="D14" s="72">
        <v>1104</v>
      </c>
      <c r="E14" s="72" t="s">
        <v>29</v>
      </c>
      <c r="F14" s="72" t="s">
        <v>23</v>
      </c>
      <c r="G14" s="72">
        <v>2</v>
      </c>
      <c r="H14" s="72">
        <v>60</v>
      </c>
      <c r="J14" s="72" t="s">
        <v>211</v>
      </c>
    </row>
    <row r="15" spans="1:10" ht="15" customHeight="1" x14ac:dyDescent="0.15">
      <c r="A15" s="72">
        <v>2025</v>
      </c>
      <c r="B15" s="106">
        <v>45770</v>
      </c>
      <c r="C15" s="72" t="s">
        <v>21</v>
      </c>
      <c r="D15" s="72">
        <v>1105</v>
      </c>
      <c r="E15" s="72" t="s">
        <v>30</v>
      </c>
      <c r="F15" s="72" t="s">
        <v>23</v>
      </c>
      <c r="G15" s="72">
        <v>2</v>
      </c>
      <c r="H15" s="72">
        <v>55</v>
      </c>
      <c r="J15" s="72" t="s">
        <v>210</v>
      </c>
    </row>
    <row r="16" spans="1:10" ht="15" customHeight="1" x14ac:dyDescent="0.15">
      <c r="A16" s="72">
        <v>2025</v>
      </c>
      <c r="B16" s="106">
        <v>45770</v>
      </c>
      <c r="C16" s="72" t="s">
        <v>21</v>
      </c>
      <c r="D16" s="72">
        <v>1106</v>
      </c>
      <c r="E16" s="72" t="s">
        <v>31</v>
      </c>
      <c r="F16" s="72" t="s">
        <v>23</v>
      </c>
      <c r="G16" s="72">
        <v>1</v>
      </c>
      <c r="H16" s="72">
        <v>35</v>
      </c>
      <c r="J16" s="72" t="s">
        <v>210</v>
      </c>
    </row>
    <row r="17" spans="1:10" ht="15" customHeight="1" x14ac:dyDescent="0.15">
      <c r="A17" s="72">
        <v>2025</v>
      </c>
      <c r="B17" s="106">
        <v>45770</v>
      </c>
      <c r="C17" s="72" t="s">
        <v>21</v>
      </c>
      <c r="D17" s="72">
        <v>1107</v>
      </c>
      <c r="E17" s="72" t="s">
        <v>29</v>
      </c>
      <c r="F17" s="72" t="s">
        <v>32</v>
      </c>
      <c r="G17" s="72">
        <v>1</v>
      </c>
      <c r="H17" s="72">
        <v>60</v>
      </c>
      <c r="J17" s="72" t="s">
        <v>211</v>
      </c>
    </row>
    <row r="18" spans="1:10" ht="15" customHeight="1" x14ac:dyDescent="0.15">
      <c r="A18" s="72">
        <v>2025</v>
      </c>
      <c r="B18" s="106">
        <v>45770</v>
      </c>
      <c r="C18" s="72" t="s">
        <v>21</v>
      </c>
      <c r="D18" s="72">
        <v>1108</v>
      </c>
      <c r="E18" s="72" t="s">
        <v>28</v>
      </c>
      <c r="F18" s="72" t="s">
        <v>32</v>
      </c>
      <c r="G18" s="72">
        <v>1</v>
      </c>
      <c r="H18" s="72">
        <v>50</v>
      </c>
      <c r="J18" s="72" t="s">
        <v>210</v>
      </c>
    </row>
    <row r="19" spans="1:10" ht="15" customHeight="1" x14ac:dyDescent="0.15">
      <c r="A19" s="72">
        <v>2025</v>
      </c>
      <c r="B19" s="106">
        <v>45770</v>
      </c>
      <c r="C19" s="72" t="s">
        <v>21</v>
      </c>
      <c r="D19" s="72">
        <v>1109</v>
      </c>
      <c r="E19" s="72" t="s">
        <v>22</v>
      </c>
      <c r="F19" s="72" t="s">
        <v>32</v>
      </c>
      <c r="G19" s="72">
        <v>2</v>
      </c>
      <c r="H19" s="72">
        <v>70</v>
      </c>
      <c r="J19" s="72" t="s">
        <v>211</v>
      </c>
    </row>
    <row r="20" spans="1:10" ht="15" customHeight="1" x14ac:dyDescent="0.15">
      <c r="A20" s="72">
        <v>2025</v>
      </c>
      <c r="B20" s="106">
        <v>45770</v>
      </c>
      <c r="C20" s="72" t="s">
        <v>21</v>
      </c>
      <c r="D20" s="72">
        <v>1110</v>
      </c>
      <c r="E20" s="72" t="s">
        <v>27</v>
      </c>
      <c r="F20" s="72" t="s">
        <v>32</v>
      </c>
      <c r="G20" s="72">
        <v>2</v>
      </c>
      <c r="H20" s="72">
        <v>60</v>
      </c>
      <c r="J20" s="72" t="s">
        <v>211</v>
      </c>
    </row>
    <row r="21" spans="1:10" ht="15" customHeight="1" x14ac:dyDescent="0.15">
      <c r="A21" s="72">
        <v>2025</v>
      </c>
      <c r="B21" s="106">
        <v>45770</v>
      </c>
      <c r="C21" s="72" t="s">
        <v>21</v>
      </c>
      <c r="D21" s="72">
        <v>1111</v>
      </c>
      <c r="E21" s="72" t="s">
        <v>30</v>
      </c>
      <c r="F21" s="72" t="s">
        <v>32</v>
      </c>
      <c r="G21" s="72">
        <v>1</v>
      </c>
      <c r="H21" s="72">
        <v>65</v>
      </c>
      <c r="J21" s="72" t="s">
        <v>211</v>
      </c>
    </row>
    <row r="22" spans="1:10" ht="15" customHeight="1" x14ac:dyDescent="0.15">
      <c r="A22" s="72">
        <v>2025</v>
      </c>
      <c r="B22" s="106">
        <v>45770</v>
      </c>
      <c r="C22" s="72" t="s">
        <v>21</v>
      </c>
      <c r="D22" s="72">
        <v>1112</v>
      </c>
      <c r="E22" s="72" t="s">
        <v>31</v>
      </c>
      <c r="F22" s="72" t="s">
        <v>32</v>
      </c>
      <c r="G22" s="72">
        <v>1</v>
      </c>
      <c r="H22" s="72">
        <v>70</v>
      </c>
      <c r="J22" s="72" t="s">
        <v>211</v>
      </c>
    </row>
    <row r="23" spans="1:10" ht="15" customHeight="1" x14ac:dyDescent="0.15">
      <c r="A23" s="72">
        <v>2025</v>
      </c>
      <c r="B23" s="106">
        <v>45770</v>
      </c>
      <c r="C23" s="72" t="s">
        <v>21</v>
      </c>
      <c r="D23" s="72">
        <v>1201</v>
      </c>
      <c r="E23" s="72" t="s">
        <v>30</v>
      </c>
      <c r="F23" s="72" t="s">
        <v>23</v>
      </c>
      <c r="G23" s="72">
        <v>1</v>
      </c>
      <c r="H23" s="72">
        <v>80</v>
      </c>
    </row>
    <row r="24" spans="1:10" ht="15" customHeight="1" x14ac:dyDescent="0.15">
      <c r="A24" s="72">
        <v>2025</v>
      </c>
      <c r="B24" s="106">
        <v>45770</v>
      </c>
      <c r="C24" s="72" t="s">
        <v>21</v>
      </c>
      <c r="D24" s="72">
        <v>1202</v>
      </c>
      <c r="E24" s="72" t="s">
        <v>29</v>
      </c>
      <c r="F24" s="72" t="s">
        <v>23</v>
      </c>
      <c r="G24" s="72">
        <v>1</v>
      </c>
      <c r="H24" s="72">
        <v>75</v>
      </c>
      <c r="J24" s="72" t="s">
        <v>211</v>
      </c>
    </row>
    <row r="25" spans="1:10" ht="15" customHeight="1" x14ac:dyDescent="0.15">
      <c r="A25" s="72">
        <v>2025</v>
      </c>
      <c r="B25" s="106">
        <v>45770</v>
      </c>
      <c r="C25" s="72" t="s">
        <v>21</v>
      </c>
      <c r="D25" s="72">
        <v>1203</v>
      </c>
      <c r="E25" s="72" t="s">
        <v>27</v>
      </c>
      <c r="F25" s="72" t="s">
        <v>23</v>
      </c>
      <c r="G25" s="72">
        <v>1</v>
      </c>
      <c r="H25" s="72">
        <v>80</v>
      </c>
    </row>
    <row r="26" spans="1:10" ht="15" customHeight="1" x14ac:dyDescent="0.15">
      <c r="A26" s="72">
        <v>2025</v>
      </c>
      <c r="B26" s="106">
        <v>45770</v>
      </c>
      <c r="C26" s="72" t="s">
        <v>21</v>
      </c>
      <c r="D26" s="72">
        <v>1204</v>
      </c>
      <c r="E26" s="72" t="s">
        <v>22</v>
      </c>
      <c r="F26" s="72" t="s">
        <v>23</v>
      </c>
      <c r="G26" s="72">
        <v>1</v>
      </c>
      <c r="H26" s="72">
        <v>60</v>
      </c>
      <c r="J26" s="72" t="s">
        <v>210</v>
      </c>
    </row>
    <row r="27" spans="1:10" ht="15" customHeight="1" x14ac:dyDescent="0.15">
      <c r="A27" s="72">
        <v>2025</v>
      </c>
      <c r="B27" s="106">
        <v>45770</v>
      </c>
      <c r="C27" s="72" t="s">
        <v>21</v>
      </c>
      <c r="D27" s="72">
        <v>1205</v>
      </c>
      <c r="E27" s="72" t="s">
        <v>28</v>
      </c>
      <c r="F27" s="72" t="s">
        <v>23</v>
      </c>
      <c r="G27" s="72">
        <v>1</v>
      </c>
      <c r="H27" s="72">
        <v>70</v>
      </c>
      <c r="J27" s="72" t="s">
        <v>210</v>
      </c>
    </row>
    <row r="28" spans="1:10" ht="15" customHeight="1" x14ac:dyDescent="0.15">
      <c r="A28" s="72">
        <v>2025</v>
      </c>
      <c r="B28" s="106">
        <v>45770</v>
      </c>
      <c r="C28" s="72" t="s">
        <v>21</v>
      </c>
      <c r="D28" s="72">
        <v>1206</v>
      </c>
      <c r="E28" s="72" t="s">
        <v>31</v>
      </c>
      <c r="F28" s="72" t="s">
        <v>23</v>
      </c>
      <c r="G28" s="72">
        <v>1</v>
      </c>
      <c r="H28" s="72">
        <v>75</v>
      </c>
      <c r="J28" s="72" t="s">
        <v>211</v>
      </c>
    </row>
    <row r="29" spans="1:10" ht="15" customHeight="1" x14ac:dyDescent="0.15">
      <c r="A29" s="72">
        <v>2025</v>
      </c>
      <c r="B29" s="106">
        <v>45770</v>
      </c>
      <c r="C29" s="72" t="s">
        <v>21</v>
      </c>
      <c r="D29" s="72">
        <v>1207</v>
      </c>
      <c r="E29" s="72" t="s">
        <v>28</v>
      </c>
      <c r="F29" s="72" t="s">
        <v>32</v>
      </c>
      <c r="G29" s="72">
        <v>1</v>
      </c>
      <c r="H29" s="72">
        <v>60</v>
      </c>
    </row>
    <row r="30" spans="1:10" ht="15" customHeight="1" x14ac:dyDescent="0.15">
      <c r="A30" s="72">
        <v>2025</v>
      </c>
      <c r="B30" s="106">
        <v>45770</v>
      </c>
      <c r="C30" s="72" t="s">
        <v>21</v>
      </c>
      <c r="D30" s="72">
        <v>1208</v>
      </c>
      <c r="E30" s="72" t="s">
        <v>30</v>
      </c>
      <c r="F30" s="72" t="s">
        <v>32</v>
      </c>
      <c r="G30" s="72">
        <v>2</v>
      </c>
      <c r="H30" s="72">
        <v>60</v>
      </c>
    </row>
    <row r="31" spans="1:10" ht="15" customHeight="1" x14ac:dyDescent="0.15">
      <c r="A31" s="72">
        <v>2025</v>
      </c>
      <c r="B31" s="106">
        <v>45770</v>
      </c>
      <c r="C31" s="72" t="s">
        <v>21</v>
      </c>
      <c r="D31" s="72">
        <v>1209</v>
      </c>
      <c r="E31" s="72" t="s">
        <v>31</v>
      </c>
      <c r="F31" s="72" t="s">
        <v>32</v>
      </c>
      <c r="G31" s="72">
        <v>1</v>
      </c>
      <c r="H31" s="72">
        <v>60</v>
      </c>
      <c r="J31" s="72" t="s">
        <v>211</v>
      </c>
    </row>
    <row r="32" spans="1:10" ht="15" customHeight="1" x14ac:dyDescent="0.15">
      <c r="A32" s="72">
        <v>2025</v>
      </c>
      <c r="B32" s="106">
        <v>45770</v>
      </c>
      <c r="C32" s="72" t="s">
        <v>21</v>
      </c>
      <c r="D32" s="72">
        <v>1210</v>
      </c>
      <c r="E32" s="72" t="s">
        <v>22</v>
      </c>
      <c r="F32" s="72" t="s">
        <v>32</v>
      </c>
      <c r="G32" s="72">
        <v>1</v>
      </c>
      <c r="H32" s="72">
        <v>60</v>
      </c>
      <c r="J32" s="72" t="s">
        <v>211</v>
      </c>
    </row>
    <row r="33" spans="1:10" ht="15" customHeight="1" x14ac:dyDescent="0.15">
      <c r="A33" s="72">
        <v>2025</v>
      </c>
      <c r="B33" s="106">
        <v>45770</v>
      </c>
      <c r="C33" s="72" t="s">
        <v>21</v>
      </c>
      <c r="D33" s="72">
        <v>1211</v>
      </c>
      <c r="E33" s="72" t="s">
        <v>27</v>
      </c>
      <c r="F33" s="72" t="s">
        <v>32</v>
      </c>
      <c r="G33" s="72">
        <v>2</v>
      </c>
      <c r="H33" s="72">
        <v>55</v>
      </c>
    </row>
    <row r="34" spans="1:10" ht="15" customHeight="1" x14ac:dyDescent="0.15">
      <c r="A34" s="72">
        <v>2025</v>
      </c>
      <c r="B34" s="106">
        <v>45770</v>
      </c>
      <c r="C34" s="72" t="s">
        <v>21</v>
      </c>
      <c r="D34" s="72">
        <v>1212</v>
      </c>
      <c r="E34" s="72" t="s">
        <v>29</v>
      </c>
      <c r="F34" s="72" t="s">
        <v>32</v>
      </c>
      <c r="G34" s="72">
        <v>2</v>
      </c>
      <c r="H34" s="72">
        <v>60</v>
      </c>
    </row>
    <row r="35" spans="1:10" ht="15" customHeight="1" x14ac:dyDescent="0.15">
      <c r="A35" s="72">
        <v>2025</v>
      </c>
      <c r="B35" s="106">
        <v>45770</v>
      </c>
      <c r="C35" s="72" t="s">
        <v>21</v>
      </c>
      <c r="D35" s="72">
        <v>1301</v>
      </c>
      <c r="E35" s="72" t="s">
        <v>22</v>
      </c>
      <c r="F35" s="72" t="s">
        <v>32</v>
      </c>
      <c r="G35" s="72">
        <v>2</v>
      </c>
      <c r="H35" s="72">
        <v>65</v>
      </c>
      <c r="J35" s="72" t="s">
        <v>211</v>
      </c>
    </row>
    <row r="36" spans="1:10" ht="15" customHeight="1" x14ac:dyDescent="0.15">
      <c r="A36" s="72">
        <v>2025</v>
      </c>
      <c r="B36" s="106">
        <v>45770</v>
      </c>
      <c r="C36" s="72" t="s">
        <v>21</v>
      </c>
      <c r="D36" s="72">
        <v>1302</v>
      </c>
      <c r="E36" s="72" t="s">
        <v>27</v>
      </c>
      <c r="F36" s="72" t="s">
        <v>32</v>
      </c>
      <c r="G36" s="72">
        <v>2</v>
      </c>
      <c r="H36" s="72">
        <v>65</v>
      </c>
    </row>
    <row r="37" spans="1:10" ht="15" customHeight="1" x14ac:dyDescent="0.15">
      <c r="A37" s="72">
        <v>2025</v>
      </c>
      <c r="B37" s="106">
        <v>45770</v>
      </c>
      <c r="C37" s="72" t="s">
        <v>21</v>
      </c>
      <c r="D37" s="72">
        <v>1303</v>
      </c>
      <c r="E37" s="72" t="s">
        <v>30</v>
      </c>
      <c r="F37" s="72" t="s">
        <v>32</v>
      </c>
      <c r="G37" s="72">
        <v>3</v>
      </c>
      <c r="H37" s="72">
        <v>60</v>
      </c>
    </row>
    <row r="38" spans="1:10" ht="15" customHeight="1" x14ac:dyDescent="0.15">
      <c r="A38" s="72">
        <v>2025</v>
      </c>
      <c r="B38" s="106">
        <v>45770</v>
      </c>
      <c r="C38" s="72" t="s">
        <v>21</v>
      </c>
      <c r="D38" s="72">
        <v>1304</v>
      </c>
      <c r="E38" s="72" t="s">
        <v>31</v>
      </c>
      <c r="F38" s="72" t="s">
        <v>32</v>
      </c>
      <c r="G38" s="72">
        <v>1</v>
      </c>
      <c r="H38" s="72">
        <v>65</v>
      </c>
      <c r="J38" s="72" t="s">
        <v>211</v>
      </c>
    </row>
    <row r="39" spans="1:10" ht="15" customHeight="1" x14ac:dyDescent="0.15">
      <c r="A39" s="72">
        <v>2025</v>
      </c>
      <c r="B39" s="106">
        <v>45770</v>
      </c>
      <c r="C39" s="72" t="s">
        <v>21</v>
      </c>
      <c r="D39" s="72">
        <v>1305</v>
      </c>
      <c r="E39" s="72" t="s">
        <v>28</v>
      </c>
      <c r="F39" s="72" t="s">
        <v>32</v>
      </c>
      <c r="G39" s="72">
        <v>2</v>
      </c>
      <c r="H39" s="72">
        <v>65</v>
      </c>
      <c r="J39" s="72" t="s">
        <v>211</v>
      </c>
    </row>
    <row r="40" spans="1:10" ht="15" customHeight="1" x14ac:dyDescent="0.15">
      <c r="A40" s="72">
        <v>2025</v>
      </c>
      <c r="B40" s="106">
        <v>45770</v>
      </c>
      <c r="C40" s="72" t="s">
        <v>21</v>
      </c>
      <c r="D40" s="72">
        <v>1306</v>
      </c>
      <c r="E40" s="72" t="s">
        <v>29</v>
      </c>
      <c r="F40" s="72" t="s">
        <v>32</v>
      </c>
      <c r="G40" s="72">
        <v>2</v>
      </c>
      <c r="H40" s="72">
        <v>75</v>
      </c>
      <c r="J40" s="72" t="s">
        <v>211</v>
      </c>
    </row>
    <row r="41" spans="1:10" ht="15" customHeight="1" x14ac:dyDescent="0.15">
      <c r="A41" s="72">
        <v>2025</v>
      </c>
      <c r="B41" s="106">
        <v>45770</v>
      </c>
      <c r="C41" s="72" t="s">
        <v>21</v>
      </c>
      <c r="D41" s="72">
        <v>1307</v>
      </c>
      <c r="E41" s="72" t="s">
        <v>27</v>
      </c>
      <c r="F41" s="72" t="s">
        <v>23</v>
      </c>
      <c r="G41" s="72">
        <v>1</v>
      </c>
      <c r="H41" s="72">
        <v>55</v>
      </c>
      <c r="J41" s="72" t="s">
        <v>210</v>
      </c>
    </row>
    <row r="42" spans="1:10" ht="15" customHeight="1" x14ac:dyDescent="0.15">
      <c r="A42" s="72">
        <v>2025</v>
      </c>
      <c r="B42" s="106">
        <v>45770</v>
      </c>
      <c r="C42" s="72" t="s">
        <v>21</v>
      </c>
      <c r="D42" s="72">
        <v>1308</v>
      </c>
      <c r="E42" s="72" t="s">
        <v>22</v>
      </c>
      <c r="F42" s="72" t="s">
        <v>23</v>
      </c>
      <c r="G42" s="72">
        <v>1</v>
      </c>
      <c r="H42" s="72">
        <v>60</v>
      </c>
      <c r="J42" s="72" t="s">
        <v>211</v>
      </c>
    </row>
    <row r="43" spans="1:10" ht="15" customHeight="1" x14ac:dyDescent="0.15">
      <c r="A43" s="72">
        <v>2025</v>
      </c>
      <c r="B43" s="106">
        <v>45770</v>
      </c>
      <c r="C43" s="72" t="s">
        <v>21</v>
      </c>
      <c r="D43" s="72">
        <v>1309</v>
      </c>
      <c r="E43" s="72" t="s">
        <v>31</v>
      </c>
      <c r="F43" s="72" t="s">
        <v>23</v>
      </c>
      <c r="G43" s="72">
        <v>1</v>
      </c>
      <c r="H43" s="72">
        <v>65</v>
      </c>
      <c r="J43" s="72" t="s">
        <v>211</v>
      </c>
    </row>
    <row r="44" spans="1:10" ht="15" customHeight="1" x14ac:dyDescent="0.15">
      <c r="A44" s="72">
        <v>2025</v>
      </c>
      <c r="B44" s="106">
        <v>45770</v>
      </c>
      <c r="C44" s="72" t="s">
        <v>21</v>
      </c>
      <c r="D44" s="72">
        <v>1310</v>
      </c>
      <c r="E44" s="72" t="s">
        <v>29</v>
      </c>
      <c r="F44" s="72" t="s">
        <v>23</v>
      </c>
      <c r="G44" s="72">
        <v>1</v>
      </c>
      <c r="H44" s="72">
        <v>65</v>
      </c>
    </row>
    <row r="45" spans="1:10" ht="15" customHeight="1" x14ac:dyDescent="0.15">
      <c r="A45" s="72">
        <v>2025</v>
      </c>
      <c r="B45" s="106">
        <v>45770</v>
      </c>
      <c r="C45" s="72" t="s">
        <v>21</v>
      </c>
      <c r="D45" s="72">
        <v>1311</v>
      </c>
      <c r="E45" s="72" t="s">
        <v>30</v>
      </c>
      <c r="F45" s="72" t="s">
        <v>23</v>
      </c>
      <c r="G45" s="72">
        <v>1</v>
      </c>
      <c r="H45" s="72">
        <v>60</v>
      </c>
      <c r="J45" s="72" t="s">
        <v>211</v>
      </c>
    </row>
    <row r="46" spans="1:10" ht="15" customHeight="1" x14ac:dyDescent="0.15">
      <c r="A46" s="72">
        <v>2025</v>
      </c>
      <c r="B46" s="106">
        <v>45770</v>
      </c>
      <c r="C46" s="72" t="s">
        <v>21</v>
      </c>
      <c r="D46" s="72">
        <v>1312</v>
      </c>
      <c r="E46" s="72" t="s">
        <v>28</v>
      </c>
      <c r="F46" s="72" t="s">
        <v>23</v>
      </c>
      <c r="G46" s="72">
        <v>1</v>
      </c>
      <c r="H46" s="72">
        <v>60</v>
      </c>
      <c r="J46" s="72" t="s">
        <v>211</v>
      </c>
    </row>
    <row r="47" spans="1:10" ht="15" customHeight="1" x14ac:dyDescent="0.15">
      <c r="A47" s="72">
        <v>2025</v>
      </c>
      <c r="B47" s="106">
        <v>45770</v>
      </c>
      <c r="C47" s="72" t="s">
        <v>21</v>
      </c>
      <c r="D47" s="72">
        <v>1401</v>
      </c>
      <c r="E47" s="72" t="s">
        <v>22</v>
      </c>
      <c r="F47" s="72" t="s">
        <v>23</v>
      </c>
      <c r="G47" s="72">
        <v>1</v>
      </c>
      <c r="H47" s="72">
        <v>75</v>
      </c>
      <c r="J47" s="72" t="s">
        <v>211</v>
      </c>
    </row>
    <row r="48" spans="1:10" ht="15" customHeight="1" x14ac:dyDescent="0.15">
      <c r="A48" s="72">
        <v>2025</v>
      </c>
      <c r="B48" s="106">
        <v>45770</v>
      </c>
      <c r="C48" s="72" t="s">
        <v>21</v>
      </c>
      <c r="D48" s="72">
        <v>1402</v>
      </c>
      <c r="E48" s="72" t="s">
        <v>28</v>
      </c>
      <c r="F48" s="72" t="s">
        <v>23</v>
      </c>
      <c r="G48" s="72">
        <v>1</v>
      </c>
      <c r="H48" s="72">
        <v>70</v>
      </c>
      <c r="J48" s="72" t="s">
        <v>211</v>
      </c>
    </row>
    <row r="49" spans="1:10" ht="15" customHeight="1" x14ac:dyDescent="0.15">
      <c r="A49" s="72">
        <v>2025</v>
      </c>
      <c r="B49" s="106">
        <v>45770</v>
      </c>
      <c r="C49" s="72" t="s">
        <v>21</v>
      </c>
      <c r="D49" s="72">
        <v>1403</v>
      </c>
      <c r="E49" s="72" t="s">
        <v>29</v>
      </c>
      <c r="F49" s="72" t="s">
        <v>23</v>
      </c>
      <c r="G49" s="72">
        <v>1</v>
      </c>
      <c r="H49" s="72">
        <v>60</v>
      </c>
    </row>
    <row r="50" spans="1:10" ht="15" customHeight="1" x14ac:dyDescent="0.15">
      <c r="A50" s="72">
        <v>2025</v>
      </c>
      <c r="B50" s="106">
        <v>45770</v>
      </c>
      <c r="C50" s="72" t="s">
        <v>21</v>
      </c>
      <c r="D50" s="72">
        <v>1404</v>
      </c>
      <c r="E50" s="72" t="s">
        <v>27</v>
      </c>
      <c r="F50" s="72" t="s">
        <v>23</v>
      </c>
      <c r="G50" s="72">
        <v>1</v>
      </c>
      <c r="H50" s="72">
        <v>70</v>
      </c>
    </row>
    <row r="51" spans="1:10" ht="15" customHeight="1" x14ac:dyDescent="0.15">
      <c r="A51" s="72">
        <v>2025</v>
      </c>
      <c r="B51" s="106">
        <v>45770</v>
      </c>
      <c r="C51" s="72" t="s">
        <v>21</v>
      </c>
      <c r="D51" s="72">
        <v>1405</v>
      </c>
      <c r="E51" s="72" t="s">
        <v>31</v>
      </c>
      <c r="F51" s="72" t="s">
        <v>23</v>
      </c>
      <c r="G51" s="72">
        <v>1</v>
      </c>
      <c r="H51" s="72">
        <v>65</v>
      </c>
      <c r="J51" s="72" t="s">
        <v>211</v>
      </c>
    </row>
    <row r="52" spans="1:10" ht="15" customHeight="1" x14ac:dyDescent="0.15">
      <c r="A52" s="72">
        <v>2025</v>
      </c>
      <c r="B52" s="106">
        <v>45770</v>
      </c>
      <c r="C52" s="72" t="s">
        <v>21</v>
      </c>
      <c r="D52" s="72">
        <v>1406</v>
      </c>
      <c r="E52" s="72" t="s">
        <v>30</v>
      </c>
      <c r="F52" s="72" t="s">
        <v>23</v>
      </c>
      <c r="G52" s="72">
        <v>2</v>
      </c>
      <c r="H52" s="72">
        <v>65</v>
      </c>
      <c r="J52" s="72" t="s">
        <v>211</v>
      </c>
    </row>
    <row r="53" spans="1:10" ht="15" customHeight="1" x14ac:dyDescent="0.15">
      <c r="A53" s="72">
        <v>2025</v>
      </c>
      <c r="B53" s="106">
        <v>45770</v>
      </c>
      <c r="C53" s="72" t="s">
        <v>21</v>
      </c>
      <c r="D53" s="72">
        <v>1407</v>
      </c>
      <c r="E53" s="72" t="s">
        <v>27</v>
      </c>
      <c r="F53" s="72" t="s">
        <v>32</v>
      </c>
      <c r="G53" s="72">
        <v>1</v>
      </c>
      <c r="H53" s="72">
        <v>60</v>
      </c>
      <c r="J53" s="72" t="s">
        <v>211</v>
      </c>
    </row>
    <row r="54" spans="1:10" ht="15" customHeight="1" x14ac:dyDescent="0.15">
      <c r="A54" s="72">
        <v>2025</v>
      </c>
      <c r="B54" s="106">
        <v>45770</v>
      </c>
      <c r="C54" s="72" t="s">
        <v>21</v>
      </c>
      <c r="D54" s="72">
        <v>1408</v>
      </c>
      <c r="E54" s="72" t="s">
        <v>22</v>
      </c>
      <c r="F54" s="72" t="s">
        <v>32</v>
      </c>
      <c r="G54" s="72">
        <v>1</v>
      </c>
      <c r="H54" s="72">
        <v>70</v>
      </c>
      <c r="J54" s="72" t="s">
        <v>211</v>
      </c>
    </row>
    <row r="55" spans="1:10" ht="15" customHeight="1" x14ac:dyDescent="0.15">
      <c r="A55" s="72">
        <v>2025</v>
      </c>
      <c r="B55" s="106">
        <v>45770</v>
      </c>
      <c r="C55" s="72" t="s">
        <v>21</v>
      </c>
      <c r="D55" s="72">
        <v>1409</v>
      </c>
      <c r="E55" s="72" t="s">
        <v>29</v>
      </c>
      <c r="F55" s="72" t="s">
        <v>32</v>
      </c>
      <c r="G55" s="72">
        <v>1</v>
      </c>
      <c r="H55" s="72">
        <v>65</v>
      </c>
      <c r="J55" s="72" t="s">
        <v>210</v>
      </c>
    </row>
    <row r="56" spans="1:10" ht="15" customHeight="1" x14ac:dyDescent="0.15">
      <c r="A56" s="72">
        <v>2025</v>
      </c>
      <c r="B56" s="106">
        <v>45770</v>
      </c>
      <c r="C56" s="72" t="s">
        <v>21</v>
      </c>
      <c r="D56" s="72">
        <v>1410</v>
      </c>
      <c r="E56" s="72" t="s">
        <v>31</v>
      </c>
      <c r="F56" s="72" t="s">
        <v>32</v>
      </c>
      <c r="G56" s="72">
        <v>1</v>
      </c>
      <c r="H56" s="72">
        <v>60</v>
      </c>
      <c r="J56" s="72" t="s">
        <v>210</v>
      </c>
    </row>
    <row r="57" spans="1:10" ht="15" customHeight="1" x14ac:dyDescent="0.15">
      <c r="A57" s="72">
        <v>2025</v>
      </c>
      <c r="B57" s="106">
        <v>45770</v>
      </c>
      <c r="C57" s="72" t="s">
        <v>21</v>
      </c>
      <c r="D57" s="72">
        <v>1411</v>
      </c>
      <c r="E57" s="72" t="s">
        <v>30</v>
      </c>
      <c r="F57" s="72" t="s">
        <v>32</v>
      </c>
      <c r="G57" s="72">
        <v>3</v>
      </c>
      <c r="H57" s="72">
        <v>60</v>
      </c>
      <c r="J57" s="72" t="s">
        <v>210</v>
      </c>
    </row>
    <row r="58" spans="1:10" ht="15" customHeight="1" x14ac:dyDescent="0.15">
      <c r="A58" s="72">
        <v>2025</v>
      </c>
      <c r="B58" s="106">
        <v>45770</v>
      </c>
      <c r="C58" s="72" t="s">
        <v>21</v>
      </c>
      <c r="D58" s="72">
        <v>1412</v>
      </c>
      <c r="E58" s="72" t="s">
        <v>28</v>
      </c>
      <c r="F58" s="72" t="s">
        <v>32</v>
      </c>
      <c r="G58" s="72">
        <v>1</v>
      </c>
      <c r="H58" s="72">
        <v>65</v>
      </c>
      <c r="J58" s="72" t="s">
        <v>211</v>
      </c>
    </row>
    <row r="59" spans="1:10" ht="15" customHeight="1" x14ac:dyDescent="0.15">
      <c r="A59" s="72">
        <v>2025</v>
      </c>
      <c r="B59" s="106">
        <v>45769</v>
      </c>
      <c r="C59" s="72" t="s">
        <v>33</v>
      </c>
      <c r="D59" s="72">
        <v>2101</v>
      </c>
      <c r="E59" s="72" t="s">
        <v>31</v>
      </c>
      <c r="F59" s="72" t="s">
        <v>23</v>
      </c>
      <c r="G59" s="72">
        <v>1</v>
      </c>
      <c r="H59" s="72">
        <v>60</v>
      </c>
      <c r="I59" s="72">
        <v>19</v>
      </c>
    </row>
    <row r="60" spans="1:10" ht="15" customHeight="1" x14ac:dyDescent="0.15">
      <c r="A60" s="72">
        <v>2025</v>
      </c>
      <c r="B60" s="106">
        <v>45769</v>
      </c>
      <c r="C60" s="72" t="s">
        <v>33</v>
      </c>
      <c r="D60" s="72">
        <v>2102</v>
      </c>
      <c r="E60" s="72" t="s">
        <v>30</v>
      </c>
      <c r="F60" s="72" t="s">
        <v>23</v>
      </c>
      <c r="G60" s="72">
        <v>2</v>
      </c>
      <c r="H60" s="72">
        <v>50</v>
      </c>
      <c r="I60" s="72">
        <v>29</v>
      </c>
    </row>
    <row r="61" spans="1:10" ht="15" customHeight="1" x14ac:dyDescent="0.15">
      <c r="A61" s="72">
        <v>2025</v>
      </c>
      <c r="B61" s="106">
        <v>45769</v>
      </c>
      <c r="C61" s="72" t="s">
        <v>33</v>
      </c>
      <c r="D61" s="72">
        <v>2103</v>
      </c>
      <c r="E61" s="72" t="s">
        <v>27</v>
      </c>
      <c r="F61" s="72" t="s">
        <v>23</v>
      </c>
      <c r="G61" s="72">
        <v>1</v>
      </c>
      <c r="H61" s="72">
        <v>65</v>
      </c>
      <c r="I61" s="72">
        <v>19</v>
      </c>
    </row>
    <row r="62" spans="1:10" ht="15" customHeight="1" x14ac:dyDescent="0.15">
      <c r="A62" s="72">
        <v>2025</v>
      </c>
      <c r="B62" s="106">
        <v>45769</v>
      </c>
      <c r="C62" s="72" t="s">
        <v>33</v>
      </c>
      <c r="D62" s="72">
        <v>2104</v>
      </c>
      <c r="E62" s="72" t="s">
        <v>28</v>
      </c>
      <c r="F62" s="72" t="s">
        <v>23</v>
      </c>
      <c r="G62" s="72">
        <v>2</v>
      </c>
      <c r="H62" s="72">
        <v>50</v>
      </c>
      <c r="I62" s="72">
        <v>22</v>
      </c>
    </row>
    <row r="63" spans="1:10" ht="15" customHeight="1" x14ac:dyDescent="0.15">
      <c r="A63" s="72">
        <v>2025</v>
      </c>
      <c r="B63" s="106">
        <v>45769</v>
      </c>
      <c r="C63" s="72" t="s">
        <v>33</v>
      </c>
      <c r="D63" s="72">
        <v>2105</v>
      </c>
      <c r="E63" s="72" t="s">
        <v>22</v>
      </c>
      <c r="F63" s="72" t="s">
        <v>23</v>
      </c>
      <c r="G63" s="72">
        <v>1</v>
      </c>
      <c r="H63" s="72">
        <v>70</v>
      </c>
      <c r="I63" s="72">
        <v>29</v>
      </c>
    </row>
    <row r="64" spans="1:10" ht="15" customHeight="1" x14ac:dyDescent="0.15">
      <c r="A64" s="72">
        <v>2025</v>
      </c>
      <c r="B64" s="106">
        <v>45769</v>
      </c>
      <c r="C64" s="72" t="s">
        <v>33</v>
      </c>
      <c r="D64" s="72">
        <v>2106</v>
      </c>
      <c r="E64" s="72" t="s">
        <v>29</v>
      </c>
      <c r="F64" s="72" t="s">
        <v>23</v>
      </c>
      <c r="G64" s="72">
        <v>1</v>
      </c>
      <c r="H64" s="72">
        <v>60</v>
      </c>
      <c r="I64" s="72">
        <v>16</v>
      </c>
    </row>
    <row r="65" spans="1:9" ht="15" customHeight="1" x14ac:dyDescent="0.15">
      <c r="A65" s="72">
        <v>2025</v>
      </c>
      <c r="B65" s="106">
        <v>45769</v>
      </c>
      <c r="C65" s="72" t="s">
        <v>33</v>
      </c>
      <c r="D65" s="72">
        <v>2107</v>
      </c>
      <c r="E65" s="72" t="s">
        <v>27</v>
      </c>
      <c r="F65" s="72" t="s">
        <v>32</v>
      </c>
      <c r="G65" s="72">
        <v>1</v>
      </c>
      <c r="H65" s="72">
        <v>75</v>
      </c>
      <c r="I65" s="72">
        <v>27</v>
      </c>
    </row>
    <row r="66" spans="1:9" ht="13" x14ac:dyDescent="0.15">
      <c r="A66" s="72">
        <v>2025</v>
      </c>
      <c r="B66" s="106">
        <v>45769</v>
      </c>
      <c r="C66" s="72" t="s">
        <v>33</v>
      </c>
      <c r="D66" s="72">
        <v>2108</v>
      </c>
      <c r="E66" s="72" t="s">
        <v>31</v>
      </c>
      <c r="F66" s="72" t="s">
        <v>32</v>
      </c>
      <c r="G66" s="72">
        <v>1</v>
      </c>
      <c r="H66" s="72">
        <v>65</v>
      </c>
      <c r="I66" s="72">
        <v>35</v>
      </c>
    </row>
    <row r="67" spans="1:9" ht="13" x14ac:dyDescent="0.15">
      <c r="A67" s="72">
        <v>2025</v>
      </c>
      <c r="B67" s="106">
        <v>45769</v>
      </c>
      <c r="C67" s="72" t="s">
        <v>33</v>
      </c>
      <c r="D67" s="72">
        <v>2109</v>
      </c>
      <c r="E67" s="72" t="s">
        <v>22</v>
      </c>
      <c r="F67" s="72" t="s">
        <v>32</v>
      </c>
      <c r="G67" s="72">
        <v>2</v>
      </c>
      <c r="H67" s="72">
        <v>60</v>
      </c>
      <c r="I67" s="72">
        <v>31</v>
      </c>
    </row>
    <row r="68" spans="1:9" ht="13" x14ac:dyDescent="0.15">
      <c r="A68" s="72">
        <v>2025</v>
      </c>
      <c r="B68" s="106">
        <v>45769</v>
      </c>
      <c r="C68" s="72" t="s">
        <v>33</v>
      </c>
      <c r="D68" s="72">
        <v>2110</v>
      </c>
      <c r="E68" s="72" t="s">
        <v>28</v>
      </c>
      <c r="F68" s="72" t="s">
        <v>32</v>
      </c>
      <c r="G68" s="72">
        <v>3</v>
      </c>
      <c r="H68" s="72">
        <v>50</v>
      </c>
      <c r="I68" s="72">
        <v>19</v>
      </c>
    </row>
    <row r="69" spans="1:9" ht="13" x14ac:dyDescent="0.15">
      <c r="A69" s="72">
        <v>2025</v>
      </c>
      <c r="B69" s="106">
        <v>45769</v>
      </c>
      <c r="C69" s="72" t="s">
        <v>33</v>
      </c>
      <c r="D69" s="72">
        <v>2111</v>
      </c>
      <c r="E69" s="72" t="s">
        <v>29</v>
      </c>
      <c r="F69" s="72" t="s">
        <v>32</v>
      </c>
      <c r="G69" s="72">
        <v>2</v>
      </c>
      <c r="H69" s="72">
        <v>60</v>
      </c>
      <c r="I69" s="72">
        <v>19</v>
      </c>
    </row>
    <row r="70" spans="1:9" ht="13" x14ac:dyDescent="0.15">
      <c r="A70" s="72">
        <v>2025</v>
      </c>
      <c r="B70" s="106">
        <v>45769</v>
      </c>
      <c r="C70" s="72" t="s">
        <v>33</v>
      </c>
      <c r="D70" s="72">
        <v>2112</v>
      </c>
      <c r="E70" s="72" t="s">
        <v>30</v>
      </c>
      <c r="F70" s="72" t="s">
        <v>32</v>
      </c>
      <c r="G70" s="72">
        <v>2</v>
      </c>
      <c r="H70" s="72">
        <v>60</v>
      </c>
      <c r="I70" s="72">
        <v>17</v>
      </c>
    </row>
    <row r="71" spans="1:9" ht="13" x14ac:dyDescent="0.15">
      <c r="A71" s="72">
        <v>2025</v>
      </c>
      <c r="B71" s="106">
        <v>45769</v>
      </c>
      <c r="C71" s="72" t="s">
        <v>33</v>
      </c>
      <c r="D71" s="72">
        <v>2201</v>
      </c>
      <c r="E71" s="72" t="s">
        <v>22</v>
      </c>
      <c r="F71" s="72" t="s">
        <v>23</v>
      </c>
      <c r="G71" s="72">
        <v>1</v>
      </c>
      <c r="H71" s="72">
        <v>70</v>
      </c>
      <c r="I71" s="72">
        <v>31</v>
      </c>
    </row>
    <row r="72" spans="1:9" ht="13" x14ac:dyDescent="0.15">
      <c r="A72" s="72">
        <v>2025</v>
      </c>
      <c r="B72" s="106">
        <v>45769</v>
      </c>
      <c r="C72" s="72" t="s">
        <v>33</v>
      </c>
      <c r="D72" s="72">
        <v>2202</v>
      </c>
      <c r="E72" s="72" t="s">
        <v>27</v>
      </c>
      <c r="F72" s="72" t="s">
        <v>23</v>
      </c>
      <c r="G72" s="72">
        <v>1</v>
      </c>
      <c r="H72" s="72">
        <v>70</v>
      </c>
      <c r="I72" s="72">
        <v>24</v>
      </c>
    </row>
    <row r="73" spans="1:9" ht="13" x14ac:dyDescent="0.15">
      <c r="A73" s="72">
        <v>2025</v>
      </c>
      <c r="B73" s="106">
        <v>45769</v>
      </c>
      <c r="C73" s="72" t="s">
        <v>33</v>
      </c>
      <c r="D73" s="72">
        <v>2203</v>
      </c>
      <c r="E73" s="72" t="s">
        <v>29</v>
      </c>
      <c r="F73" s="72" t="s">
        <v>23</v>
      </c>
      <c r="G73" s="72">
        <v>1</v>
      </c>
      <c r="H73" s="72">
        <v>70</v>
      </c>
      <c r="I73" s="72">
        <v>16</v>
      </c>
    </row>
    <row r="74" spans="1:9" ht="13" x14ac:dyDescent="0.15">
      <c r="A74" s="72">
        <v>2025</v>
      </c>
      <c r="B74" s="106">
        <v>45769</v>
      </c>
      <c r="C74" s="72" t="s">
        <v>33</v>
      </c>
      <c r="D74" s="72">
        <v>2204</v>
      </c>
      <c r="E74" s="72" t="s">
        <v>28</v>
      </c>
      <c r="F74" s="72" t="s">
        <v>23</v>
      </c>
      <c r="G74" s="72">
        <v>2</v>
      </c>
      <c r="H74" s="72">
        <v>50</v>
      </c>
      <c r="I74" s="72">
        <v>13</v>
      </c>
    </row>
    <row r="75" spans="1:9" ht="13" x14ac:dyDescent="0.15">
      <c r="A75" s="72">
        <v>2025</v>
      </c>
      <c r="B75" s="106">
        <v>45769</v>
      </c>
      <c r="C75" s="72" t="s">
        <v>33</v>
      </c>
      <c r="D75" s="72">
        <v>2205</v>
      </c>
      <c r="E75" s="72" t="s">
        <v>31</v>
      </c>
      <c r="F75" s="72" t="s">
        <v>23</v>
      </c>
      <c r="G75" s="72">
        <v>1</v>
      </c>
      <c r="H75" s="72">
        <v>65</v>
      </c>
      <c r="I75" s="72">
        <v>24</v>
      </c>
    </row>
    <row r="76" spans="1:9" ht="13" x14ac:dyDescent="0.15">
      <c r="A76" s="72">
        <v>2025</v>
      </c>
      <c r="B76" s="106">
        <v>45769</v>
      </c>
      <c r="C76" s="72" t="s">
        <v>33</v>
      </c>
      <c r="D76" s="72">
        <v>2206</v>
      </c>
      <c r="E76" s="72" t="s">
        <v>30</v>
      </c>
      <c r="F76" s="72" t="s">
        <v>23</v>
      </c>
      <c r="G76" s="72">
        <v>1</v>
      </c>
      <c r="H76" s="72">
        <v>65</v>
      </c>
      <c r="I76" s="72">
        <v>13</v>
      </c>
    </row>
    <row r="77" spans="1:9" ht="13" x14ac:dyDescent="0.15">
      <c r="A77" s="72">
        <v>2025</v>
      </c>
      <c r="B77" s="106">
        <v>45769</v>
      </c>
      <c r="C77" s="72" t="s">
        <v>33</v>
      </c>
      <c r="D77" s="72">
        <v>2207</v>
      </c>
      <c r="E77" s="72" t="s">
        <v>22</v>
      </c>
      <c r="F77" s="72" t="s">
        <v>32</v>
      </c>
      <c r="G77" s="72">
        <v>1</v>
      </c>
      <c r="H77" s="72">
        <v>70</v>
      </c>
      <c r="I77" s="72">
        <v>29</v>
      </c>
    </row>
    <row r="78" spans="1:9" ht="13" x14ac:dyDescent="0.15">
      <c r="A78" s="72">
        <v>2025</v>
      </c>
      <c r="B78" s="106">
        <v>45769</v>
      </c>
      <c r="C78" s="72" t="s">
        <v>33</v>
      </c>
      <c r="D78" s="72">
        <v>2208</v>
      </c>
      <c r="E78" s="72" t="s">
        <v>28</v>
      </c>
      <c r="F78" s="72" t="s">
        <v>32</v>
      </c>
      <c r="G78" s="72">
        <v>2</v>
      </c>
      <c r="H78" s="72">
        <v>50</v>
      </c>
      <c r="I78" s="72">
        <v>16</v>
      </c>
    </row>
    <row r="79" spans="1:9" ht="13" x14ac:dyDescent="0.15">
      <c r="A79" s="72">
        <v>2025</v>
      </c>
      <c r="B79" s="106">
        <v>45769</v>
      </c>
      <c r="C79" s="72" t="s">
        <v>33</v>
      </c>
      <c r="D79" s="72">
        <v>2209</v>
      </c>
      <c r="E79" s="72" t="s">
        <v>27</v>
      </c>
      <c r="F79" s="72" t="s">
        <v>32</v>
      </c>
      <c r="G79" s="72">
        <v>2</v>
      </c>
      <c r="H79" s="72">
        <v>60</v>
      </c>
      <c r="I79" s="72">
        <v>20</v>
      </c>
    </row>
    <row r="80" spans="1:9" ht="13" x14ac:dyDescent="0.15">
      <c r="A80" s="72">
        <v>2025</v>
      </c>
      <c r="B80" s="106">
        <v>45769</v>
      </c>
      <c r="C80" s="72" t="s">
        <v>33</v>
      </c>
      <c r="D80" s="72">
        <v>2210</v>
      </c>
      <c r="E80" s="72" t="s">
        <v>29</v>
      </c>
      <c r="F80" s="72" t="s">
        <v>32</v>
      </c>
      <c r="G80" s="72">
        <v>3</v>
      </c>
      <c r="H80" s="72">
        <v>50</v>
      </c>
      <c r="I80" s="72">
        <v>24</v>
      </c>
    </row>
    <row r="81" spans="1:9" ht="13" x14ac:dyDescent="0.15">
      <c r="A81" s="72">
        <v>2025</v>
      </c>
      <c r="B81" s="106">
        <v>45769</v>
      </c>
      <c r="C81" s="72" t="s">
        <v>33</v>
      </c>
      <c r="D81" s="72">
        <v>2211</v>
      </c>
      <c r="E81" s="72" t="s">
        <v>30</v>
      </c>
      <c r="F81" s="72" t="s">
        <v>32</v>
      </c>
      <c r="G81" s="72">
        <v>3</v>
      </c>
      <c r="H81" s="72">
        <v>50</v>
      </c>
      <c r="I81" s="72">
        <v>16</v>
      </c>
    </row>
    <row r="82" spans="1:9" ht="13" x14ac:dyDescent="0.15">
      <c r="A82" s="72">
        <v>2025</v>
      </c>
      <c r="B82" s="106">
        <v>45769</v>
      </c>
      <c r="C82" s="72" t="s">
        <v>33</v>
      </c>
      <c r="D82" s="72">
        <v>2212</v>
      </c>
      <c r="E82" s="72" t="s">
        <v>31</v>
      </c>
      <c r="F82" s="72" t="s">
        <v>32</v>
      </c>
      <c r="G82" s="72">
        <v>1</v>
      </c>
      <c r="H82" s="72">
        <v>70</v>
      </c>
      <c r="I82" s="72">
        <v>41</v>
      </c>
    </row>
    <row r="83" spans="1:9" ht="13" x14ac:dyDescent="0.15">
      <c r="A83" s="72">
        <v>2025</v>
      </c>
      <c r="B83" s="106">
        <v>45769</v>
      </c>
      <c r="C83" s="72" t="s">
        <v>33</v>
      </c>
      <c r="D83" s="72">
        <v>2301</v>
      </c>
      <c r="E83" s="72" t="s">
        <v>22</v>
      </c>
      <c r="F83" s="72" t="s">
        <v>32</v>
      </c>
      <c r="G83" s="72">
        <v>1</v>
      </c>
      <c r="H83" s="72">
        <v>70</v>
      </c>
      <c r="I83" s="72">
        <v>38</v>
      </c>
    </row>
    <row r="84" spans="1:9" ht="13" x14ac:dyDescent="0.15">
      <c r="A84" s="72">
        <v>2025</v>
      </c>
      <c r="B84" s="106">
        <v>45769</v>
      </c>
      <c r="C84" s="72" t="s">
        <v>33</v>
      </c>
      <c r="D84" s="72">
        <v>2302</v>
      </c>
      <c r="E84" s="72" t="s">
        <v>28</v>
      </c>
      <c r="F84" s="72" t="s">
        <v>32</v>
      </c>
      <c r="G84" s="72">
        <v>2</v>
      </c>
      <c r="H84" s="72">
        <v>60</v>
      </c>
      <c r="I84" s="72">
        <v>39</v>
      </c>
    </row>
    <row r="85" spans="1:9" ht="13" x14ac:dyDescent="0.15">
      <c r="A85" s="72">
        <v>2025</v>
      </c>
      <c r="B85" s="106">
        <v>45769</v>
      </c>
      <c r="C85" s="72" t="s">
        <v>33</v>
      </c>
      <c r="D85" s="72">
        <v>2303</v>
      </c>
      <c r="E85" s="72" t="s">
        <v>31</v>
      </c>
      <c r="F85" s="72" t="s">
        <v>32</v>
      </c>
      <c r="G85" s="72">
        <v>2</v>
      </c>
      <c r="H85" s="72">
        <v>60</v>
      </c>
      <c r="I85" s="72">
        <v>28</v>
      </c>
    </row>
    <row r="86" spans="1:9" ht="13" x14ac:dyDescent="0.15">
      <c r="A86" s="72">
        <v>2025</v>
      </c>
      <c r="B86" s="106">
        <v>45769</v>
      </c>
      <c r="C86" s="72" t="s">
        <v>33</v>
      </c>
      <c r="D86" s="72">
        <v>2304</v>
      </c>
      <c r="E86" s="72" t="s">
        <v>30</v>
      </c>
      <c r="F86" s="72" t="s">
        <v>32</v>
      </c>
      <c r="G86" s="72">
        <v>3.5</v>
      </c>
      <c r="H86" s="72">
        <v>45</v>
      </c>
      <c r="I86" s="72">
        <v>21</v>
      </c>
    </row>
    <row r="87" spans="1:9" ht="13" x14ac:dyDescent="0.15">
      <c r="A87" s="72">
        <v>2025</v>
      </c>
      <c r="B87" s="106">
        <v>45769</v>
      </c>
      <c r="C87" s="72" t="s">
        <v>33</v>
      </c>
      <c r="D87" s="72">
        <v>2305</v>
      </c>
      <c r="E87" s="72" t="s">
        <v>29</v>
      </c>
      <c r="F87" s="72" t="s">
        <v>32</v>
      </c>
      <c r="G87" s="72">
        <v>2</v>
      </c>
      <c r="H87" s="72">
        <v>60</v>
      </c>
      <c r="I87" s="72">
        <v>35</v>
      </c>
    </row>
    <row r="88" spans="1:9" ht="13" x14ac:dyDescent="0.15">
      <c r="A88" s="72">
        <v>2025</v>
      </c>
      <c r="B88" s="106">
        <v>45769</v>
      </c>
      <c r="C88" s="72" t="s">
        <v>33</v>
      </c>
      <c r="D88" s="72">
        <v>2306</v>
      </c>
      <c r="E88" s="72" t="s">
        <v>27</v>
      </c>
      <c r="F88" s="72" t="s">
        <v>32</v>
      </c>
      <c r="G88" s="72">
        <v>1</v>
      </c>
      <c r="H88" s="72">
        <v>70</v>
      </c>
      <c r="I88" s="72">
        <v>23</v>
      </c>
    </row>
    <row r="89" spans="1:9" ht="13" x14ac:dyDescent="0.15">
      <c r="A89" s="72">
        <v>2025</v>
      </c>
      <c r="B89" s="106">
        <v>45769</v>
      </c>
      <c r="C89" s="72" t="s">
        <v>33</v>
      </c>
      <c r="D89" s="72">
        <v>2307</v>
      </c>
      <c r="E89" s="72" t="s">
        <v>22</v>
      </c>
      <c r="F89" s="72" t="s">
        <v>23</v>
      </c>
      <c r="G89" s="72">
        <v>1</v>
      </c>
      <c r="H89" s="72">
        <v>70</v>
      </c>
      <c r="I89" s="72">
        <v>38</v>
      </c>
    </row>
    <row r="90" spans="1:9" ht="13" x14ac:dyDescent="0.15">
      <c r="A90" s="72">
        <v>2025</v>
      </c>
      <c r="B90" s="106">
        <v>45769</v>
      </c>
      <c r="C90" s="72" t="s">
        <v>33</v>
      </c>
      <c r="D90" s="72">
        <v>2308</v>
      </c>
      <c r="E90" s="72" t="s">
        <v>29</v>
      </c>
      <c r="F90" s="72" t="s">
        <v>23</v>
      </c>
      <c r="G90" s="72">
        <v>1</v>
      </c>
      <c r="H90" s="72">
        <v>60</v>
      </c>
      <c r="I90" s="72">
        <v>51</v>
      </c>
    </row>
    <row r="91" spans="1:9" ht="13" x14ac:dyDescent="0.15">
      <c r="A91" s="72">
        <v>2025</v>
      </c>
      <c r="B91" s="106">
        <v>45769</v>
      </c>
      <c r="C91" s="72" t="s">
        <v>33</v>
      </c>
      <c r="D91" s="72">
        <v>2309</v>
      </c>
      <c r="E91" s="72" t="s">
        <v>31</v>
      </c>
      <c r="F91" s="72" t="s">
        <v>23</v>
      </c>
      <c r="G91" s="72">
        <v>1</v>
      </c>
      <c r="H91" s="72">
        <v>70</v>
      </c>
      <c r="I91" s="72">
        <v>32</v>
      </c>
    </row>
    <row r="92" spans="1:9" ht="13" x14ac:dyDescent="0.15">
      <c r="A92" s="72">
        <v>2025</v>
      </c>
      <c r="B92" s="106">
        <v>45769</v>
      </c>
      <c r="C92" s="72" t="s">
        <v>33</v>
      </c>
      <c r="D92" s="72">
        <v>2310</v>
      </c>
      <c r="E92" s="72" t="s">
        <v>27</v>
      </c>
      <c r="F92" s="72" t="s">
        <v>23</v>
      </c>
      <c r="G92" s="72">
        <v>1</v>
      </c>
      <c r="H92" s="72">
        <v>60</v>
      </c>
      <c r="I92" s="72">
        <v>31</v>
      </c>
    </row>
    <row r="93" spans="1:9" ht="13" x14ac:dyDescent="0.15">
      <c r="A93" s="72">
        <v>2025</v>
      </c>
      <c r="B93" s="106">
        <v>45769</v>
      </c>
      <c r="C93" s="72" t="s">
        <v>33</v>
      </c>
      <c r="D93" s="72">
        <v>2311</v>
      </c>
      <c r="E93" s="72" t="s">
        <v>30</v>
      </c>
      <c r="F93" s="72" t="s">
        <v>23</v>
      </c>
      <c r="G93" s="72">
        <v>2</v>
      </c>
      <c r="H93" s="72">
        <v>55</v>
      </c>
      <c r="I93" s="72">
        <v>23</v>
      </c>
    </row>
    <row r="94" spans="1:9" ht="13" x14ac:dyDescent="0.15">
      <c r="A94" s="72">
        <v>2025</v>
      </c>
      <c r="B94" s="106">
        <v>45769</v>
      </c>
      <c r="C94" s="72" t="s">
        <v>33</v>
      </c>
      <c r="D94" s="72">
        <v>2312</v>
      </c>
      <c r="E94" s="72" t="s">
        <v>28</v>
      </c>
      <c r="F94" s="72" t="s">
        <v>23</v>
      </c>
      <c r="G94" s="72">
        <v>1</v>
      </c>
      <c r="H94" s="72">
        <v>65</v>
      </c>
      <c r="I94" s="72">
        <v>29</v>
      </c>
    </row>
    <row r="95" spans="1:9" ht="13" x14ac:dyDescent="0.15">
      <c r="A95" s="72">
        <v>2025</v>
      </c>
      <c r="B95" s="106">
        <v>45769</v>
      </c>
      <c r="C95" s="72" t="s">
        <v>33</v>
      </c>
      <c r="D95" s="72">
        <v>2401</v>
      </c>
      <c r="E95" s="72" t="s">
        <v>30</v>
      </c>
      <c r="F95" s="72" t="s">
        <v>23</v>
      </c>
      <c r="G95" s="72">
        <v>1</v>
      </c>
      <c r="H95" s="72">
        <v>70</v>
      </c>
      <c r="I95" s="72">
        <v>15</v>
      </c>
    </row>
    <row r="96" spans="1:9" ht="13" x14ac:dyDescent="0.15">
      <c r="A96" s="72">
        <v>2025</v>
      </c>
      <c r="B96" s="106">
        <v>45769</v>
      </c>
      <c r="C96" s="72" t="s">
        <v>33</v>
      </c>
      <c r="D96" s="72">
        <v>2402</v>
      </c>
      <c r="E96" s="72" t="s">
        <v>27</v>
      </c>
      <c r="F96" s="72" t="s">
        <v>23</v>
      </c>
      <c r="G96" s="72">
        <v>1</v>
      </c>
      <c r="H96" s="72">
        <v>70</v>
      </c>
      <c r="I96" s="72">
        <v>21</v>
      </c>
    </row>
    <row r="97" spans="1:9" ht="13" x14ac:dyDescent="0.15">
      <c r="A97" s="72">
        <v>2025</v>
      </c>
      <c r="B97" s="106">
        <v>45769</v>
      </c>
      <c r="C97" s="72" t="s">
        <v>33</v>
      </c>
      <c r="D97" s="72">
        <v>2403</v>
      </c>
      <c r="E97" s="72" t="s">
        <v>22</v>
      </c>
      <c r="F97" s="72" t="s">
        <v>23</v>
      </c>
      <c r="G97" s="72">
        <v>1</v>
      </c>
      <c r="H97" s="72">
        <v>70</v>
      </c>
      <c r="I97" s="72">
        <v>30</v>
      </c>
    </row>
    <row r="98" spans="1:9" ht="13" x14ac:dyDescent="0.15">
      <c r="A98" s="72">
        <v>2025</v>
      </c>
      <c r="B98" s="106">
        <v>45769</v>
      </c>
      <c r="C98" s="72" t="s">
        <v>33</v>
      </c>
      <c r="D98" s="72">
        <v>2404</v>
      </c>
      <c r="E98" s="72" t="s">
        <v>28</v>
      </c>
      <c r="F98" s="72" t="s">
        <v>23</v>
      </c>
      <c r="G98" s="72">
        <v>2</v>
      </c>
      <c r="H98" s="72">
        <v>50</v>
      </c>
      <c r="I98" s="72">
        <v>34</v>
      </c>
    </row>
    <row r="99" spans="1:9" ht="13" x14ac:dyDescent="0.15">
      <c r="A99" s="72">
        <v>2025</v>
      </c>
      <c r="B99" s="106">
        <v>45769</v>
      </c>
      <c r="C99" s="72" t="s">
        <v>33</v>
      </c>
      <c r="D99" s="72">
        <v>2405</v>
      </c>
      <c r="E99" s="72" t="s">
        <v>29</v>
      </c>
      <c r="F99" s="72" t="s">
        <v>23</v>
      </c>
      <c r="G99" s="72">
        <v>2</v>
      </c>
      <c r="H99" s="72">
        <v>60</v>
      </c>
      <c r="I99" s="72">
        <v>14</v>
      </c>
    </row>
    <row r="100" spans="1:9" ht="13" x14ac:dyDescent="0.15">
      <c r="A100" s="72">
        <v>2025</v>
      </c>
      <c r="B100" s="106">
        <v>45769</v>
      </c>
      <c r="C100" s="72" t="s">
        <v>33</v>
      </c>
      <c r="D100" s="72">
        <v>2406</v>
      </c>
      <c r="E100" s="72" t="s">
        <v>31</v>
      </c>
      <c r="F100" s="72" t="s">
        <v>23</v>
      </c>
      <c r="G100" s="72">
        <v>1</v>
      </c>
      <c r="H100" s="72">
        <v>70</v>
      </c>
      <c r="I100" s="72">
        <v>25</v>
      </c>
    </row>
    <row r="101" spans="1:9" ht="13" x14ac:dyDescent="0.15">
      <c r="A101" s="72">
        <v>2025</v>
      </c>
      <c r="B101" s="106">
        <v>45769</v>
      </c>
      <c r="C101" s="72" t="s">
        <v>33</v>
      </c>
      <c r="D101" s="72">
        <v>2407</v>
      </c>
      <c r="E101" s="72" t="s">
        <v>31</v>
      </c>
      <c r="F101" s="72" t="s">
        <v>32</v>
      </c>
      <c r="G101" s="72">
        <v>1</v>
      </c>
      <c r="H101" s="72">
        <v>70</v>
      </c>
      <c r="I101" s="72">
        <v>29</v>
      </c>
    </row>
    <row r="102" spans="1:9" ht="13" x14ac:dyDescent="0.15">
      <c r="A102" s="72">
        <v>2025</v>
      </c>
      <c r="B102" s="106">
        <v>45769</v>
      </c>
      <c r="C102" s="72" t="s">
        <v>33</v>
      </c>
      <c r="D102" s="72">
        <v>2408</v>
      </c>
      <c r="E102" s="72" t="s">
        <v>27</v>
      </c>
      <c r="F102" s="72" t="s">
        <v>32</v>
      </c>
      <c r="G102" s="72">
        <v>2</v>
      </c>
      <c r="H102" s="72">
        <v>65</v>
      </c>
      <c r="I102" s="72">
        <v>25</v>
      </c>
    </row>
    <row r="103" spans="1:9" ht="13" x14ac:dyDescent="0.15">
      <c r="A103" s="72">
        <v>2025</v>
      </c>
      <c r="B103" s="106">
        <v>45769</v>
      </c>
      <c r="C103" s="72" t="s">
        <v>33</v>
      </c>
      <c r="D103" s="72">
        <v>2409</v>
      </c>
      <c r="E103" s="72" t="s">
        <v>22</v>
      </c>
      <c r="F103" s="72" t="s">
        <v>32</v>
      </c>
      <c r="G103" s="72">
        <v>1</v>
      </c>
      <c r="H103" s="72">
        <v>70</v>
      </c>
      <c r="I103" s="72">
        <v>23</v>
      </c>
    </row>
    <row r="104" spans="1:9" ht="13" x14ac:dyDescent="0.15">
      <c r="A104" s="72">
        <v>2025</v>
      </c>
      <c r="B104" s="106">
        <v>45769</v>
      </c>
      <c r="C104" s="72" t="s">
        <v>33</v>
      </c>
      <c r="D104" s="72">
        <v>2410</v>
      </c>
      <c r="E104" s="72" t="s">
        <v>30</v>
      </c>
      <c r="F104" s="72" t="s">
        <v>32</v>
      </c>
      <c r="G104" s="72">
        <v>3</v>
      </c>
      <c r="H104" s="72">
        <v>60</v>
      </c>
      <c r="I104" s="72">
        <v>16</v>
      </c>
    </row>
    <row r="105" spans="1:9" ht="13" x14ac:dyDescent="0.15">
      <c r="A105" s="72">
        <v>2025</v>
      </c>
      <c r="B105" s="106">
        <v>45769</v>
      </c>
      <c r="C105" s="72" t="s">
        <v>33</v>
      </c>
      <c r="D105" s="72">
        <v>2411</v>
      </c>
      <c r="E105" s="72" t="s">
        <v>29</v>
      </c>
      <c r="F105" s="72" t="s">
        <v>32</v>
      </c>
      <c r="G105" s="72">
        <v>2</v>
      </c>
      <c r="H105" s="72">
        <v>70</v>
      </c>
      <c r="I105" s="72">
        <v>22</v>
      </c>
    </row>
    <row r="106" spans="1:9" ht="13" x14ac:dyDescent="0.15">
      <c r="A106" s="72">
        <v>2025</v>
      </c>
      <c r="B106" s="106">
        <v>45769</v>
      </c>
      <c r="C106" s="72" t="s">
        <v>33</v>
      </c>
      <c r="D106" s="72">
        <v>2412</v>
      </c>
      <c r="E106" s="72" t="s">
        <v>28</v>
      </c>
      <c r="F106" s="72" t="s">
        <v>32</v>
      </c>
      <c r="G106" s="72">
        <v>1</v>
      </c>
      <c r="H106" s="72">
        <v>70</v>
      </c>
      <c r="I106" s="72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EC6C-819A-5F4D-A5B5-682949C663D7}">
  <dimension ref="A1:Q433"/>
  <sheetViews>
    <sheetView tabSelected="1" workbookViewId="0">
      <selection activeCell="F2" sqref="F2:F433"/>
    </sheetView>
  </sheetViews>
  <sheetFormatPr baseColWidth="10" defaultRowHeight="13" x14ac:dyDescent="0.15"/>
  <sheetData>
    <row r="1" spans="1:17" x14ac:dyDescent="0.15">
      <c r="A1" s="112" t="s">
        <v>212</v>
      </c>
      <c r="B1" s="112" t="s">
        <v>90</v>
      </c>
      <c r="C1" s="112" t="s">
        <v>213</v>
      </c>
      <c r="D1" s="112" t="s">
        <v>205</v>
      </c>
      <c r="E1" s="112" t="s">
        <v>206</v>
      </c>
      <c r="F1" s="112" t="s">
        <v>226</v>
      </c>
      <c r="G1" s="112" t="s">
        <v>221</v>
      </c>
      <c r="H1" s="112" t="s">
        <v>214</v>
      </c>
      <c r="I1" s="112" t="s">
        <v>215</v>
      </c>
      <c r="J1" s="112" t="s">
        <v>216</v>
      </c>
      <c r="K1" s="112" t="s">
        <v>217</v>
      </c>
      <c r="N1" s="112" t="s">
        <v>216</v>
      </c>
      <c r="O1" s="112" t="s">
        <v>91</v>
      </c>
      <c r="P1" s="112" t="s">
        <v>220</v>
      </c>
      <c r="Q1" s="112" t="s">
        <v>221</v>
      </c>
    </row>
    <row r="2" spans="1:17" ht="15" x14ac:dyDescent="0.2">
      <c r="A2" s="112">
        <v>240000</v>
      </c>
      <c r="B2" s="113">
        <v>2024</v>
      </c>
      <c r="C2" s="113" t="s">
        <v>218</v>
      </c>
      <c r="D2" s="112" t="s">
        <v>21</v>
      </c>
      <c r="E2" s="112">
        <v>1101</v>
      </c>
      <c r="F2" s="112" t="str">
        <f>VLOOKUP(J2,N$2:Q$41,3,FALSE)</f>
        <v>45-day</v>
      </c>
      <c r="G2" s="112">
        <f>VLOOKUP(J2,N$2:Q$41,4,FALSE)</f>
        <v>1</v>
      </c>
      <c r="H2" s="112"/>
      <c r="I2" s="112"/>
      <c r="J2" s="113">
        <v>4</v>
      </c>
      <c r="K2" s="113" t="s">
        <v>219</v>
      </c>
      <c r="N2" s="112">
        <v>1</v>
      </c>
      <c r="O2" s="112" t="s">
        <v>222</v>
      </c>
      <c r="P2" s="112" t="s">
        <v>223</v>
      </c>
      <c r="Q2" s="112">
        <v>1</v>
      </c>
    </row>
    <row r="3" spans="1:17" ht="15" x14ac:dyDescent="0.2">
      <c r="A3" s="112">
        <v>240001</v>
      </c>
      <c r="B3" s="113">
        <v>2024</v>
      </c>
      <c r="C3" s="113" t="s">
        <v>218</v>
      </c>
      <c r="D3" s="112" t="s">
        <v>21</v>
      </c>
      <c r="E3" s="112">
        <v>1102</v>
      </c>
      <c r="F3" s="112" t="str">
        <f t="shared" ref="F3:F66" si="0">VLOOKUP(J3,N$2:Q$41,3,FALSE)</f>
        <v>45-day</v>
      </c>
      <c r="G3" s="112">
        <f t="shared" ref="G3:G66" si="1">VLOOKUP(J3,N$2:Q$41,4,FALSE)</f>
        <v>1</v>
      </c>
      <c r="H3" s="112"/>
      <c r="I3" s="112"/>
      <c r="J3" s="113">
        <v>4</v>
      </c>
      <c r="K3" s="113" t="s">
        <v>219</v>
      </c>
      <c r="N3" s="112">
        <v>2</v>
      </c>
      <c r="O3" s="112" t="s">
        <v>224</v>
      </c>
      <c r="P3" s="112" t="s">
        <v>223</v>
      </c>
      <c r="Q3" s="112">
        <v>1</v>
      </c>
    </row>
    <row r="4" spans="1:17" ht="15" x14ac:dyDescent="0.2">
      <c r="A4" s="112">
        <v>240002</v>
      </c>
      <c r="B4" s="113">
        <v>2024</v>
      </c>
      <c r="C4" s="113" t="s">
        <v>218</v>
      </c>
      <c r="D4" s="112" t="s">
        <v>21</v>
      </c>
      <c r="E4" s="112">
        <v>1103</v>
      </c>
      <c r="F4" s="112" t="str">
        <f t="shared" si="0"/>
        <v>45-day</v>
      </c>
      <c r="G4" s="112">
        <f t="shared" si="1"/>
        <v>1</v>
      </c>
      <c r="H4" s="112"/>
      <c r="I4" s="112"/>
      <c r="J4" s="113">
        <v>4</v>
      </c>
      <c r="K4" s="113" t="s">
        <v>219</v>
      </c>
      <c r="N4" s="112">
        <v>3</v>
      </c>
      <c r="O4" s="112" t="s">
        <v>222</v>
      </c>
      <c r="P4" s="112" t="s">
        <v>225</v>
      </c>
      <c r="Q4" s="112">
        <v>1</v>
      </c>
    </row>
    <row r="5" spans="1:17" ht="15" x14ac:dyDescent="0.2">
      <c r="A5" s="112">
        <v>240003</v>
      </c>
      <c r="B5" s="113">
        <v>2024</v>
      </c>
      <c r="C5" s="113" t="s">
        <v>218</v>
      </c>
      <c r="D5" s="112" t="s">
        <v>21</v>
      </c>
      <c r="E5" s="112">
        <v>1104</v>
      </c>
      <c r="F5" s="112" t="str">
        <f t="shared" si="0"/>
        <v>45-day</v>
      </c>
      <c r="G5" s="112">
        <f t="shared" si="1"/>
        <v>1</v>
      </c>
      <c r="H5" s="112"/>
      <c r="I5" s="112"/>
      <c r="J5" s="113">
        <v>4</v>
      </c>
      <c r="K5" s="113" t="s">
        <v>219</v>
      </c>
      <c r="N5" s="112">
        <v>4</v>
      </c>
      <c r="O5" s="112" t="s">
        <v>224</v>
      </c>
      <c r="P5" s="112" t="s">
        <v>225</v>
      </c>
      <c r="Q5" s="112">
        <v>1</v>
      </c>
    </row>
    <row r="6" spans="1:17" ht="15" x14ac:dyDescent="0.2">
      <c r="A6" s="112">
        <v>240004</v>
      </c>
      <c r="B6" s="113">
        <v>2024</v>
      </c>
      <c r="C6" s="113" t="s">
        <v>218</v>
      </c>
      <c r="D6" s="112" t="s">
        <v>21</v>
      </c>
      <c r="E6" s="112">
        <v>1105</v>
      </c>
      <c r="F6" s="112" t="str">
        <f t="shared" si="0"/>
        <v>45-day</v>
      </c>
      <c r="G6" s="112">
        <f t="shared" si="1"/>
        <v>1</v>
      </c>
      <c r="H6" s="112"/>
      <c r="I6" s="112"/>
      <c r="J6" s="113">
        <v>4</v>
      </c>
      <c r="K6" s="113" t="s">
        <v>219</v>
      </c>
      <c r="N6" s="112">
        <v>5</v>
      </c>
      <c r="O6" s="112" t="s">
        <v>222</v>
      </c>
      <c r="P6" s="112" t="s">
        <v>223</v>
      </c>
      <c r="Q6" s="112">
        <v>2</v>
      </c>
    </row>
    <row r="7" spans="1:17" ht="15" x14ac:dyDescent="0.2">
      <c r="A7" s="112">
        <v>240005</v>
      </c>
      <c r="B7" s="113">
        <v>2024</v>
      </c>
      <c r="C7" s="113" t="s">
        <v>218</v>
      </c>
      <c r="D7" s="112" t="s">
        <v>21</v>
      </c>
      <c r="E7" s="112">
        <v>1106</v>
      </c>
      <c r="F7" s="112" t="str">
        <f t="shared" si="0"/>
        <v>45-day</v>
      </c>
      <c r="G7" s="112">
        <f t="shared" si="1"/>
        <v>1</v>
      </c>
      <c r="H7" s="112"/>
      <c r="I7" s="112"/>
      <c r="J7" s="113">
        <v>4</v>
      </c>
      <c r="K7" s="113" t="s">
        <v>219</v>
      </c>
      <c r="N7" s="112">
        <v>6</v>
      </c>
      <c r="O7" s="112" t="s">
        <v>224</v>
      </c>
      <c r="P7" s="112" t="s">
        <v>223</v>
      </c>
      <c r="Q7" s="112">
        <v>2</v>
      </c>
    </row>
    <row r="8" spans="1:17" ht="15" x14ac:dyDescent="0.2">
      <c r="A8" s="112">
        <v>240006</v>
      </c>
      <c r="B8" s="113">
        <v>2024</v>
      </c>
      <c r="C8" s="113" t="s">
        <v>218</v>
      </c>
      <c r="D8" s="112" t="s">
        <v>21</v>
      </c>
      <c r="E8" s="112">
        <v>1107</v>
      </c>
      <c r="F8" s="112" t="str">
        <f t="shared" si="0"/>
        <v>35-day</v>
      </c>
      <c r="G8" s="112">
        <f t="shared" si="1"/>
        <v>1</v>
      </c>
      <c r="H8" s="112"/>
      <c r="I8" s="112"/>
      <c r="J8" s="113">
        <v>2</v>
      </c>
      <c r="K8" s="113" t="s">
        <v>219</v>
      </c>
      <c r="N8" s="112">
        <v>7</v>
      </c>
      <c r="O8" s="112" t="s">
        <v>222</v>
      </c>
      <c r="P8" s="112" t="s">
        <v>225</v>
      </c>
      <c r="Q8" s="112">
        <v>2</v>
      </c>
    </row>
    <row r="9" spans="1:17" ht="15" x14ac:dyDescent="0.2">
      <c r="A9" s="112">
        <v>240007</v>
      </c>
      <c r="B9" s="113">
        <v>2024</v>
      </c>
      <c r="C9" s="113" t="s">
        <v>218</v>
      </c>
      <c r="D9" s="112" t="s">
        <v>21</v>
      </c>
      <c r="E9" s="112">
        <v>1108</v>
      </c>
      <c r="F9" s="112" t="str">
        <f t="shared" si="0"/>
        <v>35-day</v>
      </c>
      <c r="G9" s="112">
        <f t="shared" si="1"/>
        <v>1</v>
      </c>
      <c r="H9" s="112"/>
      <c r="I9" s="112"/>
      <c r="J9" s="113">
        <v>2</v>
      </c>
      <c r="K9" s="113" t="s">
        <v>219</v>
      </c>
      <c r="N9" s="112">
        <v>8</v>
      </c>
      <c r="O9" s="112" t="s">
        <v>224</v>
      </c>
      <c r="P9" s="112" t="s">
        <v>225</v>
      </c>
      <c r="Q9" s="112">
        <v>2</v>
      </c>
    </row>
    <row r="10" spans="1:17" ht="15" x14ac:dyDescent="0.2">
      <c r="A10" s="112">
        <v>240008</v>
      </c>
      <c r="B10" s="113">
        <v>2024</v>
      </c>
      <c r="C10" s="113" t="s">
        <v>218</v>
      </c>
      <c r="D10" s="112" t="s">
        <v>21</v>
      </c>
      <c r="E10" s="112">
        <v>1109</v>
      </c>
      <c r="F10" s="112" t="str">
        <f t="shared" si="0"/>
        <v>35-day</v>
      </c>
      <c r="G10" s="112">
        <f t="shared" si="1"/>
        <v>1</v>
      </c>
      <c r="H10" s="112"/>
      <c r="I10" s="112"/>
      <c r="J10" s="113">
        <v>2</v>
      </c>
      <c r="K10" s="113" t="s">
        <v>219</v>
      </c>
      <c r="N10" s="112">
        <v>9</v>
      </c>
      <c r="O10" s="112" t="s">
        <v>222</v>
      </c>
      <c r="P10" s="112" t="s">
        <v>223</v>
      </c>
      <c r="Q10" s="112">
        <v>3</v>
      </c>
    </row>
    <row r="11" spans="1:17" ht="15" x14ac:dyDescent="0.2">
      <c r="A11" s="112">
        <v>240009</v>
      </c>
      <c r="B11" s="113">
        <v>2024</v>
      </c>
      <c r="C11" s="113" t="s">
        <v>218</v>
      </c>
      <c r="D11" s="112" t="s">
        <v>21</v>
      </c>
      <c r="E11" s="112">
        <v>1110</v>
      </c>
      <c r="F11" s="112" t="str">
        <f t="shared" si="0"/>
        <v>35-day</v>
      </c>
      <c r="G11" s="112">
        <f t="shared" si="1"/>
        <v>1</v>
      </c>
      <c r="H11" s="112"/>
      <c r="I11" s="112"/>
      <c r="J11" s="113">
        <v>2</v>
      </c>
      <c r="K11" s="113" t="s">
        <v>219</v>
      </c>
      <c r="N11" s="112">
        <v>10</v>
      </c>
      <c r="O11" s="112" t="s">
        <v>224</v>
      </c>
      <c r="P11" s="112" t="s">
        <v>223</v>
      </c>
      <c r="Q11" s="112">
        <v>3</v>
      </c>
    </row>
    <row r="12" spans="1:17" ht="15" x14ac:dyDescent="0.2">
      <c r="A12" s="112">
        <v>240010</v>
      </c>
      <c r="B12" s="113">
        <v>2024</v>
      </c>
      <c r="C12" s="113" t="s">
        <v>218</v>
      </c>
      <c r="D12" s="112" t="s">
        <v>21</v>
      </c>
      <c r="E12" s="112">
        <v>1111</v>
      </c>
      <c r="F12" s="112" t="str">
        <f t="shared" si="0"/>
        <v>35-day</v>
      </c>
      <c r="G12" s="112">
        <f t="shared" si="1"/>
        <v>1</v>
      </c>
      <c r="H12" s="112"/>
      <c r="I12" s="112"/>
      <c r="J12" s="113">
        <v>2</v>
      </c>
      <c r="K12" s="113" t="s">
        <v>219</v>
      </c>
      <c r="N12" s="112">
        <v>11</v>
      </c>
      <c r="O12" s="112" t="s">
        <v>222</v>
      </c>
      <c r="P12" s="112" t="s">
        <v>225</v>
      </c>
      <c r="Q12" s="112">
        <v>3</v>
      </c>
    </row>
    <row r="13" spans="1:17" ht="15" x14ac:dyDescent="0.2">
      <c r="A13" s="112">
        <v>240011</v>
      </c>
      <c r="B13" s="113">
        <v>2024</v>
      </c>
      <c r="C13" s="113" t="s">
        <v>218</v>
      </c>
      <c r="D13" s="112" t="s">
        <v>21</v>
      </c>
      <c r="E13" s="112">
        <v>1112</v>
      </c>
      <c r="F13" s="112" t="str">
        <f t="shared" si="0"/>
        <v>35-day</v>
      </c>
      <c r="G13" s="112">
        <f t="shared" si="1"/>
        <v>1</v>
      </c>
      <c r="H13" s="112"/>
      <c r="I13" s="112"/>
      <c r="J13" s="113">
        <v>2</v>
      </c>
      <c r="K13" s="113" t="s">
        <v>219</v>
      </c>
      <c r="N13" s="112">
        <v>12</v>
      </c>
      <c r="O13" s="112" t="s">
        <v>224</v>
      </c>
      <c r="P13" s="112" t="s">
        <v>225</v>
      </c>
      <c r="Q13" s="112">
        <v>3</v>
      </c>
    </row>
    <row r="14" spans="1:17" ht="15" x14ac:dyDescent="0.2">
      <c r="A14" s="112">
        <v>240012</v>
      </c>
      <c r="B14" s="113">
        <v>2024</v>
      </c>
      <c r="C14" s="113" t="s">
        <v>218</v>
      </c>
      <c r="D14" s="112" t="s">
        <v>21</v>
      </c>
      <c r="E14" s="112">
        <v>1201</v>
      </c>
      <c r="F14" s="112" t="str">
        <f t="shared" si="0"/>
        <v>45-day</v>
      </c>
      <c r="G14" s="112">
        <f t="shared" si="1"/>
        <v>1</v>
      </c>
      <c r="H14" s="112"/>
      <c r="I14" s="112"/>
      <c r="J14" s="113">
        <v>4</v>
      </c>
      <c r="K14" s="113" t="s">
        <v>219</v>
      </c>
      <c r="N14" s="112">
        <v>13</v>
      </c>
      <c r="O14" s="112" t="s">
        <v>222</v>
      </c>
      <c r="P14" s="112" t="s">
        <v>223</v>
      </c>
      <c r="Q14" s="112">
        <v>4</v>
      </c>
    </row>
    <row r="15" spans="1:17" ht="15" x14ac:dyDescent="0.2">
      <c r="A15" s="112">
        <v>240013</v>
      </c>
      <c r="B15" s="113">
        <v>2024</v>
      </c>
      <c r="C15" s="113" t="s">
        <v>218</v>
      </c>
      <c r="D15" s="112" t="s">
        <v>21</v>
      </c>
      <c r="E15" s="112">
        <v>1202</v>
      </c>
      <c r="F15" s="112" t="str">
        <f t="shared" si="0"/>
        <v>45-day</v>
      </c>
      <c r="G15" s="112">
        <f t="shared" si="1"/>
        <v>1</v>
      </c>
      <c r="H15" s="112"/>
      <c r="I15" s="112"/>
      <c r="J15" s="113">
        <v>4</v>
      </c>
      <c r="K15" s="113" t="s">
        <v>219</v>
      </c>
      <c r="N15" s="112">
        <v>14</v>
      </c>
      <c r="O15" s="112" t="s">
        <v>224</v>
      </c>
      <c r="P15" s="112" t="s">
        <v>223</v>
      </c>
      <c r="Q15" s="112">
        <v>4</v>
      </c>
    </row>
    <row r="16" spans="1:17" ht="15" x14ac:dyDescent="0.2">
      <c r="A16" s="112">
        <v>240014</v>
      </c>
      <c r="B16" s="113">
        <v>2024</v>
      </c>
      <c r="C16" s="113" t="s">
        <v>218</v>
      </c>
      <c r="D16" s="112" t="s">
        <v>21</v>
      </c>
      <c r="E16" s="112">
        <v>1203</v>
      </c>
      <c r="F16" s="112" t="str">
        <f t="shared" si="0"/>
        <v>45-day</v>
      </c>
      <c r="G16" s="112">
        <f t="shared" si="1"/>
        <v>1</v>
      </c>
      <c r="H16" s="112"/>
      <c r="I16" s="112"/>
      <c r="J16" s="113">
        <v>4</v>
      </c>
      <c r="K16" s="113" t="s">
        <v>219</v>
      </c>
      <c r="N16" s="112">
        <v>15</v>
      </c>
      <c r="O16" s="112" t="s">
        <v>222</v>
      </c>
      <c r="P16" s="112" t="s">
        <v>225</v>
      </c>
      <c r="Q16" s="112">
        <v>4</v>
      </c>
    </row>
    <row r="17" spans="1:17" ht="15" x14ac:dyDescent="0.2">
      <c r="A17" s="112">
        <v>240015</v>
      </c>
      <c r="B17" s="113">
        <v>2024</v>
      </c>
      <c r="C17" s="113" t="s">
        <v>218</v>
      </c>
      <c r="D17" s="112" t="s">
        <v>21</v>
      </c>
      <c r="E17" s="112">
        <v>1204</v>
      </c>
      <c r="F17" s="112" t="str">
        <f t="shared" si="0"/>
        <v>45-day</v>
      </c>
      <c r="G17" s="112">
        <f t="shared" si="1"/>
        <v>1</v>
      </c>
      <c r="H17" s="112"/>
      <c r="I17" s="112"/>
      <c r="J17" s="113">
        <v>4</v>
      </c>
      <c r="K17" s="113" t="s">
        <v>219</v>
      </c>
      <c r="N17" s="112">
        <v>16</v>
      </c>
      <c r="O17" s="112" t="s">
        <v>224</v>
      </c>
      <c r="P17" s="112" t="s">
        <v>225</v>
      </c>
      <c r="Q17" s="112">
        <v>4</v>
      </c>
    </row>
    <row r="18" spans="1:17" ht="15" x14ac:dyDescent="0.2">
      <c r="A18" s="112">
        <v>240016</v>
      </c>
      <c r="B18" s="113">
        <v>2024</v>
      </c>
      <c r="C18" s="113" t="s">
        <v>218</v>
      </c>
      <c r="D18" s="112" t="s">
        <v>21</v>
      </c>
      <c r="E18" s="112">
        <v>1205</v>
      </c>
      <c r="F18" s="112" t="str">
        <f t="shared" si="0"/>
        <v>45-day</v>
      </c>
      <c r="G18" s="112">
        <f t="shared" si="1"/>
        <v>1</v>
      </c>
      <c r="H18" s="112"/>
      <c r="I18" s="112"/>
      <c r="J18" s="113">
        <v>4</v>
      </c>
      <c r="K18" s="113" t="s">
        <v>219</v>
      </c>
      <c r="N18" s="112">
        <v>17</v>
      </c>
      <c r="O18" s="112" t="s">
        <v>222</v>
      </c>
      <c r="P18" s="112" t="s">
        <v>223</v>
      </c>
      <c r="Q18" s="112">
        <v>5</v>
      </c>
    </row>
    <row r="19" spans="1:17" ht="15" x14ac:dyDescent="0.2">
      <c r="A19" s="112">
        <v>240017</v>
      </c>
      <c r="B19" s="113">
        <v>2024</v>
      </c>
      <c r="C19" s="113" t="s">
        <v>218</v>
      </c>
      <c r="D19" s="112" t="s">
        <v>21</v>
      </c>
      <c r="E19" s="112">
        <v>1206</v>
      </c>
      <c r="F19" s="112" t="str">
        <f t="shared" si="0"/>
        <v>45-day</v>
      </c>
      <c r="G19" s="112">
        <f t="shared" si="1"/>
        <v>1</v>
      </c>
      <c r="H19" s="112"/>
      <c r="I19" s="112"/>
      <c r="J19" s="113">
        <v>4</v>
      </c>
      <c r="K19" s="113" t="s">
        <v>219</v>
      </c>
      <c r="N19" s="112">
        <v>18</v>
      </c>
      <c r="O19" s="112" t="s">
        <v>224</v>
      </c>
      <c r="P19" s="112" t="s">
        <v>223</v>
      </c>
      <c r="Q19" s="112">
        <v>5</v>
      </c>
    </row>
    <row r="20" spans="1:17" ht="15" x14ac:dyDescent="0.2">
      <c r="A20" s="112">
        <v>240018</v>
      </c>
      <c r="B20" s="113">
        <v>2024</v>
      </c>
      <c r="C20" s="113" t="s">
        <v>218</v>
      </c>
      <c r="D20" s="112" t="s">
        <v>21</v>
      </c>
      <c r="E20" s="112">
        <v>1207</v>
      </c>
      <c r="F20" s="112" t="str">
        <f t="shared" si="0"/>
        <v>35-day</v>
      </c>
      <c r="G20" s="112">
        <f t="shared" si="1"/>
        <v>1</v>
      </c>
      <c r="H20" s="112"/>
      <c r="I20" s="112"/>
      <c r="J20" s="113">
        <v>2</v>
      </c>
      <c r="K20" s="113" t="s">
        <v>219</v>
      </c>
      <c r="N20" s="112">
        <v>19</v>
      </c>
      <c r="O20" s="112" t="s">
        <v>222</v>
      </c>
      <c r="P20" s="112" t="s">
        <v>225</v>
      </c>
      <c r="Q20" s="112">
        <v>5</v>
      </c>
    </row>
    <row r="21" spans="1:17" ht="15" x14ac:dyDescent="0.2">
      <c r="A21" s="112">
        <v>240019</v>
      </c>
      <c r="B21" s="113">
        <v>2024</v>
      </c>
      <c r="C21" s="113" t="s">
        <v>218</v>
      </c>
      <c r="D21" s="112" t="s">
        <v>21</v>
      </c>
      <c r="E21" s="112">
        <v>1208</v>
      </c>
      <c r="F21" s="112" t="str">
        <f t="shared" si="0"/>
        <v>35-day</v>
      </c>
      <c r="G21" s="112">
        <f t="shared" si="1"/>
        <v>1</v>
      </c>
      <c r="H21" s="112"/>
      <c r="I21" s="112"/>
      <c r="J21" s="113">
        <v>2</v>
      </c>
      <c r="K21" s="113" t="s">
        <v>219</v>
      </c>
      <c r="N21" s="112">
        <v>20</v>
      </c>
      <c r="O21" s="112" t="s">
        <v>224</v>
      </c>
      <c r="P21" s="112" t="s">
        <v>225</v>
      </c>
      <c r="Q21" s="112">
        <v>5</v>
      </c>
    </row>
    <row r="22" spans="1:17" ht="15" x14ac:dyDescent="0.2">
      <c r="A22" s="112">
        <v>240020</v>
      </c>
      <c r="B22" s="113">
        <v>2024</v>
      </c>
      <c r="C22" s="113" t="s">
        <v>218</v>
      </c>
      <c r="D22" s="112" t="s">
        <v>21</v>
      </c>
      <c r="E22" s="112">
        <v>1209</v>
      </c>
      <c r="F22" s="112" t="str">
        <f t="shared" si="0"/>
        <v>35-day</v>
      </c>
      <c r="G22" s="112">
        <f t="shared" si="1"/>
        <v>1</v>
      </c>
      <c r="H22" s="112"/>
      <c r="I22" s="112"/>
      <c r="J22" s="113">
        <v>2</v>
      </c>
      <c r="K22" s="113" t="s">
        <v>219</v>
      </c>
      <c r="N22" s="112">
        <v>1</v>
      </c>
      <c r="O22" s="112" t="s">
        <v>222</v>
      </c>
      <c r="P22" s="112" t="s">
        <v>223</v>
      </c>
      <c r="Q22" s="112">
        <v>1</v>
      </c>
    </row>
    <row r="23" spans="1:17" ht="15" x14ac:dyDescent="0.2">
      <c r="A23" s="112">
        <v>240021</v>
      </c>
      <c r="B23" s="113">
        <v>2024</v>
      </c>
      <c r="C23" s="113" t="s">
        <v>218</v>
      </c>
      <c r="D23" s="112" t="s">
        <v>21</v>
      </c>
      <c r="E23" s="112">
        <v>1210</v>
      </c>
      <c r="F23" s="112" t="str">
        <f t="shared" si="0"/>
        <v>35-day</v>
      </c>
      <c r="G23" s="112">
        <f t="shared" si="1"/>
        <v>1</v>
      </c>
      <c r="H23" s="112"/>
      <c r="I23" s="112"/>
      <c r="J23" s="113">
        <v>2</v>
      </c>
      <c r="K23" s="113" t="s">
        <v>219</v>
      </c>
      <c r="N23" s="112">
        <v>2</v>
      </c>
      <c r="O23" s="112" t="s">
        <v>224</v>
      </c>
      <c r="P23" s="112" t="s">
        <v>223</v>
      </c>
      <c r="Q23" s="112">
        <v>1</v>
      </c>
    </row>
    <row r="24" spans="1:17" ht="15" x14ac:dyDescent="0.2">
      <c r="A24" s="112">
        <v>240022</v>
      </c>
      <c r="B24" s="113">
        <v>2024</v>
      </c>
      <c r="C24" s="113" t="s">
        <v>218</v>
      </c>
      <c r="D24" s="112" t="s">
        <v>21</v>
      </c>
      <c r="E24" s="112">
        <v>1211</v>
      </c>
      <c r="F24" s="112" t="str">
        <f t="shared" si="0"/>
        <v>35-day</v>
      </c>
      <c r="G24" s="112">
        <f t="shared" si="1"/>
        <v>1</v>
      </c>
      <c r="H24" s="112"/>
      <c r="I24" s="112"/>
      <c r="J24" s="113">
        <v>2</v>
      </c>
      <c r="K24" s="113" t="s">
        <v>219</v>
      </c>
      <c r="N24" s="112">
        <v>3</v>
      </c>
      <c r="O24" s="112" t="s">
        <v>222</v>
      </c>
      <c r="P24" s="112" t="s">
        <v>225</v>
      </c>
      <c r="Q24" s="112">
        <v>1</v>
      </c>
    </row>
    <row r="25" spans="1:17" ht="15" x14ac:dyDescent="0.2">
      <c r="A25" s="112">
        <v>240023</v>
      </c>
      <c r="B25" s="113">
        <v>2024</v>
      </c>
      <c r="C25" s="113" t="s">
        <v>218</v>
      </c>
      <c r="D25" s="112" t="s">
        <v>21</v>
      </c>
      <c r="E25" s="112">
        <v>1212</v>
      </c>
      <c r="F25" s="112" t="str">
        <f t="shared" si="0"/>
        <v>35-day</v>
      </c>
      <c r="G25" s="112">
        <f t="shared" si="1"/>
        <v>1</v>
      </c>
      <c r="H25" s="112"/>
      <c r="I25" s="112"/>
      <c r="J25" s="113">
        <v>2</v>
      </c>
      <c r="K25" s="113" t="s">
        <v>219</v>
      </c>
      <c r="N25" s="112">
        <v>4</v>
      </c>
      <c r="O25" s="112" t="s">
        <v>224</v>
      </c>
      <c r="P25" s="112" t="s">
        <v>225</v>
      </c>
      <c r="Q25" s="112">
        <v>1</v>
      </c>
    </row>
    <row r="26" spans="1:17" ht="15" x14ac:dyDescent="0.2">
      <c r="A26" s="112">
        <v>240024</v>
      </c>
      <c r="B26" s="113">
        <v>2024</v>
      </c>
      <c r="C26" s="113" t="s">
        <v>218</v>
      </c>
      <c r="D26" s="112" t="s">
        <v>21</v>
      </c>
      <c r="E26" s="112">
        <v>1301</v>
      </c>
      <c r="F26" s="112" t="str">
        <f t="shared" si="0"/>
        <v>35-day</v>
      </c>
      <c r="G26" s="112">
        <f t="shared" si="1"/>
        <v>1</v>
      </c>
      <c r="H26" s="112"/>
      <c r="I26" s="112"/>
      <c r="J26" s="113">
        <v>2</v>
      </c>
      <c r="K26" s="113" t="s">
        <v>219</v>
      </c>
      <c r="N26" s="112">
        <v>5</v>
      </c>
      <c r="O26" s="112" t="s">
        <v>222</v>
      </c>
      <c r="P26" s="112" t="s">
        <v>223</v>
      </c>
      <c r="Q26" s="112">
        <v>2</v>
      </c>
    </row>
    <row r="27" spans="1:17" ht="15" x14ac:dyDescent="0.2">
      <c r="A27" s="112">
        <v>240025</v>
      </c>
      <c r="B27" s="113">
        <v>2024</v>
      </c>
      <c r="C27" s="113" t="s">
        <v>218</v>
      </c>
      <c r="D27" s="112" t="s">
        <v>21</v>
      </c>
      <c r="E27" s="112">
        <v>1302</v>
      </c>
      <c r="F27" s="112" t="str">
        <f t="shared" si="0"/>
        <v>35-day</v>
      </c>
      <c r="G27" s="112">
        <f t="shared" si="1"/>
        <v>1</v>
      </c>
      <c r="H27" s="112"/>
      <c r="I27" s="112"/>
      <c r="J27" s="113">
        <v>2</v>
      </c>
      <c r="K27" s="113" t="s">
        <v>219</v>
      </c>
      <c r="N27" s="112">
        <v>6</v>
      </c>
      <c r="O27" s="112" t="s">
        <v>224</v>
      </c>
      <c r="P27" s="112" t="s">
        <v>223</v>
      </c>
      <c r="Q27" s="112">
        <v>2</v>
      </c>
    </row>
    <row r="28" spans="1:17" ht="15" x14ac:dyDescent="0.2">
      <c r="A28" s="112">
        <v>240026</v>
      </c>
      <c r="B28" s="113">
        <v>2024</v>
      </c>
      <c r="C28" s="113" t="s">
        <v>218</v>
      </c>
      <c r="D28" s="112" t="s">
        <v>21</v>
      </c>
      <c r="E28" s="112">
        <v>1303</v>
      </c>
      <c r="F28" s="112" t="str">
        <f t="shared" si="0"/>
        <v>35-day</v>
      </c>
      <c r="G28" s="112">
        <f t="shared" si="1"/>
        <v>1</v>
      </c>
      <c r="H28" s="112"/>
      <c r="I28" s="112"/>
      <c r="J28" s="113">
        <v>2</v>
      </c>
      <c r="K28" s="113" t="s">
        <v>219</v>
      </c>
      <c r="N28" s="112">
        <v>7</v>
      </c>
      <c r="O28" s="112" t="s">
        <v>222</v>
      </c>
      <c r="P28" s="112" t="s">
        <v>225</v>
      </c>
      <c r="Q28" s="112">
        <v>2</v>
      </c>
    </row>
    <row r="29" spans="1:17" ht="15" x14ac:dyDescent="0.2">
      <c r="A29" s="112">
        <v>240027</v>
      </c>
      <c r="B29" s="113">
        <v>2024</v>
      </c>
      <c r="C29" s="113" t="s">
        <v>218</v>
      </c>
      <c r="D29" s="112" t="s">
        <v>21</v>
      </c>
      <c r="E29" s="112">
        <v>1304</v>
      </c>
      <c r="F29" s="112" t="str">
        <f t="shared" si="0"/>
        <v>35-day</v>
      </c>
      <c r="G29" s="112">
        <f t="shared" si="1"/>
        <v>1</v>
      </c>
      <c r="H29" s="112"/>
      <c r="I29" s="112"/>
      <c r="J29" s="113">
        <v>2</v>
      </c>
      <c r="K29" s="113" t="s">
        <v>219</v>
      </c>
      <c r="N29" s="112">
        <v>8</v>
      </c>
      <c r="O29" s="112" t="s">
        <v>224</v>
      </c>
      <c r="P29" s="112" t="s">
        <v>225</v>
      </c>
      <c r="Q29" s="112">
        <v>2</v>
      </c>
    </row>
    <row r="30" spans="1:17" ht="15" x14ac:dyDescent="0.2">
      <c r="A30" s="112">
        <v>240028</v>
      </c>
      <c r="B30" s="113">
        <v>2024</v>
      </c>
      <c r="C30" s="113" t="s">
        <v>218</v>
      </c>
      <c r="D30" s="112" t="s">
        <v>21</v>
      </c>
      <c r="E30" s="112">
        <v>1305</v>
      </c>
      <c r="F30" s="112" t="str">
        <f t="shared" si="0"/>
        <v>35-day</v>
      </c>
      <c r="G30" s="112">
        <f t="shared" si="1"/>
        <v>1</v>
      </c>
      <c r="H30" s="112"/>
      <c r="I30" s="112"/>
      <c r="J30" s="113">
        <v>2</v>
      </c>
      <c r="K30" s="113" t="s">
        <v>219</v>
      </c>
      <c r="N30" s="112">
        <v>9</v>
      </c>
      <c r="O30" s="112" t="s">
        <v>222</v>
      </c>
      <c r="P30" s="112" t="s">
        <v>223</v>
      </c>
      <c r="Q30" s="112">
        <v>3</v>
      </c>
    </row>
    <row r="31" spans="1:17" ht="15" x14ac:dyDescent="0.2">
      <c r="A31" s="112">
        <v>240029</v>
      </c>
      <c r="B31" s="113">
        <v>2024</v>
      </c>
      <c r="C31" s="113" t="s">
        <v>218</v>
      </c>
      <c r="D31" s="112" t="s">
        <v>21</v>
      </c>
      <c r="E31" s="112">
        <v>1306</v>
      </c>
      <c r="F31" s="112" t="str">
        <f t="shared" si="0"/>
        <v>35-day</v>
      </c>
      <c r="G31" s="112">
        <f t="shared" si="1"/>
        <v>1</v>
      </c>
      <c r="H31" s="112"/>
      <c r="I31" s="112"/>
      <c r="J31" s="113">
        <v>2</v>
      </c>
      <c r="K31" s="113" t="s">
        <v>219</v>
      </c>
      <c r="N31" s="112">
        <v>10</v>
      </c>
      <c r="O31" s="112" t="s">
        <v>224</v>
      </c>
      <c r="P31" s="112" t="s">
        <v>223</v>
      </c>
      <c r="Q31" s="112">
        <v>3</v>
      </c>
    </row>
    <row r="32" spans="1:17" ht="15" x14ac:dyDescent="0.2">
      <c r="A32" s="112">
        <v>240030</v>
      </c>
      <c r="B32" s="113">
        <v>2024</v>
      </c>
      <c r="C32" s="113" t="s">
        <v>218</v>
      </c>
      <c r="D32" s="112" t="s">
        <v>21</v>
      </c>
      <c r="E32" s="112">
        <v>1307</v>
      </c>
      <c r="F32" s="112" t="str">
        <f t="shared" si="0"/>
        <v>45-day</v>
      </c>
      <c r="G32" s="112">
        <f t="shared" si="1"/>
        <v>1</v>
      </c>
      <c r="H32" s="112"/>
      <c r="I32" s="112"/>
      <c r="J32" s="113">
        <v>4</v>
      </c>
      <c r="K32" s="113" t="s">
        <v>219</v>
      </c>
      <c r="N32" s="112">
        <v>11</v>
      </c>
      <c r="O32" s="112" t="s">
        <v>222</v>
      </c>
      <c r="P32" s="112" t="s">
        <v>225</v>
      </c>
      <c r="Q32" s="112">
        <v>3</v>
      </c>
    </row>
    <row r="33" spans="1:17" ht="15" x14ac:dyDescent="0.2">
      <c r="A33" s="112">
        <v>240031</v>
      </c>
      <c r="B33" s="113">
        <v>2024</v>
      </c>
      <c r="C33" s="113" t="s">
        <v>218</v>
      </c>
      <c r="D33" s="112" t="s">
        <v>21</v>
      </c>
      <c r="E33" s="112">
        <v>1308</v>
      </c>
      <c r="F33" s="112" t="str">
        <f t="shared" si="0"/>
        <v>45-day</v>
      </c>
      <c r="G33" s="112">
        <f t="shared" si="1"/>
        <v>1</v>
      </c>
      <c r="H33" s="112"/>
      <c r="I33" s="112"/>
      <c r="J33" s="113">
        <v>4</v>
      </c>
      <c r="K33" s="113" t="s">
        <v>219</v>
      </c>
      <c r="N33" s="112">
        <v>12</v>
      </c>
      <c r="O33" s="112" t="s">
        <v>224</v>
      </c>
      <c r="P33" s="112" t="s">
        <v>225</v>
      </c>
      <c r="Q33" s="112">
        <v>3</v>
      </c>
    </row>
    <row r="34" spans="1:17" ht="15" x14ac:dyDescent="0.2">
      <c r="A34" s="112">
        <v>240032</v>
      </c>
      <c r="B34" s="113">
        <v>2024</v>
      </c>
      <c r="C34" s="113" t="s">
        <v>218</v>
      </c>
      <c r="D34" s="112" t="s">
        <v>21</v>
      </c>
      <c r="E34" s="112">
        <v>1309</v>
      </c>
      <c r="F34" s="112" t="str">
        <f t="shared" si="0"/>
        <v>45-day</v>
      </c>
      <c r="G34" s="112">
        <f t="shared" si="1"/>
        <v>1</v>
      </c>
      <c r="H34" s="112"/>
      <c r="I34" s="112"/>
      <c r="J34" s="113">
        <v>4</v>
      </c>
      <c r="K34" s="113" t="s">
        <v>219</v>
      </c>
      <c r="N34" s="112">
        <v>13</v>
      </c>
      <c r="O34" s="112" t="s">
        <v>222</v>
      </c>
      <c r="P34" s="112" t="s">
        <v>223</v>
      </c>
      <c r="Q34" s="112">
        <v>4</v>
      </c>
    </row>
    <row r="35" spans="1:17" ht="15" x14ac:dyDescent="0.2">
      <c r="A35" s="112">
        <v>240033</v>
      </c>
      <c r="B35" s="113">
        <v>2024</v>
      </c>
      <c r="C35" s="113" t="s">
        <v>218</v>
      </c>
      <c r="D35" s="112" t="s">
        <v>21</v>
      </c>
      <c r="E35" s="112">
        <v>1310</v>
      </c>
      <c r="F35" s="112" t="str">
        <f t="shared" si="0"/>
        <v>45-day</v>
      </c>
      <c r="G35" s="112">
        <f t="shared" si="1"/>
        <v>1</v>
      </c>
      <c r="H35" s="112"/>
      <c r="I35" s="112"/>
      <c r="J35" s="113">
        <v>4</v>
      </c>
      <c r="K35" s="113" t="s">
        <v>219</v>
      </c>
      <c r="N35" s="112">
        <v>14</v>
      </c>
      <c r="O35" s="112" t="s">
        <v>224</v>
      </c>
      <c r="P35" s="112" t="s">
        <v>223</v>
      </c>
      <c r="Q35" s="112">
        <v>4</v>
      </c>
    </row>
    <row r="36" spans="1:17" ht="15" x14ac:dyDescent="0.2">
      <c r="A36" s="112">
        <v>240034</v>
      </c>
      <c r="B36" s="113">
        <v>2024</v>
      </c>
      <c r="C36" s="113" t="s">
        <v>218</v>
      </c>
      <c r="D36" s="112" t="s">
        <v>21</v>
      </c>
      <c r="E36" s="112">
        <v>1311</v>
      </c>
      <c r="F36" s="112" t="str">
        <f t="shared" si="0"/>
        <v>45-day</v>
      </c>
      <c r="G36" s="112">
        <f t="shared" si="1"/>
        <v>1</v>
      </c>
      <c r="H36" s="112"/>
      <c r="I36" s="112"/>
      <c r="J36" s="113">
        <v>4</v>
      </c>
      <c r="K36" s="113" t="s">
        <v>219</v>
      </c>
      <c r="N36" s="112">
        <v>15</v>
      </c>
      <c r="O36" s="112" t="s">
        <v>222</v>
      </c>
      <c r="P36" s="112" t="s">
        <v>225</v>
      </c>
      <c r="Q36" s="112">
        <v>4</v>
      </c>
    </row>
    <row r="37" spans="1:17" ht="15" x14ac:dyDescent="0.2">
      <c r="A37" s="112">
        <v>240035</v>
      </c>
      <c r="B37" s="113">
        <v>2024</v>
      </c>
      <c r="C37" s="113" t="s">
        <v>218</v>
      </c>
      <c r="D37" s="112" t="s">
        <v>21</v>
      </c>
      <c r="E37" s="112">
        <v>1312</v>
      </c>
      <c r="F37" s="112" t="str">
        <f t="shared" si="0"/>
        <v>45-day</v>
      </c>
      <c r="G37" s="112">
        <f t="shared" si="1"/>
        <v>1</v>
      </c>
      <c r="H37" s="112"/>
      <c r="I37" s="112"/>
      <c r="J37" s="113">
        <v>4</v>
      </c>
      <c r="K37" s="113" t="s">
        <v>219</v>
      </c>
      <c r="N37" s="112">
        <v>16</v>
      </c>
      <c r="O37" s="112" t="s">
        <v>224</v>
      </c>
      <c r="P37" s="112" t="s">
        <v>225</v>
      </c>
      <c r="Q37" s="112">
        <v>4</v>
      </c>
    </row>
    <row r="38" spans="1:17" ht="15" x14ac:dyDescent="0.2">
      <c r="A38" s="112">
        <v>240036</v>
      </c>
      <c r="B38" s="113">
        <v>2024</v>
      </c>
      <c r="C38" s="113" t="s">
        <v>218</v>
      </c>
      <c r="D38" s="112" t="s">
        <v>21</v>
      </c>
      <c r="E38" s="112">
        <v>1401</v>
      </c>
      <c r="F38" s="112" t="str">
        <f t="shared" si="0"/>
        <v>45-day</v>
      </c>
      <c r="G38" s="112">
        <f t="shared" si="1"/>
        <v>1</v>
      </c>
      <c r="H38" s="112"/>
      <c r="I38" s="112"/>
      <c r="J38" s="113">
        <v>4</v>
      </c>
      <c r="K38" s="113" t="s">
        <v>219</v>
      </c>
      <c r="N38" s="112">
        <v>17</v>
      </c>
      <c r="O38" s="112" t="s">
        <v>222</v>
      </c>
      <c r="P38" s="112" t="s">
        <v>223</v>
      </c>
      <c r="Q38" s="112">
        <v>5</v>
      </c>
    </row>
    <row r="39" spans="1:17" ht="15" x14ac:dyDescent="0.2">
      <c r="A39" s="112">
        <v>240037</v>
      </c>
      <c r="B39" s="113">
        <v>2024</v>
      </c>
      <c r="C39" s="113" t="s">
        <v>218</v>
      </c>
      <c r="D39" s="112" t="s">
        <v>21</v>
      </c>
      <c r="E39" s="112">
        <v>1402</v>
      </c>
      <c r="F39" s="112" t="str">
        <f t="shared" si="0"/>
        <v>45-day</v>
      </c>
      <c r="G39" s="112">
        <f t="shared" si="1"/>
        <v>1</v>
      </c>
      <c r="H39" s="112"/>
      <c r="I39" s="112"/>
      <c r="J39" s="113">
        <v>4</v>
      </c>
      <c r="K39" s="113" t="s">
        <v>219</v>
      </c>
      <c r="N39" s="112">
        <v>18</v>
      </c>
      <c r="O39" s="112" t="s">
        <v>224</v>
      </c>
      <c r="P39" s="112" t="s">
        <v>223</v>
      </c>
      <c r="Q39" s="112">
        <v>5</v>
      </c>
    </row>
    <row r="40" spans="1:17" ht="15" x14ac:dyDescent="0.2">
      <c r="A40" s="112">
        <v>240038</v>
      </c>
      <c r="B40" s="113">
        <v>2024</v>
      </c>
      <c r="C40" s="113" t="s">
        <v>218</v>
      </c>
      <c r="D40" s="112" t="s">
        <v>21</v>
      </c>
      <c r="E40" s="112">
        <v>1403</v>
      </c>
      <c r="F40" s="112" t="str">
        <f t="shared" si="0"/>
        <v>45-day</v>
      </c>
      <c r="G40" s="112">
        <f t="shared" si="1"/>
        <v>1</v>
      </c>
      <c r="H40" s="112"/>
      <c r="I40" s="112"/>
      <c r="J40" s="113">
        <v>4</v>
      </c>
      <c r="K40" s="113" t="s">
        <v>219</v>
      </c>
      <c r="N40" s="112">
        <v>19</v>
      </c>
      <c r="O40" s="112" t="s">
        <v>222</v>
      </c>
      <c r="P40" s="112" t="s">
        <v>225</v>
      </c>
      <c r="Q40" s="112">
        <v>5</v>
      </c>
    </row>
    <row r="41" spans="1:17" ht="15" x14ac:dyDescent="0.2">
      <c r="A41" s="112">
        <v>240039</v>
      </c>
      <c r="B41" s="113">
        <v>2024</v>
      </c>
      <c r="C41" s="113" t="s">
        <v>218</v>
      </c>
      <c r="D41" s="112" t="s">
        <v>21</v>
      </c>
      <c r="E41" s="112">
        <v>1404</v>
      </c>
      <c r="F41" s="112" t="str">
        <f t="shared" si="0"/>
        <v>45-day</v>
      </c>
      <c r="G41" s="112">
        <f t="shared" si="1"/>
        <v>1</v>
      </c>
      <c r="H41" s="112"/>
      <c r="I41" s="112"/>
      <c r="J41" s="113">
        <v>4</v>
      </c>
      <c r="K41" s="113" t="s">
        <v>219</v>
      </c>
      <c r="N41" s="112">
        <v>20</v>
      </c>
      <c r="O41" s="112" t="s">
        <v>224</v>
      </c>
      <c r="P41" s="112" t="s">
        <v>225</v>
      </c>
      <c r="Q41" s="112">
        <v>5</v>
      </c>
    </row>
    <row r="42" spans="1:17" ht="15" x14ac:dyDescent="0.2">
      <c r="A42" s="112">
        <v>240040</v>
      </c>
      <c r="B42" s="113">
        <v>2024</v>
      </c>
      <c r="C42" s="113" t="s">
        <v>218</v>
      </c>
      <c r="D42" s="112" t="s">
        <v>21</v>
      </c>
      <c r="E42" s="112">
        <v>1405</v>
      </c>
      <c r="F42" s="112" t="str">
        <f t="shared" si="0"/>
        <v>45-day</v>
      </c>
      <c r="G42" s="112">
        <f t="shared" si="1"/>
        <v>1</v>
      </c>
      <c r="H42" s="112"/>
      <c r="I42" s="112"/>
      <c r="J42" s="113">
        <v>4</v>
      </c>
      <c r="K42" s="113" t="s">
        <v>219</v>
      </c>
    </row>
    <row r="43" spans="1:17" ht="15" x14ac:dyDescent="0.2">
      <c r="A43" s="112">
        <v>240041</v>
      </c>
      <c r="B43" s="113">
        <v>2024</v>
      </c>
      <c r="C43" s="113" t="s">
        <v>218</v>
      </c>
      <c r="D43" s="112" t="s">
        <v>21</v>
      </c>
      <c r="E43" s="112">
        <v>1406</v>
      </c>
      <c r="F43" s="112" t="str">
        <f t="shared" si="0"/>
        <v>45-day</v>
      </c>
      <c r="G43" s="112">
        <f t="shared" si="1"/>
        <v>1</v>
      </c>
      <c r="H43" s="112"/>
      <c r="I43" s="112"/>
      <c r="J43" s="113">
        <v>4</v>
      </c>
      <c r="K43" s="113" t="s">
        <v>219</v>
      </c>
    </row>
    <row r="44" spans="1:17" ht="15" x14ac:dyDescent="0.2">
      <c r="A44" s="112">
        <v>240042</v>
      </c>
      <c r="B44" s="113">
        <v>2024</v>
      </c>
      <c r="C44" s="113" t="s">
        <v>218</v>
      </c>
      <c r="D44" s="112" t="s">
        <v>21</v>
      </c>
      <c r="E44" s="112">
        <v>1407</v>
      </c>
      <c r="F44" s="112" t="str">
        <f t="shared" si="0"/>
        <v>35-day</v>
      </c>
      <c r="G44" s="112">
        <f t="shared" si="1"/>
        <v>1</v>
      </c>
      <c r="H44" s="112"/>
      <c r="I44" s="112"/>
      <c r="J44" s="113">
        <v>2</v>
      </c>
      <c r="K44" s="113" t="s">
        <v>219</v>
      </c>
    </row>
    <row r="45" spans="1:17" ht="15" x14ac:dyDescent="0.2">
      <c r="A45" s="112">
        <v>240043</v>
      </c>
      <c r="B45" s="113">
        <v>2024</v>
      </c>
      <c r="C45" s="113" t="s">
        <v>218</v>
      </c>
      <c r="D45" s="112" t="s">
        <v>21</v>
      </c>
      <c r="E45" s="112">
        <v>1408</v>
      </c>
      <c r="F45" s="112" t="str">
        <f t="shared" si="0"/>
        <v>35-day</v>
      </c>
      <c r="G45" s="112">
        <f t="shared" si="1"/>
        <v>1</v>
      </c>
      <c r="H45" s="112"/>
      <c r="I45" s="112"/>
      <c r="J45" s="113">
        <v>2</v>
      </c>
      <c r="K45" s="113" t="s">
        <v>219</v>
      </c>
    </row>
    <row r="46" spans="1:17" ht="15" x14ac:dyDescent="0.2">
      <c r="A46" s="112">
        <v>240044</v>
      </c>
      <c r="B46" s="113">
        <v>2024</v>
      </c>
      <c r="C46" s="113" t="s">
        <v>218</v>
      </c>
      <c r="D46" s="112" t="s">
        <v>21</v>
      </c>
      <c r="E46" s="112">
        <v>1409</v>
      </c>
      <c r="F46" s="112" t="str">
        <f t="shared" si="0"/>
        <v>35-day</v>
      </c>
      <c r="G46" s="112">
        <f t="shared" si="1"/>
        <v>1</v>
      </c>
      <c r="H46" s="112"/>
      <c r="I46" s="112"/>
      <c r="J46" s="113">
        <v>2</v>
      </c>
      <c r="K46" s="113" t="s">
        <v>219</v>
      </c>
    </row>
    <row r="47" spans="1:17" ht="15" x14ac:dyDescent="0.2">
      <c r="A47" s="112">
        <v>240045</v>
      </c>
      <c r="B47" s="113">
        <v>2024</v>
      </c>
      <c r="C47" s="113" t="s">
        <v>218</v>
      </c>
      <c r="D47" s="112" t="s">
        <v>21</v>
      </c>
      <c r="E47" s="112">
        <v>1410</v>
      </c>
      <c r="F47" s="112" t="str">
        <f t="shared" si="0"/>
        <v>35-day</v>
      </c>
      <c r="G47" s="112">
        <f t="shared" si="1"/>
        <v>1</v>
      </c>
      <c r="H47" s="112"/>
      <c r="I47" s="112"/>
      <c r="J47" s="113">
        <v>2</v>
      </c>
      <c r="K47" s="113" t="s">
        <v>219</v>
      </c>
    </row>
    <row r="48" spans="1:17" ht="15" x14ac:dyDescent="0.2">
      <c r="A48" s="112">
        <v>240046</v>
      </c>
      <c r="B48" s="113">
        <v>2024</v>
      </c>
      <c r="C48" s="113" t="s">
        <v>218</v>
      </c>
      <c r="D48" s="112" t="s">
        <v>21</v>
      </c>
      <c r="E48" s="112">
        <v>1411</v>
      </c>
      <c r="F48" s="112" t="str">
        <f t="shared" si="0"/>
        <v>35-day</v>
      </c>
      <c r="G48" s="112">
        <f t="shared" si="1"/>
        <v>1</v>
      </c>
      <c r="H48" s="112"/>
      <c r="I48" s="112"/>
      <c r="J48" s="113">
        <v>2</v>
      </c>
      <c r="K48" s="113" t="s">
        <v>219</v>
      </c>
    </row>
    <row r="49" spans="1:11" ht="15" x14ac:dyDescent="0.2">
      <c r="A49" s="112">
        <v>240047</v>
      </c>
      <c r="B49" s="113">
        <v>2024</v>
      </c>
      <c r="C49" s="113" t="s">
        <v>218</v>
      </c>
      <c r="D49" s="112" t="s">
        <v>21</v>
      </c>
      <c r="E49" s="112">
        <v>1412</v>
      </c>
      <c r="F49" s="112" t="str">
        <f t="shared" si="0"/>
        <v>35-day</v>
      </c>
      <c r="G49" s="112">
        <f t="shared" si="1"/>
        <v>1</v>
      </c>
      <c r="H49" s="112"/>
      <c r="I49" s="112"/>
      <c r="J49" s="113">
        <v>2</v>
      </c>
      <c r="K49" s="113" t="s">
        <v>219</v>
      </c>
    </row>
    <row r="50" spans="1:11" ht="15" x14ac:dyDescent="0.2">
      <c r="A50" s="112">
        <v>240048</v>
      </c>
      <c r="B50" s="113">
        <v>2024</v>
      </c>
      <c r="C50" s="113" t="s">
        <v>218</v>
      </c>
      <c r="D50" s="112" t="s">
        <v>33</v>
      </c>
      <c r="E50" s="112">
        <v>2101</v>
      </c>
      <c r="F50" s="112" t="str">
        <f t="shared" si="0"/>
        <v>45-day</v>
      </c>
      <c r="G50" s="112">
        <f t="shared" si="1"/>
        <v>1</v>
      </c>
      <c r="H50" s="112"/>
      <c r="I50" s="112"/>
      <c r="J50" s="113">
        <v>3</v>
      </c>
      <c r="K50" s="113" t="s">
        <v>219</v>
      </c>
    </row>
    <row r="51" spans="1:11" ht="15" x14ac:dyDescent="0.2">
      <c r="A51" s="112">
        <v>240049</v>
      </c>
      <c r="B51" s="113">
        <v>2024</v>
      </c>
      <c r="C51" s="113" t="s">
        <v>218</v>
      </c>
      <c r="D51" s="112" t="s">
        <v>33</v>
      </c>
      <c r="E51" s="112">
        <v>2102</v>
      </c>
      <c r="F51" s="112" t="str">
        <f t="shared" si="0"/>
        <v>45-day</v>
      </c>
      <c r="G51" s="112">
        <f t="shared" si="1"/>
        <v>1</v>
      </c>
      <c r="H51" s="112"/>
      <c r="I51" s="112"/>
      <c r="J51" s="113">
        <v>3</v>
      </c>
      <c r="K51" s="113" t="s">
        <v>219</v>
      </c>
    </row>
    <row r="52" spans="1:11" ht="15" x14ac:dyDescent="0.2">
      <c r="A52" s="112">
        <v>240050</v>
      </c>
      <c r="B52" s="113">
        <v>2024</v>
      </c>
      <c r="C52" s="113" t="s">
        <v>218</v>
      </c>
      <c r="D52" s="112" t="s">
        <v>33</v>
      </c>
      <c r="E52" s="112">
        <v>2103</v>
      </c>
      <c r="F52" s="112" t="str">
        <f t="shared" si="0"/>
        <v>45-day</v>
      </c>
      <c r="G52" s="112">
        <f t="shared" si="1"/>
        <v>1</v>
      </c>
      <c r="H52" s="112"/>
      <c r="I52" s="112"/>
      <c r="J52" s="113">
        <v>3</v>
      </c>
      <c r="K52" s="113" t="s">
        <v>219</v>
      </c>
    </row>
    <row r="53" spans="1:11" ht="15" x14ac:dyDescent="0.2">
      <c r="A53" s="112">
        <v>240051</v>
      </c>
      <c r="B53" s="113">
        <v>2024</v>
      </c>
      <c r="C53" s="113" t="s">
        <v>218</v>
      </c>
      <c r="D53" s="112" t="s">
        <v>33</v>
      </c>
      <c r="E53" s="112">
        <v>2104</v>
      </c>
      <c r="F53" s="112" t="str">
        <f t="shared" si="0"/>
        <v>45-day</v>
      </c>
      <c r="G53" s="112">
        <f t="shared" si="1"/>
        <v>1</v>
      </c>
      <c r="H53" s="112"/>
      <c r="I53" s="112"/>
      <c r="J53" s="113">
        <v>3</v>
      </c>
      <c r="K53" s="113" t="s">
        <v>219</v>
      </c>
    </row>
    <row r="54" spans="1:11" ht="15" x14ac:dyDescent="0.2">
      <c r="A54" s="112">
        <v>240052</v>
      </c>
      <c r="B54" s="113">
        <v>2024</v>
      </c>
      <c r="C54" s="113" t="s">
        <v>218</v>
      </c>
      <c r="D54" s="112" t="s">
        <v>33</v>
      </c>
      <c r="E54" s="112">
        <v>2105</v>
      </c>
      <c r="F54" s="112" t="str">
        <f t="shared" si="0"/>
        <v>45-day</v>
      </c>
      <c r="G54" s="112">
        <f t="shared" si="1"/>
        <v>1</v>
      </c>
      <c r="H54" s="112"/>
      <c r="I54" s="112"/>
      <c r="J54" s="113">
        <v>3</v>
      </c>
      <c r="K54" s="113" t="s">
        <v>219</v>
      </c>
    </row>
    <row r="55" spans="1:11" ht="15" x14ac:dyDescent="0.2">
      <c r="A55" s="112">
        <v>240053</v>
      </c>
      <c r="B55" s="113">
        <v>2024</v>
      </c>
      <c r="C55" s="113" t="s">
        <v>218</v>
      </c>
      <c r="D55" s="112" t="s">
        <v>33</v>
      </c>
      <c r="E55" s="112">
        <v>2106</v>
      </c>
      <c r="F55" s="112" t="str">
        <f t="shared" si="0"/>
        <v>45-day</v>
      </c>
      <c r="G55" s="112">
        <f t="shared" si="1"/>
        <v>1</v>
      </c>
      <c r="H55" s="112"/>
      <c r="I55" s="112"/>
      <c r="J55" s="113">
        <v>3</v>
      </c>
      <c r="K55" s="113" t="s">
        <v>219</v>
      </c>
    </row>
    <row r="56" spans="1:11" ht="15" x14ac:dyDescent="0.2">
      <c r="A56" s="112">
        <v>240054</v>
      </c>
      <c r="B56" s="113">
        <v>2024</v>
      </c>
      <c r="C56" s="113" t="s">
        <v>218</v>
      </c>
      <c r="D56" s="112" t="s">
        <v>33</v>
      </c>
      <c r="E56" s="112">
        <v>2107</v>
      </c>
      <c r="F56" s="112" t="str">
        <f t="shared" si="0"/>
        <v>35-day</v>
      </c>
      <c r="G56" s="112">
        <f t="shared" si="1"/>
        <v>1</v>
      </c>
      <c r="H56" s="112"/>
      <c r="I56" s="112"/>
      <c r="J56" s="113">
        <v>1</v>
      </c>
      <c r="K56" s="113" t="s">
        <v>219</v>
      </c>
    </row>
    <row r="57" spans="1:11" ht="15" x14ac:dyDescent="0.2">
      <c r="A57" s="112">
        <v>240055</v>
      </c>
      <c r="B57" s="113">
        <v>2024</v>
      </c>
      <c r="C57" s="113" t="s">
        <v>218</v>
      </c>
      <c r="D57" s="112" t="s">
        <v>33</v>
      </c>
      <c r="E57" s="112">
        <v>2108</v>
      </c>
      <c r="F57" s="112" t="str">
        <f t="shared" si="0"/>
        <v>35-day</v>
      </c>
      <c r="G57" s="112">
        <f t="shared" si="1"/>
        <v>1</v>
      </c>
      <c r="H57" s="112"/>
      <c r="I57" s="112"/>
      <c r="J57" s="113">
        <v>1</v>
      </c>
      <c r="K57" s="113" t="s">
        <v>219</v>
      </c>
    </row>
    <row r="58" spans="1:11" ht="15" x14ac:dyDescent="0.2">
      <c r="A58" s="112">
        <v>240056</v>
      </c>
      <c r="B58" s="113">
        <v>2024</v>
      </c>
      <c r="C58" s="113" t="s">
        <v>218</v>
      </c>
      <c r="D58" s="112" t="s">
        <v>33</v>
      </c>
      <c r="E58" s="112">
        <v>2109</v>
      </c>
      <c r="F58" s="112" t="str">
        <f t="shared" si="0"/>
        <v>35-day</v>
      </c>
      <c r="G58" s="112">
        <f t="shared" si="1"/>
        <v>1</v>
      </c>
      <c r="H58" s="112"/>
      <c r="I58" s="112"/>
      <c r="J58" s="113">
        <v>1</v>
      </c>
      <c r="K58" s="113" t="s">
        <v>219</v>
      </c>
    </row>
    <row r="59" spans="1:11" ht="15" x14ac:dyDescent="0.2">
      <c r="A59" s="112">
        <v>240057</v>
      </c>
      <c r="B59" s="113">
        <v>2024</v>
      </c>
      <c r="C59" s="113" t="s">
        <v>218</v>
      </c>
      <c r="D59" s="112" t="s">
        <v>33</v>
      </c>
      <c r="E59" s="112">
        <v>2110</v>
      </c>
      <c r="F59" s="112" t="str">
        <f t="shared" si="0"/>
        <v>35-day</v>
      </c>
      <c r="G59" s="112">
        <f t="shared" si="1"/>
        <v>1</v>
      </c>
      <c r="H59" s="112"/>
      <c r="I59" s="112"/>
      <c r="J59" s="113">
        <v>1</v>
      </c>
      <c r="K59" s="113" t="s">
        <v>219</v>
      </c>
    </row>
    <row r="60" spans="1:11" ht="15" x14ac:dyDescent="0.2">
      <c r="A60" s="112">
        <v>240058</v>
      </c>
      <c r="B60" s="113">
        <v>2024</v>
      </c>
      <c r="C60" s="113" t="s">
        <v>218</v>
      </c>
      <c r="D60" s="112" t="s">
        <v>33</v>
      </c>
      <c r="E60" s="112">
        <v>2111</v>
      </c>
      <c r="F60" s="112" t="str">
        <f t="shared" si="0"/>
        <v>35-day</v>
      </c>
      <c r="G60" s="112">
        <f t="shared" si="1"/>
        <v>1</v>
      </c>
      <c r="H60" s="112"/>
      <c r="I60" s="112"/>
      <c r="J60" s="113">
        <v>1</v>
      </c>
      <c r="K60" s="113" t="s">
        <v>219</v>
      </c>
    </row>
    <row r="61" spans="1:11" ht="15" x14ac:dyDescent="0.2">
      <c r="A61" s="112">
        <v>240059</v>
      </c>
      <c r="B61" s="113">
        <v>2024</v>
      </c>
      <c r="C61" s="113" t="s">
        <v>218</v>
      </c>
      <c r="D61" s="112" t="s">
        <v>33</v>
      </c>
      <c r="E61" s="112">
        <v>2112</v>
      </c>
      <c r="F61" s="112" t="str">
        <f t="shared" si="0"/>
        <v>35-day</v>
      </c>
      <c r="G61" s="112">
        <f t="shared" si="1"/>
        <v>1</v>
      </c>
      <c r="H61" s="112"/>
      <c r="I61" s="112"/>
      <c r="J61" s="113">
        <v>1</v>
      </c>
      <c r="K61" s="113" t="s">
        <v>219</v>
      </c>
    </row>
    <row r="62" spans="1:11" ht="15" x14ac:dyDescent="0.2">
      <c r="A62" s="112">
        <v>240060</v>
      </c>
      <c r="B62" s="113">
        <v>2024</v>
      </c>
      <c r="C62" s="113" t="s">
        <v>218</v>
      </c>
      <c r="D62" s="112" t="s">
        <v>33</v>
      </c>
      <c r="E62" s="112">
        <v>2201</v>
      </c>
      <c r="F62" s="112" t="str">
        <f t="shared" si="0"/>
        <v>45-day</v>
      </c>
      <c r="G62" s="112">
        <f t="shared" si="1"/>
        <v>1</v>
      </c>
      <c r="H62" s="112"/>
      <c r="I62" s="112"/>
      <c r="J62" s="113">
        <v>3</v>
      </c>
      <c r="K62" s="113" t="s">
        <v>219</v>
      </c>
    </row>
    <row r="63" spans="1:11" ht="15" x14ac:dyDescent="0.2">
      <c r="A63" s="112">
        <v>240061</v>
      </c>
      <c r="B63" s="113">
        <v>2024</v>
      </c>
      <c r="C63" s="113" t="s">
        <v>218</v>
      </c>
      <c r="D63" s="112" t="s">
        <v>33</v>
      </c>
      <c r="E63" s="112">
        <v>2202</v>
      </c>
      <c r="F63" s="112" t="str">
        <f t="shared" si="0"/>
        <v>45-day</v>
      </c>
      <c r="G63" s="112">
        <f t="shared" si="1"/>
        <v>1</v>
      </c>
      <c r="H63" s="112"/>
      <c r="I63" s="112"/>
      <c r="J63" s="113">
        <v>3</v>
      </c>
      <c r="K63" s="113" t="s">
        <v>219</v>
      </c>
    </row>
    <row r="64" spans="1:11" ht="15" x14ac:dyDescent="0.2">
      <c r="A64" s="112">
        <v>240062</v>
      </c>
      <c r="B64" s="113">
        <v>2024</v>
      </c>
      <c r="C64" s="113" t="s">
        <v>218</v>
      </c>
      <c r="D64" s="112" t="s">
        <v>33</v>
      </c>
      <c r="E64" s="112">
        <v>2203</v>
      </c>
      <c r="F64" s="112" t="str">
        <f t="shared" si="0"/>
        <v>45-day</v>
      </c>
      <c r="G64" s="112">
        <f t="shared" si="1"/>
        <v>1</v>
      </c>
      <c r="H64" s="112"/>
      <c r="I64" s="112"/>
      <c r="J64" s="113">
        <v>3</v>
      </c>
      <c r="K64" s="113" t="s">
        <v>219</v>
      </c>
    </row>
    <row r="65" spans="1:11" ht="15" x14ac:dyDescent="0.2">
      <c r="A65" s="112">
        <v>240063</v>
      </c>
      <c r="B65" s="113">
        <v>2024</v>
      </c>
      <c r="C65" s="113" t="s">
        <v>218</v>
      </c>
      <c r="D65" s="112" t="s">
        <v>33</v>
      </c>
      <c r="E65" s="112">
        <v>2204</v>
      </c>
      <c r="F65" s="112" t="str">
        <f t="shared" si="0"/>
        <v>45-day</v>
      </c>
      <c r="G65" s="112">
        <f t="shared" si="1"/>
        <v>1</v>
      </c>
      <c r="H65" s="112"/>
      <c r="I65" s="112"/>
      <c r="J65" s="113">
        <v>3</v>
      </c>
      <c r="K65" s="113" t="s">
        <v>219</v>
      </c>
    </row>
    <row r="66" spans="1:11" ht="15" x14ac:dyDescent="0.2">
      <c r="A66" s="112">
        <v>240064</v>
      </c>
      <c r="B66" s="113">
        <v>2024</v>
      </c>
      <c r="C66" s="113" t="s">
        <v>218</v>
      </c>
      <c r="D66" s="112" t="s">
        <v>33</v>
      </c>
      <c r="E66" s="112">
        <v>2205</v>
      </c>
      <c r="F66" s="112" t="str">
        <f t="shared" si="0"/>
        <v>45-day</v>
      </c>
      <c r="G66" s="112">
        <f t="shared" si="1"/>
        <v>1</v>
      </c>
      <c r="H66" s="112"/>
      <c r="I66" s="112"/>
      <c r="J66" s="113">
        <v>3</v>
      </c>
      <c r="K66" s="113" t="s">
        <v>219</v>
      </c>
    </row>
    <row r="67" spans="1:11" ht="15" x14ac:dyDescent="0.2">
      <c r="A67" s="112">
        <v>240065</v>
      </c>
      <c r="B67" s="113">
        <v>2024</v>
      </c>
      <c r="C67" s="113" t="s">
        <v>218</v>
      </c>
      <c r="D67" s="112" t="s">
        <v>33</v>
      </c>
      <c r="E67" s="112">
        <v>2206</v>
      </c>
      <c r="F67" s="112" t="str">
        <f t="shared" ref="F67:F130" si="2">VLOOKUP(J67,N$2:Q$41,3,FALSE)</f>
        <v>45-day</v>
      </c>
      <c r="G67" s="112">
        <f t="shared" ref="G67:G130" si="3">VLOOKUP(J67,N$2:Q$41,4,FALSE)</f>
        <v>1</v>
      </c>
      <c r="H67" s="112"/>
      <c r="I67" s="112"/>
      <c r="J67" s="113">
        <v>3</v>
      </c>
      <c r="K67" s="113" t="s">
        <v>219</v>
      </c>
    </row>
    <row r="68" spans="1:11" ht="15" x14ac:dyDescent="0.2">
      <c r="A68" s="112">
        <v>240066</v>
      </c>
      <c r="B68" s="113">
        <v>2024</v>
      </c>
      <c r="C68" s="113" t="s">
        <v>218</v>
      </c>
      <c r="D68" s="112" t="s">
        <v>33</v>
      </c>
      <c r="E68" s="112">
        <v>2207</v>
      </c>
      <c r="F68" s="112" t="str">
        <f t="shared" si="2"/>
        <v>35-day</v>
      </c>
      <c r="G68" s="112">
        <f t="shared" si="3"/>
        <v>1</v>
      </c>
      <c r="H68" s="112"/>
      <c r="I68" s="112"/>
      <c r="J68" s="113">
        <v>1</v>
      </c>
      <c r="K68" s="113" t="s">
        <v>219</v>
      </c>
    </row>
    <row r="69" spans="1:11" ht="15" x14ac:dyDescent="0.2">
      <c r="A69" s="112">
        <v>240067</v>
      </c>
      <c r="B69" s="113">
        <v>2024</v>
      </c>
      <c r="C69" s="113" t="s">
        <v>218</v>
      </c>
      <c r="D69" s="112" t="s">
        <v>33</v>
      </c>
      <c r="E69" s="112">
        <v>2208</v>
      </c>
      <c r="F69" s="112" t="str">
        <f t="shared" si="2"/>
        <v>35-day</v>
      </c>
      <c r="G69" s="112">
        <f t="shared" si="3"/>
        <v>1</v>
      </c>
      <c r="H69" s="112"/>
      <c r="I69" s="112"/>
      <c r="J69" s="113">
        <v>1</v>
      </c>
      <c r="K69" s="113" t="s">
        <v>219</v>
      </c>
    </row>
    <row r="70" spans="1:11" ht="15" x14ac:dyDescent="0.2">
      <c r="A70" s="112">
        <v>240068</v>
      </c>
      <c r="B70" s="113">
        <v>2024</v>
      </c>
      <c r="C70" s="113" t="s">
        <v>218</v>
      </c>
      <c r="D70" s="112" t="s">
        <v>33</v>
      </c>
      <c r="E70" s="112">
        <v>2209</v>
      </c>
      <c r="F70" s="112" t="str">
        <f t="shared" si="2"/>
        <v>35-day</v>
      </c>
      <c r="G70" s="112">
        <f t="shared" si="3"/>
        <v>1</v>
      </c>
      <c r="H70" s="112"/>
      <c r="I70" s="112"/>
      <c r="J70" s="113">
        <v>1</v>
      </c>
      <c r="K70" s="113" t="s">
        <v>219</v>
      </c>
    </row>
    <row r="71" spans="1:11" ht="15" x14ac:dyDescent="0.2">
      <c r="A71" s="112">
        <v>240069</v>
      </c>
      <c r="B71" s="113">
        <v>2024</v>
      </c>
      <c r="C71" s="113" t="s">
        <v>218</v>
      </c>
      <c r="D71" s="112" t="s">
        <v>33</v>
      </c>
      <c r="E71" s="112">
        <v>2210</v>
      </c>
      <c r="F71" s="112" t="str">
        <f t="shared" si="2"/>
        <v>35-day</v>
      </c>
      <c r="G71" s="112">
        <f t="shared" si="3"/>
        <v>1</v>
      </c>
      <c r="H71" s="112"/>
      <c r="I71" s="112"/>
      <c r="J71" s="113">
        <v>1</v>
      </c>
      <c r="K71" s="113" t="s">
        <v>219</v>
      </c>
    </row>
    <row r="72" spans="1:11" ht="15" x14ac:dyDescent="0.2">
      <c r="A72" s="112">
        <v>240070</v>
      </c>
      <c r="B72" s="113">
        <v>2024</v>
      </c>
      <c r="C72" s="113" t="s">
        <v>218</v>
      </c>
      <c r="D72" s="112" t="s">
        <v>33</v>
      </c>
      <c r="E72" s="112">
        <v>2211</v>
      </c>
      <c r="F72" s="112" t="str">
        <f t="shared" si="2"/>
        <v>35-day</v>
      </c>
      <c r="G72" s="112">
        <f t="shared" si="3"/>
        <v>1</v>
      </c>
      <c r="H72" s="112"/>
      <c r="I72" s="112"/>
      <c r="J72" s="113">
        <v>1</v>
      </c>
      <c r="K72" s="113" t="s">
        <v>219</v>
      </c>
    </row>
    <row r="73" spans="1:11" ht="15" x14ac:dyDescent="0.2">
      <c r="A73" s="112">
        <v>240071</v>
      </c>
      <c r="B73" s="113">
        <v>2024</v>
      </c>
      <c r="C73" s="113" t="s">
        <v>218</v>
      </c>
      <c r="D73" s="112" t="s">
        <v>33</v>
      </c>
      <c r="E73" s="112">
        <v>2212</v>
      </c>
      <c r="F73" s="112" t="str">
        <f t="shared" si="2"/>
        <v>35-day</v>
      </c>
      <c r="G73" s="112">
        <f t="shared" si="3"/>
        <v>1</v>
      </c>
      <c r="H73" s="112"/>
      <c r="I73" s="112"/>
      <c r="J73" s="113">
        <v>1</v>
      </c>
      <c r="K73" s="113" t="s">
        <v>219</v>
      </c>
    </row>
    <row r="74" spans="1:11" ht="15" x14ac:dyDescent="0.2">
      <c r="A74" s="112">
        <v>240072</v>
      </c>
      <c r="B74" s="113">
        <v>2024</v>
      </c>
      <c r="C74" s="113" t="s">
        <v>218</v>
      </c>
      <c r="D74" s="112" t="s">
        <v>33</v>
      </c>
      <c r="E74" s="112">
        <v>2301</v>
      </c>
      <c r="F74" s="112" t="str">
        <f t="shared" si="2"/>
        <v>35-day</v>
      </c>
      <c r="G74" s="112">
        <f t="shared" si="3"/>
        <v>1</v>
      </c>
      <c r="H74" s="112"/>
      <c r="I74" s="112"/>
      <c r="J74" s="113">
        <v>1</v>
      </c>
      <c r="K74" s="113" t="s">
        <v>219</v>
      </c>
    </row>
    <row r="75" spans="1:11" ht="15" x14ac:dyDescent="0.2">
      <c r="A75" s="112">
        <v>240073</v>
      </c>
      <c r="B75" s="113">
        <v>2024</v>
      </c>
      <c r="C75" s="113" t="s">
        <v>218</v>
      </c>
      <c r="D75" s="112" t="s">
        <v>33</v>
      </c>
      <c r="E75" s="112">
        <v>2302</v>
      </c>
      <c r="F75" s="112" t="str">
        <f t="shared" si="2"/>
        <v>35-day</v>
      </c>
      <c r="G75" s="112">
        <f t="shared" si="3"/>
        <v>1</v>
      </c>
      <c r="H75" s="112"/>
      <c r="I75" s="112"/>
      <c r="J75" s="113">
        <v>1</v>
      </c>
      <c r="K75" s="113" t="s">
        <v>219</v>
      </c>
    </row>
    <row r="76" spans="1:11" ht="15" x14ac:dyDescent="0.2">
      <c r="A76" s="112">
        <v>240074</v>
      </c>
      <c r="B76" s="113">
        <v>2024</v>
      </c>
      <c r="C76" s="113" t="s">
        <v>218</v>
      </c>
      <c r="D76" s="112" t="s">
        <v>33</v>
      </c>
      <c r="E76" s="112">
        <v>2303</v>
      </c>
      <c r="F76" s="112" t="str">
        <f t="shared" si="2"/>
        <v>35-day</v>
      </c>
      <c r="G76" s="112">
        <f t="shared" si="3"/>
        <v>1</v>
      </c>
      <c r="H76" s="112"/>
      <c r="I76" s="112"/>
      <c r="J76" s="113">
        <v>1</v>
      </c>
      <c r="K76" s="113" t="s">
        <v>219</v>
      </c>
    </row>
    <row r="77" spans="1:11" ht="15" x14ac:dyDescent="0.2">
      <c r="A77" s="112">
        <v>240075</v>
      </c>
      <c r="B77" s="113">
        <v>2024</v>
      </c>
      <c r="C77" s="113" t="s">
        <v>218</v>
      </c>
      <c r="D77" s="112" t="s">
        <v>33</v>
      </c>
      <c r="E77" s="112">
        <v>2304</v>
      </c>
      <c r="F77" s="112" t="str">
        <f t="shared" si="2"/>
        <v>35-day</v>
      </c>
      <c r="G77" s="112">
        <f t="shared" si="3"/>
        <v>1</v>
      </c>
      <c r="H77" s="112"/>
      <c r="I77" s="112"/>
      <c r="J77" s="113">
        <v>1</v>
      </c>
      <c r="K77" s="113" t="s">
        <v>219</v>
      </c>
    </row>
    <row r="78" spans="1:11" ht="15" x14ac:dyDescent="0.2">
      <c r="A78" s="112">
        <v>240076</v>
      </c>
      <c r="B78" s="113">
        <v>2024</v>
      </c>
      <c r="C78" s="113" t="s">
        <v>218</v>
      </c>
      <c r="D78" s="112" t="s">
        <v>33</v>
      </c>
      <c r="E78" s="112">
        <v>2305</v>
      </c>
      <c r="F78" s="112" t="str">
        <f t="shared" si="2"/>
        <v>35-day</v>
      </c>
      <c r="G78" s="112">
        <f t="shared" si="3"/>
        <v>1</v>
      </c>
      <c r="H78" s="112"/>
      <c r="I78" s="112"/>
      <c r="J78" s="113">
        <v>1</v>
      </c>
      <c r="K78" s="113" t="s">
        <v>219</v>
      </c>
    </row>
    <row r="79" spans="1:11" ht="15" x14ac:dyDescent="0.2">
      <c r="A79" s="112">
        <v>240077</v>
      </c>
      <c r="B79" s="113">
        <v>2024</v>
      </c>
      <c r="C79" s="113" t="s">
        <v>218</v>
      </c>
      <c r="D79" s="112" t="s">
        <v>33</v>
      </c>
      <c r="E79" s="112">
        <v>2306</v>
      </c>
      <c r="F79" s="112" t="str">
        <f t="shared" si="2"/>
        <v>35-day</v>
      </c>
      <c r="G79" s="112">
        <f t="shared" si="3"/>
        <v>1</v>
      </c>
      <c r="H79" s="112"/>
      <c r="I79" s="112"/>
      <c r="J79" s="113">
        <v>1</v>
      </c>
      <c r="K79" s="113" t="s">
        <v>219</v>
      </c>
    </row>
    <row r="80" spans="1:11" ht="15" x14ac:dyDescent="0.2">
      <c r="A80" s="112">
        <v>240078</v>
      </c>
      <c r="B80" s="113">
        <v>2024</v>
      </c>
      <c r="C80" s="113" t="s">
        <v>218</v>
      </c>
      <c r="D80" s="112" t="s">
        <v>33</v>
      </c>
      <c r="E80" s="112">
        <v>2307</v>
      </c>
      <c r="F80" s="112" t="str">
        <f t="shared" si="2"/>
        <v>45-day</v>
      </c>
      <c r="G80" s="112">
        <f t="shared" si="3"/>
        <v>1</v>
      </c>
      <c r="H80" s="112"/>
      <c r="I80" s="112"/>
      <c r="J80" s="113">
        <v>3</v>
      </c>
      <c r="K80" s="113" t="s">
        <v>219</v>
      </c>
    </row>
    <row r="81" spans="1:11" ht="15" x14ac:dyDescent="0.2">
      <c r="A81" s="112">
        <v>240079</v>
      </c>
      <c r="B81" s="113">
        <v>2024</v>
      </c>
      <c r="C81" s="113" t="s">
        <v>218</v>
      </c>
      <c r="D81" s="112" t="s">
        <v>33</v>
      </c>
      <c r="E81" s="112">
        <v>2308</v>
      </c>
      <c r="F81" s="112" t="str">
        <f t="shared" si="2"/>
        <v>45-day</v>
      </c>
      <c r="G81" s="112">
        <f t="shared" si="3"/>
        <v>1</v>
      </c>
      <c r="H81" s="112"/>
      <c r="I81" s="112"/>
      <c r="J81" s="113">
        <v>3</v>
      </c>
      <c r="K81" s="113" t="s">
        <v>219</v>
      </c>
    </row>
    <row r="82" spans="1:11" ht="15" x14ac:dyDescent="0.2">
      <c r="A82" s="112">
        <v>240080</v>
      </c>
      <c r="B82" s="113">
        <v>2024</v>
      </c>
      <c r="C82" s="113" t="s">
        <v>218</v>
      </c>
      <c r="D82" s="112" t="s">
        <v>33</v>
      </c>
      <c r="E82" s="112">
        <v>2309</v>
      </c>
      <c r="F82" s="112" t="str">
        <f t="shared" si="2"/>
        <v>45-day</v>
      </c>
      <c r="G82" s="112">
        <f t="shared" si="3"/>
        <v>1</v>
      </c>
      <c r="H82" s="112"/>
      <c r="I82" s="112"/>
      <c r="J82" s="113">
        <v>3</v>
      </c>
      <c r="K82" s="113" t="s">
        <v>219</v>
      </c>
    </row>
    <row r="83" spans="1:11" ht="15" x14ac:dyDescent="0.2">
      <c r="A83" s="112">
        <v>240081</v>
      </c>
      <c r="B83" s="113">
        <v>2024</v>
      </c>
      <c r="C83" s="113" t="s">
        <v>218</v>
      </c>
      <c r="D83" s="112" t="s">
        <v>33</v>
      </c>
      <c r="E83" s="112">
        <v>2310</v>
      </c>
      <c r="F83" s="112" t="str">
        <f t="shared" si="2"/>
        <v>45-day</v>
      </c>
      <c r="G83" s="112">
        <f t="shared" si="3"/>
        <v>1</v>
      </c>
      <c r="H83" s="112"/>
      <c r="I83" s="112"/>
      <c r="J83" s="113">
        <v>3</v>
      </c>
      <c r="K83" s="113" t="s">
        <v>219</v>
      </c>
    </row>
    <row r="84" spans="1:11" ht="15" x14ac:dyDescent="0.2">
      <c r="A84" s="112">
        <v>240082</v>
      </c>
      <c r="B84" s="113">
        <v>2024</v>
      </c>
      <c r="C84" s="113" t="s">
        <v>218</v>
      </c>
      <c r="D84" s="112" t="s">
        <v>33</v>
      </c>
      <c r="E84" s="112">
        <v>2311</v>
      </c>
      <c r="F84" s="112" t="str">
        <f t="shared" si="2"/>
        <v>45-day</v>
      </c>
      <c r="G84" s="112">
        <f t="shared" si="3"/>
        <v>1</v>
      </c>
      <c r="H84" s="112"/>
      <c r="I84" s="112"/>
      <c r="J84" s="113">
        <v>3</v>
      </c>
      <c r="K84" s="113" t="s">
        <v>219</v>
      </c>
    </row>
    <row r="85" spans="1:11" ht="15" x14ac:dyDescent="0.2">
      <c r="A85" s="112">
        <v>240083</v>
      </c>
      <c r="B85" s="113">
        <v>2024</v>
      </c>
      <c r="C85" s="113" t="s">
        <v>218</v>
      </c>
      <c r="D85" s="112" t="s">
        <v>33</v>
      </c>
      <c r="E85" s="112">
        <v>2312</v>
      </c>
      <c r="F85" s="112" t="str">
        <f t="shared" si="2"/>
        <v>45-day</v>
      </c>
      <c r="G85" s="112">
        <f t="shared" si="3"/>
        <v>1</v>
      </c>
      <c r="H85" s="112"/>
      <c r="I85" s="112"/>
      <c r="J85" s="113">
        <v>3</v>
      </c>
      <c r="K85" s="113" t="s">
        <v>219</v>
      </c>
    </row>
    <row r="86" spans="1:11" ht="15" x14ac:dyDescent="0.2">
      <c r="A86" s="112">
        <v>240084</v>
      </c>
      <c r="B86" s="113">
        <v>2024</v>
      </c>
      <c r="C86" s="113" t="s">
        <v>218</v>
      </c>
      <c r="D86" s="112" t="s">
        <v>33</v>
      </c>
      <c r="E86" s="112">
        <v>2401</v>
      </c>
      <c r="F86" s="112" t="str">
        <f t="shared" si="2"/>
        <v>45-day</v>
      </c>
      <c r="G86" s="112">
        <f t="shared" si="3"/>
        <v>1</v>
      </c>
      <c r="H86" s="112"/>
      <c r="I86" s="112"/>
      <c r="J86" s="113">
        <v>3</v>
      </c>
      <c r="K86" s="113" t="s">
        <v>219</v>
      </c>
    </row>
    <row r="87" spans="1:11" ht="15" x14ac:dyDescent="0.2">
      <c r="A87" s="112">
        <v>240085</v>
      </c>
      <c r="B87" s="113">
        <v>2024</v>
      </c>
      <c r="C87" s="113" t="s">
        <v>218</v>
      </c>
      <c r="D87" s="112" t="s">
        <v>33</v>
      </c>
      <c r="E87" s="112">
        <v>2402</v>
      </c>
      <c r="F87" s="112" t="str">
        <f t="shared" si="2"/>
        <v>45-day</v>
      </c>
      <c r="G87" s="112">
        <f t="shared" si="3"/>
        <v>1</v>
      </c>
      <c r="H87" s="112"/>
      <c r="I87" s="112"/>
      <c r="J87" s="113">
        <v>3</v>
      </c>
      <c r="K87" s="113" t="s">
        <v>219</v>
      </c>
    </row>
    <row r="88" spans="1:11" ht="15" x14ac:dyDescent="0.2">
      <c r="A88" s="112">
        <v>240086</v>
      </c>
      <c r="B88" s="113">
        <v>2024</v>
      </c>
      <c r="C88" s="113" t="s">
        <v>218</v>
      </c>
      <c r="D88" s="112" t="s">
        <v>33</v>
      </c>
      <c r="E88" s="112">
        <v>2403</v>
      </c>
      <c r="F88" s="112" t="str">
        <f t="shared" si="2"/>
        <v>45-day</v>
      </c>
      <c r="G88" s="112">
        <f t="shared" si="3"/>
        <v>1</v>
      </c>
      <c r="H88" s="112"/>
      <c r="I88" s="112"/>
      <c r="J88" s="113">
        <v>3</v>
      </c>
      <c r="K88" s="113" t="s">
        <v>219</v>
      </c>
    </row>
    <row r="89" spans="1:11" ht="15" x14ac:dyDescent="0.2">
      <c r="A89" s="112">
        <v>240087</v>
      </c>
      <c r="B89" s="113">
        <v>2024</v>
      </c>
      <c r="C89" s="113" t="s">
        <v>218</v>
      </c>
      <c r="D89" s="112" t="s">
        <v>33</v>
      </c>
      <c r="E89" s="112">
        <v>2404</v>
      </c>
      <c r="F89" s="112" t="str">
        <f t="shared" si="2"/>
        <v>45-day</v>
      </c>
      <c r="G89" s="112">
        <f t="shared" si="3"/>
        <v>1</v>
      </c>
      <c r="H89" s="112"/>
      <c r="I89" s="112"/>
      <c r="J89" s="113">
        <v>3</v>
      </c>
      <c r="K89" s="113" t="s">
        <v>219</v>
      </c>
    </row>
    <row r="90" spans="1:11" ht="15" x14ac:dyDescent="0.2">
      <c r="A90" s="112">
        <v>240088</v>
      </c>
      <c r="B90" s="113">
        <v>2024</v>
      </c>
      <c r="C90" s="113" t="s">
        <v>218</v>
      </c>
      <c r="D90" s="112" t="s">
        <v>33</v>
      </c>
      <c r="E90" s="112">
        <v>2405</v>
      </c>
      <c r="F90" s="112" t="str">
        <f t="shared" si="2"/>
        <v>45-day</v>
      </c>
      <c r="G90" s="112">
        <f t="shared" si="3"/>
        <v>1</v>
      </c>
      <c r="H90" s="112"/>
      <c r="I90" s="112"/>
      <c r="J90" s="113">
        <v>3</v>
      </c>
      <c r="K90" s="113" t="s">
        <v>219</v>
      </c>
    </row>
    <row r="91" spans="1:11" ht="15" x14ac:dyDescent="0.2">
      <c r="A91" s="112">
        <v>240089</v>
      </c>
      <c r="B91" s="113">
        <v>2024</v>
      </c>
      <c r="C91" s="113" t="s">
        <v>218</v>
      </c>
      <c r="D91" s="112" t="s">
        <v>33</v>
      </c>
      <c r="E91" s="112">
        <v>2406</v>
      </c>
      <c r="F91" s="112" t="str">
        <f t="shared" si="2"/>
        <v>45-day</v>
      </c>
      <c r="G91" s="112">
        <f t="shared" si="3"/>
        <v>1</v>
      </c>
      <c r="H91" s="112"/>
      <c r="I91" s="112"/>
      <c r="J91" s="113">
        <v>3</v>
      </c>
      <c r="K91" s="113" t="s">
        <v>219</v>
      </c>
    </row>
    <row r="92" spans="1:11" ht="15" x14ac:dyDescent="0.2">
      <c r="A92" s="112">
        <v>240090</v>
      </c>
      <c r="B92" s="113">
        <v>2024</v>
      </c>
      <c r="C92" s="113" t="s">
        <v>218</v>
      </c>
      <c r="D92" s="112" t="s">
        <v>33</v>
      </c>
      <c r="E92" s="112">
        <v>2407</v>
      </c>
      <c r="F92" s="112" t="str">
        <f t="shared" si="2"/>
        <v>35-day</v>
      </c>
      <c r="G92" s="112">
        <f t="shared" si="3"/>
        <v>1</v>
      </c>
      <c r="H92" s="112"/>
      <c r="I92" s="112"/>
      <c r="J92" s="113">
        <v>1</v>
      </c>
      <c r="K92" s="113" t="s">
        <v>219</v>
      </c>
    </row>
    <row r="93" spans="1:11" ht="15" x14ac:dyDescent="0.2">
      <c r="A93" s="112">
        <v>240091</v>
      </c>
      <c r="B93" s="113">
        <v>2024</v>
      </c>
      <c r="C93" s="113" t="s">
        <v>218</v>
      </c>
      <c r="D93" s="112" t="s">
        <v>33</v>
      </c>
      <c r="E93" s="112">
        <v>2408</v>
      </c>
      <c r="F93" s="112" t="str">
        <f t="shared" si="2"/>
        <v>35-day</v>
      </c>
      <c r="G93" s="112">
        <f t="shared" si="3"/>
        <v>1</v>
      </c>
      <c r="H93" s="112"/>
      <c r="I93" s="112"/>
      <c r="J93" s="113">
        <v>1</v>
      </c>
      <c r="K93" s="113" t="s">
        <v>219</v>
      </c>
    </row>
    <row r="94" spans="1:11" ht="15" x14ac:dyDescent="0.2">
      <c r="A94" s="112">
        <v>240092</v>
      </c>
      <c r="B94" s="113">
        <v>2024</v>
      </c>
      <c r="C94" s="113" t="s">
        <v>218</v>
      </c>
      <c r="D94" s="112" t="s">
        <v>33</v>
      </c>
      <c r="E94" s="112">
        <v>2409</v>
      </c>
      <c r="F94" s="112" t="str">
        <f t="shared" si="2"/>
        <v>35-day</v>
      </c>
      <c r="G94" s="112">
        <f t="shared" si="3"/>
        <v>1</v>
      </c>
      <c r="H94" s="112"/>
      <c r="I94" s="112"/>
      <c r="J94" s="113">
        <v>1</v>
      </c>
      <c r="K94" s="113" t="s">
        <v>219</v>
      </c>
    </row>
    <row r="95" spans="1:11" ht="15" x14ac:dyDescent="0.2">
      <c r="A95" s="112">
        <v>240093</v>
      </c>
      <c r="B95" s="113">
        <v>2024</v>
      </c>
      <c r="C95" s="113" t="s">
        <v>218</v>
      </c>
      <c r="D95" s="112" t="s">
        <v>33</v>
      </c>
      <c r="E95" s="112">
        <v>2410</v>
      </c>
      <c r="F95" s="112" t="str">
        <f t="shared" si="2"/>
        <v>35-day</v>
      </c>
      <c r="G95" s="112">
        <f t="shared" si="3"/>
        <v>1</v>
      </c>
      <c r="H95" s="112"/>
      <c r="I95" s="112"/>
      <c r="J95" s="113">
        <v>1</v>
      </c>
      <c r="K95" s="113" t="s">
        <v>219</v>
      </c>
    </row>
    <row r="96" spans="1:11" ht="15" x14ac:dyDescent="0.2">
      <c r="A96" s="112">
        <v>240094</v>
      </c>
      <c r="B96" s="113">
        <v>2024</v>
      </c>
      <c r="C96" s="113" t="s">
        <v>218</v>
      </c>
      <c r="D96" s="112" t="s">
        <v>33</v>
      </c>
      <c r="E96" s="112">
        <v>2411</v>
      </c>
      <c r="F96" s="112" t="str">
        <f t="shared" si="2"/>
        <v>35-day</v>
      </c>
      <c r="G96" s="112">
        <f t="shared" si="3"/>
        <v>1</v>
      </c>
      <c r="H96" s="112"/>
      <c r="I96" s="112"/>
      <c r="J96" s="113">
        <v>1</v>
      </c>
      <c r="K96" s="113" t="s">
        <v>219</v>
      </c>
    </row>
    <row r="97" spans="1:11" ht="15" x14ac:dyDescent="0.2">
      <c r="A97" s="112">
        <v>240095</v>
      </c>
      <c r="B97" s="113">
        <v>2024</v>
      </c>
      <c r="C97" s="113" t="s">
        <v>218</v>
      </c>
      <c r="D97" s="112" t="s">
        <v>33</v>
      </c>
      <c r="E97" s="112">
        <v>2412</v>
      </c>
      <c r="F97" s="112" t="str">
        <f t="shared" si="2"/>
        <v>35-day</v>
      </c>
      <c r="G97" s="112">
        <f t="shared" si="3"/>
        <v>1</v>
      </c>
      <c r="H97" s="112"/>
      <c r="I97" s="112"/>
      <c r="J97" s="113">
        <v>1</v>
      </c>
      <c r="K97" s="113" t="s">
        <v>219</v>
      </c>
    </row>
    <row r="98" spans="1:11" ht="15" x14ac:dyDescent="0.2">
      <c r="A98" s="112">
        <v>240096</v>
      </c>
      <c r="B98" s="113">
        <v>2024</v>
      </c>
      <c r="C98" s="113" t="s">
        <v>218</v>
      </c>
      <c r="D98" s="112" t="s">
        <v>21</v>
      </c>
      <c r="E98" s="112">
        <v>1107</v>
      </c>
      <c r="F98" s="112" t="str">
        <f t="shared" si="2"/>
        <v>35-day</v>
      </c>
      <c r="G98" s="112">
        <f t="shared" si="3"/>
        <v>2</v>
      </c>
      <c r="H98" s="112"/>
      <c r="I98" s="112"/>
      <c r="J98" s="113">
        <v>6</v>
      </c>
      <c r="K98" s="113" t="s">
        <v>219</v>
      </c>
    </row>
    <row r="99" spans="1:11" ht="15" x14ac:dyDescent="0.2">
      <c r="A99" s="112">
        <v>240097</v>
      </c>
      <c r="B99" s="113">
        <v>2024</v>
      </c>
      <c r="C99" s="113" t="s">
        <v>218</v>
      </c>
      <c r="D99" s="112" t="s">
        <v>21</v>
      </c>
      <c r="E99" s="112">
        <v>1108</v>
      </c>
      <c r="F99" s="112" t="str">
        <f t="shared" si="2"/>
        <v>35-day</v>
      </c>
      <c r="G99" s="112">
        <f t="shared" si="3"/>
        <v>2</v>
      </c>
      <c r="H99" s="112"/>
      <c r="I99" s="112"/>
      <c r="J99" s="113">
        <v>6</v>
      </c>
      <c r="K99" s="113" t="s">
        <v>219</v>
      </c>
    </row>
    <row r="100" spans="1:11" ht="15" x14ac:dyDescent="0.2">
      <c r="A100" s="112">
        <v>240098</v>
      </c>
      <c r="B100" s="113">
        <v>2024</v>
      </c>
      <c r="C100" s="113" t="s">
        <v>218</v>
      </c>
      <c r="D100" s="112" t="s">
        <v>21</v>
      </c>
      <c r="E100" s="112">
        <v>1109</v>
      </c>
      <c r="F100" s="112" t="str">
        <f t="shared" si="2"/>
        <v>35-day</v>
      </c>
      <c r="G100" s="112">
        <f t="shared" si="3"/>
        <v>2</v>
      </c>
      <c r="H100" s="112"/>
      <c r="I100" s="112"/>
      <c r="J100" s="113">
        <v>6</v>
      </c>
      <c r="K100" s="113" t="s">
        <v>219</v>
      </c>
    </row>
    <row r="101" spans="1:11" ht="15" x14ac:dyDescent="0.2">
      <c r="A101" s="112">
        <v>240099</v>
      </c>
      <c r="B101" s="113">
        <v>2024</v>
      </c>
      <c r="C101" s="113" t="s">
        <v>218</v>
      </c>
      <c r="D101" s="112" t="s">
        <v>21</v>
      </c>
      <c r="E101" s="112">
        <v>1110</v>
      </c>
      <c r="F101" s="112" t="str">
        <f t="shared" si="2"/>
        <v>35-day</v>
      </c>
      <c r="G101" s="112">
        <f t="shared" si="3"/>
        <v>2</v>
      </c>
      <c r="H101" s="112"/>
      <c r="I101" s="112"/>
      <c r="J101" s="113">
        <v>6</v>
      </c>
      <c r="K101" s="113" t="s">
        <v>219</v>
      </c>
    </row>
    <row r="102" spans="1:11" ht="15" x14ac:dyDescent="0.2">
      <c r="A102" s="112">
        <v>240100</v>
      </c>
      <c r="B102" s="113">
        <v>2024</v>
      </c>
      <c r="C102" s="113" t="s">
        <v>218</v>
      </c>
      <c r="D102" s="112" t="s">
        <v>21</v>
      </c>
      <c r="E102" s="112">
        <v>1111</v>
      </c>
      <c r="F102" s="112" t="str">
        <f t="shared" si="2"/>
        <v>35-day</v>
      </c>
      <c r="G102" s="112">
        <f t="shared" si="3"/>
        <v>2</v>
      </c>
      <c r="H102" s="112"/>
      <c r="I102" s="112"/>
      <c r="J102" s="113">
        <v>6</v>
      </c>
      <c r="K102" s="113" t="s">
        <v>219</v>
      </c>
    </row>
    <row r="103" spans="1:11" ht="15" x14ac:dyDescent="0.2">
      <c r="A103" s="112">
        <v>240101</v>
      </c>
      <c r="B103" s="113">
        <v>2024</v>
      </c>
      <c r="C103" s="113" t="s">
        <v>218</v>
      </c>
      <c r="D103" s="112" t="s">
        <v>21</v>
      </c>
      <c r="E103" s="112">
        <v>1112</v>
      </c>
      <c r="F103" s="112" t="str">
        <f t="shared" si="2"/>
        <v>35-day</v>
      </c>
      <c r="G103" s="112">
        <f t="shared" si="3"/>
        <v>2</v>
      </c>
      <c r="H103" s="112"/>
      <c r="I103" s="112"/>
      <c r="J103" s="113">
        <v>6</v>
      </c>
      <c r="K103" s="113" t="s">
        <v>219</v>
      </c>
    </row>
    <row r="104" spans="1:11" ht="15" x14ac:dyDescent="0.2">
      <c r="A104" s="112">
        <v>240102</v>
      </c>
      <c r="B104" s="113">
        <v>2024</v>
      </c>
      <c r="C104" s="113" t="s">
        <v>218</v>
      </c>
      <c r="D104" s="112" t="s">
        <v>21</v>
      </c>
      <c r="E104" s="112">
        <v>1207</v>
      </c>
      <c r="F104" s="112" t="str">
        <f t="shared" si="2"/>
        <v>35-day</v>
      </c>
      <c r="G104" s="112">
        <f t="shared" si="3"/>
        <v>2</v>
      </c>
      <c r="H104" s="112"/>
      <c r="I104" s="112"/>
      <c r="J104" s="113">
        <v>6</v>
      </c>
      <c r="K104" s="113" t="s">
        <v>219</v>
      </c>
    </row>
    <row r="105" spans="1:11" ht="15" x14ac:dyDescent="0.2">
      <c r="A105" s="112">
        <v>240103</v>
      </c>
      <c r="B105" s="113">
        <v>2024</v>
      </c>
      <c r="C105" s="113" t="s">
        <v>218</v>
      </c>
      <c r="D105" s="112" t="s">
        <v>21</v>
      </c>
      <c r="E105" s="112">
        <v>1208</v>
      </c>
      <c r="F105" s="112" t="str">
        <f t="shared" si="2"/>
        <v>35-day</v>
      </c>
      <c r="G105" s="112">
        <f t="shared" si="3"/>
        <v>2</v>
      </c>
      <c r="H105" s="112"/>
      <c r="I105" s="112"/>
      <c r="J105" s="113">
        <v>6</v>
      </c>
      <c r="K105" s="113" t="s">
        <v>219</v>
      </c>
    </row>
    <row r="106" spans="1:11" ht="15" x14ac:dyDescent="0.2">
      <c r="A106" s="112">
        <v>240104</v>
      </c>
      <c r="B106" s="113">
        <v>2024</v>
      </c>
      <c r="C106" s="113" t="s">
        <v>218</v>
      </c>
      <c r="D106" s="112" t="s">
        <v>21</v>
      </c>
      <c r="E106" s="112">
        <v>1209</v>
      </c>
      <c r="F106" s="112" t="str">
        <f t="shared" si="2"/>
        <v>35-day</v>
      </c>
      <c r="G106" s="112">
        <f t="shared" si="3"/>
        <v>2</v>
      </c>
      <c r="H106" s="112"/>
      <c r="I106" s="112"/>
      <c r="J106" s="113">
        <v>6</v>
      </c>
      <c r="K106" s="113" t="s">
        <v>219</v>
      </c>
    </row>
    <row r="107" spans="1:11" ht="15" x14ac:dyDescent="0.2">
      <c r="A107" s="112">
        <v>240105</v>
      </c>
      <c r="B107" s="113">
        <v>2024</v>
      </c>
      <c r="C107" s="113" t="s">
        <v>218</v>
      </c>
      <c r="D107" s="112" t="s">
        <v>21</v>
      </c>
      <c r="E107" s="112">
        <v>1210</v>
      </c>
      <c r="F107" s="112" t="str">
        <f t="shared" si="2"/>
        <v>35-day</v>
      </c>
      <c r="G107" s="112">
        <f t="shared" si="3"/>
        <v>2</v>
      </c>
      <c r="H107" s="112"/>
      <c r="I107" s="112"/>
      <c r="J107" s="113">
        <v>6</v>
      </c>
      <c r="K107" s="113" t="s">
        <v>219</v>
      </c>
    </row>
    <row r="108" spans="1:11" ht="15" x14ac:dyDescent="0.2">
      <c r="A108" s="112">
        <v>240106</v>
      </c>
      <c r="B108" s="113">
        <v>2024</v>
      </c>
      <c r="C108" s="113" t="s">
        <v>218</v>
      </c>
      <c r="D108" s="112" t="s">
        <v>21</v>
      </c>
      <c r="E108" s="112">
        <v>1211</v>
      </c>
      <c r="F108" s="112" t="str">
        <f t="shared" si="2"/>
        <v>35-day</v>
      </c>
      <c r="G108" s="112">
        <f t="shared" si="3"/>
        <v>2</v>
      </c>
      <c r="H108" s="112"/>
      <c r="I108" s="112"/>
      <c r="J108" s="113">
        <v>6</v>
      </c>
      <c r="K108" s="113" t="s">
        <v>219</v>
      </c>
    </row>
    <row r="109" spans="1:11" ht="15" x14ac:dyDescent="0.2">
      <c r="A109" s="112">
        <v>240107</v>
      </c>
      <c r="B109" s="113">
        <v>2024</v>
      </c>
      <c r="C109" s="113" t="s">
        <v>218</v>
      </c>
      <c r="D109" s="112" t="s">
        <v>21</v>
      </c>
      <c r="E109" s="112">
        <v>1212</v>
      </c>
      <c r="F109" s="112" t="str">
        <f t="shared" si="2"/>
        <v>35-day</v>
      </c>
      <c r="G109" s="112">
        <f t="shared" si="3"/>
        <v>2</v>
      </c>
      <c r="H109" s="112"/>
      <c r="I109" s="112"/>
      <c r="J109" s="113">
        <v>6</v>
      </c>
      <c r="K109" s="113" t="s">
        <v>219</v>
      </c>
    </row>
    <row r="110" spans="1:11" ht="15" x14ac:dyDescent="0.2">
      <c r="A110" s="112">
        <v>240108</v>
      </c>
      <c r="B110" s="113">
        <v>2024</v>
      </c>
      <c r="C110" s="113" t="s">
        <v>218</v>
      </c>
      <c r="D110" s="112" t="s">
        <v>21</v>
      </c>
      <c r="E110" s="112">
        <v>1301</v>
      </c>
      <c r="F110" s="112" t="str">
        <f t="shared" si="2"/>
        <v>35-day</v>
      </c>
      <c r="G110" s="112">
        <f t="shared" si="3"/>
        <v>2</v>
      </c>
      <c r="H110" s="112"/>
      <c r="I110" s="112"/>
      <c r="J110" s="113">
        <v>6</v>
      </c>
      <c r="K110" s="113" t="s">
        <v>219</v>
      </c>
    </row>
    <row r="111" spans="1:11" ht="15" x14ac:dyDescent="0.2">
      <c r="A111" s="112">
        <v>240109</v>
      </c>
      <c r="B111" s="113">
        <v>2024</v>
      </c>
      <c r="C111" s="113" t="s">
        <v>218</v>
      </c>
      <c r="D111" s="112" t="s">
        <v>21</v>
      </c>
      <c r="E111" s="112">
        <v>1302</v>
      </c>
      <c r="F111" s="112" t="str">
        <f t="shared" si="2"/>
        <v>35-day</v>
      </c>
      <c r="G111" s="112">
        <f t="shared" si="3"/>
        <v>2</v>
      </c>
      <c r="H111" s="112"/>
      <c r="I111" s="112"/>
      <c r="J111" s="113">
        <v>6</v>
      </c>
      <c r="K111" s="113" t="s">
        <v>219</v>
      </c>
    </row>
    <row r="112" spans="1:11" ht="15" x14ac:dyDescent="0.2">
      <c r="A112" s="112">
        <v>240110</v>
      </c>
      <c r="B112" s="113">
        <v>2024</v>
      </c>
      <c r="C112" s="113" t="s">
        <v>218</v>
      </c>
      <c r="D112" s="112" t="s">
        <v>21</v>
      </c>
      <c r="E112" s="112">
        <v>1303</v>
      </c>
      <c r="F112" s="112" t="str">
        <f t="shared" si="2"/>
        <v>35-day</v>
      </c>
      <c r="G112" s="112">
        <f t="shared" si="3"/>
        <v>2</v>
      </c>
      <c r="H112" s="112"/>
      <c r="I112" s="112"/>
      <c r="J112" s="113">
        <v>6</v>
      </c>
      <c r="K112" s="113" t="s">
        <v>219</v>
      </c>
    </row>
    <row r="113" spans="1:11" ht="15" x14ac:dyDescent="0.2">
      <c r="A113" s="112">
        <v>240111</v>
      </c>
      <c r="B113" s="113">
        <v>2024</v>
      </c>
      <c r="C113" s="113" t="s">
        <v>218</v>
      </c>
      <c r="D113" s="112" t="s">
        <v>21</v>
      </c>
      <c r="E113" s="112">
        <v>1304</v>
      </c>
      <c r="F113" s="112" t="str">
        <f t="shared" si="2"/>
        <v>35-day</v>
      </c>
      <c r="G113" s="112">
        <f t="shared" si="3"/>
        <v>2</v>
      </c>
      <c r="H113" s="112"/>
      <c r="I113" s="112"/>
      <c r="J113" s="113">
        <v>6</v>
      </c>
      <c r="K113" s="113" t="s">
        <v>219</v>
      </c>
    </row>
    <row r="114" spans="1:11" ht="15" x14ac:dyDescent="0.2">
      <c r="A114" s="112">
        <v>240112</v>
      </c>
      <c r="B114" s="113">
        <v>2024</v>
      </c>
      <c r="C114" s="113" t="s">
        <v>218</v>
      </c>
      <c r="D114" s="112" t="s">
        <v>21</v>
      </c>
      <c r="E114" s="112">
        <v>1305</v>
      </c>
      <c r="F114" s="112" t="str">
        <f t="shared" si="2"/>
        <v>35-day</v>
      </c>
      <c r="G114" s="112">
        <f t="shared" si="3"/>
        <v>2</v>
      </c>
      <c r="H114" s="112"/>
      <c r="I114" s="112"/>
      <c r="J114" s="113">
        <v>6</v>
      </c>
      <c r="K114" s="113" t="s">
        <v>219</v>
      </c>
    </row>
    <row r="115" spans="1:11" ht="15" x14ac:dyDescent="0.2">
      <c r="A115" s="112">
        <v>240113</v>
      </c>
      <c r="B115" s="113">
        <v>2024</v>
      </c>
      <c r="C115" s="113" t="s">
        <v>218</v>
      </c>
      <c r="D115" s="112" t="s">
        <v>21</v>
      </c>
      <c r="E115" s="112">
        <v>1306</v>
      </c>
      <c r="F115" s="112" t="str">
        <f t="shared" si="2"/>
        <v>35-day</v>
      </c>
      <c r="G115" s="112">
        <f t="shared" si="3"/>
        <v>2</v>
      </c>
      <c r="H115" s="112"/>
      <c r="I115" s="112"/>
      <c r="J115" s="113">
        <v>6</v>
      </c>
      <c r="K115" s="113" t="s">
        <v>219</v>
      </c>
    </row>
    <row r="116" spans="1:11" ht="15" x14ac:dyDescent="0.2">
      <c r="A116" s="112">
        <v>240114</v>
      </c>
      <c r="B116" s="113">
        <v>2024</v>
      </c>
      <c r="C116" s="113" t="s">
        <v>218</v>
      </c>
      <c r="D116" s="112" t="s">
        <v>21</v>
      </c>
      <c r="E116" s="112">
        <v>1407</v>
      </c>
      <c r="F116" s="112" t="str">
        <f t="shared" si="2"/>
        <v>35-day</v>
      </c>
      <c r="G116" s="112">
        <f t="shared" si="3"/>
        <v>2</v>
      </c>
      <c r="H116" s="112"/>
      <c r="I116" s="112"/>
      <c r="J116" s="113">
        <v>6</v>
      </c>
      <c r="K116" s="113" t="s">
        <v>219</v>
      </c>
    </row>
    <row r="117" spans="1:11" ht="15" x14ac:dyDescent="0.2">
      <c r="A117" s="112">
        <v>240115</v>
      </c>
      <c r="B117" s="113">
        <v>2024</v>
      </c>
      <c r="C117" s="113" t="s">
        <v>218</v>
      </c>
      <c r="D117" s="112" t="s">
        <v>21</v>
      </c>
      <c r="E117" s="112">
        <v>1408</v>
      </c>
      <c r="F117" s="112" t="str">
        <f t="shared" si="2"/>
        <v>35-day</v>
      </c>
      <c r="G117" s="112">
        <f t="shared" si="3"/>
        <v>2</v>
      </c>
      <c r="H117" s="112"/>
      <c r="I117" s="112"/>
      <c r="J117" s="113">
        <v>6</v>
      </c>
      <c r="K117" s="113" t="s">
        <v>219</v>
      </c>
    </row>
    <row r="118" spans="1:11" ht="15" x14ac:dyDescent="0.2">
      <c r="A118" s="112">
        <v>240116</v>
      </c>
      <c r="B118" s="113">
        <v>2024</v>
      </c>
      <c r="C118" s="113" t="s">
        <v>218</v>
      </c>
      <c r="D118" s="112" t="s">
        <v>21</v>
      </c>
      <c r="E118" s="112">
        <v>1409</v>
      </c>
      <c r="F118" s="112" t="str">
        <f t="shared" si="2"/>
        <v>35-day</v>
      </c>
      <c r="G118" s="112">
        <f t="shared" si="3"/>
        <v>2</v>
      </c>
      <c r="H118" s="112"/>
      <c r="I118" s="112"/>
      <c r="J118" s="113">
        <v>6</v>
      </c>
      <c r="K118" s="113" t="s">
        <v>219</v>
      </c>
    </row>
    <row r="119" spans="1:11" ht="15" x14ac:dyDescent="0.2">
      <c r="A119" s="112">
        <v>240117</v>
      </c>
      <c r="B119" s="113">
        <v>2024</v>
      </c>
      <c r="C119" s="113" t="s">
        <v>218</v>
      </c>
      <c r="D119" s="112" t="s">
        <v>21</v>
      </c>
      <c r="E119" s="112">
        <v>1410</v>
      </c>
      <c r="F119" s="112" t="str">
        <f t="shared" si="2"/>
        <v>35-day</v>
      </c>
      <c r="G119" s="112">
        <f t="shared" si="3"/>
        <v>2</v>
      </c>
      <c r="H119" s="112"/>
      <c r="I119" s="112"/>
      <c r="J119" s="113">
        <v>6</v>
      </c>
      <c r="K119" s="113" t="s">
        <v>219</v>
      </c>
    </row>
    <row r="120" spans="1:11" ht="15" x14ac:dyDescent="0.2">
      <c r="A120" s="112">
        <v>240118</v>
      </c>
      <c r="B120" s="113">
        <v>2024</v>
      </c>
      <c r="C120" s="113" t="s">
        <v>218</v>
      </c>
      <c r="D120" s="112" t="s">
        <v>21</v>
      </c>
      <c r="E120" s="112">
        <v>1411</v>
      </c>
      <c r="F120" s="112" t="str">
        <f t="shared" si="2"/>
        <v>35-day</v>
      </c>
      <c r="G120" s="112">
        <f t="shared" si="3"/>
        <v>2</v>
      </c>
      <c r="H120" s="112"/>
      <c r="I120" s="112"/>
      <c r="J120" s="113">
        <v>6</v>
      </c>
      <c r="K120" s="113" t="s">
        <v>219</v>
      </c>
    </row>
    <row r="121" spans="1:11" ht="15" x14ac:dyDescent="0.2">
      <c r="A121" s="112">
        <v>240119</v>
      </c>
      <c r="B121" s="113">
        <v>2024</v>
      </c>
      <c r="C121" s="113" t="s">
        <v>218</v>
      </c>
      <c r="D121" s="112" t="s">
        <v>21</v>
      </c>
      <c r="E121" s="112">
        <v>1412</v>
      </c>
      <c r="F121" s="112" t="str">
        <f t="shared" si="2"/>
        <v>35-day</v>
      </c>
      <c r="G121" s="112">
        <f t="shared" si="3"/>
        <v>2</v>
      </c>
      <c r="H121" s="112"/>
      <c r="I121" s="112"/>
      <c r="J121" s="113">
        <v>6</v>
      </c>
      <c r="K121" s="113" t="s">
        <v>219</v>
      </c>
    </row>
    <row r="122" spans="1:11" ht="15" x14ac:dyDescent="0.2">
      <c r="A122" s="112">
        <v>240120</v>
      </c>
      <c r="B122" s="113">
        <v>2024</v>
      </c>
      <c r="C122" s="113" t="s">
        <v>218</v>
      </c>
      <c r="D122" s="112" t="s">
        <v>33</v>
      </c>
      <c r="E122" s="112">
        <v>2107</v>
      </c>
      <c r="F122" s="112" t="str">
        <f t="shared" si="2"/>
        <v>35-day</v>
      </c>
      <c r="G122" s="112">
        <f t="shared" si="3"/>
        <v>2</v>
      </c>
      <c r="H122" s="112"/>
      <c r="I122" s="112"/>
      <c r="J122" s="113">
        <v>5</v>
      </c>
      <c r="K122" s="113" t="s">
        <v>219</v>
      </c>
    </row>
    <row r="123" spans="1:11" ht="15" x14ac:dyDescent="0.2">
      <c r="A123" s="112">
        <v>240121</v>
      </c>
      <c r="B123" s="113">
        <v>2024</v>
      </c>
      <c r="C123" s="113" t="s">
        <v>218</v>
      </c>
      <c r="D123" s="112" t="s">
        <v>33</v>
      </c>
      <c r="E123" s="112">
        <v>2108</v>
      </c>
      <c r="F123" s="112" t="str">
        <f t="shared" si="2"/>
        <v>35-day</v>
      </c>
      <c r="G123" s="112">
        <f t="shared" si="3"/>
        <v>2</v>
      </c>
      <c r="H123" s="112"/>
      <c r="I123" s="112"/>
      <c r="J123" s="113">
        <v>5</v>
      </c>
      <c r="K123" s="113" t="s">
        <v>219</v>
      </c>
    </row>
    <row r="124" spans="1:11" ht="15" x14ac:dyDescent="0.2">
      <c r="A124" s="112">
        <v>240122</v>
      </c>
      <c r="B124" s="113">
        <v>2024</v>
      </c>
      <c r="C124" s="113" t="s">
        <v>218</v>
      </c>
      <c r="D124" s="112" t="s">
        <v>33</v>
      </c>
      <c r="E124" s="112">
        <v>2109</v>
      </c>
      <c r="F124" s="112" t="str">
        <f t="shared" si="2"/>
        <v>35-day</v>
      </c>
      <c r="G124" s="112">
        <f t="shared" si="3"/>
        <v>2</v>
      </c>
      <c r="H124" s="112"/>
      <c r="I124" s="112"/>
      <c r="J124" s="113">
        <v>5</v>
      </c>
      <c r="K124" s="113" t="s">
        <v>219</v>
      </c>
    </row>
    <row r="125" spans="1:11" ht="15" x14ac:dyDescent="0.2">
      <c r="A125" s="112">
        <v>240123</v>
      </c>
      <c r="B125" s="113">
        <v>2024</v>
      </c>
      <c r="C125" s="113" t="s">
        <v>218</v>
      </c>
      <c r="D125" s="112" t="s">
        <v>33</v>
      </c>
      <c r="E125" s="112">
        <v>2110</v>
      </c>
      <c r="F125" s="112" t="str">
        <f t="shared" si="2"/>
        <v>35-day</v>
      </c>
      <c r="G125" s="112">
        <f t="shared" si="3"/>
        <v>2</v>
      </c>
      <c r="H125" s="112"/>
      <c r="I125" s="112"/>
      <c r="J125" s="113">
        <v>5</v>
      </c>
      <c r="K125" s="113" t="s">
        <v>219</v>
      </c>
    </row>
    <row r="126" spans="1:11" ht="15" x14ac:dyDescent="0.2">
      <c r="A126" s="112">
        <v>240124</v>
      </c>
      <c r="B126" s="113">
        <v>2024</v>
      </c>
      <c r="C126" s="113" t="s">
        <v>218</v>
      </c>
      <c r="D126" s="112" t="s">
        <v>33</v>
      </c>
      <c r="E126" s="112">
        <v>2111</v>
      </c>
      <c r="F126" s="112" t="str">
        <f t="shared" si="2"/>
        <v>35-day</v>
      </c>
      <c r="G126" s="112">
        <f t="shared" si="3"/>
        <v>2</v>
      </c>
      <c r="H126" s="112"/>
      <c r="I126" s="112"/>
      <c r="J126" s="113">
        <v>5</v>
      </c>
      <c r="K126" s="113" t="s">
        <v>219</v>
      </c>
    </row>
    <row r="127" spans="1:11" ht="15" x14ac:dyDescent="0.2">
      <c r="A127" s="112">
        <v>240125</v>
      </c>
      <c r="B127" s="113">
        <v>2024</v>
      </c>
      <c r="C127" s="113" t="s">
        <v>218</v>
      </c>
      <c r="D127" s="112" t="s">
        <v>33</v>
      </c>
      <c r="E127" s="112">
        <v>2112</v>
      </c>
      <c r="F127" s="112" t="str">
        <f t="shared" si="2"/>
        <v>35-day</v>
      </c>
      <c r="G127" s="112">
        <f t="shared" si="3"/>
        <v>2</v>
      </c>
      <c r="H127" s="112"/>
      <c r="I127" s="112"/>
      <c r="J127" s="113">
        <v>5</v>
      </c>
      <c r="K127" s="113" t="s">
        <v>219</v>
      </c>
    </row>
    <row r="128" spans="1:11" ht="15" x14ac:dyDescent="0.2">
      <c r="A128" s="112">
        <v>240126</v>
      </c>
      <c r="B128" s="113">
        <v>2024</v>
      </c>
      <c r="C128" s="113" t="s">
        <v>218</v>
      </c>
      <c r="D128" s="112" t="s">
        <v>33</v>
      </c>
      <c r="E128" s="112">
        <v>2207</v>
      </c>
      <c r="F128" s="112" t="str">
        <f t="shared" si="2"/>
        <v>35-day</v>
      </c>
      <c r="G128" s="112">
        <f t="shared" si="3"/>
        <v>2</v>
      </c>
      <c r="H128" s="112"/>
      <c r="I128" s="112"/>
      <c r="J128" s="113">
        <v>5</v>
      </c>
      <c r="K128" s="113" t="s">
        <v>219</v>
      </c>
    </row>
    <row r="129" spans="1:11" ht="15" x14ac:dyDescent="0.2">
      <c r="A129" s="112">
        <v>240127</v>
      </c>
      <c r="B129" s="113">
        <v>2024</v>
      </c>
      <c r="C129" s="113" t="s">
        <v>218</v>
      </c>
      <c r="D129" s="112" t="s">
        <v>33</v>
      </c>
      <c r="E129" s="112">
        <v>2208</v>
      </c>
      <c r="F129" s="112" t="str">
        <f t="shared" si="2"/>
        <v>35-day</v>
      </c>
      <c r="G129" s="112">
        <f t="shared" si="3"/>
        <v>2</v>
      </c>
      <c r="H129" s="112"/>
      <c r="I129" s="112"/>
      <c r="J129" s="113">
        <v>5</v>
      </c>
      <c r="K129" s="113" t="s">
        <v>219</v>
      </c>
    </row>
    <row r="130" spans="1:11" ht="15" x14ac:dyDescent="0.2">
      <c r="A130" s="112">
        <v>240128</v>
      </c>
      <c r="B130" s="113">
        <v>2024</v>
      </c>
      <c r="C130" s="113" t="s">
        <v>218</v>
      </c>
      <c r="D130" s="112" t="s">
        <v>33</v>
      </c>
      <c r="E130" s="112">
        <v>2209</v>
      </c>
      <c r="F130" s="112" t="str">
        <f t="shared" si="2"/>
        <v>35-day</v>
      </c>
      <c r="G130" s="112">
        <f t="shared" si="3"/>
        <v>2</v>
      </c>
      <c r="H130" s="112"/>
      <c r="I130" s="112"/>
      <c r="J130" s="113">
        <v>5</v>
      </c>
      <c r="K130" s="113" t="s">
        <v>219</v>
      </c>
    </row>
    <row r="131" spans="1:11" ht="15" x14ac:dyDescent="0.2">
      <c r="A131" s="112">
        <v>240129</v>
      </c>
      <c r="B131" s="113">
        <v>2024</v>
      </c>
      <c r="C131" s="113" t="s">
        <v>218</v>
      </c>
      <c r="D131" s="112" t="s">
        <v>33</v>
      </c>
      <c r="E131" s="112">
        <v>2210</v>
      </c>
      <c r="F131" s="112" t="str">
        <f t="shared" ref="F131:F194" si="4">VLOOKUP(J131,N$2:Q$41,3,FALSE)</f>
        <v>35-day</v>
      </c>
      <c r="G131" s="112">
        <f t="shared" ref="G131:G194" si="5">VLOOKUP(J131,N$2:Q$41,4,FALSE)</f>
        <v>2</v>
      </c>
      <c r="H131" s="112"/>
      <c r="I131" s="112"/>
      <c r="J131" s="113">
        <v>5</v>
      </c>
      <c r="K131" s="113" t="s">
        <v>219</v>
      </c>
    </row>
    <row r="132" spans="1:11" ht="15" x14ac:dyDescent="0.2">
      <c r="A132" s="112">
        <v>240130</v>
      </c>
      <c r="B132" s="113">
        <v>2024</v>
      </c>
      <c r="C132" s="113" t="s">
        <v>218</v>
      </c>
      <c r="D132" s="112" t="s">
        <v>33</v>
      </c>
      <c r="E132" s="112">
        <v>2211</v>
      </c>
      <c r="F132" s="112" t="str">
        <f t="shared" si="4"/>
        <v>35-day</v>
      </c>
      <c r="G132" s="112">
        <f t="shared" si="5"/>
        <v>2</v>
      </c>
      <c r="H132" s="112"/>
      <c r="I132" s="112"/>
      <c r="J132" s="113">
        <v>5</v>
      </c>
      <c r="K132" s="113" t="s">
        <v>219</v>
      </c>
    </row>
    <row r="133" spans="1:11" ht="15" x14ac:dyDescent="0.2">
      <c r="A133" s="112">
        <v>240131</v>
      </c>
      <c r="B133" s="113">
        <v>2024</v>
      </c>
      <c r="C133" s="113" t="s">
        <v>218</v>
      </c>
      <c r="D133" s="112" t="s">
        <v>33</v>
      </c>
      <c r="E133" s="112">
        <v>2212</v>
      </c>
      <c r="F133" s="112" t="str">
        <f t="shared" si="4"/>
        <v>35-day</v>
      </c>
      <c r="G133" s="112">
        <f t="shared" si="5"/>
        <v>2</v>
      </c>
      <c r="H133" s="112"/>
      <c r="I133" s="112"/>
      <c r="J133" s="113">
        <v>5</v>
      </c>
      <c r="K133" s="113" t="s">
        <v>219</v>
      </c>
    </row>
    <row r="134" spans="1:11" ht="15" x14ac:dyDescent="0.2">
      <c r="A134" s="112">
        <v>240132</v>
      </c>
      <c r="B134" s="113">
        <v>2024</v>
      </c>
      <c r="C134" s="113" t="s">
        <v>218</v>
      </c>
      <c r="D134" s="112" t="s">
        <v>33</v>
      </c>
      <c r="E134" s="112">
        <v>2301</v>
      </c>
      <c r="F134" s="112" t="str">
        <f t="shared" si="4"/>
        <v>35-day</v>
      </c>
      <c r="G134" s="112">
        <f t="shared" si="5"/>
        <v>2</v>
      </c>
      <c r="H134" s="112"/>
      <c r="I134" s="112"/>
      <c r="J134" s="113">
        <v>5</v>
      </c>
      <c r="K134" s="113" t="s">
        <v>219</v>
      </c>
    </row>
    <row r="135" spans="1:11" ht="15" x14ac:dyDescent="0.2">
      <c r="A135" s="112">
        <v>240133</v>
      </c>
      <c r="B135" s="113">
        <v>2024</v>
      </c>
      <c r="C135" s="113" t="s">
        <v>218</v>
      </c>
      <c r="D135" s="112" t="s">
        <v>33</v>
      </c>
      <c r="E135" s="112">
        <v>2302</v>
      </c>
      <c r="F135" s="112" t="str">
        <f t="shared" si="4"/>
        <v>35-day</v>
      </c>
      <c r="G135" s="112">
        <f t="shared" si="5"/>
        <v>2</v>
      </c>
      <c r="H135" s="112"/>
      <c r="I135" s="112"/>
      <c r="J135" s="113">
        <v>5</v>
      </c>
      <c r="K135" s="113" t="s">
        <v>219</v>
      </c>
    </row>
    <row r="136" spans="1:11" ht="15" x14ac:dyDescent="0.2">
      <c r="A136" s="112">
        <v>240134</v>
      </c>
      <c r="B136" s="113">
        <v>2024</v>
      </c>
      <c r="C136" s="113" t="s">
        <v>218</v>
      </c>
      <c r="D136" s="112" t="s">
        <v>33</v>
      </c>
      <c r="E136" s="112">
        <v>2303</v>
      </c>
      <c r="F136" s="112" t="str">
        <f t="shared" si="4"/>
        <v>35-day</v>
      </c>
      <c r="G136" s="112">
        <f t="shared" si="5"/>
        <v>2</v>
      </c>
      <c r="H136" s="112"/>
      <c r="I136" s="112"/>
      <c r="J136" s="113">
        <v>5</v>
      </c>
      <c r="K136" s="113" t="s">
        <v>219</v>
      </c>
    </row>
    <row r="137" spans="1:11" ht="15" x14ac:dyDescent="0.2">
      <c r="A137" s="112">
        <v>240135</v>
      </c>
      <c r="B137" s="113">
        <v>2024</v>
      </c>
      <c r="C137" s="113" t="s">
        <v>218</v>
      </c>
      <c r="D137" s="112" t="s">
        <v>33</v>
      </c>
      <c r="E137" s="112">
        <v>2304</v>
      </c>
      <c r="F137" s="112" t="str">
        <f t="shared" si="4"/>
        <v>35-day</v>
      </c>
      <c r="G137" s="112">
        <f t="shared" si="5"/>
        <v>2</v>
      </c>
      <c r="H137" s="112"/>
      <c r="I137" s="112"/>
      <c r="J137" s="113">
        <v>5</v>
      </c>
      <c r="K137" s="113" t="s">
        <v>219</v>
      </c>
    </row>
    <row r="138" spans="1:11" ht="15" x14ac:dyDescent="0.2">
      <c r="A138" s="112">
        <v>240136</v>
      </c>
      <c r="B138" s="113">
        <v>2024</v>
      </c>
      <c r="C138" s="113" t="s">
        <v>218</v>
      </c>
      <c r="D138" s="112" t="s">
        <v>33</v>
      </c>
      <c r="E138" s="112">
        <v>2305</v>
      </c>
      <c r="F138" s="112" t="str">
        <f t="shared" si="4"/>
        <v>35-day</v>
      </c>
      <c r="G138" s="112">
        <f t="shared" si="5"/>
        <v>2</v>
      </c>
      <c r="H138" s="112"/>
      <c r="I138" s="112"/>
      <c r="J138" s="113">
        <v>5</v>
      </c>
      <c r="K138" s="113" t="s">
        <v>219</v>
      </c>
    </row>
    <row r="139" spans="1:11" ht="15" x14ac:dyDescent="0.2">
      <c r="A139" s="112">
        <v>240137</v>
      </c>
      <c r="B139" s="113">
        <v>2024</v>
      </c>
      <c r="C139" s="113" t="s">
        <v>218</v>
      </c>
      <c r="D139" s="112" t="s">
        <v>33</v>
      </c>
      <c r="E139" s="112">
        <v>2306</v>
      </c>
      <c r="F139" s="112" t="str">
        <f t="shared" si="4"/>
        <v>35-day</v>
      </c>
      <c r="G139" s="112">
        <f t="shared" si="5"/>
        <v>2</v>
      </c>
      <c r="H139" s="112"/>
      <c r="I139" s="112"/>
      <c r="J139" s="113">
        <v>5</v>
      </c>
      <c r="K139" s="113" t="s">
        <v>219</v>
      </c>
    </row>
    <row r="140" spans="1:11" ht="15" x14ac:dyDescent="0.2">
      <c r="A140" s="112">
        <v>240138</v>
      </c>
      <c r="B140" s="113">
        <v>2024</v>
      </c>
      <c r="C140" s="113" t="s">
        <v>218</v>
      </c>
      <c r="D140" s="112" t="s">
        <v>33</v>
      </c>
      <c r="E140" s="112">
        <v>2407</v>
      </c>
      <c r="F140" s="112" t="str">
        <f t="shared" si="4"/>
        <v>35-day</v>
      </c>
      <c r="G140" s="112">
        <f t="shared" si="5"/>
        <v>2</v>
      </c>
      <c r="H140" s="112"/>
      <c r="I140" s="112"/>
      <c r="J140" s="113">
        <v>5</v>
      </c>
      <c r="K140" s="113" t="s">
        <v>219</v>
      </c>
    </row>
    <row r="141" spans="1:11" ht="15" x14ac:dyDescent="0.2">
      <c r="A141" s="112">
        <v>240139</v>
      </c>
      <c r="B141" s="113">
        <v>2024</v>
      </c>
      <c r="C141" s="113" t="s">
        <v>218</v>
      </c>
      <c r="D141" s="112" t="s">
        <v>33</v>
      </c>
      <c r="E141" s="112">
        <v>2408</v>
      </c>
      <c r="F141" s="112" t="str">
        <f t="shared" si="4"/>
        <v>35-day</v>
      </c>
      <c r="G141" s="112">
        <f t="shared" si="5"/>
        <v>2</v>
      </c>
      <c r="H141" s="112"/>
      <c r="I141" s="112"/>
      <c r="J141" s="113">
        <v>5</v>
      </c>
      <c r="K141" s="113" t="s">
        <v>219</v>
      </c>
    </row>
    <row r="142" spans="1:11" ht="15" x14ac:dyDescent="0.2">
      <c r="A142" s="112">
        <v>240140</v>
      </c>
      <c r="B142" s="113">
        <v>2024</v>
      </c>
      <c r="C142" s="113" t="s">
        <v>218</v>
      </c>
      <c r="D142" s="112" t="s">
        <v>33</v>
      </c>
      <c r="E142" s="112">
        <v>2409</v>
      </c>
      <c r="F142" s="112" t="str">
        <f t="shared" si="4"/>
        <v>35-day</v>
      </c>
      <c r="G142" s="112">
        <f t="shared" si="5"/>
        <v>2</v>
      </c>
      <c r="H142" s="112"/>
      <c r="I142" s="112"/>
      <c r="J142" s="113">
        <v>5</v>
      </c>
      <c r="K142" s="113" t="s">
        <v>219</v>
      </c>
    </row>
    <row r="143" spans="1:11" ht="15" x14ac:dyDescent="0.2">
      <c r="A143" s="112">
        <v>240141</v>
      </c>
      <c r="B143" s="113">
        <v>2024</v>
      </c>
      <c r="C143" s="113" t="s">
        <v>218</v>
      </c>
      <c r="D143" s="112" t="s">
        <v>33</v>
      </c>
      <c r="E143" s="112">
        <v>2410</v>
      </c>
      <c r="F143" s="112" t="str">
        <f t="shared" si="4"/>
        <v>35-day</v>
      </c>
      <c r="G143" s="112">
        <f t="shared" si="5"/>
        <v>2</v>
      </c>
      <c r="H143" s="112"/>
      <c r="I143" s="112"/>
      <c r="J143" s="113">
        <v>5</v>
      </c>
      <c r="K143" s="113" t="s">
        <v>219</v>
      </c>
    </row>
    <row r="144" spans="1:11" ht="15" x14ac:dyDescent="0.2">
      <c r="A144" s="112">
        <v>240142</v>
      </c>
      <c r="B144" s="113">
        <v>2024</v>
      </c>
      <c r="C144" s="113" t="s">
        <v>218</v>
      </c>
      <c r="D144" s="112" t="s">
        <v>33</v>
      </c>
      <c r="E144" s="112">
        <v>2411</v>
      </c>
      <c r="F144" s="112" t="str">
        <f t="shared" si="4"/>
        <v>35-day</v>
      </c>
      <c r="G144" s="112">
        <f t="shared" si="5"/>
        <v>2</v>
      </c>
      <c r="H144" s="112"/>
      <c r="I144" s="112"/>
      <c r="J144" s="113">
        <v>5</v>
      </c>
      <c r="K144" s="113" t="s">
        <v>219</v>
      </c>
    </row>
    <row r="145" spans="1:11" ht="15" x14ac:dyDescent="0.2">
      <c r="A145" s="112">
        <v>240143</v>
      </c>
      <c r="B145" s="113">
        <v>2024</v>
      </c>
      <c r="C145" s="113" t="s">
        <v>218</v>
      </c>
      <c r="D145" s="112" t="s">
        <v>33</v>
      </c>
      <c r="E145" s="112">
        <v>2412</v>
      </c>
      <c r="F145" s="112" t="str">
        <f t="shared" si="4"/>
        <v>35-day</v>
      </c>
      <c r="G145" s="112">
        <f t="shared" si="5"/>
        <v>2</v>
      </c>
      <c r="H145" s="112"/>
      <c r="I145" s="112"/>
      <c r="J145" s="113">
        <v>5</v>
      </c>
      <c r="K145" s="113" t="s">
        <v>219</v>
      </c>
    </row>
    <row r="146" spans="1:11" ht="15" x14ac:dyDescent="0.2">
      <c r="A146" s="112">
        <v>240144</v>
      </c>
      <c r="B146" s="113">
        <v>2024</v>
      </c>
      <c r="C146" s="113" t="s">
        <v>218</v>
      </c>
      <c r="D146" s="112" t="s">
        <v>21</v>
      </c>
      <c r="E146" s="112">
        <v>1101</v>
      </c>
      <c r="F146" s="112" t="str">
        <f t="shared" si="4"/>
        <v>45-day</v>
      </c>
      <c r="G146" s="112">
        <f t="shared" si="5"/>
        <v>2</v>
      </c>
      <c r="H146" s="112"/>
      <c r="I146" s="112"/>
      <c r="J146" s="113">
        <v>8</v>
      </c>
      <c r="K146" s="113" t="s">
        <v>219</v>
      </c>
    </row>
    <row r="147" spans="1:11" ht="15" x14ac:dyDescent="0.2">
      <c r="A147" s="112">
        <v>240145</v>
      </c>
      <c r="B147" s="113">
        <v>2024</v>
      </c>
      <c r="C147" s="113" t="s">
        <v>218</v>
      </c>
      <c r="D147" s="112" t="s">
        <v>21</v>
      </c>
      <c r="E147" s="112">
        <v>1102</v>
      </c>
      <c r="F147" s="112" t="str">
        <f t="shared" si="4"/>
        <v>45-day</v>
      </c>
      <c r="G147" s="112">
        <f t="shared" si="5"/>
        <v>2</v>
      </c>
      <c r="H147" s="112"/>
      <c r="I147" s="112"/>
      <c r="J147" s="113">
        <v>8</v>
      </c>
      <c r="K147" s="113" t="s">
        <v>219</v>
      </c>
    </row>
    <row r="148" spans="1:11" ht="15" x14ac:dyDescent="0.2">
      <c r="A148" s="112">
        <v>240146</v>
      </c>
      <c r="B148" s="113">
        <v>2024</v>
      </c>
      <c r="C148" s="113" t="s">
        <v>218</v>
      </c>
      <c r="D148" s="112" t="s">
        <v>21</v>
      </c>
      <c r="E148" s="112">
        <v>1103</v>
      </c>
      <c r="F148" s="112" t="str">
        <f t="shared" si="4"/>
        <v>45-day</v>
      </c>
      <c r="G148" s="112">
        <f t="shared" si="5"/>
        <v>2</v>
      </c>
      <c r="H148" s="112"/>
      <c r="I148" s="112"/>
      <c r="J148" s="113">
        <v>8</v>
      </c>
      <c r="K148" s="113" t="s">
        <v>219</v>
      </c>
    </row>
    <row r="149" spans="1:11" ht="15" x14ac:dyDescent="0.2">
      <c r="A149" s="112">
        <v>240147</v>
      </c>
      <c r="B149" s="113">
        <v>2024</v>
      </c>
      <c r="C149" s="113" t="s">
        <v>218</v>
      </c>
      <c r="D149" s="112" t="s">
        <v>21</v>
      </c>
      <c r="E149" s="112">
        <v>1104</v>
      </c>
      <c r="F149" s="112" t="str">
        <f t="shared" si="4"/>
        <v>45-day</v>
      </c>
      <c r="G149" s="112">
        <f t="shared" si="5"/>
        <v>2</v>
      </c>
      <c r="H149" s="112"/>
      <c r="I149" s="112"/>
      <c r="J149" s="113">
        <v>8</v>
      </c>
      <c r="K149" s="113" t="s">
        <v>219</v>
      </c>
    </row>
    <row r="150" spans="1:11" ht="15" x14ac:dyDescent="0.2">
      <c r="A150" s="112">
        <v>240148</v>
      </c>
      <c r="B150" s="113">
        <v>2024</v>
      </c>
      <c r="C150" s="113" t="s">
        <v>218</v>
      </c>
      <c r="D150" s="112" t="s">
        <v>21</v>
      </c>
      <c r="E150" s="112">
        <v>1105</v>
      </c>
      <c r="F150" s="112" t="str">
        <f t="shared" si="4"/>
        <v>45-day</v>
      </c>
      <c r="G150" s="112">
        <f t="shared" si="5"/>
        <v>2</v>
      </c>
      <c r="H150" s="112"/>
      <c r="I150" s="112"/>
      <c r="J150" s="113">
        <v>8</v>
      </c>
      <c r="K150" s="113" t="s">
        <v>219</v>
      </c>
    </row>
    <row r="151" spans="1:11" ht="15" x14ac:dyDescent="0.2">
      <c r="A151" s="112">
        <v>240149</v>
      </c>
      <c r="B151" s="113">
        <v>2024</v>
      </c>
      <c r="C151" s="113" t="s">
        <v>218</v>
      </c>
      <c r="D151" s="112" t="s">
        <v>21</v>
      </c>
      <c r="E151" s="112">
        <v>1106</v>
      </c>
      <c r="F151" s="112" t="str">
        <f t="shared" si="4"/>
        <v>45-day</v>
      </c>
      <c r="G151" s="112">
        <f t="shared" si="5"/>
        <v>2</v>
      </c>
      <c r="H151" s="112"/>
      <c r="I151" s="112"/>
      <c r="J151" s="113">
        <v>8</v>
      </c>
      <c r="K151" s="113" t="s">
        <v>219</v>
      </c>
    </row>
    <row r="152" spans="1:11" ht="15" x14ac:dyDescent="0.2">
      <c r="A152" s="112">
        <v>240150</v>
      </c>
      <c r="B152" s="113">
        <v>2024</v>
      </c>
      <c r="C152" s="113" t="s">
        <v>218</v>
      </c>
      <c r="D152" s="112" t="s">
        <v>21</v>
      </c>
      <c r="E152" s="112">
        <v>1201</v>
      </c>
      <c r="F152" s="112" t="str">
        <f t="shared" si="4"/>
        <v>45-day</v>
      </c>
      <c r="G152" s="112">
        <f t="shared" si="5"/>
        <v>2</v>
      </c>
      <c r="H152" s="112"/>
      <c r="I152" s="112"/>
      <c r="J152" s="113">
        <v>8</v>
      </c>
      <c r="K152" s="113" t="s">
        <v>219</v>
      </c>
    </row>
    <row r="153" spans="1:11" ht="15" x14ac:dyDescent="0.2">
      <c r="A153" s="112">
        <v>240151</v>
      </c>
      <c r="B153" s="113">
        <v>2024</v>
      </c>
      <c r="C153" s="113" t="s">
        <v>218</v>
      </c>
      <c r="D153" s="112" t="s">
        <v>21</v>
      </c>
      <c r="E153" s="112">
        <v>1202</v>
      </c>
      <c r="F153" s="112" t="str">
        <f t="shared" si="4"/>
        <v>45-day</v>
      </c>
      <c r="G153" s="112">
        <f t="shared" si="5"/>
        <v>2</v>
      </c>
      <c r="H153" s="112"/>
      <c r="I153" s="112"/>
      <c r="J153" s="113">
        <v>8</v>
      </c>
      <c r="K153" s="113" t="s">
        <v>219</v>
      </c>
    </row>
    <row r="154" spans="1:11" ht="15" x14ac:dyDescent="0.2">
      <c r="A154" s="112">
        <v>240152</v>
      </c>
      <c r="B154" s="113">
        <v>2024</v>
      </c>
      <c r="C154" s="113" t="s">
        <v>218</v>
      </c>
      <c r="D154" s="112" t="s">
        <v>21</v>
      </c>
      <c r="E154" s="112">
        <v>1203</v>
      </c>
      <c r="F154" s="112" t="str">
        <f t="shared" si="4"/>
        <v>45-day</v>
      </c>
      <c r="G154" s="112">
        <f t="shared" si="5"/>
        <v>2</v>
      </c>
      <c r="H154" s="112"/>
      <c r="I154" s="112"/>
      <c r="J154" s="113">
        <v>8</v>
      </c>
      <c r="K154" s="113" t="s">
        <v>219</v>
      </c>
    </row>
    <row r="155" spans="1:11" ht="15" x14ac:dyDescent="0.2">
      <c r="A155" s="112">
        <v>240153</v>
      </c>
      <c r="B155" s="113">
        <v>2024</v>
      </c>
      <c r="C155" s="113" t="s">
        <v>218</v>
      </c>
      <c r="D155" s="112" t="s">
        <v>21</v>
      </c>
      <c r="E155" s="112">
        <v>1204</v>
      </c>
      <c r="F155" s="112" t="str">
        <f t="shared" si="4"/>
        <v>45-day</v>
      </c>
      <c r="G155" s="112">
        <f t="shared" si="5"/>
        <v>2</v>
      </c>
      <c r="H155" s="112"/>
      <c r="I155" s="112"/>
      <c r="J155" s="113">
        <v>8</v>
      </c>
      <c r="K155" s="113" t="s">
        <v>219</v>
      </c>
    </row>
    <row r="156" spans="1:11" ht="15" x14ac:dyDescent="0.2">
      <c r="A156" s="112">
        <v>240154</v>
      </c>
      <c r="B156" s="113">
        <v>2024</v>
      </c>
      <c r="C156" s="113" t="s">
        <v>218</v>
      </c>
      <c r="D156" s="112" t="s">
        <v>21</v>
      </c>
      <c r="E156" s="112">
        <v>1205</v>
      </c>
      <c r="F156" s="112" t="str">
        <f t="shared" si="4"/>
        <v>45-day</v>
      </c>
      <c r="G156" s="112">
        <f t="shared" si="5"/>
        <v>2</v>
      </c>
      <c r="H156" s="112"/>
      <c r="I156" s="112"/>
      <c r="J156" s="113">
        <v>8</v>
      </c>
      <c r="K156" s="113" t="s">
        <v>219</v>
      </c>
    </row>
    <row r="157" spans="1:11" ht="15" x14ac:dyDescent="0.2">
      <c r="A157" s="112">
        <v>240155</v>
      </c>
      <c r="B157" s="113">
        <v>2024</v>
      </c>
      <c r="C157" s="113" t="s">
        <v>218</v>
      </c>
      <c r="D157" s="112" t="s">
        <v>21</v>
      </c>
      <c r="E157" s="112">
        <v>1206</v>
      </c>
      <c r="F157" s="112" t="str">
        <f t="shared" si="4"/>
        <v>45-day</v>
      </c>
      <c r="G157" s="112">
        <f t="shared" si="5"/>
        <v>2</v>
      </c>
      <c r="H157" s="112"/>
      <c r="I157" s="112"/>
      <c r="J157" s="113">
        <v>8</v>
      </c>
      <c r="K157" s="113" t="s">
        <v>219</v>
      </c>
    </row>
    <row r="158" spans="1:11" ht="15" x14ac:dyDescent="0.2">
      <c r="A158" s="112">
        <v>240156</v>
      </c>
      <c r="B158" s="113">
        <v>2024</v>
      </c>
      <c r="C158" s="113" t="s">
        <v>218</v>
      </c>
      <c r="D158" s="112" t="s">
        <v>21</v>
      </c>
      <c r="E158" s="112">
        <v>1307</v>
      </c>
      <c r="F158" s="112" t="str">
        <f t="shared" si="4"/>
        <v>45-day</v>
      </c>
      <c r="G158" s="112">
        <f t="shared" si="5"/>
        <v>2</v>
      </c>
      <c r="H158" s="112"/>
      <c r="I158" s="112"/>
      <c r="J158" s="113">
        <v>8</v>
      </c>
      <c r="K158" s="113" t="s">
        <v>219</v>
      </c>
    </row>
    <row r="159" spans="1:11" ht="15" x14ac:dyDescent="0.2">
      <c r="A159" s="112">
        <v>240157</v>
      </c>
      <c r="B159" s="113">
        <v>2024</v>
      </c>
      <c r="C159" s="113" t="s">
        <v>218</v>
      </c>
      <c r="D159" s="112" t="s">
        <v>21</v>
      </c>
      <c r="E159" s="112">
        <v>1308</v>
      </c>
      <c r="F159" s="112" t="str">
        <f t="shared" si="4"/>
        <v>45-day</v>
      </c>
      <c r="G159" s="112">
        <f t="shared" si="5"/>
        <v>2</v>
      </c>
      <c r="H159" s="112"/>
      <c r="I159" s="112"/>
      <c r="J159" s="113">
        <v>8</v>
      </c>
      <c r="K159" s="113" t="s">
        <v>219</v>
      </c>
    </row>
    <row r="160" spans="1:11" ht="15" x14ac:dyDescent="0.2">
      <c r="A160" s="112">
        <v>240158</v>
      </c>
      <c r="B160" s="113">
        <v>2024</v>
      </c>
      <c r="C160" s="113" t="s">
        <v>218</v>
      </c>
      <c r="D160" s="112" t="s">
        <v>21</v>
      </c>
      <c r="E160" s="112">
        <v>1309</v>
      </c>
      <c r="F160" s="112" t="str">
        <f t="shared" si="4"/>
        <v>45-day</v>
      </c>
      <c r="G160" s="112">
        <f t="shared" si="5"/>
        <v>2</v>
      </c>
      <c r="H160" s="112"/>
      <c r="I160" s="112"/>
      <c r="J160" s="113">
        <v>8</v>
      </c>
      <c r="K160" s="113" t="s">
        <v>219</v>
      </c>
    </row>
    <row r="161" spans="1:11" ht="15" x14ac:dyDescent="0.2">
      <c r="A161" s="112">
        <v>240159</v>
      </c>
      <c r="B161" s="113">
        <v>2024</v>
      </c>
      <c r="C161" s="113" t="s">
        <v>218</v>
      </c>
      <c r="D161" s="112" t="s">
        <v>21</v>
      </c>
      <c r="E161" s="112">
        <v>1310</v>
      </c>
      <c r="F161" s="112" t="str">
        <f t="shared" si="4"/>
        <v>45-day</v>
      </c>
      <c r="G161" s="112">
        <f t="shared" si="5"/>
        <v>2</v>
      </c>
      <c r="H161" s="112"/>
      <c r="I161" s="112"/>
      <c r="J161" s="113">
        <v>8</v>
      </c>
      <c r="K161" s="113" t="s">
        <v>219</v>
      </c>
    </row>
    <row r="162" spans="1:11" ht="15" x14ac:dyDescent="0.2">
      <c r="A162" s="112">
        <v>240160</v>
      </c>
      <c r="B162" s="113">
        <v>2024</v>
      </c>
      <c r="C162" s="113" t="s">
        <v>218</v>
      </c>
      <c r="D162" s="112" t="s">
        <v>21</v>
      </c>
      <c r="E162" s="112">
        <v>1311</v>
      </c>
      <c r="F162" s="112" t="str">
        <f t="shared" si="4"/>
        <v>45-day</v>
      </c>
      <c r="G162" s="112">
        <f t="shared" si="5"/>
        <v>2</v>
      </c>
      <c r="H162" s="112"/>
      <c r="I162" s="112"/>
      <c r="J162" s="113">
        <v>8</v>
      </c>
      <c r="K162" s="113" t="s">
        <v>219</v>
      </c>
    </row>
    <row r="163" spans="1:11" ht="15" x14ac:dyDescent="0.2">
      <c r="A163" s="112">
        <v>240161</v>
      </c>
      <c r="B163" s="113">
        <v>2024</v>
      </c>
      <c r="C163" s="113" t="s">
        <v>218</v>
      </c>
      <c r="D163" s="112" t="s">
        <v>21</v>
      </c>
      <c r="E163" s="112">
        <v>1312</v>
      </c>
      <c r="F163" s="112" t="str">
        <f t="shared" si="4"/>
        <v>45-day</v>
      </c>
      <c r="G163" s="112">
        <f t="shared" si="5"/>
        <v>2</v>
      </c>
      <c r="H163" s="112"/>
      <c r="I163" s="112"/>
      <c r="J163" s="113">
        <v>8</v>
      </c>
      <c r="K163" s="113" t="s">
        <v>219</v>
      </c>
    </row>
    <row r="164" spans="1:11" ht="15" x14ac:dyDescent="0.2">
      <c r="A164" s="112">
        <v>240162</v>
      </c>
      <c r="B164" s="113">
        <v>2024</v>
      </c>
      <c r="C164" s="113" t="s">
        <v>218</v>
      </c>
      <c r="D164" s="112" t="s">
        <v>21</v>
      </c>
      <c r="E164" s="112">
        <v>1401</v>
      </c>
      <c r="F164" s="112" t="str">
        <f t="shared" si="4"/>
        <v>45-day</v>
      </c>
      <c r="G164" s="112">
        <f t="shared" si="5"/>
        <v>2</v>
      </c>
      <c r="H164" s="112"/>
      <c r="I164" s="112"/>
      <c r="J164" s="113">
        <v>8</v>
      </c>
      <c r="K164" s="113" t="s">
        <v>219</v>
      </c>
    </row>
    <row r="165" spans="1:11" ht="15" x14ac:dyDescent="0.2">
      <c r="A165" s="112">
        <v>240163</v>
      </c>
      <c r="B165" s="113">
        <v>2024</v>
      </c>
      <c r="C165" s="113" t="s">
        <v>218</v>
      </c>
      <c r="D165" s="112" t="s">
        <v>21</v>
      </c>
      <c r="E165" s="112">
        <v>1402</v>
      </c>
      <c r="F165" s="112" t="str">
        <f t="shared" si="4"/>
        <v>45-day</v>
      </c>
      <c r="G165" s="112">
        <f t="shared" si="5"/>
        <v>2</v>
      </c>
      <c r="H165" s="112"/>
      <c r="I165" s="112"/>
      <c r="J165" s="113">
        <v>8</v>
      </c>
      <c r="K165" s="113" t="s">
        <v>219</v>
      </c>
    </row>
    <row r="166" spans="1:11" ht="15" x14ac:dyDescent="0.2">
      <c r="A166" s="112">
        <v>240164</v>
      </c>
      <c r="B166" s="113">
        <v>2024</v>
      </c>
      <c r="C166" s="113" t="s">
        <v>218</v>
      </c>
      <c r="D166" s="112" t="s">
        <v>21</v>
      </c>
      <c r="E166" s="112">
        <v>1403</v>
      </c>
      <c r="F166" s="112" t="str">
        <f t="shared" si="4"/>
        <v>45-day</v>
      </c>
      <c r="G166" s="112">
        <f t="shared" si="5"/>
        <v>2</v>
      </c>
      <c r="H166" s="112"/>
      <c r="I166" s="112"/>
      <c r="J166" s="113">
        <v>8</v>
      </c>
      <c r="K166" s="113" t="s">
        <v>219</v>
      </c>
    </row>
    <row r="167" spans="1:11" ht="15" x14ac:dyDescent="0.2">
      <c r="A167" s="112">
        <v>240165</v>
      </c>
      <c r="B167" s="113">
        <v>2024</v>
      </c>
      <c r="C167" s="113" t="s">
        <v>218</v>
      </c>
      <c r="D167" s="112" t="s">
        <v>21</v>
      </c>
      <c r="E167" s="112">
        <v>1404</v>
      </c>
      <c r="F167" s="112" t="str">
        <f t="shared" si="4"/>
        <v>45-day</v>
      </c>
      <c r="G167" s="112">
        <f t="shared" si="5"/>
        <v>2</v>
      </c>
      <c r="H167" s="112"/>
      <c r="I167" s="112"/>
      <c r="J167" s="113">
        <v>8</v>
      </c>
      <c r="K167" s="113" t="s">
        <v>219</v>
      </c>
    </row>
    <row r="168" spans="1:11" ht="15" x14ac:dyDescent="0.2">
      <c r="A168" s="112">
        <v>240166</v>
      </c>
      <c r="B168" s="113">
        <v>2024</v>
      </c>
      <c r="C168" s="113" t="s">
        <v>218</v>
      </c>
      <c r="D168" s="112" t="s">
        <v>21</v>
      </c>
      <c r="E168" s="112">
        <v>1405</v>
      </c>
      <c r="F168" s="112" t="str">
        <f t="shared" si="4"/>
        <v>45-day</v>
      </c>
      <c r="G168" s="112">
        <f t="shared" si="5"/>
        <v>2</v>
      </c>
      <c r="H168" s="112"/>
      <c r="I168" s="112"/>
      <c r="J168" s="113">
        <v>8</v>
      </c>
      <c r="K168" s="113" t="s">
        <v>219</v>
      </c>
    </row>
    <row r="169" spans="1:11" ht="15" x14ac:dyDescent="0.2">
      <c r="A169" s="112">
        <v>240167</v>
      </c>
      <c r="B169" s="113">
        <v>2024</v>
      </c>
      <c r="C169" s="113" t="s">
        <v>218</v>
      </c>
      <c r="D169" s="112" t="s">
        <v>21</v>
      </c>
      <c r="E169" s="112">
        <v>1406</v>
      </c>
      <c r="F169" s="112" t="str">
        <f t="shared" si="4"/>
        <v>45-day</v>
      </c>
      <c r="G169" s="112">
        <f t="shared" si="5"/>
        <v>2</v>
      </c>
      <c r="H169" s="112"/>
      <c r="I169" s="112"/>
      <c r="J169" s="113">
        <v>8</v>
      </c>
      <c r="K169" s="113" t="s">
        <v>219</v>
      </c>
    </row>
    <row r="170" spans="1:11" ht="15" x14ac:dyDescent="0.2">
      <c r="A170" s="112">
        <v>240168</v>
      </c>
      <c r="B170" s="113">
        <v>2024</v>
      </c>
      <c r="C170" s="113" t="s">
        <v>218</v>
      </c>
      <c r="D170" s="112" t="s">
        <v>33</v>
      </c>
      <c r="E170" s="112">
        <v>2101</v>
      </c>
      <c r="F170" s="112" t="str">
        <f t="shared" si="4"/>
        <v>45-day</v>
      </c>
      <c r="G170" s="112">
        <f t="shared" si="5"/>
        <v>2</v>
      </c>
      <c r="H170" s="112"/>
      <c r="I170" s="112"/>
      <c r="J170" s="113">
        <v>7</v>
      </c>
      <c r="K170" s="113" t="s">
        <v>219</v>
      </c>
    </row>
    <row r="171" spans="1:11" ht="15" x14ac:dyDescent="0.2">
      <c r="A171" s="112">
        <v>240169</v>
      </c>
      <c r="B171" s="113">
        <v>2024</v>
      </c>
      <c r="C171" s="113" t="s">
        <v>218</v>
      </c>
      <c r="D171" s="112" t="s">
        <v>33</v>
      </c>
      <c r="E171" s="112">
        <v>2102</v>
      </c>
      <c r="F171" s="112" t="str">
        <f t="shared" si="4"/>
        <v>45-day</v>
      </c>
      <c r="G171" s="112">
        <f t="shared" si="5"/>
        <v>2</v>
      </c>
      <c r="H171" s="112"/>
      <c r="I171" s="112"/>
      <c r="J171" s="113">
        <v>7</v>
      </c>
      <c r="K171" s="113" t="s">
        <v>219</v>
      </c>
    </row>
    <row r="172" spans="1:11" ht="15" x14ac:dyDescent="0.2">
      <c r="A172" s="112">
        <v>240170</v>
      </c>
      <c r="B172" s="113">
        <v>2024</v>
      </c>
      <c r="C172" s="113" t="s">
        <v>218</v>
      </c>
      <c r="D172" s="112" t="s">
        <v>33</v>
      </c>
      <c r="E172" s="112">
        <v>2103</v>
      </c>
      <c r="F172" s="112" t="str">
        <f t="shared" si="4"/>
        <v>45-day</v>
      </c>
      <c r="G172" s="112">
        <f t="shared" si="5"/>
        <v>2</v>
      </c>
      <c r="H172" s="112"/>
      <c r="I172" s="112"/>
      <c r="J172" s="113">
        <v>7</v>
      </c>
      <c r="K172" s="113" t="s">
        <v>219</v>
      </c>
    </row>
    <row r="173" spans="1:11" ht="15" x14ac:dyDescent="0.2">
      <c r="A173" s="112">
        <v>240171</v>
      </c>
      <c r="B173" s="113">
        <v>2024</v>
      </c>
      <c r="C173" s="113" t="s">
        <v>218</v>
      </c>
      <c r="D173" s="112" t="s">
        <v>33</v>
      </c>
      <c r="E173" s="112">
        <v>2104</v>
      </c>
      <c r="F173" s="112" t="str">
        <f t="shared" si="4"/>
        <v>45-day</v>
      </c>
      <c r="G173" s="112">
        <f t="shared" si="5"/>
        <v>2</v>
      </c>
      <c r="H173" s="112"/>
      <c r="I173" s="112"/>
      <c r="J173" s="113">
        <v>7</v>
      </c>
      <c r="K173" s="113" t="s">
        <v>219</v>
      </c>
    </row>
    <row r="174" spans="1:11" ht="15" x14ac:dyDescent="0.2">
      <c r="A174" s="112">
        <v>240172</v>
      </c>
      <c r="B174" s="113">
        <v>2024</v>
      </c>
      <c r="C174" s="113" t="s">
        <v>218</v>
      </c>
      <c r="D174" s="112" t="s">
        <v>33</v>
      </c>
      <c r="E174" s="112">
        <v>2105</v>
      </c>
      <c r="F174" s="112" t="str">
        <f t="shared" si="4"/>
        <v>45-day</v>
      </c>
      <c r="G174" s="112">
        <f t="shared" si="5"/>
        <v>2</v>
      </c>
      <c r="H174" s="112"/>
      <c r="I174" s="112"/>
      <c r="J174" s="113">
        <v>7</v>
      </c>
      <c r="K174" s="113" t="s">
        <v>219</v>
      </c>
    </row>
    <row r="175" spans="1:11" ht="15" x14ac:dyDescent="0.2">
      <c r="A175" s="112">
        <v>240173</v>
      </c>
      <c r="B175" s="113">
        <v>2024</v>
      </c>
      <c r="C175" s="113" t="s">
        <v>218</v>
      </c>
      <c r="D175" s="112" t="s">
        <v>33</v>
      </c>
      <c r="E175" s="112">
        <v>2106</v>
      </c>
      <c r="F175" s="112" t="str">
        <f t="shared" si="4"/>
        <v>45-day</v>
      </c>
      <c r="G175" s="112">
        <f t="shared" si="5"/>
        <v>2</v>
      </c>
      <c r="H175" s="112"/>
      <c r="I175" s="112"/>
      <c r="J175" s="113">
        <v>7</v>
      </c>
      <c r="K175" s="113" t="s">
        <v>219</v>
      </c>
    </row>
    <row r="176" spans="1:11" ht="15" x14ac:dyDescent="0.2">
      <c r="A176" s="112">
        <v>240174</v>
      </c>
      <c r="B176" s="113">
        <v>2024</v>
      </c>
      <c r="C176" s="113" t="s">
        <v>218</v>
      </c>
      <c r="D176" s="112" t="s">
        <v>33</v>
      </c>
      <c r="E176" s="112">
        <v>2201</v>
      </c>
      <c r="F176" s="112" t="str">
        <f t="shared" si="4"/>
        <v>45-day</v>
      </c>
      <c r="G176" s="112">
        <f t="shared" si="5"/>
        <v>2</v>
      </c>
      <c r="H176" s="112"/>
      <c r="I176" s="112"/>
      <c r="J176" s="113">
        <v>7</v>
      </c>
      <c r="K176" s="113" t="s">
        <v>219</v>
      </c>
    </row>
    <row r="177" spans="1:11" ht="15" x14ac:dyDescent="0.2">
      <c r="A177" s="112">
        <v>240175</v>
      </c>
      <c r="B177" s="113">
        <v>2024</v>
      </c>
      <c r="C177" s="113" t="s">
        <v>218</v>
      </c>
      <c r="D177" s="112" t="s">
        <v>33</v>
      </c>
      <c r="E177" s="112">
        <v>2202</v>
      </c>
      <c r="F177" s="112" t="str">
        <f t="shared" si="4"/>
        <v>45-day</v>
      </c>
      <c r="G177" s="112">
        <f t="shared" si="5"/>
        <v>2</v>
      </c>
      <c r="H177" s="112"/>
      <c r="I177" s="112"/>
      <c r="J177" s="113">
        <v>7</v>
      </c>
      <c r="K177" s="113" t="s">
        <v>219</v>
      </c>
    </row>
    <row r="178" spans="1:11" ht="15" x14ac:dyDescent="0.2">
      <c r="A178" s="112">
        <v>240176</v>
      </c>
      <c r="B178" s="113">
        <v>2024</v>
      </c>
      <c r="C178" s="113" t="s">
        <v>218</v>
      </c>
      <c r="D178" s="112" t="s">
        <v>33</v>
      </c>
      <c r="E178" s="112">
        <v>2203</v>
      </c>
      <c r="F178" s="112" t="str">
        <f t="shared" si="4"/>
        <v>45-day</v>
      </c>
      <c r="G178" s="112">
        <f t="shared" si="5"/>
        <v>2</v>
      </c>
      <c r="H178" s="112"/>
      <c r="I178" s="112"/>
      <c r="J178" s="113">
        <v>7</v>
      </c>
      <c r="K178" s="113" t="s">
        <v>219</v>
      </c>
    </row>
    <row r="179" spans="1:11" ht="15" x14ac:dyDescent="0.2">
      <c r="A179" s="112">
        <v>240177</v>
      </c>
      <c r="B179" s="113">
        <v>2024</v>
      </c>
      <c r="C179" s="113" t="s">
        <v>218</v>
      </c>
      <c r="D179" s="112" t="s">
        <v>33</v>
      </c>
      <c r="E179" s="112">
        <v>2204</v>
      </c>
      <c r="F179" s="112" t="str">
        <f t="shared" si="4"/>
        <v>45-day</v>
      </c>
      <c r="G179" s="112">
        <f t="shared" si="5"/>
        <v>2</v>
      </c>
      <c r="H179" s="112"/>
      <c r="I179" s="112"/>
      <c r="J179" s="113">
        <v>7</v>
      </c>
      <c r="K179" s="113" t="s">
        <v>219</v>
      </c>
    </row>
    <row r="180" spans="1:11" ht="15" x14ac:dyDescent="0.2">
      <c r="A180" s="112">
        <v>240178</v>
      </c>
      <c r="B180" s="113">
        <v>2024</v>
      </c>
      <c r="C180" s="113" t="s">
        <v>218</v>
      </c>
      <c r="D180" s="112" t="s">
        <v>33</v>
      </c>
      <c r="E180" s="112">
        <v>2205</v>
      </c>
      <c r="F180" s="112" t="str">
        <f t="shared" si="4"/>
        <v>45-day</v>
      </c>
      <c r="G180" s="112">
        <f t="shared" si="5"/>
        <v>2</v>
      </c>
      <c r="H180" s="112"/>
      <c r="I180" s="112"/>
      <c r="J180" s="113">
        <v>7</v>
      </c>
      <c r="K180" s="113" t="s">
        <v>219</v>
      </c>
    </row>
    <row r="181" spans="1:11" ht="15" x14ac:dyDescent="0.2">
      <c r="A181" s="112">
        <v>240179</v>
      </c>
      <c r="B181" s="113">
        <v>2024</v>
      </c>
      <c r="C181" s="113" t="s">
        <v>218</v>
      </c>
      <c r="D181" s="112" t="s">
        <v>33</v>
      </c>
      <c r="E181" s="112">
        <v>2206</v>
      </c>
      <c r="F181" s="112" t="str">
        <f t="shared" si="4"/>
        <v>45-day</v>
      </c>
      <c r="G181" s="112">
        <f t="shared" si="5"/>
        <v>2</v>
      </c>
      <c r="H181" s="112"/>
      <c r="I181" s="112"/>
      <c r="J181" s="113">
        <v>7</v>
      </c>
      <c r="K181" s="113" t="s">
        <v>219</v>
      </c>
    </row>
    <row r="182" spans="1:11" ht="15" x14ac:dyDescent="0.2">
      <c r="A182" s="112">
        <v>240180</v>
      </c>
      <c r="B182" s="113">
        <v>2024</v>
      </c>
      <c r="C182" s="113" t="s">
        <v>218</v>
      </c>
      <c r="D182" s="112" t="s">
        <v>33</v>
      </c>
      <c r="E182" s="112">
        <v>2307</v>
      </c>
      <c r="F182" s="112" t="str">
        <f t="shared" si="4"/>
        <v>45-day</v>
      </c>
      <c r="G182" s="112">
        <f t="shared" si="5"/>
        <v>2</v>
      </c>
      <c r="H182" s="112"/>
      <c r="I182" s="112"/>
      <c r="J182" s="113">
        <v>7</v>
      </c>
      <c r="K182" s="113" t="s">
        <v>219</v>
      </c>
    </row>
    <row r="183" spans="1:11" ht="15" x14ac:dyDescent="0.2">
      <c r="A183" s="112">
        <v>240181</v>
      </c>
      <c r="B183" s="113">
        <v>2024</v>
      </c>
      <c r="C183" s="113" t="s">
        <v>218</v>
      </c>
      <c r="D183" s="112" t="s">
        <v>33</v>
      </c>
      <c r="E183" s="112">
        <v>2308</v>
      </c>
      <c r="F183" s="112" t="str">
        <f t="shared" si="4"/>
        <v>45-day</v>
      </c>
      <c r="G183" s="112">
        <f t="shared" si="5"/>
        <v>2</v>
      </c>
      <c r="H183" s="112"/>
      <c r="I183" s="112"/>
      <c r="J183" s="113">
        <v>7</v>
      </c>
      <c r="K183" s="113" t="s">
        <v>219</v>
      </c>
    </row>
    <row r="184" spans="1:11" ht="15" x14ac:dyDescent="0.2">
      <c r="A184" s="112">
        <v>240182</v>
      </c>
      <c r="B184" s="113">
        <v>2024</v>
      </c>
      <c r="C184" s="113" t="s">
        <v>218</v>
      </c>
      <c r="D184" s="112" t="s">
        <v>33</v>
      </c>
      <c r="E184" s="112">
        <v>2309</v>
      </c>
      <c r="F184" s="112" t="str">
        <f t="shared" si="4"/>
        <v>45-day</v>
      </c>
      <c r="G184" s="112">
        <f t="shared" si="5"/>
        <v>2</v>
      </c>
      <c r="H184" s="112"/>
      <c r="I184" s="112"/>
      <c r="J184" s="113">
        <v>7</v>
      </c>
      <c r="K184" s="113" t="s">
        <v>219</v>
      </c>
    </row>
    <row r="185" spans="1:11" ht="15" x14ac:dyDescent="0.2">
      <c r="A185" s="112">
        <v>240183</v>
      </c>
      <c r="B185" s="113">
        <v>2024</v>
      </c>
      <c r="C185" s="113" t="s">
        <v>218</v>
      </c>
      <c r="D185" s="112" t="s">
        <v>33</v>
      </c>
      <c r="E185" s="112">
        <v>2310</v>
      </c>
      <c r="F185" s="112" t="str">
        <f t="shared" si="4"/>
        <v>45-day</v>
      </c>
      <c r="G185" s="112">
        <f t="shared" si="5"/>
        <v>2</v>
      </c>
      <c r="H185" s="112"/>
      <c r="I185" s="112"/>
      <c r="J185" s="113">
        <v>7</v>
      </c>
      <c r="K185" s="113" t="s">
        <v>219</v>
      </c>
    </row>
    <row r="186" spans="1:11" ht="15" x14ac:dyDescent="0.2">
      <c r="A186" s="112">
        <v>240184</v>
      </c>
      <c r="B186" s="113">
        <v>2024</v>
      </c>
      <c r="C186" s="113" t="s">
        <v>218</v>
      </c>
      <c r="D186" s="112" t="s">
        <v>33</v>
      </c>
      <c r="E186" s="112">
        <v>2311</v>
      </c>
      <c r="F186" s="112" t="str">
        <f t="shared" si="4"/>
        <v>45-day</v>
      </c>
      <c r="G186" s="112">
        <f t="shared" si="5"/>
        <v>2</v>
      </c>
      <c r="H186" s="112"/>
      <c r="I186" s="112"/>
      <c r="J186" s="113">
        <v>7</v>
      </c>
      <c r="K186" s="113" t="s">
        <v>219</v>
      </c>
    </row>
    <row r="187" spans="1:11" ht="15" x14ac:dyDescent="0.2">
      <c r="A187" s="112">
        <v>240185</v>
      </c>
      <c r="B187" s="113">
        <v>2024</v>
      </c>
      <c r="C187" s="113" t="s">
        <v>218</v>
      </c>
      <c r="D187" s="112" t="s">
        <v>33</v>
      </c>
      <c r="E187" s="112">
        <v>2312</v>
      </c>
      <c r="F187" s="112" t="str">
        <f t="shared" si="4"/>
        <v>45-day</v>
      </c>
      <c r="G187" s="112">
        <f t="shared" si="5"/>
        <v>2</v>
      </c>
      <c r="H187" s="112"/>
      <c r="I187" s="112"/>
      <c r="J187" s="113">
        <v>7</v>
      </c>
      <c r="K187" s="113" t="s">
        <v>219</v>
      </c>
    </row>
    <row r="188" spans="1:11" ht="15" x14ac:dyDescent="0.2">
      <c r="A188" s="112">
        <v>240186</v>
      </c>
      <c r="B188" s="113">
        <v>2024</v>
      </c>
      <c r="C188" s="113" t="s">
        <v>218</v>
      </c>
      <c r="D188" s="112" t="s">
        <v>33</v>
      </c>
      <c r="E188" s="112">
        <v>2401</v>
      </c>
      <c r="F188" s="112" t="str">
        <f t="shared" si="4"/>
        <v>45-day</v>
      </c>
      <c r="G188" s="112">
        <f t="shared" si="5"/>
        <v>2</v>
      </c>
      <c r="H188" s="112"/>
      <c r="I188" s="112"/>
      <c r="J188" s="113">
        <v>7</v>
      </c>
      <c r="K188" s="113" t="s">
        <v>219</v>
      </c>
    </row>
    <row r="189" spans="1:11" ht="15" x14ac:dyDescent="0.2">
      <c r="A189" s="112">
        <v>240187</v>
      </c>
      <c r="B189" s="113">
        <v>2024</v>
      </c>
      <c r="C189" s="113" t="s">
        <v>218</v>
      </c>
      <c r="D189" s="112" t="s">
        <v>33</v>
      </c>
      <c r="E189" s="112">
        <v>2402</v>
      </c>
      <c r="F189" s="112" t="str">
        <f t="shared" si="4"/>
        <v>45-day</v>
      </c>
      <c r="G189" s="112">
        <f t="shared" si="5"/>
        <v>2</v>
      </c>
      <c r="H189" s="112"/>
      <c r="I189" s="112"/>
      <c r="J189" s="113">
        <v>7</v>
      </c>
      <c r="K189" s="113" t="s">
        <v>219</v>
      </c>
    </row>
    <row r="190" spans="1:11" ht="15" x14ac:dyDescent="0.2">
      <c r="A190" s="112">
        <v>240188</v>
      </c>
      <c r="B190" s="113">
        <v>2024</v>
      </c>
      <c r="C190" s="113" t="s">
        <v>218</v>
      </c>
      <c r="D190" s="112" t="s">
        <v>33</v>
      </c>
      <c r="E190" s="112">
        <v>2403</v>
      </c>
      <c r="F190" s="112" t="str">
        <f t="shared" si="4"/>
        <v>45-day</v>
      </c>
      <c r="G190" s="112">
        <f t="shared" si="5"/>
        <v>2</v>
      </c>
      <c r="H190" s="112"/>
      <c r="I190" s="112"/>
      <c r="J190" s="113">
        <v>7</v>
      </c>
      <c r="K190" s="113" t="s">
        <v>219</v>
      </c>
    </row>
    <row r="191" spans="1:11" ht="15" x14ac:dyDescent="0.2">
      <c r="A191" s="112">
        <v>240189</v>
      </c>
      <c r="B191" s="113">
        <v>2024</v>
      </c>
      <c r="C191" s="113" t="s">
        <v>218</v>
      </c>
      <c r="D191" s="112" t="s">
        <v>33</v>
      </c>
      <c r="E191" s="112">
        <v>2404</v>
      </c>
      <c r="F191" s="112" t="str">
        <f t="shared" si="4"/>
        <v>45-day</v>
      </c>
      <c r="G191" s="112">
        <f t="shared" si="5"/>
        <v>2</v>
      </c>
      <c r="H191" s="112"/>
      <c r="I191" s="112"/>
      <c r="J191" s="113">
        <v>7</v>
      </c>
      <c r="K191" s="113" t="s">
        <v>219</v>
      </c>
    </row>
    <row r="192" spans="1:11" ht="15" x14ac:dyDescent="0.2">
      <c r="A192" s="112">
        <v>240190</v>
      </c>
      <c r="B192" s="113">
        <v>2024</v>
      </c>
      <c r="C192" s="113" t="s">
        <v>218</v>
      </c>
      <c r="D192" s="112" t="s">
        <v>33</v>
      </c>
      <c r="E192" s="112">
        <v>2405</v>
      </c>
      <c r="F192" s="112" t="str">
        <f t="shared" si="4"/>
        <v>45-day</v>
      </c>
      <c r="G192" s="112">
        <f t="shared" si="5"/>
        <v>2</v>
      </c>
      <c r="H192" s="112"/>
      <c r="I192" s="112"/>
      <c r="J192" s="113">
        <v>7</v>
      </c>
      <c r="K192" s="113" t="s">
        <v>219</v>
      </c>
    </row>
    <row r="193" spans="1:11" ht="15" x14ac:dyDescent="0.2">
      <c r="A193" s="112">
        <v>240191</v>
      </c>
      <c r="B193" s="113">
        <v>2024</v>
      </c>
      <c r="C193" s="113" t="s">
        <v>218</v>
      </c>
      <c r="D193" s="112" t="s">
        <v>33</v>
      </c>
      <c r="E193" s="112">
        <v>2406</v>
      </c>
      <c r="F193" s="112" t="str">
        <f t="shared" si="4"/>
        <v>45-day</v>
      </c>
      <c r="G193" s="112">
        <f t="shared" si="5"/>
        <v>2</v>
      </c>
      <c r="H193" s="112"/>
      <c r="I193" s="112"/>
      <c r="J193" s="113">
        <v>7</v>
      </c>
      <c r="K193" s="113" t="s">
        <v>219</v>
      </c>
    </row>
    <row r="194" spans="1:11" ht="15" x14ac:dyDescent="0.2">
      <c r="A194" s="112">
        <v>240192</v>
      </c>
      <c r="B194" s="113">
        <v>2024</v>
      </c>
      <c r="C194" s="113" t="s">
        <v>218</v>
      </c>
      <c r="D194" s="112" t="s">
        <v>21</v>
      </c>
      <c r="E194" s="112">
        <v>1107</v>
      </c>
      <c r="F194" s="112" t="str">
        <f t="shared" si="4"/>
        <v>35-day</v>
      </c>
      <c r="G194" s="112">
        <f t="shared" si="5"/>
        <v>3</v>
      </c>
      <c r="H194" s="112"/>
      <c r="I194" s="112"/>
      <c r="J194" s="113">
        <v>10</v>
      </c>
      <c r="K194" s="113" t="s">
        <v>219</v>
      </c>
    </row>
    <row r="195" spans="1:11" ht="15" x14ac:dyDescent="0.2">
      <c r="A195" s="112">
        <v>240193</v>
      </c>
      <c r="B195" s="113">
        <v>2024</v>
      </c>
      <c r="C195" s="113" t="s">
        <v>218</v>
      </c>
      <c r="D195" s="112" t="s">
        <v>21</v>
      </c>
      <c r="E195" s="112">
        <v>1108</v>
      </c>
      <c r="F195" s="112" t="str">
        <f t="shared" ref="F195:F258" si="6">VLOOKUP(J195,N$2:Q$41,3,FALSE)</f>
        <v>35-day</v>
      </c>
      <c r="G195" s="112">
        <f t="shared" ref="G195:G258" si="7">VLOOKUP(J195,N$2:Q$41,4,FALSE)</f>
        <v>3</v>
      </c>
      <c r="H195" s="112"/>
      <c r="I195" s="112"/>
      <c r="J195" s="113">
        <v>10</v>
      </c>
      <c r="K195" s="113" t="s">
        <v>219</v>
      </c>
    </row>
    <row r="196" spans="1:11" ht="15" x14ac:dyDescent="0.2">
      <c r="A196" s="112">
        <v>240194</v>
      </c>
      <c r="B196" s="113">
        <v>2024</v>
      </c>
      <c r="C196" s="113" t="s">
        <v>218</v>
      </c>
      <c r="D196" s="112" t="s">
        <v>21</v>
      </c>
      <c r="E196" s="112">
        <v>1109</v>
      </c>
      <c r="F196" s="112" t="str">
        <f t="shared" si="6"/>
        <v>35-day</v>
      </c>
      <c r="G196" s="112">
        <f t="shared" si="7"/>
        <v>3</v>
      </c>
      <c r="H196" s="112"/>
      <c r="I196" s="112"/>
      <c r="J196" s="113">
        <v>10</v>
      </c>
      <c r="K196" s="113" t="s">
        <v>219</v>
      </c>
    </row>
    <row r="197" spans="1:11" ht="15" x14ac:dyDescent="0.2">
      <c r="A197" s="112">
        <v>240195</v>
      </c>
      <c r="B197" s="113">
        <v>2024</v>
      </c>
      <c r="C197" s="113" t="s">
        <v>218</v>
      </c>
      <c r="D197" s="112" t="s">
        <v>21</v>
      </c>
      <c r="E197" s="112">
        <v>1110</v>
      </c>
      <c r="F197" s="112" t="str">
        <f t="shared" si="6"/>
        <v>35-day</v>
      </c>
      <c r="G197" s="112">
        <f t="shared" si="7"/>
        <v>3</v>
      </c>
      <c r="H197" s="112"/>
      <c r="I197" s="112"/>
      <c r="J197" s="113">
        <v>10</v>
      </c>
      <c r="K197" s="113" t="s">
        <v>219</v>
      </c>
    </row>
    <row r="198" spans="1:11" ht="15" x14ac:dyDescent="0.2">
      <c r="A198" s="112">
        <v>240196</v>
      </c>
      <c r="B198" s="113">
        <v>2024</v>
      </c>
      <c r="C198" s="113" t="s">
        <v>218</v>
      </c>
      <c r="D198" s="112" t="s">
        <v>21</v>
      </c>
      <c r="E198" s="112">
        <v>1111</v>
      </c>
      <c r="F198" s="112" t="str">
        <f t="shared" si="6"/>
        <v>35-day</v>
      </c>
      <c r="G198" s="112">
        <f t="shared" si="7"/>
        <v>3</v>
      </c>
      <c r="H198" s="112"/>
      <c r="I198" s="112"/>
      <c r="J198" s="113">
        <v>10</v>
      </c>
      <c r="K198" s="113" t="s">
        <v>219</v>
      </c>
    </row>
    <row r="199" spans="1:11" ht="15" x14ac:dyDescent="0.2">
      <c r="A199" s="112">
        <v>240197</v>
      </c>
      <c r="B199" s="113">
        <v>2024</v>
      </c>
      <c r="C199" s="113" t="s">
        <v>218</v>
      </c>
      <c r="D199" s="112" t="s">
        <v>21</v>
      </c>
      <c r="E199" s="112">
        <v>1112</v>
      </c>
      <c r="F199" s="112" t="str">
        <f t="shared" si="6"/>
        <v>35-day</v>
      </c>
      <c r="G199" s="112">
        <f t="shared" si="7"/>
        <v>3</v>
      </c>
      <c r="H199" s="112"/>
      <c r="I199" s="112"/>
      <c r="J199" s="113">
        <v>10</v>
      </c>
      <c r="K199" s="113" t="s">
        <v>219</v>
      </c>
    </row>
    <row r="200" spans="1:11" ht="15" x14ac:dyDescent="0.2">
      <c r="A200" s="112">
        <v>240198</v>
      </c>
      <c r="B200" s="113">
        <v>2024</v>
      </c>
      <c r="C200" s="113" t="s">
        <v>218</v>
      </c>
      <c r="D200" s="112" t="s">
        <v>21</v>
      </c>
      <c r="E200" s="112">
        <v>1207</v>
      </c>
      <c r="F200" s="112" t="str">
        <f t="shared" si="6"/>
        <v>35-day</v>
      </c>
      <c r="G200" s="112">
        <f t="shared" si="7"/>
        <v>3</v>
      </c>
      <c r="H200" s="112"/>
      <c r="I200" s="112"/>
      <c r="J200" s="113">
        <v>10</v>
      </c>
      <c r="K200" s="113" t="s">
        <v>219</v>
      </c>
    </row>
    <row r="201" spans="1:11" ht="15" x14ac:dyDescent="0.2">
      <c r="A201" s="112">
        <v>240199</v>
      </c>
      <c r="B201" s="113">
        <v>2024</v>
      </c>
      <c r="C201" s="113" t="s">
        <v>218</v>
      </c>
      <c r="D201" s="112" t="s">
        <v>21</v>
      </c>
      <c r="E201" s="112">
        <v>1208</v>
      </c>
      <c r="F201" s="112" t="str">
        <f t="shared" si="6"/>
        <v>35-day</v>
      </c>
      <c r="G201" s="112">
        <f t="shared" si="7"/>
        <v>3</v>
      </c>
      <c r="H201" s="112"/>
      <c r="I201" s="112"/>
      <c r="J201" s="113">
        <v>10</v>
      </c>
      <c r="K201" s="113" t="s">
        <v>219</v>
      </c>
    </row>
    <row r="202" spans="1:11" ht="15" x14ac:dyDescent="0.2">
      <c r="A202" s="112">
        <v>240200</v>
      </c>
      <c r="B202" s="113">
        <v>2024</v>
      </c>
      <c r="C202" s="113" t="s">
        <v>218</v>
      </c>
      <c r="D202" s="112" t="s">
        <v>21</v>
      </c>
      <c r="E202" s="112">
        <v>1209</v>
      </c>
      <c r="F202" s="112" t="str">
        <f t="shared" si="6"/>
        <v>35-day</v>
      </c>
      <c r="G202" s="112">
        <f t="shared" si="7"/>
        <v>3</v>
      </c>
      <c r="H202" s="112"/>
      <c r="I202" s="112"/>
      <c r="J202" s="113">
        <v>10</v>
      </c>
      <c r="K202" s="113" t="s">
        <v>219</v>
      </c>
    </row>
    <row r="203" spans="1:11" ht="15" x14ac:dyDescent="0.2">
      <c r="A203" s="112">
        <v>240201</v>
      </c>
      <c r="B203" s="113">
        <v>2024</v>
      </c>
      <c r="C203" s="113" t="s">
        <v>218</v>
      </c>
      <c r="D203" s="112" t="s">
        <v>21</v>
      </c>
      <c r="E203" s="112">
        <v>1210</v>
      </c>
      <c r="F203" s="112" t="str">
        <f t="shared" si="6"/>
        <v>35-day</v>
      </c>
      <c r="G203" s="112">
        <f t="shared" si="7"/>
        <v>3</v>
      </c>
      <c r="H203" s="112"/>
      <c r="I203" s="112"/>
      <c r="J203" s="113">
        <v>10</v>
      </c>
      <c r="K203" s="113" t="s">
        <v>219</v>
      </c>
    </row>
    <row r="204" spans="1:11" ht="15" x14ac:dyDescent="0.2">
      <c r="A204" s="112">
        <v>240202</v>
      </c>
      <c r="B204" s="113">
        <v>2024</v>
      </c>
      <c r="C204" s="113" t="s">
        <v>218</v>
      </c>
      <c r="D204" s="112" t="s">
        <v>21</v>
      </c>
      <c r="E204" s="112">
        <v>1211</v>
      </c>
      <c r="F204" s="112" t="str">
        <f t="shared" si="6"/>
        <v>35-day</v>
      </c>
      <c r="G204" s="112">
        <f t="shared" si="7"/>
        <v>3</v>
      </c>
      <c r="H204" s="112"/>
      <c r="I204" s="112"/>
      <c r="J204" s="113">
        <v>10</v>
      </c>
      <c r="K204" s="113" t="s">
        <v>219</v>
      </c>
    </row>
    <row r="205" spans="1:11" ht="15" x14ac:dyDescent="0.2">
      <c r="A205" s="112">
        <v>240203</v>
      </c>
      <c r="B205" s="113">
        <v>2024</v>
      </c>
      <c r="C205" s="113" t="s">
        <v>218</v>
      </c>
      <c r="D205" s="112" t="s">
        <v>21</v>
      </c>
      <c r="E205" s="112">
        <v>1212</v>
      </c>
      <c r="F205" s="112" t="str">
        <f t="shared" si="6"/>
        <v>35-day</v>
      </c>
      <c r="G205" s="112">
        <f t="shared" si="7"/>
        <v>3</v>
      </c>
      <c r="H205" s="112"/>
      <c r="I205" s="112"/>
      <c r="J205" s="113">
        <v>10</v>
      </c>
      <c r="K205" s="113" t="s">
        <v>219</v>
      </c>
    </row>
    <row r="206" spans="1:11" ht="15" x14ac:dyDescent="0.2">
      <c r="A206" s="112">
        <v>240204</v>
      </c>
      <c r="B206" s="113">
        <v>2024</v>
      </c>
      <c r="C206" s="113" t="s">
        <v>218</v>
      </c>
      <c r="D206" s="112" t="s">
        <v>21</v>
      </c>
      <c r="E206" s="112">
        <v>1301</v>
      </c>
      <c r="F206" s="112" t="str">
        <f t="shared" si="6"/>
        <v>35-day</v>
      </c>
      <c r="G206" s="112">
        <f t="shared" si="7"/>
        <v>3</v>
      </c>
      <c r="H206" s="112"/>
      <c r="I206" s="112"/>
      <c r="J206" s="113">
        <v>10</v>
      </c>
      <c r="K206" s="113" t="s">
        <v>219</v>
      </c>
    </row>
    <row r="207" spans="1:11" ht="15" x14ac:dyDescent="0.2">
      <c r="A207" s="112">
        <v>240205</v>
      </c>
      <c r="B207" s="113">
        <v>2024</v>
      </c>
      <c r="C207" s="113" t="s">
        <v>218</v>
      </c>
      <c r="D207" s="112" t="s">
        <v>21</v>
      </c>
      <c r="E207" s="112">
        <v>1302</v>
      </c>
      <c r="F207" s="112" t="str">
        <f t="shared" si="6"/>
        <v>35-day</v>
      </c>
      <c r="G207" s="112">
        <f t="shared" si="7"/>
        <v>3</v>
      </c>
      <c r="H207" s="112"/>
      <c r="I207" s="112"/>
      <c r="J207" s="113">
        <v>10</v>
      </c>
      <c r="K207" s="113" t="s">
        <v>219</v>
      </c>
    </row>
    <row r="208" spans="1:11" ht="15" x14ac:dyDescent="0.2">
      <c r="A208" s="112">
        <v>240206</v>
      </c>
      <c r="B208" s="113">
        <v>2024</v>
      </c>
      <c r="C208" s="113" t="s">
        <v>218</v>
      </c>
      <c r="D208" s="112" t="s">
        <v>21</v>
      </c>
      <c r="E208" s="112">
        <v>1303</v>
      </c>
      <c r="F208" s="112" t="str">
        <f t="shared" si="6"/>
        <v>35-day</v>
      </c>
      <c r="G208" s="112">
        <f t="shared" si="7"/>
        <v>3</v>
      </c>
      <c r="H208" s="112"/>
      <c r="I208" s="112"/>
      <c r="J208" s="113">
        <v>10</v>
      </c>
      <c r="K208" s="113" t="s">
        <v>219</v>
      </c>
    </row>
    <row r="209" spans="1:11" ht="15" x14ac:dyDescent="0.2">
      <c r="A209" s="112">
        <v>240207</v>
      </c>
      <c r="B209" s="113">
        <v>2024</v>
      </c>
      <c r="C209" s="113" t="s">
        <v>218</v>
      </c>
      <c r="D209" s="112" t="s">
        <v>21</v>
      </c>
      <c r="E209" s="112">
        <v>1304</v>
      </c>
      <c r="F209" s="112" t="str">
        <f t="shared" si="6"/>
        <v>35-day</v>
      </c>
      <c r="G209" s="112">
        <f t="shared" si="7"/>
        <v>3</v>
      </c>
      <c r="H209" s="112"/>
      <c r="I209" s="112"/>
      <c r="J209" s="113">
        <v>10</v>
      </c>
      <c r="K209" s="113" t="s">
        <v>219</v>
      </c>
    </row>
    <row r="210" spans="1:11" ht="15" x14ac:dyDescent="0.2">
      <c r="A210" s="112">
        <v>240208</v>
      </c>
      <c r="B210" s="113">
        <v>2024</v>
      </c>
      <c r="C210" s="113" t="s">
        <v>218</v>
      </c>
      <c r="D210" s="112" t="s">
        <v>21</v>
      </c>
      <c r="E210" s="112">
        <v>1305</v>
      </c>
      <c r="F210" s="112" t="str">
        <f t="shared" si="6"/>
        <v>35-day</v>
      </c>
      <c r="G210" s="112">
        <f t="shared" si="7"/>
        <v>3</v>
      </c>
      <c r="H210" s="112"/>
      <c r="I210" s="112"/>
      <c r="J210" s="113">
        <v>10</v>
      </c>
      <c r="K210" s="113" t="s">
        <v>219</v>
      </c>
    </row>
    <row r="211" spans="1:11" ht="15" x14ac:dyDescent="0.2">
      <c r="A211" s="112">
        <v>240209</v>
      </c>
      <c r="B211" s="113">
        <v>2024</v>
      </c>
      <c r="C211" s="113" t="s">
        <v>218</v>
      </c>
      <c r="D211" s="112" t="s">
        <v>21</v>
      </c>
      <c r="E211" s="112">
        <v>1306</v>
      </c>
      <c r="F211" s="112" t="str">
        <f t="shared" si="6"/>
        <v>35-day</v>
      </c>
      <c r="G211" s="112">
        <f t="shared" si="7"/>
        <v>3</v>
      </c>
      <c r="H211" s="112"/>
      <c r="I211" s="112"/>
      <c r="J211" s="113">
        <v>10</v>
      </c>
      <c r="K211" s="113" t="s">
        <v>219</v>
      </c>
    </row>
    <row r="212" spans="1:11" ht="15" x14ac:dyDescent="0.2">
      <c r="A212" s="112">
        <v>240210</v>
      </c>
      <c r="B212" s="113">
        <v>2024</v>
      </c>
      <c r="C212" s="113" t="s">
        <v>218</v>
      </c>
      <c r="D212" s="112" t="s">
        <v>21</v>
      </c>
      <c r="E212" s="112">
        <v>1407</v>
      </c>
      <c r="F212" s="112" t="str">
        <f t="shared" si="6"/>
        <v>35-day</v>
      </c>
      <c r="G212" s="112">
        <f t="shared" si="7"/>
        <v>3</v>
      </c>
      <c r="H212" s="112"/>
      <c r="I212" s="112"/>
      <c r="J212" s="113">
        <v>10</v>
      </c>
      <c r="K212" s="113" t="s">
        <v>219</v>
      </c>
    </row>
    <row r="213" spans="1:11" ht="15" x14ac:dyDescent="0.2">
      <c r="A213" s="112">
        <v>240211</v>
      </c>
      <c r="B213" s="113">
        <v>2024</v>
      </c>
      <c r="C213" s="113" t="s">
        <v>218</v>
      </c>
      <c r="D213" s="112" t="s">
        <v>21</v>
      </c>
      <c r="E213" s="112">
        <v>1408</v>
      </c>
      <c r="F213" s="112" t="str">
        <f t="shared" si="6"/>
        <v>35-day</v>
      </c>
      <c r="G213" s="112">
        <f t="shared" si="7"/>
        <v>3</v>
      </c>
      <c r="H213" s="112"/>
      <c r="I213" s="112"/>
      <c r="J213" s="113">
        <v>10</v>
      </c>
      <c r="K213" s="113" t="s">
        <v>219</v>
      </c>
    </row>
    <row r="214" spans="1:11" ht="15" x14ac:dyDescent="0.2">
      <c r="A214" s="112">
        <v>240212</v>
      </c>
      <c r="B214" s="113">
        <v>2024</v>
      </c>
      <c r="C214" s="113" t="s">
        <v>218</v>
      </c>
      <c r="D214" s="112" t="s">
        <v>21</v>
      </c>
      <c r="E214" s="112">
        <v>1409</v>
      </c>
      <c r="F214" s="112" t="str">
        <f t="shared" si="6"/>
        <v>35-day</v>
      </c>
      <c r="G214" s="112">
        <f t="shared" si="7"/>
        <v>3</v>
      </c>
      <c r="H214" s="112"/>
      <c r="I214" s="112"/>
      <c r="J214" s="113">
        <v>10</v>
      </c>
      <c r="K214" s="113" t="s">
        <v>219</v>
      </c>
    </row>
    <row r="215" spans="1:11" ht="15" x14ac:dyDescent="0.2">
      <c r="A215" s="112">
        <v>240213</v>
      </c>
      <c r="B215" s="113">
        <v>2024</v>
      </c>
      <c r="C215" s="113" t="s">
        <v>218</v>
      </c>
      <c r="D215" s="112" t="s">
        <v>21</v>
      </c>
      <c r="E215" s="112">
        <v>1410</v>
      </c>
      <c r="F215" s="112" t="str">
        <f t="shared" si="6"/>
        <v>35-day</v>
      </c>
      <c r="G215" s="112">
        <f t="shared" si="7"/>
        <v>3</v>
      </c>
      <c r="H215" s="112"/>
      <c r="I215" s="112"/>
      <c r="J215" s="113">
        <v>10</v>
      </c>
      <c r="K215" s="113" t="s">
        <v>219</v>
      </c>
    </row>
    <row r="216" spans="1:11" ht="15" x14ac:dyDescent="0.2">
      <c r="A216" s="112">
        <v>240214</v>
      </c>
      <c r="B216" s="113">
        <v>2024</v>
      </c>
      <c r="C216" s="113" t="s">
        <v>218</v>
      </c>
      <c r="D216" s="112" t="s">
        <v>21</v>
      </c>
      <c r="E216" s="112">
        <v>1411</v>
      </c>
      <c r="F216" s="112" t="str">
        <f t="shared" si="6"/>
        <v>35-day</v>
      </c>
      <c r="G216" s="112">
        <f t="shared" si="7"/>
        <v>3</v>
      </c>
      <c r="H216" s="112"/>
      <c r="I216" s="112"/>
      <c r="J216" s="113">
        <v>10</v>
      </c>
      <c r="K216" s="113" t="s">
        <v>219</v>
      </c>
    </row>
    <row r="217" spans="1:11" ht="15" x14ac:dyDescent="0.2">
      <c r="A217" s="112">
        <v>240215</v>
      </c>
      <c r="B217" s="113">
        <v>2024</v>
      </c>
      <c r="C217" s="113" t="s">
        <v>218</v>
      </c>
      <c r="D217" s="112" t="s">
        <v>21</v>
      </c>
      <c r="E217" s="112">
        <v>1412</v>
      </c>
      <c r="F217" s="112" t="str">
        <f t="shared" si="6"/>
        <v>35-day</v>
      </c>
      <c r="G217" s="112">
        <f t="shared" si="7"/>
        <v>3</v>
      </c>
      <c r="H217" s="112"/>
      <c r="I217" s="112"/>
      <c r="J217" s="113">
        <v>10</v>
      </c>
      <c r="K217" s="113" t="s">
        <v>219</v>
      </c>
    </row>
    <row r="218" spans="1:11" ht="15" x14ac:dyDescent="0.2">
      <c r="A218" s="112">
        <v>240216</v>
      </c>
      <c r="B218" s="113">
        <v>2024</v>
      </c>
      <c r="C218" s="113" t="s">
        <v>218</v>
      </c>
      <c r="D218" s="112" t="s">
        <v>33</v>
      </c>
      <c r="E218" s="112">
        <v>2107</v>
      </c>
      <c r="F218" s="112" t="str">
        <f t="shared" si="6"/>
        <v>35-day</v>
      </c>
      <c r="G218" s="112">
        <f t="shared" si="7"/>
        <v>3</v>
      </c>
      <c r="H218" s="112"/>
      <c r="I218" s="112"/>
      <c r="J218" s="113">
        <v>9</v>
      </c>
      <c r="K218" s="113" t="s">
        <v>219</v>
      </c>
    </row>
    <row r="219" spans="1:11" ht="15" x14ac:dyDescent="0.2">
      <c r="A219" s="112">
        <v>240217</v>
      </c>
      <c r="B219" s="113">
        <v>2024</v>
      </c>
      <c r="C219" s="113" t="s">
        <v>218</v>
      </c>
      <c r="D219" s="112" t="s">
        <v>33</v>
      </c>
      <c r="E219" s="112">
        <v>2108</v>
      </c>
      <c r="F219" s="112" t="str">
        <f t="shared" si="6"/>
        <v>35-day</v>
      </c>
      <c r="G219" s="112">
        <f t="shared" si="7"/>
        <v>3</v>
      </c>
      <c r="H219" s="112"/>
      <c r="I219" s="112"/>
      <c r="J219" s="113">
        <v>9</v>
      </c>
      <c r="K219" s="113" t="s">
        <v>219</v>
      </c>
    </row>
    <row r="220" spans="1:11" ht="15" x14ac:dyDescent="0.2">
      <c r="A220" s="112">
        <v>240218</v>
      </c>
      <c r="B220" s="113">
        <v>2024</v>
      </c>
      <c r="C220" s="113" t="s">
        <v>218</v>
      </c>
      <c r="D220" s="112" t="s">
        <v>33</v>
      </c>
      <c r="E220" s="112">
        <v>2109</v>
      </c>
      <c r="F220" s="112" t="str">
        <f t="shared" si="6"/>
        <v>35-day</v>
      </c>
      <c r="G220" s="112">
        <f t="shared" si="7"/>
        <v>3</v>
      </c>
      <c r="H220" s="112"/>
      <c r="I220" s="112"/>
      <c r="J220" s="113">
        <v>9</v>
      </c>
      <c r="K220" s="113" t="s">
        <v>219</v>
      </c>
    </row>
    <row r="221" spans="1:11" ht="15" x14ac:dyDescent="0.2">
      <c r="A221" s="112">
        <v>240219</v>
      </c>
      <c r="B221" s="113">
        <v>2024</v>
      </c>
      <c r="C221" s="113" t="s">
        <v>218</v>
      </c>
      <c r="D221" s="112" t="s">
        <v>33</v>
      </c>
      <c r="E221" s="112">
        <v>2110</v>
      </c>
      <c r="F221" s="112" t="str">
        <f t="shared" si="6"/>
        <v>35-day</v>
      </c>
      <c r="G221" s="112">
        <f t="shared" si="7"/>
        <v>3</v>
      </c>
      <c r="H221" s="112"/>
      <c r="I221" s="112"/>
      <c r="J221" s="113">
        <v>9</v>
      </c>
      <c r="K221" s="113" t="s">
        <v>219</v>
      </c>
    </row>
    <row r="222" spans="1:11" ht="15" x14ac:dyDescent="0.2">
      <c r="A222" s="112">
        <v>240220</v>
      </c>
      <c r="B222" s="113">
        <v>2024</v>
      </c>
      <c r="C222" s="113" t="s">
        <v>218</v>
      </c>
      <c r="D222" s="112" t="s">
        <v>33</v>
      </c>
      <c r="E222" s="112">
        <v>2111</v>
      </c>
      <c r="F222" s="112" t="str">
        <f t="shared" si="6"/>
        <v>35-day</v>
      </c>
      <c r="G222" s="112">
        <f t="shared" si="7"/>
        <v>3</v>
      </c>
      <c r="H222" s="112"/>
      <c r="I222" s="112"/>
      <c r="J222" s="113">
        <v>9</v>
      </c>
      <c r="K222" s="113" t="s">
        <v>219</v>
      </c>
    </row>
    <row r="223" spans="1:11" ht="15" x14ac:dyDescent="0.2">
      <c r="A223" s="112">
        <v>240221</v>
      </c>
      <c r="B223" s="113">
        <v>2024</v>
      </c>
      <c r="C223" s="113" t="s">
        <v>218</v>
      </c>
      <c r="D223" s="112" t="s">
        <v>33</v>
      </c>
      <c r="E223" s="112">
        <v>2112</v>
      </c>
      <c r="F223" s="112" t="str">
        <f t="shared" si="6"/>
        <v>35-day</v>
      </c>
      <c r="G223" s="112">
        <f t="shared" si="7"/>
        <v>3</v>
      </c>
      <c r="H223" s="112"/>
      <c r="I223" s="112"/>
      <c r="J223" s="113">
        <v>9</v>
      </c>
      <c r="K223" s="113" t="s">
        <v>219</v>
      </c>
    </row>
    <row r="224" spans="1:11" ht="15" x14ac:dyDescent="0.2">
      <c r="A224" s="112">
        <v>240222</v>
      </c>
      <c r="B224" s="113">
        <v>2024</v>
      </c>
      <c r="C224" s="113" t="s">
        <v>218</v>
      </c>
      <c r="D224" s="112" t="s">
        <v>33</v>
      </c>
      <c r="E224" s="112">
        <v>2207</v>
      </c>
      <c r="F224" s="112" t="str">
        <f t="shared" si="6"/>
        <v>35-day</v>
      </c>
      <c r="G224" s="112">
        <f t="shared" si="7"/>
        <v>3</v>
      </c>
      <c r="H224" s="112"/>
      <c r="I224" s="112"/>
      <c r="J224" s="113">
        <v>9</v>
      </c>
      <c r="K224" s="113" t="s">
        <v>219</v>
      </c>
    </row>
    <row r="225" spans="1:11" ht="15" x14ac:dyDescent="0.2">
      <c r="A225" s="112">
        <v>240223</v>
      </c>
      <c r="B225" s="113">
        <v>2024</v>
      </c>
      <c r="C225" s="113" t="s">
        <v>218</v>
      </c>
      <c r="D225" s="112" t="s">
        <v>33</v>
      </c>
      <c r="E225" s="112">
        <v>2208</v>
      </c>
      <c r="F225" s="112" t="str">
        <f t="shared" si="6"/>
        <v>35-day</v>
      </c>
      <c r="G225" s="112">
        <f t="shared" si="7"/>
        <v>3</v>
      </c>
      <c r="H225" s="112"/>
      <c r="I225" s="112"/>
      <c r="J225" s="113">
        <v>9</v>
      </c>
      <c r="K225" s="113" t="s">
        <v>219</v>
      </c>
    </row>
    <row r="226" spans="1:11" ht="15" x14ac:dyDescent="0.2">
      <c r="A226" s="112">
        <v>240224</v>
      </c>
      <c r="B226" s="113">
        <v>2024</v>
      </c>
      <c r="C226" s="113" t="s">
        <v>218</v>
      </c>
      <c r="D226" s="112" t="s">
        <v>33</v>
      </c>
      <c r="E226" s="112">
        <v>2209</v>
      </c>
      <c r="F226" s="112" t="str">
        <f t="shared" si="6"/>
        <v>35-day</v>
      </c>
      <c r="G226" s="112">
        <f t="shared" si="7"/>
        <v>3</v>
      </c>
      <c r="H226" s="112"/>
      <c r="I226" s="112"/>
      <c r="J226" s="113">
        <v>9</v>
      </c>
      <c r="K226" s="113" t="s">
        <v>219</v>
      </c>
    </row>
    <row r="227" spans="1:11" ht="15" x14ac:dyDescent="0.2">
      <c r="A227" s="112">
        <v>240225</v>
      </c>
      <c r="B227" s="113">
        <v>2024</v>
      </c>
      <c r="C227" s="113" t="s">
        <v>218</v>
      </c>
      <c r="D227" s="112" t="s">
        <v>33</v>
      </c>
      <c r="E227" s="112">
        <v>2210</v>
      </c>
      <c r="F227" s="112" t="str">
        <f t="shared" si="6"/>
        <v>35-day</v>
      </c>
      <c r="G227" s="112">
        <f t="shared" si="7"/>
        <v>3</v>
      </c>
      <c r="H227" s="112"/>
      <c r="I227" s="112"/>
      <c r="J227" s="113">
        <v>9</v>
      </c>
      <c r="K227" s="113" t="s">
        <v>219</v>
      </c>
    </row>
    <row r="228" spans="1:11" ht="15" x14ac:dyDescent="0.2">
      <c r="A228" s="112">
        <v>240226</v>
      </c>
      <c r="B228" s="113">
        <v>2024</v>
      </c>
      <c r="C228" s="113" t="s">
        <v>218</v>
      </c>
      <c r="D228" s="112" t="s">
        <v>33</v>
      </c>
      <c r="E228" s="112">
        <v>2211</v>
      </c>
      <c r="F228" s="112" t="str">
        <f t="shared" si="6"/>
        <v>35-day</v>
      </c>
      <c r="G228" s="112">
        <f t="shared" si="7"/>
        <v>3</v>
      </c>
      <c r="H228" s="112"/>
      <c r="I228" s="112"/>
      <c r="J228" s="113">
        <v>9</v>
      </c>
      <c r="K228" s="113" t="s">
        <v>219</v>
      </c>
    </row>
    <row r="229" spans="1:11" ht="15" x14ac:dyDescent="0.2">
      <c r="A229" s="112">
        <v>240227</v>
      </c>
      <c r="B229" s="113">
        <v>2024</v>
      </c>
      <c r="C229" s="113" t="s">
        <v>218</v>
      </c>
      <c r="D229" s="112" t="s">
        <v>33</v>
      </c>
      <c r="E229" s="112">
        <v>2212</v>
      </c>
      <c r="F229" s="112" t="str">
        <f t="shared" si="6"/>
        <v>35-day</v>
      </c>
      <c r="G229" s="112">
        <f t="shared" si="7"/>
        <v>3</v>
      </c>
      <c r="H229" s="112"/>
      <c r="I229" s="112"/>
      <c r="J229" s="113">
        <v>9</v>
      </c>
      <c r="K229" s="113" t="s">
        <v>219</v>
      </c>
    </row>
    <row r="230" spans="1:11" ht="15" x14ac:dyDescent="0.2">
      <c r="A230" s="112">
        <v>240228</v>
      </c>
      <c r="B230" s="113">
        <v>2024</v>
      </c>
      <c r="C230" s="113" t="s">
        <v>218</v>
      </c>
      <c r="D230" s="112" t="s">
        <v>33</v>
      </c>
      <c r="E230" s="112">
        <v>2301</v>
      </c>
      <c r="F230" s="112" t="str">
        <f t="shared" si="6"/>
        <v>35-day</v>
      </c>
      <c r="G230" s="112">
        <f t="shared" si="7"/>
        <v>3</v>
      </c>
      <c r="H230" s="112"/>
      <c r="I230" s="112"/>
      <c r="J230" s="113">
        <v>9</v>
      </c>
      <c r="K230" s="113" t="s">
        <v>219</v>
      </c>
    </row>
    <row r="231" spans="1:11" ht="15" x14ac:dyDescent="0.2">
      <c r="A231" s="112">
        <v>240229</v>
      </c>
      <c r="B231" s="113">
        <v>2024</v>
      </c>
      <c r="C231" s="113" t="s">
        <v>218</v>
      </c>
      <c r="D231" s="112" t="s">
        <v>33</v>
      </c>
      <c r="E231" s="112">
        <v>2302</v>
      </c>
      <c r="F231" s="112" t="str">
        <f t="shared" si="6"/>
        <v>35-day</v>
      </c>
      <c r="G231" s="112">
        <f t="shared" si="7"/>
        <v>3</v>
      </c>
      <c r="H231" s="112"/>
      <c r="I231" s="112"/>
      <c r="J231" s="113">
        <v>9</v>
      </c>
      <c r="K231" s="113" t="s">
        <v>219</v>
      </c>
    </row>
    <row r="232" spans="1:11" ht="15" x14ac:dyDescent="0.2">
      <c r="A232" s="112">
        <v>240230</v>
      </c>
      <c r="B232" s="113">
        <v>2024</v>
      </c>
      <c r="C232" s="113" t="s">
        <v>218</v>
      </c>
      <c r="D232" s="112" t="s">
        <v>33</v>
      </c>
      <c r="E232" s="112">
        <v>2303</v>
      </c>
      <c r="F232" s="112" t="str">
        <f t="shared" si="6"/>
        <v>35-day</v>
      </c>
      <c r="G232" s="112">
        <f t="shared" si="7"/>
        <v>3</v>
      </c>
      <c r="H232" s="112"/>
      <c r="I232" s="112"/>
      <c r="J232" s="113">
        <v>9</v>
      </c>
      <c r="K232" s="113" t="s">
        <v>219</v>
      </c>
    </row>
    <row r="233" spans="1:11" ht="15" x14ac:dyDescent="0.2">
      <c r="A233" s="112">
        <v>240231</v>
      </c>
      <c r="B233" s="113">
        <v>2024</v>
      </c>
      <c r="C233" s="113" t="s">
        <v>218</v>
      </c>
      <c r="D233" s="112" t="s">
        <v>33</v>
      </c>
      <c r="E233" s="112">
        <v>2304</v>
      </c>
      <c r="F233" s="112" t="str">
        <f t="shared" si="6"/>
        <v>35-day</v>
      </c>
      <c r="G233" s="112">
        <f t="shared" si="7"/>
        <v>3</v>
      </c>
      <c r="H233" s="112"/>
      <c r="I233" s="112"/>
      <c r="J233" s="113">
        <v>9</v>
      </c>
      <c r="K233" s="113" t="s">
        <v>219</v>
      </c>
    </row>
    <row r="234" spans="1:11" ht="15" x14ac:dyDescent="0.2">
      <c r="A234" s="112">
        <v>240232</v>
      </c>
      <c r="B234" s="113">
        <v>2024</v>
      </c>
      <c r="C234" s="113" t="s">
        <v>218</v>
      </c>
      <c r="D234" s="112" t="s">
        <v>33</v>
      </c>
      <c r="E234" s="112">
        <v>2305</v>
      </c>
      <c r="F234" s="112" t="str">
        <f t="shared" si="6"/>
        <v>35-day</v>
      </c>
      <c r="G234" s="112">
        <f t="shared" si="7"/>
        <v>3</v>
      </c>
      <c r="H234" s="112"/>
      <c r="I234" s="112"/>
      <c r="J234" s="113">
        <v>9</v>
      </c>
      <c r="K234" s="113" t="s">
        <v>219</v>
      </c>
    </row>
    <row r="235" spans="1:11" ht="15" x14ac:dyDescent="0.2">
      <c r="A235" s="112">
        <v>240233</v>
      </c>
      <c r="B235" s="113">
        <v>2024</v>
      </c>
      <c r="C235" s="113" t="s">
        <v>218</v>
      </c>
      <c r="D235" s="112" t="s">
        <v>33</v>
      </c>
      <c r="E235" s="112">
        <v>2306</v>
      </c>
      <c r="F235" s="112" t="str">
        <f t="shared" si="6"/>
        <v>35-day</v>
      </c>
      <c r="G235" s="112">
        <f t="shared" si="7"/>
        <v>3</v>
      </c>
      <c r="H235" s="112"/>
      <c r="I235" s="112"/>
      <c r="J235" s="113">
        <v>9</v>
      </c>
      <c r="K235" s="113" t="s">
        <v>219</v>
      </c>
    </row>
    <row r="236" spans="1:11" ht="15" x14ac:dyDescent="0.2">
      <c r="A236" s="112">
        <v>240234</v>
      </c>
      <c r="B236" s="113">
        <v>2024</v>
      </c>
      <c r="C236" s="113" t="s">
        <v>218</v>
      </c>
      <c r="D236" s="112" t="s">
        <v>33</v>
      </c>
      <c r="E236" s="112">
        <v>2407</v>
      </c>
      <c r="F236" s="112" t="str">
        <f t="shared" si="6"/>
        <v>35-day</v>
      </c>
      <c r="G236" s="112">
        <f t="shared" si="7"/>
        <v>3</v>
      </c>
      <c r="H236" s="112"/>
      <c r="I236" s="112"/>
      <c r="J236" s="113">
        <v>9</v>
      </c>
      <c r="K236" s="113" t="s">
        <v>219</v>
      </c>
    </row>
    <row r="237" spans="1:11" ht="15" x14ac:dyDescent="0.2">
      <c r="A237" s="112">
        <v>240235</v>
      </c>
      <c r="B237" s="113">
        <v>2024</v>
      </c>
      <c r="C237" s="113" t="s">
        <v>218</v>
      </c>
      <c r="D237" s="112" t="s">
        <v>33</v>
      </c>
      <c r="E237" s="112">
        <v>2408</v>
      </c>
      <c r="F237" s="112" t="str">
        <f t="shared" si="6"/>
        <v>35-day</v>
      </c>
      <c r="G237" s="112">
        <f t="shared" si="7"/>
        <v>3</v>
      </c>
      <c r="H237" s="112"/>
      <c r="I237" s="112"/>
      <c r="J237" s="113">
        <v>9</v>
      </c>
      <c r="K237" s="113" t="s">
        <v>219</v>
      </c>
    </row>
    <row r="238" spans="1:11" ht="15" x14ac:dyDescent="0.2">
      <c r="A238" s="112">
        <v>240236</v>
      </c>
      <c r="B238" s="113">
        <v>2024</v>
      </c>
      <c r="C238" s="113" t="s">
        <v>218</v>
      </c>
      <c r="D238" s="112" t="s">
        <v>33</v>
      </c>
      <c r="E238" s="112">
        <v>2409</v>
      </c>
      <c r="F238" s="112" t="str">
        <f t="shared" si="6"/>
        <v>35-day</v>
      </c>
      <c r="G238" s="112">
        <f t="shared" si="7"/>
        <v>3</v>
      </c>
      <c r="H238" s="112"/>
      <c r="I238" s="112"/>
      <c r="J238" s="113">
        <v>9</v>
      </c>
      <c r="K238" s="113" t="s">
        <v>219</v>
      </c>
    </row>
    <row r="239" spans="1:11" ht="15" x14ac:dyDescent="0.2">
      <c r="A239" s="112">
        <v>240237</v>
      </c>
      <c r="B239" s="113">
        <v>2024</v>
      </c>
      <c r="C239" s="113" t="s">
        <v>218</v>
      </c>
      <c r="D239" s="112" t="s">
        <v>33</v>
      </c>
      <c r="E239" s="112">
        <v>2410</v>
      </c>
      <c r="F239" s="112" t="str">
        <f t="shared" si="6"/>
        <v>35-day</v>
      </c>
      <c r="G239" s="112">
        <f t="shared" si="7"/>
        <v>3</v>
      </c>
      <c r="H239" s="112"/>
      <c r="I239" s="112"/>
      <c r="J239" s="113">
        <v>9</v>
      </c>
      <c r="K239" s="113" t="s">
        <v>219</v>
      </c>
    </row>
    <row r="240" spans="1:11" ht="15" x14ac:dyDescent="0.2">
      <c r="A240" s="112">
        <v>240238</v>
      </c>
      <c r="B240" s="113">
        <v>2024</v>
      </c>
      <c r="C240" s="113" t="s">
        <v>218</v>
      </c>
      <c r="D240" s="112" t="s">
        <v>33</v>
      </c>
      <c r="E240" s="112">
        <v>2411</v>
      </c>
      <c r="F240" s="112" t="str">
        <f t="shared" si="6"/>
        <v>35-day</v>
      </c>
      <c r="G240" s="112">
        <f t="shared" si="7"/>
        <v>3</v>
      </c>
      <c r="H240" s="112"/>
      <c r="I240" s="112"/>
      <c r="J240" s="113">
        <v>9</v>
      </c>
      <c r="K240" s="113" t="s">
        <v>219</v>
      </c>
    </row>
    <row r="241" spans="1:11" ht="15" x14ac:dyDescent="0.2">
      <c r="A241" s="112">
        <v>240239</v>
      </c>
      <c r="B241" s="113">
        <v>2024</v>
      </c>
      <c r="C241" s="113" t="s">
        <v>218</v>
      </c>
      <c r="D241" s="112" t="s">
        <v>33</v>
      </c>
      <c r="E241" s="112">
        <v>2412</v>
      </c>
      <c r="F241" s="112" t="str">
        <f t="shared" si="6"/>
        <v>35-day</v>
      </c>
      <c r="G241" s="112">
        <f t="shared" si="7"/>
        <v>3</v>
      </c>
      <c r="H241" s="112"/>
      <c r="I241" s="112"/>
      <c r="J241" s="113">
        <v>9</v>
      </c>
      <c r="K241" s="113" t="s">
        <v>219</v>
      </c>
    </row>
    <row r="242" spans="1:11" ht="15" x14ac:dyDescent="0.2">
      <c r="A242" s="112">
        <v>240240</v>
      </c>
      <c r="B242" s="113">
        <v>2024</v>
      </c>
      <c r="C242" s="113" t="s">
        <v>218</v>
      </c>
      <c r="D242" s="112" t="s">
        <v>21</v>
      </c>
      <c r="E242" s="112">
        <v>1101</v>
      </c>
      <c r="F242" s="112" t="str">
        <f t="shared" si="6"/>
        <v>45-day</v>
      </c>
      <c r="G242" s="112">
        <f t="shared" si="7"/>
        <v>3</v>
      </c>
      <c r="H242" s="112"/>
      <c r="I242" s="112"/>
      <c r="J242" s="113">
        <v>12</v>
      </c>
      <c r="K242" s="113" t="s">
        <v>219</v>
      </c>
    </row>
    <row r="243" spans="1:11" ht="15" x14ac:dyDescent="0.2">
      <c r="A243" s="112">
        <v>240241</v>
      </c>
      <c r="B243" s="113">
        <v>2024</v>
      </c>
      <c r="C243" s="113" t="s">
        <v>218</v>
      </c>
      <c r="D243" s="112" t="s">
        <v>21</v>
      </c>
      <c r="E243" s="112">
        <v>1102</v>
      </c>
      <c r="F243" s="112" t="str">
        <f t="shared" si="6"/>
        <v>45-day</v>
      </c>
      <c r="G243" s="112">
        <f t="shared" si="7"/>
        <v>3</v>
      </c>
      <c r="H243" s="112"/>
      <c r="I243" s="112"/>
      <c r="J243" s="113">
        <v>12</v>
      </c>
      <c r="K243" s="113" t="s">
        <v>219</v>
      </c>
    </row>
    <row r="244" spans="1:11" ht="15" x14ac:dyDescent="0.2">
      <c r="A244" s="112">
        <v>240242</v>
      </c>
      <c r="B244" s="113">
        <v>2024</v>
      </c>
      <c r="C244" s="113" t="s">
        <v>218</v>
      </c>
      <c r="D244" s="112" t="s">
        <v>21</v>
      </c>
      <c r="E244" s="112">
        <v>1103</v>
      </c>
      <c r="F244" s="112" t="str">
        <f t="shared" si="6"/>
        <v>45-day</v>
      </c>
      <c r="G244" s="112">
        <f t="shared" si="7"/>
        <v>3</v>
      </c>
      <c r="H244" s="112"/>
      <c r="I244" s="112"/>
      <c r="J244" s="113">
        <v>12</v>
      </c>
      <c r="K244" s="113" t="s">
        <v>219</v>
      </c>
    </row>
    <row r="245" spans="1:11" ht="15" x14ac:dyDescent="0.2">
      <c r="A245" s="112">
        <v>240243</v>
      </c>
      <c r="B245" s="113">
        <v>2024</v>
      </c>
      <c r="C245" s="113" t="s">
        <v>218</v>
      </c>
      <c r="D245" s="112" t="s">
        <v>21</v>
      </c>
      <c r="E245" s="112">
        <v>1104</v>
      </c>
      <c r="F245" s="112" t="str">
        <f t="shared" si="6"/>
        <v>45-day</v>
      </c>
      <c r="G245" s="112">
        <f t="shared" si="7"/>
        <v>3</v>
      </c>
      <c r="H245" s="112"/>
      <c r="I245" s="112"/>
      <c r="J245" s="113">
        <v>12</v>
      </c>
      <c r="K245" s="113" t="s">
        <v>219</v>
      </c>
    </row>
    <row r="246" spans="1:11" ht="15" x14ac:dyDescent="0.2">
      <c r="A246" s="112">
        <v>240244</v>
      </c>
      <c r="B246" s="113">
        <v>2024</v>
      </c>
      <c r="C246" s="113" t="s">
        <v>218</v>
      </c>
      <c r="D246" s="112" t="s">
        <v>21</v>
      </c>
      <c r="E246" s="112">
        <v>1105</v>
      </c>
      <c r="F246" s="112" t="str">
        <f t="shared" si="6"/>
        <v>45-day</v>
      </c>
      <c r="G246" s="112">
        <f t="shared" si="7"/>
        <v>3</v>
      </c>
      <c r="H246" s="112"/>
      <c r="I246" s="112"/>
      <c r="J246" s="113">
        <v>12</v>
      </c>
      <c r="K246" s="113" t="s">
        <v>219</v>
      </c>
    </row>
    <row r="247" spans="1:11" ht="15" x14ac:dyDescent="0.2">
      <c r="A247" s="112">
        <v>240245</v>
      </c>
      <c r="B247" s="113">
        <v>2024</v>
      </c>
      <c r="C247" s="113" t="s">
        <v>218</v>
      </c>
      <c r="D247" s="112" t="s">
        <v>21</v>
      </c>
      <c r="E247" s="112">
        <v>1106</v>
      </c>
      <c r="F247" s="112" t="str">
        <f t="shared" si="6"/>
        <v>45-day</v>
      </c>
      <c r="G247" s="112">
        <f t="shared" si="7"/>
        <v>3</v>
      </c>
      <c r="H247" s="112"/>
      <c r="I247" s="112"/>
      <c r="J247" s="113">
        <v>12</v>
      </c>
      <c r="K247" s="113" t="s">
        <v>219</v>
      </c>
    </row>
    <row r="248" spans="1:11" ht="15" x14ac:dyDescent="0.2">
      <c r="A248" s="112">
        <v>240246</v>
      </c>
      <c r="B248" s="113">
        <v>2024</v>
      </c>
      <c r="C248" s="113" t="s">
        <v>218</v>
      </c>
      <c r="D248" s="112" t="s">
        <v>21</v>
      </c>
      <c r="E248" s="112">
        <v>1201</v>
      </c>
      <c r="F248" s="112" t="str">
        <f t="shared" si="6"/>
        <v>45-day</v>
      </c>
      <c r="G248" s="112">
        <f t="shared" si="7"/>
        <v>3</v>
      </c>
      <c r="H248" s="112"/>
      <c r="I248" s="112"/>
      <c r="J248" s="113">
        <v>12</v>
      </c>
      <c r="K248" s="113" t="s">
        <v>219</v>
      </c>
    </row>
    <row r="249" spans="1:11" ht="15" x14ac:dyDescent="0.2">
      <c r="A249" s="112">
        <v>240247</v>
      </c>
      <c r="B249" s="113">
        <v>2024</v>
      </c>
      <c r="C249" s="113" t="s">
        <v>218</v>
      </c>
      <c r="D249" s="112" t="s">
        <v>21</v>
      </c>
      <c r="E249" s="112">
        <v>1202</v>
      </c>
      <c r="F249" s="112" t="str">
        <f t="shared" si="6"/>
        <v>45-day</v>
      </c>
      <c r="G249" s="112">
        <f t="shared" si="7"/>
        <v>3</v>
      </c>
      <c r="H249" s="112"/>
      <c r="I249" s="112"/>
      <c r="J249" s="113">
        <v>12</v>
      </c>
      <c r="K249" s="113" t="s">
        <v>219</v>
      </c>
    </row>
    <row r="250" spans="1:11" ht="15" x14ac:dyDescent="0.2">
      <c r="A250" s="112">
        <v>240248</v>
      </c>
      <c r="B250" s="113">
        <v>2024</v>
      </c>
      <c r="C250" s="113" t="s">
        <v>218</v>
      </c>
      <c r="D250" s="112" t="s">
        <v>21</v>
      </c>
      <c r="E250" s="112">
        <v>1203</v>
      </c>
      <c r="F250" s="112" t="str">
        <f t="shared" si="6"/>
        <v>45-day</v>
      </c>
      <c r="G250" s="112">
        <f t="shared" si="7"/>
        <v>3</v>
      </c>
      <c r="H250" s="112"/>
      <c r="I250" s="112"/>
      <c r="J250" s="113">
        <v>12</v>
      </c>
      <c r="K250" s="113" t="s">
        <v>219</v>
      </c>
    </row>
    <row r="251" spans="1:11" ht="15" x14ac:dyDescent="0.2">
      <c r="A251" s="112">
        <v>240249</v>
      </c>
      <c r="B251" s="113">
        <v>2024</v>
      </c>
      <c r="C251" s="113" t="s">
        <v>218</v>
      </c>
      <c r="D251" s="112" t="s">
        <v>21</v>
      </c>
      <c r="E251" s="112">
        <v>1204</v>
      </c>
      <c r="F251" s="112" t="str">
        <f t="shared" si="6"/>
        <v>45-day</v>
      </c>
      <c r="G251" s="112">
        <f t="shared" si="7"/>
        <v>3</v>
      </c>
      <c r="H251" s="112"/>
      <c r="I251" s="112"/>
      <c r="J251" s="113">
        <v>12</v>
      </c>
      <c r="K251" s="113" t="s">
        <v>219</v>
      </c>
    </row>
    <row r="252" spans="1:11" ht="15" x14ac:dyDescent="0.2">
      <c r="A252" s="112">
        <v>240250</v>
      </c>
      <c r="B252" s="113">
        <v>2024</v>
      </c>
      <c r="C252" s="113" t="s">
        <v>218</v>
      </c>
      <c r="D252" s="112" t="s">
        <v>21</v>
      </c>
      <c r="E252" s="112">
        <v>1205</v>
      </c>
      <c r="F252" s="112" t="str">
        <f t="shared" si="6"/>
        <v>45-day</v>
      </c>
      <c r="G252" s="112">
        <f t="shared" si="7"/>
        <v>3</v>
      </c>
      <c r="H252" s="112"/>
      <c r="I252" s="112"/>
      <c r="J252" s="113">
        <v>12</v>
      </c>
      <c r="K252" s="113" t="s">
        <v>219</v>
      </c>
    </row>
    <row r="253" spans="1:11" ht="15" x14ac:dyDescent="0.2">
      <c r="A253" s="112">
        <v>240251</v>
      </c>
      <c r="B253" s="113">
        <v>2024</v>
      </c>
      <c r="C253" s="113" t="s">
        <v>218</v>
      </c>
      <c r="D253" s="112" t="s">
        <v>21</v>
      </c>
      <c r="E253" s="112">
        <v>1206</v>
      </c>
      <c r="F253" s="112" t="str">
        <f t="shared" si="6"/>
        <v>45-day</v>
      </c>
      <c r="G253" s="112">
        <f t="shared" si="7"/>
        <v>3</v>
      </c>
      <c r="H253" s="112"/>
      <c r="I253" s="112"/>
      <c r="J253" s="113">
        <v>12</v>
      </c>
      <c r="K253" s="113" t="s">
        <v>219</v>
      </c>
    </row>
    <row r="254" spans="1:11" ht="15" x14ac:dyDescent="0.2">
      <c r="A254" s="112">
        <v>240252</v>
      </c>
      <c r="B254" s="113">
        <v>2024</v>
      </c>
      <c r="C254" s="113" t="s">
        <v>218</v>
      </c>
      <c r="D254" s="112" t="s">
        <v>21</v>
      </c>
      <c r="E254" s="112">
        <v>1307</v>
      </c>
      <c r="F254" s="112" t="str">
        <f t="shared" si="6"/>
        <v>45-day</v>
      </c>
      <c r="G254" s="112">
        <f t="shared" si="7"/>
        <v>3</v>
      </c>
      <c r="H254" s="112"/>
      <c r="I254" s="112"/>
      <c r="J254" s="113">
        <v>12</v>
      </c>
      <c r="K254" s="113" t="s">
        <v>219</v>
      </c>
    </row>
    <row r="255" spans="1:11" ht="15" x14ac:dyDescent="0.2">
      <c r="A255" s="112">
        <v>240253</v>
      </c>
      <c r="B255" s="113">
        <v>2024</v>
      </c>
      <c r="C255" s="113" t="s">
        <v>218</v>
      </c>
      <c r="D255" s="112" t="s">
        <v>21</v>
      </c>
      <c r="E255" s="112">
        <v>1308</v>
      </c>
      <c r="F255" s="112" t="str">
        <f t="shared" si="6"/>
        <v>45-day</v>
      </c>
      <c r="G255" s="112">
        <f t="shared" si="7"/>
        <v>3</v>
      </c>
      <c r="H255" s="112"/>
      <c r="I255" s="112"/>
      <c r="J255" s="113">
        <v>12</v>
      </c>
      <c r="K255" s="113" t="s">
        <v>219</v>
      </c>
    </row>
    <row r="256" spans="1:11" ht="15" x14ac:dyDescent="0.2">
      <c r="A256" s="112">
        <v>240254</v>
      </c>
      <c r="B256" s="113">
        <v>2024</v>
      </c>
      <c r="C256" s="113" t="s">
        <v>218</v>
      </c>
      <c r="D256" s="112" t="s">
        <v>21</v>
      </c>
      <c r="E256" s="112">
        <v>1309</v>
      </c>
      <c r="F256" s="112" t="str">
        <f t="shared" si="6"/>
        <v>45-day</v>
      </c>
      <c r="G256" s="112">
        <f t="shared" si="7"/>
        <v>3</v>
      </c>
      <c r="H256" s="112"/>
      <c r="I256" s="112"/>
      <c r="J256" s="113">
        <v>12</v>
      </c>
      <c r="K256" s="113" t="s">
        <v>219</v>
      </c>
    </row>
    <row r="257" spans="1:11" ht="15" x14ac:dyDescent="0.2">
      <c r="A257" s="112">
        <v>240255</v>
      </c>
      <c r="B257" s="113">
        <v>2024</v>
      </c>
      <c r="C257" s="113" t="s">
        <v>218</v>
      </c>
      <c r="D257" s="112" t="s">
        <v>21</v>
      </c>
      <c r="E257" s="112">
        <v>1310</v>
      </c>
      <c r="F257" s="112" t="str">
        <f t="shared" si="6"/>
        <v>45-day</v>
      </c>
      <c r="G257" s="112">
        <f t="shared" si="7"/>
        <v>3</v>
      </c>
      <c r="H257" s="112"/>
      <c r="I257" s="112"/>
      <c r="J257" s="113">
        <v>12</v>
      </c>
      <c r="K257" s="113" t="s">
        <v>219</v>
      </c>
    </row>
    <row r="258" spans="1:11" ht="15" x14ac:dyDescent="0.2">
      <c r="A258" s="112">
        <v>240256</v>
      </c>
      <c r="B258" s="113">
        <v>2024</v>
      </c>
      <c r="C258" s="113" t="s">
        <v>218</v>
      </c>
      <c r="D258" s="112" t="s">
        <v>21</v>
      </c>
      <c r="E258" s="112">
        <v>1311</v>
      </c>
      <c r="F258" s="112" t="str">
        <f t="shared" si="6"/>
        <v>45-day</v>
      </c>
      <c r="G258" s="112">
        <f t="shared" si="7"/>
        <v>3</v>
      </c>
      <c r="H258" s="112"/>
      <c r="I258" s="112"/>
      <c r="J258" s="113">
        <v>12</v>
      </c>
      <c r="K258" s="113" t="s">
        <v>219</v>
      </c>
    </row>
    <row r="259" spans="1:11" ht="15" x14ac:dyDescent="0.2">
      <c r="A259" s="112">
        <v>240257</v>
      </c>
      <c r="B259" s="113">
        <v>2024</v>
      </c>
      <c r="C259" s="113" t="s">
        <v>218</v>
      </c>
      <c r="D259" s="112" t="s">
        <v>21</v>
      </c>
      <c r="E259" s="112">
        <v>1312</v>
      </c>
      <c r="F259" s="112" t="str">
        <f t="shared" ref="F259:F322" si="8">VLOOKUP(J259,N$2:Q$41,3,FALSE)</f>
        <v>45-day</v>
      </c>
      <c r="G259" s="112">
        <f t="shared" ref="G259:G322" si="9">VLOOKUP(J259,N$2:Q$41,4,FALSE)</f>
        <v>3</v>
      </c>
      <c r="H259" s="112"/>
      <c r="I259" s="112"/>
      <c r="J259" s="113">
        <v>12</v>
      </c>
      <c r="K259" s="113" t="s">
        <v>219</v>
      </c>
    </row>
    <row r="260" spans="1:11" ht="15" x14ac:dyDescent="0.2">
      <c r="A260" s="112">
        <v>240258</v>
      </c>
      <c r="B260" s="113">
        <v>2024</v>
      </c>
      <c r="C260" s="113" t="s">
        <v>218</v>
      </c>
      <c r="D260" s="112" t="s">
        <v>21</v>
      </c>
      <c r="E260" s="112">
        <v>1401</v>
      </c>
      <c r="F260" s="112" t="str">
        <f t="shared" si="8"/>
        <v>45-day</v>
      </c>
      <c r="G260" s="112">
        <f t="shared" si="9"/>
        <v>3</v>
      </c>
      <c r="H260" s="112"/>
      <c r="I260" s="112"/>
      <c r="J260" s="113">
        <v>12</v>
      </c>
      <c r="K260" s="113" t="s">
        <v>219</v>
      </c>
    </row>
    <row r="261" spans="1:11" ht="15" x14ac:dyDescent="0.2">
      <c r="A261" s="112">
        <v>240259</v>
      </c>
      <c r="B261" s="113">
        <v>2024</v>
      </c>
      <c r="C261" s="113" t="s">
        <v>218</v>
      </c>
      <c r="D261" s="112" t="s">
        <v>21</v>
      </c>
      <c r="E261" s="112">
        <v>1402</v>
      </c>
      <c r="F261" s="112" t="str">
        <f t="shared" si="8"/>
        <v>45-day</v>
      </c>
      <c r="G261" s="112">
        <f t="shared" si="9"/>
        <v>3</v>
      </c>
      <c r="H261" s="112"/>
      <c r="I261" s="112"/>
      <c r="J261" s="113">
        <v>12</v>
      </c>
      <c r="K261" s="113" t="s">
        <v>219</v>
      </c>
    </row>
    <row r="262" spans="1:11" ht="15" x14ac:dyDescent="0.2">
      <c r="A262" s="112">
        <v>240260</v>
      </c>
      <c r="B262" s="113">
        <v>2024</v>
      </c>
      <c r="C262" s="113" t="s">
        <v>218</v>
      </c>
      <c r="D262" s="112" t="s">
        <v>21</v>
      </c>
      <c r="E262" s="112">
        <v>1403</v>
      </c>
      <c r="F262" s="112" t="str">
        <f t="shared" si="8"/>
        <v>45-day</v>
      </c>
      <c r="G262" s="112">
        <f t="shared" si="9"/>
        <v>3</v>
      </c>
      <c r="H262" s="112"/>
      <c r="I262" s="112"/>
      <c r="J262" s="113">
        <v>12</v>
      </c>
      <c r="K262" s="113" t="s">
        <v>219</v>
      </c>
    </row>
    <row r="263" spans="1:11" ht="15" x14ac:dyDescent="0.2">
      <c r="A263" s="112">
        <v>240261</v>
      </c>
      <c r="B263" s="113">
        <v>2024</v>
      </c>
      <c r="C263" s="113" t="s">
        <v>218</v>
      </c>
      <c r="D263" s="112" t="s">
        <v>21</v>
      </c>
      <c r="E263" s="112">
        <v>1404</v>
      </c>
      <c r="F263" s="112" t="str">
        <f t="shared" si="8"/>
        <v>45-day</v>
      </c>
      <c r="G263" s="112">
        <f t="shared" si="9"/>
        <v>3</v>
      </c>
      <c r="H263" s="112"/>
      <c r="I263" s="112"/>
      <c r="J263" s="113">
        <v>12</v>
      </c>
      <c r="K263" s="113" t="s">
        <v>219</v>
      </c>
    </row>
    <row r="264" spans="1:11" ht="15" x14ac:dyDescent="0.2">
      <c r="A264" s="112">
        <v>240262</v>
      </c>
      <c r="B264" s="113">
        <v>2024</v>
      </c>
      <c r="C264" s="113" t="s">
        <v>218</v>
      </c>
      <c r="D264" s="112" t="s">
        <v>21</v>
      </c>
      <c r="E264" s="112">
        <v>1405</v>
      </c>
      <c r="F264" s="112" t="str">
        <f t="shared" si="8"/>
        <v>45-day</v>
      </c>
      <c r="G264" s="112">
        <f t="shared" si="9"/>
        <v>3</v>
      </c>
      <c r="H264" s="112"/>
      <c r="I264" s="112"/>
      <c r="J264" s="113">
        <v>12</v>
      </c>
      <c r="K264" s="113" t="s">
        <v>219</v>
      </c>
    </row>
    <row r="265" spans="1:11" ht="15" x14ac:dyDescent="0.2">
      <c r="A265" s="112">
        <v>240263</v>
      </c>
      <c r="B265" s="113">
        <v>2024</v>
      </c>
      <c r="C265" s="113" t="s">
        <v>218</v>
      </c>
      <c r="D265" s="112" t="s">
        <v>21</v>
      </c>
      <c r="E265" s="112">
        <v>1406</v>
      </c>
      <c r="F265" s="112" t="str">
        <f t="shared" si="8"/>
        <v>45-day</v>
      </c>
      <c r="G265" s="112">
        <f t="shared" si="9"/>
        <v>3</v>
      </c>
      <c r="H265" s="112"/>
      <c r="I265" s="112"/>
      <c r="J265" s="113">
        <v>12</v>
      </c>
      <c r="K265" s="113" t="s">
        <v>219</v>
      </c>
    </row>
    <row r="266" spans="1:11" ht="15" x14ac:dyDescent="0.2">
      <c r="A266" s="112">
        <v>240264</v>
      </c>
      <c r="B266" s="113">
        <v>2024</v>
      </c>
      <c r="C266" s="113" t="s">
        <v>218</v>
      </c>
      <c r="D266" s="112" t="s">
        <v>33</v>
      </c>
      <c r="E266" s="112">
        <v>2101</v>
      </c>
      <c r="F266" s="112" t="str">
        <f t="shared" si="8"/>
        <v>45-day</v>
      </c>
      <c r="G266" s="112">
        <f t="shared" si="9"/>
        <v>3</v>
      </c>
      <c r="H266" s="112"/>
      <c r="I266" s="112"/>
      <c r="J266" s="113">
        <v>11</v>
      </c>
      <c r="K266" s="113" t="s">
        <v>219</v>
      </c>
    </row>
    <row r="267" spans="1:11" ht="15" x14ac:dyDescent="0.2">
      <c r="A267" s="112">
        <v>240265</v>
      </c>
      <c r="B267" s="113">
        <v>2024</v>
      </c>
      <c r="C267" s="113" t="s">
        <v>218</v>
      </c>
      <c r="D267" s="112" t="s">
        <v>33</v>
      </c>
      <c r="E267" s="112">
        <v>2102</v>
      </c>
      <c r="F267" s="112" t="str">
        <f t="shared" si="8"/>
        <v>45-day</v>
      </c>
      <c r="G267" s="112">
        <f t="shared" si="9"/>
        <v>3</v>
      </c>
      <c r="H267" s="112"/>
      <c r="I267" s="112"/>
      <c r="J267" s="113">
        <v>11</v>
      </c>
      <c r="K267" s="113" t="s">
        <v>219</v>
      </c>
    </row>
    <row r="268" spans="1:11" ht="15" x14ac:dyDescent="0.2">
      <c r="A268" s="112">
        <v>240266</v>
      </c>
      <c r="B268" s="113">
        <v>2024</v>
      </c>
      <c r="C268" s="113" t="s">
        <v>218</v>
      </c>
      <c r="D268" s="112" t="s">
        <v>33</v>
      </c>
      <c r="E268" s="112">
        <v>2103</v>
      </c>
      <c r="F268" s="112" t="str">
        <f t="shared" si="8"/>
        <v>45-day</v>
      </c>
      <c r="G268" s="112">
        <f t="shared" si="9"/>
        <v>3</v>
      </c>
      <c r="H268" s="112"/>
      <c r="I268" s="112"/>
      <c r="J268" s="113">
        <v>11</v>
      </c>
      <c r="K268" s="113" t="s">
        <v>219</v>
      </c>
    </row>
    <row r="269" spans="1:11" ht="15" x14ac:dyDescent="0.2">
      <c r="A269" s="112">
        <v>240267</v>
      </c>
      <c r="B269" s="113">
        <v>2024</v>
      </c>
      <c r="C269" s="113" t="s">
        <v>218</v>
      </c>
      <c r="D269" s="112" t="s">
        <v>33</v>
      </c>
      <c r="E269" s="112">
        <v>2104</v>
      </c>
      <c r="F269" s="112" t="str">
        <f t="shared" si="8"/>
        <v>45-day</v>
      </c>
      <c r="G269" s="112">
        <f t="shared" si="9"/>
        <v>3</v>
      </c>
      <c r="H269" s="112"/>
      <c r="I269" s="112"/>
      <c r="J269" s="113">
        <v>11</v>
      </c>
      <c r="K269" s="113" t="s">
        <v>219</v>
      </c>
    </row>
    <row r="270" spans="1:11" ht="15" x14ac:dyDescent="0.2">
      <c r="A270" s="112">
        <v>240268</v>
      </c>
      <c r="B270" s="113">
        <v>2024</v>
      </c>
      <c r="C270" s="113" t="s">
        <v>218</v>
      </c>
      <c r="D270" s="112" t="s">
        <v>33</v>
      </c>
      <c r="E270" s="112">
        <v>2105</v>
      </c>
      <c r="F270" s="112" t="str">
        <f t="shared" si="8"/>
        <v>45-day</v>
      </c>
      <c r="G270" s="112">
        <f t="shared" si="9"/>
        <v>3</v>
      </c>
      <c r="H270" s="112"/>
      <c r="I270" s="112"/>
      <c r="J270" s="113">
        <v>11</v>
      </c>
      <c r="K270" s="113" t="s">
        <v>219</v>
      </c>
    </row>
    <row r="271" spans="1:11" ht="15" x14ac:dyDescent="0.2">
      <c r="A271" s="112">
        <v>240269</v>
      </c>
      <c r="B271" s="113">
        <v>2024</v>
      </c>
      <c r="C271" s="113" t="s">
        <v>218</v>
      </c>
      <c r="D271" s="112" t="s">
        <v>33</v>
      </c>
      <c r="E271" s="112">
        <v>2106</v>
      </c>
      <c r="F271" s="112" t="str">
        <f t="shared" si="8"/>
        <v>45-day</v>
      </c>
      <c r="G271" s="112">
        <f t="shared" si="9"/>
        <v>3</v>
      </c>
      <c r="H271" s="112"/>
      <c r="I271" s="112"/>
      <c r="J271" s="113">
        <v>11</v>
      </c>
      <c r="K271" s="113" t="s">
        <v>219</v>
      </c>
    </row>
    <row r="272" spans="1:11" ht="15" x14ac:dyDescent="0.2">
      <c r="A272" s="112">
        <v>240270</v>
      </c>
      <c r="B272" s="113">
        <v>2024</v>
      </c>
      <c r="C272" s="113" t="s">
        <v>218</v>
      </c>
      <c r="D272" s="112" t="s">
        <v>33</v>
      </c>
      <c r="E272" s="112">
        <v>2201</v>
      </c>
      <c r="F272" s="112" t="str">
        <f t="shared" si="8"/>
        <v>45-day</v>
      </c>
      <c r="G272" s="112">
        <f t="shared" si="9"/>
        <v>3</v>
      </c>
      <c r="H272" s="112"/>
      <c r="I272" s="112"/>
      <c r="J272" s="113">
        <v>11</v>
      </c>
      <c r="K272" s="113" t="s">
        <v>219</v>
      </c>
    </row>
    <row r="273" spans="1:11" ht="15" x14ac:dyDescent="0.2">
      <c r="A273" s="112">
        <v>240271</v>
      </c>
      <c r="B273" s="113">
        <v>2024</v>
      </c>
      <c r="C273" s="113" t="s">
        <v>218</v>
      </c>
      <c r="D273" s="112" t="s">
        <v>33</v>
      </c>
      <c r="E273" s="112">
        <v>2202</v>
      </c>
      <c r="F273" s="112" t="str">
        <f t="shared" si="8"/>
        <v>45-day</v>
      </c>
      <c r="G273" s="112">
        <f t="shared" si="9"/>
        <v>3</v>
      </c>
      <c r="H273" s="112"/>
      <c r="I273" s="112"/>
      <c r="J273" s="113">
        <v>11</v>
      </c>
      <c r="K273" s="113" t="s">
        <v>219</v>
      </c>
    </row>
    <row r="274" spans="1:11" ht="15" x14ac:dyDescent="0.2">
      <c r="A274" s="112">
        <v>240272</v>
      </c>
      <c r="B274" s="113">
        <v>2024</v>
      </c>
      <c r="C274" s="113" t="s">
        <v>218</v>
      </c>
      <c r="D274" s="112" t="s">
        <v>33</v>
      </c>
      <c r="E274" s="112">
        <v>2203</v>
      </c>
      <c r="F274" s="112" t="str">
        <f t="shared" si="8"/>
        <v>45-day</v>
      </c>
      <c r="G274" s="112">
        <f t="shared" si="9"/>
        <v>3</v>
      </c>
      <c r="H274" s="112"/>
      <c r="I274" s="112"/>
      <c r="J274" s="113">
        <v>11</v>
      </c>
      <c r="K274" s="113" t="s">
        <v>219</v>
      </c>
    </row>
    <row r="275" spans="1:11" ht="15" x14ac:dyDescent="0.2">
      <c r="A275" s="112">
        <v>240273</v>
      </c>
      <c r="B275" s="113">
        <v>2024</v>
      </c>
      <c r="C275" s="113" t="s">
        <v>218</v>
      </c>
      <c r="D275" s="112" t="s">
        <v>33</v>
      </c>
      <c r="E275" s="112">
        <v>2204</v>
      </c>
      <c r="F275" s="112" t="str">
        <f t="shared" si="8"/>
        <v>45-day</v>
      </c>
      <c r="G275" s="112">
        <f t="shared" si="9"/>
        <v>3</v>
      </c>
      <c r="H275" s="112"/>
      <c r="I275" s="112"/>
      <c r="J275" s="113">
        <v>11</v>
      </c>
      <c r="K275" s="113" t="s">
        <v>219</v>
      </c>
    </row>
    <row r="276" spans="1:11" ht="15" x14ac:dyDescent="0.2">
      <c r="A276" s="112">
        <v>240274</v>
      </c>
      <c r="B276" s="113">
        <v>2024</v>
      </c>
      <c r="C276" s="113" t="s">
        <v>218</v>
      </c>
      <c r="D276" s="112" t="s">
        <v>33</v>
      </c>
      <c r="E276" s="112">
        <v>2205</v>
      </c>
      <c r="F276" s="112" t="str">
        <f t="shared" si="8"/>
        <v>45-day</v>
      </c>
      <c r="G276" s="112">
        <f t="shared" si="9"/>
        <v>3</v>
      </c>
      <c r="H276" s="112"/>
      <c r="I276" s="112"/>
      <c r="J276" s="113">
        <v>11</v>
      </c>
      <c r="K276" s="113" t="s">
        <v>219</v>
      </c>
    </row>
    <row r="277" spans="1:11" ht="15" x14ac:dyDescent="0.2">
      <c r="A277" s="112">
        <v>240275</v>
      </c>
      <c r="B277" s="113">
        <v>2024</v>
      </c>
      <c r="C277" s="113" t="s">
        <v>218</v>
      </c>
      <c r="D277" s="112" t="s">
        <v>33</v>
      </c>
      <c r="E277" s="112">
        <v>2206</v>
      </c>
      <c r="F277" s="112" t="str">
        <f t="shared" si="8"/>
        <v>45-day</v>
      </c>
      <c r="G277" s="112">
        <f t="shared" si="9"/>
        <v>3</v>
      </c>
      <c r="H277" s="112"/>
      <c r="I277" s="112"/>
      <c r="J277" s="113">
        <v>11</v>
      </c>
      <c r="K277" s="113" t="s">
        <v>219</v>
      </c>
    </row>
    <row r="278" spans="1:11" ht="15" x14ac:dyDescent="0.2">
      <c r="A278" s="112">
        <v>240276</v>
      </c>
      <c r="B278" s="113">
        <v>2024</v>
      </c>
      <c r="C278" s="113" t="s">
        <v>218</v>
      </c>
      <c r="D278" s="112" t="s">
        <v>33</v>
      </c>
      <c r="E278" s="112">
        <v>2307</v>
      </c>
      <c r="F278" s="112" t="str">
        <f t="shared" si="8"/>
        <v>45-day</v>
      </c>
      <c r="G278" s="112">
        <f t="shared" si="9"/>
        <v>3</v>
      </c>
      <c r="H278" s="112"/>
      <c r="I278" s="112"/>
      <c r="J278" s="113">
        <v>11</v>
      </c>
      <c r="K278" s="113" t="s">
        <v>219</v>
      </c>
    </row>
    <row r="279" spans="1:11" ht="15" x14ac:dyDescent="0.2">
      <c r="A279" s="112">
        <v>240277</v>
      </c>
      <c r="B279" s="113">
        <v>2024</v>
      </c>
      <c r="C279" s="113" t="s">
        <v>218</v>
      </c>
      <c r="D279" s="112" t="s">
        <v>33</v>
      </c>
      <c r="E279" s="112">
        <v>2308</v>
      </c>
      <c r="F279" s="112" t="str">
        <f t="shared" si="8"/>
        <v>45-day</v>
      </c>
      <c r="G279" s="112">
        <f t="shared" si="9"/>
        <v>3</v>
      </c>
      <c r="H279" s="112"/>
      <c r="I279" s="112"/>
      <c r="J279" s="113">
        <v>11</v>
      </c>
      <c r="K279" s="113" t="s">
        <v>219</v>
      </c>
    </row>
    <row r="280" spans="1:11" ht="15" x14ac:dyDescent="0.2">
      <c r="A280" s="112">
        <v>240278</v>
      </c>
      <c r="B280" s="113">
        <v>2024</v>
      </c>
      <c r="C280" s="113" t="s">
        <v>218</v>
      </c>
      <c r="D280" s="112" t="s">
        <v>33</v>
      </c>
      <c r="E280" s="112">
        <v>2309</v>
      </c>
      <c r="F280" s="112" t="str">
        <f t="shared" si="8"/>
        <v>45-day</v>
      </c>
      <c r="G280" s="112">
        <f t="shared" si="9"/>
        <v>3</v>
      </c>
      <c r="H280" s="112"/>
      <c r="I280" s="112"/>
      <c r="J280" s="113">
        <v>11</v>
      </c>
      <c r="K280" s="113" t="s">
        <v>219</v>
      </c>
    </row>
    <row r="281" spans="1:11" ht="15" x14ac:dyDescent="0.2">
      <c r="A281" s="112">
        <v>240279</v>
      </c>
      <c r="B281" s="113">
        <v>2024</v>
      </c>
      <c r="C281" s="113" t="s">
        <v>218</v>
      </c>
      <c r="D281" s="112" t="s">
        <v>33</v>
      </c>
      <c r="E281" s="112">
        <v>2310</v>
      </c>
      <c r="F281" s="112" t="str">
        <f t="shared" si="8"/>
        <v>45-day</v>
      </c>
      <c r="G281" s="112">
        <f t="shared" si="9"/>
        <v>3</v>
      </c>
      <c r="H281" s="112"/>
      <c r="I281" s="112"/>
      <c r="J281" s="113">
        <v>11</v>
      </c>
      <c r="K281" s="113" t="s">
        <v>219</v>
      </c>
    </row>
    <row r="282" spans="1:11" ht="15" x14ac:dyDescent="0.2">
      <c r="A282" s="112">
        <v>240280</v>
      </c>
      <c r="B282" s="113">
        <v>2024</v>
      </c>
      <c r="C282" s="113" t="s">
        <v>218</v>
      </c>
      <c r="D282" s="112" t="s">
        <v>33</v>
      </c>
      <c r="E282" s="112">
        <v>2311</v>
      </c>
      <c r="F282" s="112" t="str">
        <f t="shared" si="8"/>
        <v>45-day</v>
      </c>
      <c r="G282" s="112">
        <f t="shared" si="9"/>
        <v>3</v>
      </c>
      <c r="H282" s="112"/>
      <c r="I282" s="112"/>
      <c r="J282" s="113">
        <v>11</v>
      </c>
      <c r="K282" s="113" t="s">
        <v>219</v>
      </c>
    </row>
    <row r="283" spans="1:11" ht="15" x14ac:dyDescent="0.2">
      <c r="A283" s="112">
        <v>240281</v>
      </c>
      <c r="B283" s="113">
        <v>2024</v>
      </c>
      <c r="C283" s="113" t="s">
        <v>218</v>
      </c>
      <c r="D283" s="112" t="s">
        <v>33</v>
      </c>
      <c r="E283" s="112">
        <v>2312</v>
      </c>
      <c r="F283" s="112" t="str">
        <f t="shared" si="8"/>
        <v>45-day</v>
      </c>
      <c r="G283" s="112">
        <f t="shared" si="9"/>
        <v>3</v>
      </c>
      <c r="H283" s="112"/>
      <c r="I283" s="112"/>
      <c r="J283" s="113">
        <v>11</v>
      </c>
      <c r="K283" s="113" t="s">
        <v>219</v>
      </c>
    </row>
    <row r="284" spans="1:11" ht="15" x14ac:dyDescent="0.2">
      <c r="A284" s="112">
        <v>240282</v>
      </c>
      <c r="B284" s="113">
        <v>2024</v>
      </c>
      <c r="C284" s="113" t="s">
        <v>218</v>
      </c>
      <c r="D284" s="112" t="s">
        <v>33</v>
      </c>
      <c r="E284" s="112">
        <v>2401</v>
      </c>
      <c r="F284" s="112" t="str">
        <f t="shared" si="8"/>
        <v>45-day</v>
      </c>
      <c r="G284" s="112">
        <f t="shared" si="9"/>
        <v>3</v>
      </c>
      <c r="H284" s="112"/>
      <c r="I284" s="112"/>
      <c r="J284" s="113">
        <v>11</v>
      </c>
      <c r="K284" s="113" t="s">
        <v>219</v>
      </c>
    </row>
    <row r="285" spans="1:11" ht="15" x14ac:dyDescent="0.2">
      <c r="A285" s="112">
        <v>240283</v>
      </c>
      <c r="B285" s="113">
        <v>2024</v>
      </c>
      <c r="C285" s="113" t="s">
        <v>218</v>
      </c>
      <c r="D285" s="112" t="s">
        <v>33</v>
      </c>
      <c r="E285" s="112">
        <v>2402</v>
      </c>
      <c r="F285" s="112" t="str">
        <f t="shared" si="8"/>
        <v>45-day</v>
      </c>
      <c r="G285" s="112">
        <f t="shared" si="9"/>
        <v>3</v>
      </c>
      <c r="H285" s="112"/>
      <c r="I285" s="112"/>
      <c r="J285" s="113">
        <v>11</v>
      </c>
      <c r="K285" s="113" t="s">
        <v>219</v>
      </c>
    </row>
    <row r="286" spans="1:11" ht="15" x14ac:dyDescent="0.2">
      <c r="A286" s="112">
        <v>240284</v>
      </c>
      <c r="B286" s="113">
        <v>2024</v>
      </c>
      <c r="C286" s="113" t="s">
        <v>218</v>
      </c>
      <c r="D286" s="112" t="s">
        <v>33</v>
      </c>
      <c r="E286" s="112">
        <v>2403</v>
      </c>
      <c r="F286" s="112" t="str">
        <f t="shared" si="8"/>
        <v>45-day</v>
      </c>
      <c r="G286" s="112">
        <f t="shared" si="9"/>
        <v>3</v>
      </c>
      <c r="H286" s="112"/>
      <c r="I286" s="112"/>
      <c r="J286" s="113">
        <v>11</v>
      </c>
      <c r="K286" s="113" t="s">
        <v>219</v>
      </c>
    </row>
    <row r="287" spans="1:11" ht="15" x14ac:dyDescent="0.2">
      <c r="A287" s="112">
        <v>240285</v>
      </c>
      <c r="B287" s="113">
        <v>2024</v>
      </c>
      <c r="C287" s="113" t="s">
        <v>218</v>
      </c>
      <c r="D287" s="112" t="s">
        <v>33</v>
      </c>
      <c r="E287" s="112">
        <v>2404</v>
      </c>
      <c r="F287" s="112" t="str">
        <f t="shared" si="8"/>
        <v>45-day</v>
      </c>
      <c r="G287" s="112">
        <f t="shared" si="9"/>
        <v>3</v>
      </c>
      <c r="H287" s="112"/>
      <c r="I287" s="112"/>
      <c r="J287" s="113">
        <v>11</v>
      </c>
      <c r="K287" s="113" t="s">
        <v>219</v>
      </c>
    </row>
    <row r="288" spans="1:11" ht="15" x14ac:dyDescent="0.2">
      <c r="A288" s="112">
        <v>240286</v>
      </c>
      <c r="B288" s="113">
        <v>2024</v>
      </c>
      <c r="C288" s="113" t="s">
        <v>218</v>
      </c>
      <c r="D288" s="112" t="s">
        <v>33</v>
      </c>
      <c r="E288" s="112">
        <v>2405</v>
      </c>
      <c r="F288" s="112" t="str">
        <f t="shared" si="8"/>
        <v>45-day</v>
      </c>
      <c r="G288" s="112">
        <f t="shared" si="9"/>
        <v>3</v>
      </c>
      <c r="H288" s="112"/>
      <c r="I288" s="112"/>
      <c r="J288" s="113">
        <v>11</v>
      </c>
      <c r="K288" s="113" t="s">
        <v>219</v>
      </c>
    </row>
    <row r="289" spans="1:11" ht="15" x14ac:dyDescent="0.2">
      <c r="A289" s="112">
        <v>240287</v>
      </c>
      <c r="B289" s="113">
        <v>2024</v>
      </c>
      <c r="C289" s="113" t="s">
        <v>218</v>
      </c>
      <c r="D289" s="112" t="s">
        <v>33</v>
      </c>
      <c r="E289" s="112">
        <v>2406</v>
      </c>
      <c r="F289" s="112" t="str">
        <f t="shared" si="8"/>
        <v>45-day</v>
      </c>
      <c r="G289" s="112">
        <f t="shared" si="9"/>
        <v>3</v>
      </c>
      <c r="H289" s="112"/>
      <c r="I289" s="112"/>
      <c r="J289" s="113">
        <v>11</v>
      </c>
      <c r="K289" s="113" t="s">
        <v>219</v>
      </c>
    </row>
    <row r="290" spans="1:11" ht="15" x14ac:dyDescent="0.2">
      <c r="A290" s="112">
        <v>240288</v>
      </c>
      <c r="B290" s="113">
        <v>2024</v>
      </c>
      <c r="C290" s="113" t="s">
        <v>218</v>
      </c>
      <c r="D290" s="112" t="s">
        <v>21</v>
      </c>
      <c r="E290" s="112">
        <v>1107</v>
      </c>
      <c r="F290" s="112" t="str">
        <f t="shared" si="8"/>
        <v>35-day</v>
      </c>
      <c r="G290" s="112">
        <f t="shared" si="9"/>
        <v>4</v>
      </c>
      <c r="H290" s="112"/>
      <c r="I290" s="112"/>
      <c r="J290" s="113">
        <v>14</v>
      </c>
      <c r="K290" s="113" t="s">
        <v>219</v>
      </c>
    </row>
    <row r="291" spans="1:11" ht="15" x14ac:dyDescent="0.2">
      <c r="A291" s="112">
        <v>240289</v>
      </c>
      <c r="B291" s="113">
        <v>2024</v>
      </c>
      <c r="C291" s="113" t="s">
        <v>218</v>
      </c>
      <c r="D291" s="112" t="s">
        <v>21</v>
      </c>
      <c r="E291" s="112">
        <v>1108</v>
      </c>
      <c r="F291" s="112" t="str">
        <f t="shared" si="8"/>
        <v>35-day</v>
      </c>
      <c r="G291" s="112">
        <f t="shared" si="9"/>
        <v>4</v>
      </c>
      <c r="H291" s="112"/>
      <c r="I291" s="112"/>
      <c r="J291" s="113">
        <v>14</v>
      </c>
      <c r="K291" s="113" t="s">
        <v>219</v>
      </c>
    </row>
    <row r="292" spans="1:11" ht="15" x14ac:dyDescent="0.2">
      <c r="A292" s="112">
        <v>240290</v>
      </c>
      <c r="B292" s="113">
        <v>2024</v>
      </c>
      <c r="C292" s="113" t="s">
        <v>218</v>
      </c>
      <c r="D292" s="112" t="s">
        <v>21</v>
      </c>
      <c r="E292" s="112">
        <v>1109</v>
      </c>
      <c r="F292" s="112" t="str">
        <f t="shared" si="8"/>
        <v>35-day</v>
      </c>
      <c r="G292" s="112">
        <f t="shared" si="9"/>
        <v>4</v>
      </c>
      <c r="H292" s="112"/>
      <c r="I292" s="112"/>
      <c r="J292" s="113">
        <v>14</v>
      </c>
      <c r="K292" s="113" t="s">
        <v>219</v>
      </c>
    </row>
    <row r="293" spans="1:11" ht="15" x14ac:dyDescent="0.2">
      <c r="A293" s="112">
        <v>240291</v>
      </c>
      <c r="B293" s="113">
        <v>2024</v>
      </c>
      <c r="C293" s="113" t="s">
        <v>218</v>
      </c>
      <c r="D293" s="112" t="s">
        <v>21</v>
      </c>
      <c r="E293" s="112">
        <v>1110</v>
      </c>
      <c r="F293" s="112" t="str">
        <f t="shared" si="8"/>
        <v>35-day</v>
      </c>
      <c r="G293" s="112">
        <f t="shared" si="9"/>
        <v>4</v>
      </c>
      <c r="H293" s="112"/>
      <c r="I293" s="112"/>
      <c r="J293" s="113">
        <v>14</v>
      </c>
      <c r="K293" s="113" t="s">
        <v>219</v>
      </c>
    </row>
    <row r="294" spans="1:11" ht="15" x14ac:dyDescent="0.2">
      <c r="A294" s="112">
        <v>240292</v>
      </c>
      <c r="B294" s="113">
        <v>2024</v>
      </c>
      <c r="C294" s="113" t="s">
        <v>218</v>
      </c>
      <c r="D294" s="112" t="s">
        <v>21</v>
      </c>
      <c r="E294" s="112">
        <v>1111</v>
      </c>
      <c r="F294" s="112" t="str">
        <f t="shared" si="8"/>
        <v>35-day</v>
      </c>
      <c r="G294" s="112">
        <f t="shared" si="9"/>
        <v>4</v>
      </c>
      <c r="H294" s="112"/>
      <c r="I294" s="112"/>
      <c r="J294" s="113">
        <v>14</v>
      </c>
      <c r="K294" s="113" t="s">
        <v>219</v>
      </c>
    </row>
    <row r="295" spans="1:11" ht="15" x14ac:dyDescent="0.2">
      <c r="A295" s="112">
        <v>240293</v>
      </c>
      <c r="B295" s="113">
        <v>2024</v>
      </c>
      <c r="C295" s="113" t="s">
        <v>218</v>
      </c>
      <c r="D295" s="112" t="s">
        <v>21</v>
      </c>
      <c r="E295" s="112">
        <v>1112</v>
      </c>
      <c r="F295" s="112" t="str">
        <f t="shared" si="8"/>
        <v>35-day</v>
      </c>
      <c r="G295" s="112">
        <f t="shared" si="9"/>
        <v>4</v>
      </c>
      <c r="H295" s="112"/>
      <c r="I295" s="112"/>
      <c r="J295" s="113">
        <v>14</v>
      </c>
      <c r="K295" s="113" t="s">
        <v>219</v>
      </c>
    </row>
    <row r="296" spans="1:11" ht="15" x14ac:dyDescent="0.2">
      <c r="A296" s="112">
        <v>240294</v>
      </c>
      <c r="B296" s="113">
        <v>2024</v>
      </c>
      <c r="C296" s="113" t="s">
        <v>218</v>
      </c>
      <c r="D296" s="112" t="s">
        <v>21</v>
      </c>
      <c r="E296" s="112">
        <v>1207</v>
      </c>
      <c r="F296" s="112" t="str">
        <f t="shared" si="8"/>
        <v>35-day</v>
      </c>
      <c r="G296" s="112">
        <f t="shared" si="9"/>
        <v>4</v>
      </c>
      <c r="H296" s="112"/>
      <c r="I296" s="112"/>
      <c r="J296" s="113">
        <v>14</v>
      </c>
      <c r="K296" s="113" t="s">
        <v>219</v>
      </c>
    </row>
    <row r="297" spans="1:11" ht="15" x14ac:dyDescent="0.2">
      <c r="A297" s="112">
        <v>240295</v>
      </c>
      <c r="B297" s="113">
        <v>2024</v>
      </c>
      <c r="C297" s="113" t="s">
        <v>218</v>
      </c>
      <c r="D297" s="112" t="s">
        <v>21</v>
      </c>
      <c r="E297" s="112">
        <v>1208</v>
      </c>
      <c r="F297" s="112" t="str">
        <f t="shared" si="8"/>
        <v>35-day</v>
      </c>
      <c r="G297" s="112">
        <f t="shared" si="9"/>
        <v>4</v>
      </c>
      <c r="H297" s="112"/>
      <c r="I297" s="112"/>
      <c r="J297" s="113">
        <v>14</v>
      </c>
      <c r="K297" s="113" t="s">
        <v>219</v>
      </c>
    </row>
    <row r="298" spans="1:11" ht="15" x14ac:dyDescent="0.2">
      <c r="A298" s="112">
        <v>240296</v>
      </c>
      <c r="B298" s="113">
        <v>2024</v>
      </c>
      <c r="C298" s="113" t="s">
        <v>218</v>
      </c>
      <c r="D298" s="112" t="s">
        <v>21</v>
      </c>
      <c r="E298" s="112">
        <v>1209</v>
      </c>
      <c r="F298" s="112" t="str">
        <f t="shared" si="8"/>
        <v>35-day</v>
      </c>
      <c r="G298" s="112">
        <f t="shared" si="9"/>
        <v>4</v>
      </c>
      <c r="H298" s="112"/>
      <c r="I298" s="112"/>
      <c r="J298" s="113">
        <v>14</v>
      </c>
      <c r="K298" s="113" t="s">
        <v>219</v>
      </c>
    </row>
    <row r="299" spans="1:11" ht="15" x14ac:dyDescent="0.2">
      <c r="A299" s="112">
        <v>240297</v>
      </c>
      <c r="B299" s="113">
        <v>2024</v>
      </c>
      <c r="C299" s="113" t="s">
        <v>218</v>
      </c>
      <c r="D299" s="112" t="s">
        <v>21</v>
      </c>
      <c r="E299" s="112">
        <v>1210</v>
      </c>
      <c r="F299" s="112" t="str">
        <f t="shared" si="8"/>
        <v>35-day</v>
      </c>
      <c r="G299" s="112">
        <f t="shared" si="9"/>
        <v>4</v>
      </c>
      <c r="H299" s="112"/>
      <c r="I299" s="112"/>
      <c r="J299" s="113">
        <v>14</v>
      </c>
      <c r="K299" s="113" t="s">
        <v>219</v>
      </c>
    </row>
    <row r="300" spans="1:11" ht="15" x14ac:dyDescent="0.2">
      <c r="A300" s="112">
        <v>240298</v>
      </c>
      <c r="B300" s="113">
        <v>2024</v>
      </c>
      <c r="C300" s="113" t="s">
        <v>218</v>
      </c>
      <c r="D300" s="112" t="s">
        <v>21</v>
      </c>
      <c r="E300" s="112">
        <v>1211</v>
      </c>
      <c r="F300" s="112" t="str">
        <f t="shared" si="8"/>
        <v>35-day</v>
      </c>
      <c r="G300" s="112">
        <f t="shared" si="9"/>
        <v>4</v>
      </c>
      <c r="H300" s="112"/>
      <c r="I300" s="112"/>
      <c r="J300" s="113">
        <v>14</v>
      </c>
      <c r="K300" s="113" t="s">
        <v>219</v>
      </c>
    </row>
    <row r="301" spans="1:11" ht="15" x14ac:dyDescent="0.2">
      <c r="A301" s="112">
        <v>240299</v>
      </c>
      <c r="B301" s="113">
        <v>2024</v>
      </c>
      <c r="C301" s="113" t="s">
        <v>218</v>
      </c>
      <c r="D301" s="112" t="s">
        <v>21</v>
      </c>
      <c r="E301" s="112">
        <v>1212</v>
      </c>
      <c r="F301" s="112" t="str">
        <f t="shared" si="8"/>
        <v>35-day</v>
      </c>
      <c r="G301" s="112">
        <f t="shared" si="9"/>
        <v>4</v>
      </c>
      <c r="H301" s="112"/>
      <c r="I301" s="112"/>
      <c r="J301" s="113">
        <v>14</v>
      </c>
      <c r="K301" s="113" t="s">
        <v>219</v>
      </c>
    </row>
    <row r="302" spans="1:11" ht="15" x14ac:dyDescent="0.2">
      <c r="A302" s="112">
        <v>240300</v>
      </c>
      <c r="B302" s="113">
        <v>2024</v>
      </c>
      <c r="C302" s="113" t="s">
        <v>218</v>
      </c>
      <c r="D302" s="112" t="s">
        <v>21</v>
      </c>
      <c r="E302" s="112">
        <v>1301</v>
      </c>
      <c r="F302" s="112" t="str">
        <f t="shared" si="8"/>
        <v>35-day</v>
      </c>
      <c r="G302" s="112">
        <f t="shared" si="9"/>
        <v>4</v>
      </c>
      <c r="H302" s="112"/>
      <c r="I302" s="112"/>
      <c r="J302" s="113">
        <v>14</v>
      </c>
      <c r="K302" s="113" t="s">
        <v>219</v>
      </c>
    </row>
    <row r="303" spans="1:11" ht="15" x14ac:dyDescent="0.2">
      <c r="A303" s="112">
        <v>240301</v>
      </c>
      <c r="B303" s="113">
        <v>2024</v>
      </c>
      <c r="C303" s="113" t="s">
        <v>218</v>
      </c>
      <c r="D303" s="112" t="s">
        <v>21</v>
      </c>
      <c r="E303" s="112">
        <v>1302</v>
      </c>
      <c r="F303" s="112" t="str">
        <f t="shared" si="8"/>
        <v>35-day</v>
      </c>
      <c r="G303" s="112">
        <f t="shared" si="9"/>
        <v>4</v>
      </c>
      <c r="H303" s="112"/>
      <c r="I303" s="112"/>
      <c r="J303" s="113">
        <v>14</v>
      </c>
      <c r="K303" s="113" t="s">
        <v>219</v>
      </c>
    </row>
    <row r="304" spans="1:11" ht="15" x14ac:dyDescent="0.2">
      <c r="A304" s="112">
        <v>240302</v>
      </c>
      <c r="B304" s="113">
        <v>2024</v>
      </c>
      <c r="C304" s="113" t="s">
        <v>218</v>
      </c>
      <c r="D304" s="112" t="s">
        <v>21</v>
      </c>
      <c r="E304" s="112">
        <v>1303</v>
      </c>
      <c r="F304" s="112" t="str">
        <f t="shared" si="8"/>
        <v>35-day</v>
      </c>
      <c r="G304" s="112">
        <f t="shared" si="9"/>
        <v>4</v>
      </c>
      <c r="H304" s="112"/>
      <c r="I304" s="112"/>
      <c r="J304" s="113">
        <v>14</v>
      </c>
      <c r="K304" s="113" t="s">
        <v>219</v>
      </c>
    </row>
    <row r="305" spans="1:11" ht="15" x14ac:dyDescent="0.2">
      <c r="A305" s="112">
        <v>240303</v>
      </c>
      <c r="B305" s="113">
        <v>2024</v>
      </c>
      <c r="C305" s="113" t="s">
        <v>218</v>
      </c>
      <c r="D305" s="112" t="s">
        <v>21</v>
      </c>
      <c r="E305" s="112">
        <v>1304</v>
      </c>
      <c r="F305" s="112" t="str">
        <f t="shared" si="8"/>
        <v>35-day</v>
      </c>
      <c r="G305" s="112">
        <f t="shared" si="9"/>
        <v>4</v>
      </c>
      <c r="H305" s="112"/>
      <c r="I305" s="112"/>
      <c r="J305" s="113">
        <v>14</v>
      </c>
      <c r="K305" s="113" t="s">
        <v>219</v>
      </c>
    </row>
    <row r="306" spans="1:11" ht="15" x14ac:dyDescent="0.2">
      <c r="A306" s="112">
        <v>240304</v>
      </c>
      <c r="B306" s="113">
        <v>2024</v>
      </c>
      <c r="C306" s="113" t="s">
        <v>218</v>
      </c>
      <c r="D306" s="112" t="s">
        <v>21</v>
      </c>
      <c r="E306" s="112">
        <v>1305</v>
      </c>
      <c r="F306" s="112" t="str">
        <f t="shared" si="8"/>
        <v>35-day</v>
      </c>
      <c r="G306" s="112">
        <f t="shared" si="9"/>
        <v>4</v>
      </c>
      <c r="H306" s="112"/>
      <c r="I306" s="112"/>
      <c r="J306" s="113">
        <v>14</v>
      </c>
      <c r="K306" s="113" t="s">
        <v>219</v>
      </c>
    </row>
    <row r="307" spans="1:11" ht="15" x14ac:dyDescent="0.2">
      <c r="A307" s="112">
        <v>240305</v>
      </c>
      <c r="B307" s="113">
        <v>2024</v>
      </c>
      <c r="C307" s="113" t="s">
        <v>218</v>
      </c>
      <c r="D307" s="112" t="s">
        <v>21</v>
      </c>
      <c r="E307" s="112">
        <v>1306</v>
      </c>
      <c r="F307" s="112" t="str">
        <f t="shared" si="8"/>
        <v>35-day</v>
      </c>
      <c r="G307" s="112">
        <f t="shared" si="9"/>
        <v>4</v>
      </c>
      <c r="H307" s="112"/>
      <c r="I307" s="112"/>
      <c r="J307" s="113">
        <v>14</v>
      </c>
      <c r="K307" s="113" t="s">
        <v>219</v>
      </c>
    </row>
    <row r="308" spans="1:11" ht="15" x14ac:dyDescent="0.2">
      <c r="A308" s="112">
        <v>240306</v>
      </c>
      <c r="B308" s="113">
        <v>2024</v>
      </c>
      <c r="C308" s="113" t="s">
        <v>218</v>
      </c>
      <c r="D308" s="112" t="s">
        <v>21</v>
      </c>
      <c r="E308" s="112">
        <v>1407</v>
      </c>
      <c r="F308" s="112" t="str">
        <f t="shared" si="8"/>
        <v>35-day</v>
      </c>
      <c r="G308" s="112">
        <f t="shared" si="9"/>
        <v>4</v>
      </c>
      <c r="H308" s="112"/>
      <c r="I308" s="112"/>
      <c r="J308" s="113">
        <v>14</v>
      </c>
      <c r="K308" s="113" t="s">
        <v>219</v>
      </c>
    </row>
    <row r="309" spans="1:11" ht="15" x14ac:dyDescent="0.2">
      <c r="A309" s="112">
        <v>240307</v>
      </c>
      <c r="B309" s="113">
        <v>2024</v>
      </c>
      <c r="C309" s="113" t="s">
        <v>218</v>
      </c>
      <c r="D309" s="112" t="s">
        <v>21</v>
      </c>
      <c r="E309" s="112">
        <v>1408</v>
      </c>
      <c r="F309" s="112" t="str">
        <f t="shared" si="8"/>
        <v>35-day</v>
      </c>
      <c r="G309" s="112">
        <f t="shared" si="9"/>
        <v>4</v>
      </c>
      <c r="H309" s="112"/>
      <c r="I309" s="112"/>
      <c r="J309" s="113">
        <v>14</v>
      </c>
      <c r="K309" s="113" t="s">
        <v>219</v>
      </c>
    </row>
    <row r="310" spans="1:11" ht="15" x14ac:dyDescent="0.2">
      <c r="A310" s="112">
        <v>240308</v>
      </c>
      <c r="B310" s="113">
        <v>2024</v>
      </c>
      <c r="C310" s="113" t="s">
        <v>218</v>
      </c>
      <c r="D310" s="112" t="s">
        <v>21</v>
      </c>
      <c r="E310" s="112">
        <v>1409</v>
      </c>
      <c r="F310" s="112" t="str">
        <f t="shared" si="8"/>
        <v>35-day</v>
      </c>
      <c r="G310" s="112">
        <f t="shared" si="9"/>
        <v>4</v>
      </c>
      <c r="H310" s="112"/>
      <c r="I310" s="112"/>
      <c r="J310" s="113">
        <v>14</v>
      </c>
      <c r="K310" s="113" t="s">
        <v>219</v>
      </c>
    </row>
    <row r="311" spans="1:11" ht="15" x14ac:dyDescent="0.2">
      <c r="A311" s="112">
        <v>240309</v>
      </c>
      <c r="B311" s="113">
        <v>2024</v>
      </c>
      <c r="C311" s="113" t="s">
        <v>218</v>
      </c>
      <c r="D311" s="112" t="s">
        <v>21</v>
      </c>
      <c r="E311" s="112">
        <v>1410</v>
      </c>
      <c r="F311" s="112" t="str">
        <f t="shared" si="8"/>
        <v>35-day</v>
      </c>
      <c r="G311" s="112">
        <f t="shared" si="9"/>
        <v>4</v>
      </c>
      <c r="H311" s="112"/>
      <c r="I311" s="112"/>
      <c r="J311" s="113">
        <v>14</v>
      </c>
      <c r="K311" s="113" t="s">
        <v>219</v>
      </c>
    </row>
    <row r="312" spans="1:11" ht="15" x14ac:dyDescent="0.2">
      <c r="A312" s="112">
        <v>240310</v>
      </c>
      <c r="B312" s="113">
        <v>2024</v>
      </c>
      <c r="C312" s="113" t="s">
        <v>218</v>
      </c>
      <c r="D312" s="112" t="s">
        <v>21</v>
      </c>
      <c r="E312" s="112">
        <v>1411</v>
      </c>
      <c r="F312" s="112" t="str">
        <f t="shared" si="8"/>
        <v>35-day</v>
      </c>
      <c r="G312" s="112">
        <f t="shared" si="9"/>
        <v>4</v>
      </c>
      <c r="H312" s="112"/>
      <c r="I312" s="112"/>
      <c r="J312" s="113">
        <v>14</v>
      </c>
      <c r="K312" s="113" t="s">
        <v>219</v>
      </c>
    </row>
    <row r="313" spans="1:11" ht="15" x14ac:dyDescent="0.2">
      <c r="A313" s="112">
        <v>240311</v>
      </c>
      <c r="B313" s="113">
        <v>2024</v>
      </c>
      <c r="C313" s="113" t="s">
        <v>218</v>
      </c>
      <c r="D313" s="112" t="s">
        <v>21</v>
      </c>
      <c r="E313" s="112">
        <v>1412</v>
      </c>
      <c r="F313" s="112" t="str">
        <f t="shared" si="8"/>
        <v>35-day</v>
      </c>
      <c r="G313" s="112">
        <f t="shared" si="9"/>
        <v>4</v>
      </c>
      <c r="H313" s="112"/>
      <c r="I313" s="112"/>
      <c r="J313" s="113">
        <v>14</v>
      </c>
      <c r="K313" s="113" t="s">
        <v>219</v>
      </c>
    </row>
    <row r="314" spans="1:11" ht="15" x14ac:dyDescent="0.2">
      <c r="A314" s="112">
        <v>240312</v>
      </c>
      <c r="B314" s="113">
        <v>2024</v>
      </c>
      <c r="C314" s="113" t="s">
        <v>218</v>
      </c>
      <c r="D314" s="112" t="s">
        <v>33</v>
      </c>
      <c r="E314" s="112">
        <v>2107</v>
      </c>
      <c r="F314" s="112" t="str">
        <f t="shared" si="8"/>
        <v>35-day</v>
      </c>
      <c r="G314" s="112">
        <f t="shared" si="9"/>
        <v>4</v>
      </c>
      <c r="H314" s="112"/>
      <c r="I314" s="112"/>
      <c r="J314" s="113">
        <v>13</v>
      </c>
      <c r="K314" s="113" t="s">
        <v>219</v>
      </c>
    </row>
    <row r="315" spans="1:11" ht="15" x14ac:dyDescent="0.2">
      <c r="A315" s="112">
        <v>240313</v>
      </c>
      <c r="B315" s="113">
        <v>2024</v>
      </c>
      <c r="C315" s="113" t="s">
        <v>218</v>
      </c>
      <c r="D315" s="112" t="s">
        <v>33</v>
      </c>
      <c r="E315" s="112">
        <v>2108</v>
      </c>
      <c r="F315" s="112" t="str">
        <f t="shared" si="8"/>
        <v>35-day</v>
      </c>
      <c r="G315" s="112">
        <f t="shared" si="9"/>
        <v>4</v>
      </c>
      <c r="H315" s="112"/>
      <c r="I315" s="112"/>
      <c r="J315" s="113">
        <v>13</v>
      </c>
      <c r="K315" s="113" t="s">
        <v>219</v>
      </c>
    </row>
    <row r="316" spans="1:11" ht="15" x14ac:dyDescent="0.2">
      <c r="A316" s="112">
        <v>240314</v>
      </c>
      <c r="B316" s="113">
        <v>2024</v>
      </c>
      <c r="C316" s="113" t="s">
        <v>218</v>
      </c>
      <c r="D316" s="112" t="s">
        <v>33</v>
      </c>
      <c r="E316" s="112">
        <v>2109</v>
      </c>
      <c r="F316" s="112" t="str">
        <f t="shared" si="8"/>
        <v>35-day</v>
      </c>
      <c r="G316" s="112">
        <f t="shared" si="9"/>
        <v>4</v>
      </c>
      <c r="H316" s="112"/>
      <c r="I316" s="112"/>
      <c r="J316" s="113">
        <v>13</v>
      </c>
      <c r="K316" s="113" t="s">
        <v>219</v>
      </c>
    </row>
    <row r="317" spans="1:11" ht="15" x14ac:dyDescent="0.2">
      <c r="A317" s="112">
        <v>240315</v>
      </c>
      <c r="B317" s="113">
        <v>2024</v>
      </c>
      <c r="C317" s="113" t="s">
        <v>218</v>
      </c>
      <c r="D317" s="112" t="s">
        <v>33</v>
      </c>
      <c r="E317" s="112">
        <v>2110</v>
      </c>
      <c r="F317" s="112" t="str">
        <f t="shared" si="8"/>
        <v>35-day</v>
      </c>
      <c r="G317" s="112">
        <f t="shared" si="9"/>
        <v>4</v>
      </c>
      <c r="H317" s="112"/>
      <c r="I317" s="112"/>
      <c r="J317" s="113">
        <v>13</v>
      </c>
      <c r="K317" s="113" t="s">
        <v>219</v>
      </c>
    </row>
    <row r="318" spans="1:11" ht="15" x14ac:dyDescent="0.2">
      <c r="A318" s="112">
        <v>240316</v>
      </c>
      <c r="B318" s="113">
        <v>2024</v>
      </c>
      <c r="C318" s="113" t="s">
        <v>218</v>
      </c>
      <c r="D318" s="112" t="s">
        <v>33</v>
      </c>
      <c r="E318" s="112">
        <v>2111</v>
      </c>
      <c r="F318" s="112" t="str">
        <f t="shared" si="8"/>
        <v>35-day</v>
      </c>
      <c r="G318" s="112">
        <f t="shared" si="9"/>
        <v>4</v>
      </c>
      <c r="H318" s="112"/>
      <c r="I318" s="112"/>
      <c r="J318" s="113">
        <v>13</v>
      </c>
      <c r="K318" s="113" t="s">
        <v>219</v>
      </c>
    </row>
    <row r="319" spans="1:11" ht="15" x14ac:dyDescent="0.2">
      <c r="A319" s="112">
        <v>240317</v>
      </c>
      <c r="B319" s="113">
        <v>2024</v>
      </c>
      <c r="C319" s="113" t="s">
        <v>218</v>
      </c>
      <c r="D319" s="112" t="s">
        <v>33</v>
      </c>
      <c r="E319" s="112">
        <v>2112</v>
      </c>
      <c r="F319" s="112" t="str">
        <f t="shared" si="8"/>
        <v>35-day</v>
      </c>
      <c r="G319" s="112">
        <f t="shared" si="9"/>
        <v>4</v>
      </c>
      <c r="H319" s="112"/>
      <c r="I319" s="112"/>
      <c r="J319" s="113">
        <v>13</v>
      </c>
      <c r="K319" s="113" t="s">
        <v>219</v>
      </c>
    </row>
    <row r="320" spans="1:11" ht="15" x14ac:dyDescent="0.2">
      <c r="A320" s="112">
        <v>240318</v>
      </c>
      <c r="B320" s="113">
        <v>2024</v>
      </c>
      <c r="C320" s="113" t="s">
        <v>218</v>
      </c>
      <c r="D320" s="112" t="s">
        <v>33</v>
      </c>
      <c r="E320" s="112">
        <v>2207</v>
      </c>
      <c r="F320" s="112" t="str">
        <f t="shared" si="8"/>
        <v>35-day</v>
      </c>
      <c r="G320" s="112">
        <f t="shared" si="9"/>
        <v>4</v>
      </c>
      <c r="H320" s="112"/>
      <c r="I320" s="112"/>
      <c r="J320" s="113">
        <v>13</v>
      </c>
      <c r="K320" s="113" t="s">
        <v>219</v>
      </c>
    </row>
    <row r="321" spans="1:11" ht="15" x14ac:dyDescent="0.2">
      <c r="A321" s="112">
        <v>240319</v>
      </c>
      <c r="B321" s="113">
        <v>2024</v>
      </c>
      <c r="C321" s="113" t="s">
        <v>218</v>
      </c>
      <c r="D321" s="112" t="s">
        <v>33</v>
      </c>
      <c r="E321" s="112">
        <v>2208</v>
      </c>
      <c r="F321" s="112" t="str">
        <f t="shared" si="8"/>
        <v>35-day</v>
      </c>
      <c r="G321" s="112">
        <f t="shared" si="9"/>
        <v>4</v>
      </c>
      <c r="H321" s="112"/>
      <c r="I321" s="112"/>
      <c r="J321" s="113">
        <v>13</v>
      </c>
      <c r="K321" s="113" t="s">
        <v>219</v>
      </c>
    </row>
    <row r="322" spans="1:11" ht="15" x14ac:dyDescent="0.2">
      <c r="A322" s="112">
        <v>240320</v>
      </c>
      <c r="B322" s="113">
        <v>2024</v>
      </c>
      <c r="C322" s="113" t="s">
        <v>218</v>
      </c>
      <c r="D322" s="112" t="s">
        <v>33</v>
      </c>
      <c r="E322" s="112">
        <v>2209</v>
      </c>
      <c r="F322" s="112" t="str">
        <f t="shared" si="8"/>
        <v>35-day</v>
      </c>
      <c r="G322" s="112">
        <f t="shared" si="9"/>
        <v>4</v>
      </c>
      <c r="H322" s="112"/>
      <c r="I322" s="112"/>
      <c r="J322" s="113">
        <v>13</v>
      </c>
      <c r="K322" s="113" t="s">
        <v>219</v>
      </c>
    </row>
    <row r="323" spans="1:11" ht="15" x14ac:dyDescent="0.2">
      <c r="A323" s="112">
        <v>240321</v>
      </c>
      <c r="B323" s="113">
        <v>2024</v>
      </c>
      <c r="C323" s="113" t="s">
        <v>218</v>
      </c>
      <c r="D323" s="112" t="s">
        <v>33</v>
      </c>
      <c r="E323" s="112">
        <v>2210</v>
      </c>
      <c r="F323" s="112" t="str">
        <f t="shared" ref="F323:F386" si="10">VLOOKUP(J323,N$2:Q$41,3,FALSE)</f>
        <v>35-day</v>
      </c>
      <c r="G323" s="112">
        <f t="shared" ref="G323:G386" si="11">VLOOKUP(J323,N$2:Q$41,4,FALSE)</f>
        <v>4</v>
      </c>
      <c r="H323" s="112"/>
      <c r="I323" s="112"/>
      <c r="J323" s="113">
        <v>13</v>
      </c>
      <c r="K323" s="113" t="s">
        <v>219</v>
      </c>
    </row>
    <row r="324" spans="1:11" ht="15" x14ac:dyDescent="0.2">
      <c r="A324" s="112">
        <v>240322</v>
      </c>
      <c r="B324" s="113">
        <v>2024</v>
      </c>
      <c r="C324" s="113" t="s">
        <v>218</v>
      </c>
      <c r="D324" s="112" t="s">
        <v>33</v>
      </c>
      <c r="E324" s="112">
        <v>2211</v>
      </c>
      <c r="F324" s="112" t="str">
        <f t="shared" si="10"/>
        <v>35-day</v>
      </c>
      <c r="G324" s="112">
        <f t="shared" si="11"/>
        <v>4</v>
      </c>
      <c r="H324" s="112"/>
      <c r="I324" s="112"/>
      <c r="J324" s="113">
        <v>13</v>
      </c>
      <c r="K324" s="113" t="s">
        <v>219</v>
      </c>
    </row>
    <row r="325" spans="1:11" ht="15" x14ac:dyDescent="0.2">
      <c r="A325" s="112">
        <v>240323</v>
      </c>
      <c r="B325" s="113">
        <v>2024</v>
      </c>
      <c r="C325" s="113" t="s">
        <v>218</v>
      </c>
      <c r="D325" s="112" t="s">
        <v>33</v>
      </c>
      <c r="E325" s="112">
        <v>2212</v>
      </c>
      <c r="F325" s="112" t="str">
        <f t="shared" si="10"/>
        <v>35-day</v>
      </c>
      <c r="G325" s="112">
        <f t="shared" si="11"/>
        <v>4</v>
      </c>
      <c r="H325" s="112"/>
      <c r="I325" s="112"/>
      <c r="J325" s="113">
        <v>13</v>
      </c>
      <c r="K325" s="113" t="s">
        <v>219</v>
      </c>
    </row>
    <row r="326" spans="1:11" ht="15" x14ac:dyDescent="0.2">
      <c r="A326" s="112">
        <v>240324</v>
      </c>
      <c r="B326" s="113">
        <v>2024</v>
      </c>
      <c r="C326" s="113" t="s">
        <v>218</v>
      </c>
      <c r="D326" s="112" t="s">
        <v>33</v>
      </c>
      <c r="E326" s="112">
        <v>2301</v>
      </c>
      <c r="F326" s="112" t="str">
        <f t="shared" si="10"/>
        <v>35-day</v>
      </c>
      <c r="G326" s="112">
        <f t="shared" si="11"/>
        <v>4</v>
      </c>
      <c r="H326" s="112"/>
      <c r="I326" s="112"/>
      <c r="J326" s="113">
        <v>13</v>
      </c>
      <c r="K326" s="113" t="s">
        <v>219</v>
      </c>
    </row>
    <row r="327" spans="1:11" ht="15" x14ac:dyDescent="0.2">
      <c r="A327" s="112">
        <v>240325</v>
      </c>
      <c r="B327" s="113">
        <v>2024</v>
      </c>
      <c r="C327" s="113" t="s">
        <v>218</v>
      </c>
      <c r="D327" s="112" t="s">
        <v>33</v>
      </c>
      <c r="E327" s="112">
        <v>2302</v>
      </c>
      <c r="F327" s="112" t="str">
        <f t="shared" si="10"/>
        <v>35-day</v>
      </c>
      <c r="G327" s="112">
        <f t="shared" si="11"/>
        <v>4</v>
      </c>
      <c r="H327" s="112"/>
      <c r="I327" s="112"/>
      <c r="J327" s="113">
        <v>13</v>
      </c>
      <c r="K327" s="113" t="s">
        <v>219</v>
      </c>
    </row>
    <row r="328" spans="1:11" ht="15" x14ac:dyDescent="0.2">
      <c r="A328" s="112">
        <v>240326</v>
      </c>
      <c r="B328" s="113">
        <v>2024</v>
      </c>
      <c r="C328" s="113" t="s">
        <v>218</v>
      </c>
      <c r="D328" s="112" t="s">
        <v>33</v>
      </c>
      <c r="E328" s="112">
        <v>2303</v>
      </c>
      <c r="F328" s="112" t="str">
        <f t="shared" si="10"/>
        <v>35-day</v>
      </c>
      <c r="G328" s="112">
        <f t="shared" si="11"/>
        <v>4</v>
      </c>
      <c r="H328" s="112"/>
      <c r="I328" s="112"/>
      <c r="J328" s="113">
        <v>13</v>
      </c>
      <c r="K328" s="113" t="s">
        <v>219</v>
      </c>
    </row>
    <row r="329" spans="1:11" ht="15" x14ac:dyDescent="0.2">
      <c r="A329" s="112">
        <v>240327</v>
      </c>
      <c r="B329" s="113">
        <v>2024</v>
      </c>
      <c r="C329" s="113" t="s">
        <v>218</v>
      </c>
      <c r="D329" s="112" t="s">
        <v>33</v>
      </c>
      <c r="E329" s="112">
        <v>2304</v>
      </c>
      <c r="F329" s="112" t="str">
        <f t="shared" si="10"/>
        <v>35-day</v>
      </c>
      <c r="G329" s="112">
        <f t="shared" si="11"/>
        <v>4</v>
      </c>
      <c r="H329" s="112"/>
      <c r="I329" s="112"/>
      <c r="J329" s="113">
        <v>13</v>
      </c>
      <c r="K329" s="113" t="s">
        <v>219</v>
      </c>
    </row>
    <row r="330" spans="1:11" ht="15" x14ac:dyDescent="0.2">
      <c r="A330" s="112">
        <v>240328</v>
      </c>
      <c r="B330" s="113">
        <v>2024</v>
      </c>
      <c r="C330" s="113" t="s">
        <v>218</v>
      </c>
      <c r="D330" s="112" t="s">
        <v>33</v>
      </c>
      <c r="E330" s="112">
        <v>2305</v>
      </c>
      <c r="F330" s="112" t="str">
        <f t="shared" si="10"/>
        <v>35-day</v>
      </c>
      <c r="G330" s="112">
        <f t="shared" si="11"/>
        <v>4</v>
      </c>
      <c r="H330" s="112"/>
      <c r="I330" s="112"/>
      <c r="J330" s="113">
        <v>13</v>
      </c>
      <c r="K330" s="113" t="s">
        <v>219</v>
      </c>
    </row>
    <row r="331" spans="1:11" ht="15" x14ac:dyDescent="0.2">
      <c r="A331" s="112">
        <v>240329</v>
      </c>
      <c r="B331" s="113">
        <v>2024</v>
      </c>
      <c r="C331" s="113" t="s">
        <v>218</v>
      </c>
      <c r="D331" s="112" t="s">
        <v>33</v>
      </c>
      <c r="E331" s="112">
        <v>2306</v>
      </c>
      <c r="F331" s="112" t="str">
        <f t="shared" si="10"/>
        <v>35-day</v>
      </c>
      <c r="G331" s="112">
        <f t="shared" si="11"/>
        <v>4</v>
      </c>
      <c r="H331" s="112"/>
      <c r="I331" s="112"/>
      <c r="J331" s="113">
        <v>13</v>
      </c>
      <c r="K331" s="113" t="s">
        <v>219</v>
      </c>
    </row>
    <row r="332" spans="1:11" ht="15" x14ac:dyDescent="0.2">
      <c r="A332" s="112">
        <v>240330</v>
      </c>
      <c r="B332" s="113">
        <v>2024</v>
      </c>
      <c r="C332" s="113" t="s">
        <v>218</v>
      </c>
      <c r="D332" s="112" t="s">
        <v>33</v>
      </c>
      <c r="E332" s="112">
        <v>2407</v>
      </c>
      <c r="F332" s="112" t="str">
        <f t="shared" si="10"/>
        <v>35-day</v>
      </c>
      <c r="G332" s="112">
        <f t="shared" si="11"/>
        <v>4</v>
      </c>
      <c r="H332" s="112"/>
      <c r="I332" s="112"/>
      <c r="J332" s="113">
        <v>13</v>
      </c>
      <c r="K332" s="113" t="s">
        <v>219</v>
      </c>
    </row>
    <row r="333" spans="1:11" ht="15" x14ac:dyDescent="0.2">
      <c r="A333" s="112">
        <v>240331</v>
      </c>
      <c r="B333" s="113">
        <v>2024</v>
      </c>
      <c r="C333" s="113" t="s">
        <v>218</v>
      </c>
      <c r="D333" s="112" t="s">
        <v>33</v>
      </c>
      <c r="E333" s="112">
        <v>2408</v>
      </c>
      <c r="F333" s="112" t="str">
        <f t="shared" si="10"/>
        <v>35-day</v>
      </c>
      <c r="G333" s="112">
        <f t="shared" si="11"/>
        <v>4</v>
      </c>
      <c r="H333" s="112"/>
      <c r="I333" s="112"/>
      <c r="J333" s="113">
        <v>13</v>
      </c>
      <c r="K333" s="113" t="s">
        <v>219</v>
      </c>
    </row>
    <row r="334" spans="1:11" ht="15" x14ac:dyDescent="0.2">
      <c r="A334" s="112">
        <v>240332</v>
      </c>
      <c r="B334" s="113">
        <v>2024</v>
      </c>
      <c r="C334" s="113" t="s">
        <v>218</v>
      </c>
      <c r="D334" s="112" t="s">
        <v>33</v>
      </c>
      <c r="E334" s="112">
        <v>2409</v>
      </c>
      <c r="F334" s="112" t="str">
        <f t="shared" si="10"/>
        <v>35-day</v>
      </c>
      <c r="G334" s="112">
        <f t="shared" si="11"/>
        <v>4</v>
      </c>
      <c r="H334" s="112"/>
      <c r="I334" s="112"/>
      <c r="J334" s="113">
        <v>13</v>
      </c>
      <c r="K334" s="113" t="s">
        <v>219</v>
      </c>
    </row>
    <row r="335" spans="1:11" ht="15" x14ac:dyDescent="0.2">
      <c r="A335" s="112">
        <v>240333</v>
      </c>
      <c r="B335" s="113">
        <v>2024</v>
      </c>
      <c r="C335" s="113" t="s">
        <v>218</v>
      </c>
      <c r="D335" s="112" t="s">
        <v>33</v>
      </c>
      <c r="E335" s="112">
        <v>2410</v>
      </c>
      <c r="F335" s="112" t="str">
        <f t="shared" si="10"/>
        <v>35-day</v>
      </c>
      <c r="G335" s="112">
        <f t="shared" si="11"/>
        <v>4</v>
      </c>
      <c r="H335" s="112"/>
      <c r="I335" s="112"/>
      <c r="J335" s="113">
        <v>13</v>
      </c>
      <c r="K335" s="113" t="s">
        <v>219</v>
      </c>
    </row>
    <row r="336" spans="1:11" ht="15" x14ac:dyDescent="0.2">
      <c r="A336" s="112">
        <v>240334</v>
      </c>
      <c r="B336" s="113">
        <v>2024</v>
      </c>
      <c r="C336" s="113" t="s">
        <v>218</v>
      </c>
      <c r="D336" s="112" t="s">
        <v>33</v>
      </c>
      <c r="E336" s="112">
        <v>2411</v>
      </c>
      <c r="F336" s="112" t="str">
        <f t="shared" si="10"/>
        <v>35-day</v>
      </c>
      <c r="G336" s="112">
        <f t="shared" si="11"/>
        <v>4</v>
      </c>
      <c r="H336" s="112"/>
      <c r="I336" s="112"/>
      <c r="J336" s="113">
        <v>13</v>
      </c>
      <c r="K336" s="113" t="s">
        <v>219</v>
      </c>
    </row>
    <row r="337" spans="1:11" ht="15" x14ac:dyDescent="0.2">
      <c r="A337" s="112">
        <v>240335</v>
      </c>
      <c r="B337" s="113">
        <v>2024</v>
      </c>
      <c r="C337" s="113" t="s">
        <v>218</v>
      </c>
      <c r="D337" s="112" t="s">
        <v>33</v>
      </c>
      <c r="E337" s="112">
        <v>2412</v>
      </c>
      <c r="F337" s="112" t="str">
        <f t="shared" si="10"/>
        <v>35-day</v>
      </c>
      <c r="G337" s="112">
        <f t="shared" si="11"/>
        <v>4</v>
      </c>
      <c r="H337" s="112"/>
      <c r="I337" s="112"/>
      <c r="J337" s="113">
        <v>13</v>
      </c>
      <c r="K337" s="113" t="s">
        <v>219</v>
      </c>
    </row>
    <row r="338" spans="1:11" ht="15" x14ac:dyDescent="0.2">
      <c r="A338" s="112">
        <v>240336</v>
      </c>
      <c r="B338" s="113">
        <v>2024</v>
      </c>
      <c r="C338" s="113" t="s">
        <v>218</v>
      </c>
      <c r="D338" s="112" t="s">
        <v>21</v>
      </c>
      <c r="E338" s="112">
        <v>1101</v>
      </c>
      <c r="F338" s="112" t="str">
        <f t="shared" si="10"/>
        <v>45-day</v>
      </c>
      <c r="G338" s="112">
        <f t="shared" si="11"/>
        <v>4</v>
      </c>
      <c r="H338" s="112"/>
      <c r="I338" s="112"/>
      <c r="J338" s="113">
        <v>16</v>
      </c>
      <c r="K338" s="113" t="s">
        <v>219</v>
      </c>
    </row>
    <row r="339" spans="1:11" ht="15" x14ac:dyDescent="0.2">
      <c r="A339" s="112">
        <v>240337</v>
      </c>
      <c r="B339" s="113">
        <v>2024</v>
      </c>
      <c r="C339" s="113" t="s">
        <v>218</v>
      </c>
      <c r="D339" s="112" t="s">
        <v>21</v>
      </c>
      <c r="E339" s="112">
        <v>1102</v>
      </c>
      <c r="F339" s="112" t="str">
        <f t="shared" si="10"/>
        <v>45-day</v>
      </c>
      <c r="G339" s="112">
        <f t="shared" si="11"/>
        <v>4</v>
      </c>
      <c r="H339" s="112"/>
      <c r="I339" s="112"/>
      <c r="J339" s="113">
        <v>16</v>
      </c>
      <c r="K339" s="113" t="s">
        <v>219</v>
      </c>
    </row>
    <row r="340" spans="1:11" ht="15" x14ac:dyDescent="0.2">
      <c r="A340" s="112">
        <v>240338</v>
      </c>
      <c r="B340" s="113">
        <v>2024</v>
      </c>
      <c r="C340" s="113" t="s">
        <v>218</v>
      </c>
      <c r="D340" s="112" t="s">
        <v>21</v>
      </c>
      <c r="E340" s="112">
        <v>1103</v>
      </c>
      <c r="F340" s="112" t="str">
        <f t="shared" si="10"/>
        <v>45-day</v>
      </c>
      <c r="G340" s="112">
        <f t="shared" si="11"/>
        <v>4</v>
      </c>
      <c r="H340" s="112"/>
      <c r="I340" s="112"/>
      <c r="J340" s="113">
        <v>16</v>
      </c>
      <c r="K340" s="113" t="s">
        <v>219</v>
      </c>
    </row>
    <row r="341" spans="1:11" ht="15" x14ac:dyDescent="0.2">
      <c r="A341" s="112">
        <v>240339</v>
      </c>
      <c r="B341" s="113">
        <v>2024</v>
      </c>
      <c r="C341" s="113" t="s">
        <v>218</v>
      </c>
      <c r="D341" s="112" t="s">
        <v>21</v>
      </c>
      <c r="E341" s="112">
        <v>1104</v>
      </c>
      <c r="F341" s="112" t="str">
        <f t="shared" si="10"/>
        <v>45-day</v>
      </c>
      <c r="G341" s="112">
        <f t="shared" si="11"/>
        <v>4</v>
      </c>
      <c r="H341" s="112"/>
      <c r="I341" s="112"/>
      <c r="J341" s="113">
        <v>16</v>
      </c>
      <c r="K341" s="113" t="s">
        <v>219</v>
      </c>
    </row>
    <row r="342" spans="1:11" ht="15" x14ac:dyDescent="0.2">
      <c r="A342" s="112">
        <v>240340</v>
      </c>
      <c r="B342" s="113">
        <v>2024</v>
      </c>
      <c r="C342" s="113" t="s">
        <v>218</v>
      </c>
      <c r="D342" s="112" t="s">
        <v>21</v>
      </c>
      <c r="E342" s="112">
        <v>1105</v>
      </c>
      <c r="F342" s="112" t="str">
        <f t="shared" si="10"/>
        <v>45-day</v>
      </c>
      <c r="G342" s="112">
        <f t="shared" si="11"/>
        <v>4</v>
      </c>
      <c r="H342" s="112"/>
      <c r="I342" s="112"/>
      <c r="J342" s="113">
        <v>16</v>
      </c>
      <c r="K342" s="113" t="s">
        <v>219</v>
      </c>
    </row>
    <row r="343" spans="1:11" ht="15" x14ac:dyDescent="0.2">
      <c r="A343" s="112">
        <v>240341</v>
      </c>
      <c r="B343" s="113">
        <v>2024</v>
      </c>
      <c r="C343" s="113" t="s">
        <v>218</v>
      </c>
      <c r="D343" s="112" t="s">
        <v>21</v>
      </c>
      <c r="E343" s="112">
        <v>1106</v>
      </c>
      <c r="F343" s="112" t="str">
        <f t="shared" si="10"/>
        <v>45-day</v>
      </c>
      <c r="G343" s="112">
        <f t="shared" si="11"/>
        <v>4</v>
      </c>
      <c r="H343" s="112"/>
      <c r="I343" s="112"/>
      <c r="J343" s="113">
        <v>16</v>
      </c>
      <c r="K343" s="113" t="s">
        <v>219</v>
      </c>
    </row>
    <row r="344" spans="1:11" ht="15" x14ac:dyDescent="0.2">
      <c r="A344" s="112">
        <v>240342</v>
      </c>
      <c r="B344" s="113">
        <v>2024</v>
      </c>
      <c r="C344" s="113" t="s">
        <v>218</v>
      </c>
      <c r="D344" s="112" t="s">
        <v>21</v>
      </c>
      <c r="E344" s="112">
        <v>1201</v>
      </c>
      <c r="F344" s="112" t="str">
        <f t="shared" si="10"/>
        <v>45-day</v>
      </c>
      <c r="G344" s="112">
        <f t="shared" si="11"/>
        <v>4</v>
      </c>
      <c r="H344" s="112"/>
      <c r="I344" s="112"/>
      <c r="J344" s="113">
        <v>16</v>
      </c>
      <c r="K344" s="113" t="s">
        <v>219</v>
      </c>
    </row>
    <row r="345" spans="1:11" ht="15" x14ac:dyDescent="0.2">
      <c r="A345" s="112">
        <v>240343</v>
      </c>
      <c r="B345" s="113">
        <v>2024</v>
      </c>
      <c r="C345" s="113" t="s">
        <v>218</v>
      </c>
      <c r="D345" s="112" t="s">
        <v>21</v>
      </c>
      <c r="E345" s="112">
        <v>1202</v>
      </c>
      <c r="F345" s="112" t="str">
        <f t="shared" si="10"/>
        <v>45-day</v>
      </c>
      <c r="G345" s="112">
        <f t="shared" si="11"/>
        <v>4</v>
      </c>
      <c r="H345" s="112"/>
      <c r="I345" s="112"/>
      <c r="J345" s="113">
        <v>16</v>
      </c>
      <c r="K345" s="113" t="s">
        <v>219</v>
      </c>
    </row>
    <row r="346" spans="1:11" ht="15" x14ac:dyDescent="0.2">
      <c r="A346" s="112">
        <v>240344</v>
      </c>
      <c r="B346" s="113">
        <v>2024</v>
      </c>
      <c r="C346" s="113" t="s">
        <v>218</v>
      </c>
      <c r="D346" s="112" t="s">
        <v>21</v>
      </c>
      <c r="E346" s="112">
        <v>1203</v>
      </c>
      <c r="F346" s="112" t="str">
        <f t="shared" si="10"/>
        <v>45-day</v>
      </c>
      <c r="G346" s="112">
        <f t="shared" si="11"/>
        <v>4</v>
      </c>
      <c r="H346" s="112"/>
      <c r="I346" s="112"/>
      <c r="J346" s="113">
        <v>16</v>
      </c>
      <c r="K346" s="113" t="s">
        <v>219</v>
      </c>
    </row>
    <row r="347" spans="1:11" ht="15" x14ac:dyDescent="0.2">
      <c r="A347" s="112">
        <v>240345</v>
      </c>
      <c r="B347" s="113">
        <v>2024</v>
      </c>
      <c r="C347" s="113" t="s">
        <v>218</v>
      </c>
      <c r="D347" s="112" t="s">
        <v>21</v>
      </c>
      <c r="E347" s="112">
        <v>1204</v>
      </c>
      <c r="F347" s="112" t="str">
        <f t="shared" si="10"/>
        <v>45-day</v>
      </c>
      <c r="G347" s="112">
        <f t="shared" si="11"/>
        <v>4</v>
      </c>
      <c r="H347" s="112"/>
      <c r="I347" s="112"/>
      <c r="J347" s="113">
        <v>16</v>
      </c>
      <c r="K347" s="113" t="s">
        <v>219</v>
      </c>
    </row>
    <row r="348" spans="1:11" ht="15" x14ac:dyDescent="0.2">
      <c r="A348" s="112">
        <v>240346</v>
      </c>
      <c r="B348" s="113">
        <v>2024</v>
      </c>
      <c r="C348" s="113" t="s">
        <v>218</v>
      </c>
      <c r="D348" s="112" t="s">
        <v>21</v>
      </c>
      <c r="E348" s="112">
        <v>1205</v>
      </c>
      <c r="F348" s="112" t="str">
        <f t="shared" si="10"/>
        <v>45-day</v>
      </c>
      <c r="G348" s="112">
        <f t="shared" si="11"/>
        <v>4</v>
      </c>
      <c r="H348" s="112"/>
      <c r="I348" s="112"/>
      <c r="J348" s="113">
        <v>16</v>
      </c>
      <c r="K348" s="113" t="s">
        <v>219</v>
      </c>
    </row>
    <row r="349" spans="1:11" ht="15" x14ac:dyDescent="0.2">
      <c r="A349" s="112">
        <v>240347</v>
      </c>
      <c r="B349" s="113">
        <v>2024</v>
      </c>
      <c r="C349" s="113" t="s">
        <v>218</v>
      </c>
      <c r="D349" s="112" t="s">
        <v>21</v>
      </c>
      <c r="E349" s="112">
        <v>1206</v>
      </c>
      <c r="F349" s="112" t="str">
        <f t="shared" si="10"/>
        <v>45-day</v>
      </c>
      <c r="G349" s="112">
        <f t="shared" si="11"/>
        <v>4</v>
      </c>
      <c r="H349" s="112"/>
      <c r="I349" s="112"/>
      <c r="J349" s="113">
        <v>16</v>
      </c>
      <c r="K349" s="113" t="s">
        <v>219</v>
      </c>
    </row>
    <row r="350" spans="1:11" ht="15" x14ac:dyDescent="0.2">
      <c r="A350" s="112">
        <v>240348</v>
      </c>
      <c r="B350" s="113">
        <v>2024</v>
      </c>
      <c r="C350" s="113" t="s">
        <v>218</v>
      </c>
      <c r="D350" s="112" t="s">
        <v>21</v>
      </c>
      <c r="E350" s="112">
        <v>1307</v>
      </c>
      <c r="F350" s="112" t="str">
        <f t="shared" si="10"/>
        <v>45-day</v>
      </c>
      <c r="G350" s="112">
        <f t="shared" si="11"/>
        <v>4</v>
      </c>
      <c r="H350" s="112"/>
      <c r="I350" s="112"/>
      <c r="J350" s="113">
        <v>16</v>
      </c>
      <c r="K350" s="113" t="s">
        <v>219</v>
      </c>
    </row>
    <row r="351" spans="1:11" ht="15" x14ac:dyDescent="0.2">
      <c r="A351" s="112">
        <v>240349</v>
      </c>
      <c r="B351" s="113">
        <v>2024</v>
      </c>
      <c r="C351" s="113" t="s">
        <v>218</v>
      </c>
      <c r="D351" s="112" t="s">
        <v>21</v>
      </c>
      <c r="E351" s="112">
        <v>1308</v>
      </c>
      <c r="F351" s="112" t="str">
        <f t="shared" si="10"/>
        <v>45-day</v>
      </c>
      <c r="G351" s="112">
        <f t="shared" si="11"/>
        <v>4</v>
      </c>
      <c r="H351" s="112"/>
      <c r="I351" s="112"/>
      <c r="J351" s="113">
        <v>16</v>
      </c>
      <c r="K351" s="113" t="s">
        <v>219</v>
      </c>
    </row>
    <row r="352" spans="1:11" ht="15" x14ac:dyDescent="0.2">
      <c r="A352" s="112">
        <v>240350</v>
      </c>
      <c r="B352" s="113">
        <v>2024</v>
      </c>
      <c r="C352" s="113" t="s">
        <v>218</v>
      </c>
      <c r="D352" s="112" t="s">
        <v>21</v>
      </c>
      <c r="E352" s="112">
        <v>1309</v>
      </c>
      <c r="F352" s="112" t="str">
        <f t="shared" si="10"/>
        <v>45-day</v>
      </c>
      <c r="G352" s="112">
        <f t="shared" si="11"/>
        <v>4</v>
      </c>
      <c r="H352" s="112"/>
      <c r="I352" s="112"/>
      <c r="J352" s="113">
        <v>16</v>
      </c>
      <c r="K352" s="113" t="s">
        <v>219</v>
      </c>
    </row>
    <row r="353" spans="1:11" ht="15" x14ac:dyDescent="0.2">
      <c r="A353" s="112">
        <v>240351</v>
      </c>
      <c r="B353" s="113">
        <v>2024</v>
      </c>
      <c r="C353" s="113" t="s">
        <v>218</v>
      </c>
      <c r="D353" s="112" t="s">
        <v>21</v>
      </c>
      <c r="E353" s="112">
        <v>1310</v>
      </c>
      <c r="F353" s="112" t="str">
        <f t="shared" si="10"/>
        <v>45-day</v>
      </c>
      <c r="G353" s="112">
        <f t="shared" si="11"/>
        <v>4</v>
      </c>
      <c r="H353" s="112"/>
      <c r="I353" s="112"/>
      <c r="J353" s="113">
        <v>16</v>
      </c>
      <c r="K353" s="113" t="s">
        <v>219</v>
      </c>
    </row>
    <row r="354" spans="1:11" ht="15" x14ac:dyDescent="0.2">
      <c r="A354" s="112">
        <v>240352</v>
      </c>
      <c r="B354" s="113">
        <v>2024</v>
      </c>
      <c r="C354" s="113" t="s">
        <v>218</v>
      </c>
      <c r="D354" s="112" t="s">
        <v>21</v>
      </c>
      <c r="E354" s="112">
        <v>1311</v>
      </c>
      <c r="F354" s="112" t="str">
        <f t="shared" si="10"/>
        <v>45-day</v>
      </c>
      <c r="G354" s="112">
        <f t="shared" si="11"/>
        <v>4</v>
      </c>
      <c r="H354" s="112"/>
      <c r="I354" s="112"/>
      <c r="J354" s="113">
        <v>16</v>
      </c>
      <c r="K354" s="113" t="s">
        <v>219</v>
      </c>
    </row>
    <row r="355" spans="1:11" ht="15" x14ac:dyDescent="0.2">
      <c r="A355" s="112">
        <v>240353</v>
      </c>
      <c r="B355" s="113">
        <v>2024</v>
      </c>
      <c r="C355" s="113" t="s">
        <v>218</v>
      </c>
      <c r="D355" s="112" t="s">
        <v>21</v>
      </c>
      <c r="E355" s="112">
        <v>1312</v>
      </c>
      <c r="F355" s="112" t="str">
        <f t="shared" si="10"/>
        <v>45-day</v>
      </c>
      <c r="G355" s="112">
        <f t="shared" si="11"/>
        <v>4</v>
      </c>
      <c r="H355" s="112"/>
      <c r="I355" s="112"/>
      <c r="J355" s="113">
        <v>16</v>
      </c>
      <c r="K355" s="113" t="s">
        <v>219</v>
      </c>
    </row>
    <row r="356" spans="1:11" ht="15" x14ac:dyDescent="0.2">
      <c r="A356" s="112">
        <v>240354</v>
      </c>
      <c r="B356" s="113">
        <v>2024</v>
      </c>
      <c r="C356" s="113" t="s">
        <v>218</v>
      </c>
      <c r="D356" s="112" t="s">
        <v>21</v>
      </c>
      <c r="E356" s="112">
        <v>1401</v>
      </c>
      <c r="F356" s="112" t="str">
        <f t="shared" si="10"/>
        <v>45-day</v>
      </c>
      <c r="G356" s="112">
        <f t="shared" si="11"/>
        <v>4</v>
      </c>
      <c r="H356" s="112"/>
      <c r="I356" s="112"/>
      <c r="J356" s="113">
        <v>16</v>
      </c>
      <c r="K356" s="113" t="s">
        <v>219</v>
      </c>
    </row>
    <row r="357" spans="1:11" ht="15" x14ac:dyDescent="0.2">
      <c r="A357" s="112">
        <v>240355</v>
      </c>
      <c r="B357" s="113">
        <v>2024</v>
      </c>
      <c r="C357" s="113" t="s">
        <v>218</v>
      </c>
      <c r="D357" s="112" t="s">
        <v>21</v>
      </c>
      <c r="E357" s="112">
        <v>1402</v>
      </c>
      <c r="F357" s="112" t="str">
        <f t="shared" si="10"/>
        <v>45-day</v>
      </c>
      <c r="G357" s="112">
        <f t="shared" si="11"/>
        <v>4</v>
      </c>
      <c r="H357" s="112"/>
      <c r="I357" s="112"/>
      <c r="J357" s="113">
        <v>16</v>
      </c>
      <c r="K357" s="113" t="s">
        <v>219</v>
      </c>
    </row>
    <row r="358" spans="1:11" ht="15" x14ac:dyDescent="0.2">
      <c r="A358" s="112">
        <v>240356</v>
      </c>
      <c r="B358" s="113">
        <v>2024</v>
      </c>
      <c r="C358" s="113" t="s">
        <v>218</v>
      </c>
      <c r="D358" s="112" t="s">
        <v>21</v>
      </c>
      <c r="E358" s="112">
        <v>1403</v>
      </c>
      <c r="F358" s="112" t="str">
        <f t="shared" si="10"/>
        <v>45-day</v>
      </c>
      <c r="G358" s="112">
        <f t="shared" si="11"/>
        <v>4</v>
      </c>
      <c r="H358" s="112"/>
      <c r="I358" s="112"/>
      <c r="J358" s="113">
        <v>16</v>
      </c>
      <c r="K358" s="113" t="s">
        <v>219</v>
      </c>
    </row>
    <row r="359" spans="1:11" ht="15" x14ac:dyDescent="0.2">
      <c r="A359" s="112">
        <v>240357</v>
      </c>
      <c r="B359" s="113">
        <v>2024</v>
      </c>
      <c r="C359" s="113" t="s">
        <v>218</v>
      </c>
      <c r="D359" s="112" t="s">
        <v>21</v>
      </c>
      <c r="E359" s="112">
        <v>1404</v>
      </c>
      <c r="F359" s="112" t="str">
        <f t="shared" si="10"/>
        <v>45-day</v>
      </c>
      <c r="G359" s="112">
        <f t="shared" si="11"/>
        <v>4</v>
      </c>
      <c r="H359" s="112"/>
      <c r="I359" s="112"/>
      <c r="J359" s="113">
        <v>16</v>
      </c>
      <c r="K359" s="113" t="s">
        <v>219</v>
      </c>
    </row>
    <row r="360" spans="1:11" ht="15" x14ac:dyDescent="0.2">
      <c r="A360" s="112">
        <v>240358</v>
      </c>
      <c r="B360" s="113">
        <v>2024</v>
      </c>
      <c r="C360" s="113" t="s">
        <v>218</v>
      </c>
      <c r="D360" s="112" t="s">
        <v>21</v>
      </c>
      <c r="E360" s="112">
        <v>1405</v>
      </c>
      <c r="F360" s="112" t="str">
        <f t="shared" si="10"/>
        <v>45-day</v>
      </c>
      <c r="G360" s="112">
        <f t="shared" si="11"/>
        <v>4</v>
      </c>
      <c r="H360" s="112"/>
      <c r="I360" s="112"/>
      <c r="J360" s="113">
        <v>16</v>
      </c>
      <c r="K360" s="113" t="s">
        <v>219</v>
      </c>
    </row>
    <row r="361" spans="1:11" ht="15" x14ac:dyDescent="0.2">
      <c r="A361" s="112">
        <v>240359</v>
      </c>
      <c r="B361" s="113">
        <v>2024</v>
      </c>
      <c r="C361" s="113" t="s">
        <v>218</v>
      </c>
      <c r="D361" s="112" t="s">
        <v>21</v>
      </c>
      <c r="E361" s="112">
        <v>1406</v>
      </c>
      <c r="F361" s="112" t="str">
        <f t="shared" si="10"/>
        <v>45-day</v>
      </c>
      <c r="G361" s="112">
        <f t="shared" si="11"/>
        <v>4</v>
      </c>
      <c r="H361" s="112"/>
      <c r="I361" s="112"/>
      <c r="J361" s="113">
        <v>16</v>
      </c>
      <c r="K361" s="113" t="s">
        <v>219</v>
      </c>
    </row>
    <row r="362" spans="1:11" ht="15" x14ac:dyDescent="0.2">
      <c r="A362" s="112">
        <v>240360</v>
      </c>
      <c r="B362" s="113">
        <v>2024</v>
      </c>
      <c r="C362" s="113" t="s">
        <v>218</v>
      </c>
      <c r="D362" s="112" t="s">
        <v>33</v>
      </c>
      <c r="E362" s="112">
        <v>2101</v>
      </c>
      <c r="F362" s="112" t="str">
        <f t="shared" si="10"/>
        <v>45-day</v>
      </c>
      <c r="G362" s="112">
        <f t="shared" si="11"/>
        <v>4</v>
      </c>
      <c r="H362" s="112"/>
      <c r="I362" s="112"/>
      <c r="J362" s="113">
        <v>15</v>
      </c>
      <c r="K362" s="113" t="s">
        <v>219</v>
      </c>
    </row>
    <row r="363" spans="1:11" ht="15" x14ac:dyDescent="0.2">
      <c r="A363" s="112">
        <v>240361</v>
      </c>
      <c r="B363" s="113">
        <v>2024</v>
      </c>
      <c r="C363" s="113" t="s">
        <v>218</v>
      </c>
      <c r="D363" s="112" t="s">
        <v>33</v>
      </c>
      <c r="E363" s="112">
        <v>2102</v>
      </c>
      <c r="F363" s="112" t="str">
        <f t="shared" si="10"/>
        <v>45-day</v>
      </c>
      <c r="G363" s="112">
        <f t="shared" si="11"/>
        <v>4</v>
      </c>
      <c r="H363" s="112"/>
      <c r="I363" s="112"/>
      <c r="J363" s="113">
        <v>15</v>
      </c>
      <c r="K363" s="113" t="s">
        <v>219</v>
      </c>
    </row>
    <row r="364" spans="1:11" ht="15" x14ac:dyDescent="0.2">
      <c r="A364" s="112">
        <v>240362</v>
      </c>
      <c r="B364" s="113">
        <v>2024</v>
      </c>
      <c r="C364" s="113" t="s">
        <v>218</v>
      </c>
      <c r="D364" s="112" t="s">
        <v>33</v>
      </c>
      <c r="E364" s="112">
        <v>2103</v>
      </c>
      <c r="F364" s="112" t="str">
        <f t="shared" si="10"/>
        <v>45-day</v>
      </c>
      <c r="G364" s="112">
        <f t="shared" si="11"/>
        <v>4</v>
      </c>
      <c r="H364" s="112"/>
      <c r="I364" s="112"/>
      <c r="J364" s="113">
        <v>15</v>
      </c>
      <c r="K364" s="113" t="s">
        <v>219</v>
      </c>
    </row>
    <row r="365" spans="1:11" ht="15" x14ac:dyDescent="0.2">
      <c r="A365" s="112">
        <v>240363</v>
      </c>
      <c r="B365" s="113">
        <v>2024</v>
      </c>
      <c r="C365" s="113" t="s">
        <v>218</v>
      </c>
      <c r="D365" s="112" t="s">
        <v>33</v>
      </c>
      <c r="E365" s="112">
        <v>2104</v>
      </c>
      <c r="F365" s="112" t="str">
        <f t="shared" si="10"/>
        <v>45-day</v>
      </c>
      <c r="G365" s="112">
        <f t="shared" si="11"/>
        <v>4</v>
      </c>
      <c r="H365" s="112"/>
      <c r="I365" s="112"/>
      <c r="J365" s="113">
        <v>15</v>
      </c>
      <c r="K365" s="113" t="s">
        <v>219</v>
      </c>
    </row>
    <row r="366" spans="1:11" ht="15" x14ac:dyDescent="0.2">
      <c r="A366" s="112">
        <v>240364</v>
      </c>
      <c r="B366" s="113">
        <v>2024</v>
      </c>
      <c r="C366" s="113" t="s">
        <v>218</v>
      </c>
      <c r="D366" s="112" t="s">
        <v>33</v>
      </c>
      <c r="E366" s="112">
        <v>2105</v>
      </c>
      <c r="F366" s="112" t="str">
        <f t="shared" si="10"/>
        <v>45-day</v>
      </c>
      <c r="G366" s="112">
        <f t="shared" si="11"/>
        <v>4</v>
      </c>
      <c r="H366" s="112"/>
      <c r="I366" s="112"/>
      <c r="J366" s="113">
        <v>15</v>
      </c>
      <c r="K366" s="113" t="s">
        <v>219</v>
      </c>
    </row>
    <row r="367" spans="1:11" ht="15" x14ac:dyDescent="0.2">
      <c r="A367" s="112">
        <v>240365</v>
      </c>
      <c r="B367" s="113">
        <v>2024</v>
      </c>
      <c r="C367" s="113" t="s">
        <v>218</v>
      </c>
      <c r="D367" s="112" t="s">
        <v>33</v>
      </c>
      <c r="E367" s="112">
        <v>2106</v>
      </c>
      <c r="F367" s="112" t="str">
        <f t="shared" si="10"/>
        <v>45-day</v>
      </c>
      <c r="G367" s="112">
        <f t="shared" si="11"/>
        <v>4</v>
      </c>
      <c r="H367" s="112"/>
      <c r="I367" s="112"/>
      <c r="J367" s="113">
        <v>15</v>
      </c>
      <c r="K367" s="113" t="s">
        <v>219</v>
      </c>
    </row>
    <row r="368" spans="1:11" ht="15" x14ac:dyDescent="0.2">
      <c r="A368" s="112">
        <v>240366</v>
      </c>
      <c r="B368" s="113">
        <v>2024</v>
      </c>
      <c r="C368" s="113" t="s">
        <v>218</v>
      </c>
      <c r="D368" s="112" t="s">
        <v>33</v>
      </c>
      <c r="E368" s="112">
        <v>2201</v>
      </c>
      <c r="F368" s="112" t="str">
        <f t="shared" si="10"/>
        <v>45-day</v>
      </c>
      <c r="G368" s="112">
        <f t="shared" si="11"/>
        <v>4</v>
      </c>
      <c r="H368" s="112"/>
      <c r="I368" s="112"/>
      <c r="J368" s="113">
        <v>15</v>
      </c>
      <c r="K368" s="113" t="s">
        <v>219</v>
      </c>
    </row>
    <row r="369" spans="1:11" ht="15" x14ac:dyDescent="0.2">
      <c r="A369" s="112">
        <v>240367</v>
      </c>
      <c r="B369" s="113">
        <v>2024</v>
      </c>
      <c r="C369" s="113" t="s">
        <v>218</v>
      </c>
      <c r="D369" s="112" t="s">
        <v>33</v>
      </c>
      <c r="E369" s="112">
        <v>2202</v>
      </c>
      <c r="F369" s="112" t="str">
        <f t="shared" si="10"/>
        <v>45-day</v>
      </c>
      <c r="G369" s="112">
        <f t="shared" si="11"/>
        <v>4</v>
      </c>
      <c r="H369" s="112"/>
      <c r="I369" s="112"/>
      <c r="J369" s="113">
        <v>15</v>
      </c>
      <c r="K369" s="113" t="s">
        <v>219</v>
      </c>
    </row>
    <row r="370" spans="1:11" ht="15" x14ac:dyDescent="0.2">
      <c r="A370" s="112">
        <v>240368</v>
      </c>
      <c r="B370" s="113">
        <v>2024</v>
      </c>
      <c r="C370" s="113" t="s">
        <v>218</v>
      </c>
      <c r="D370" s="112" t="s">
        <v>33</v>
      </c>
      <c r="E370" s="112">
        <v>2203</v>
      </c>
      <c r="F370" s="112" t="str">
        <f t="shared" si="10"/>
        <v>45-day</v>
      </c>
      <c r="G370" s="112">
        <f t="shared" si="11"/>
        <v>4</v>
      </c>
      <c r="H370" s="112"/>
      <c r="I370" s="112"/>
      <c r="J370" s="113">
        <v>15</v>
      </c>
      <c r="K370" s="113" t="s">
        <v>219</v>
      </c>
    </row>
    <row r="371" spans="1:11" ht="15" x14ac:dyDescent="0.2">
      <c r="A371" s="112">
        <v>240369</v>
      </c>
      <c r="B371" s="113">
        <v>2024</v>
      </c>
      <c r="C371" s="113" t="s">
        <v>218</v>
      </c>
      <c r="D371" s="112" t="s">
        <v>33</v>
      </c>
      <c r="E371" s="112">
        <v>2204</v>
      </c>
      <c r="F371" s="112" t="str">
        <f t="shared" si="10"/>
        <v>45-day</v>
      </c>
      <c r="G371" s="112">
        <f t="shared" si="11"/>
        <v>4</v>
      </c>
      <c r="H371" s="112"/>
      <c r="I371" s="112"/>
      <c r="J371" s="113">
        <v>15</v>
      </c>
      <c r="K371" s="113" t="s">
        <v>219</v>
      </c>
    </row>
    <row r="372" spans="1:11" ht="15" x14ac:dyDescent="0.2">
      <c r="A372" s="112">
        <v>240370</v>
      </c>
      <c r="B372" s="113">
        <v>2024</v>
      </c>
      <c r="C372" s="113" t="s">
        <v>218</v>
      </c>
      <c r="D372" s="112" t="s">
        <v>33</v>
      </c>
      <c r="E372" s="112">
        <v>2205</v>
      </c>
      <c r="F372" s="112" t="str">
        <f t="shared" si="10"/>
        <v>45-day</v>
      </c>
      <c r="G372" s="112">
        <f t="shared" si="11"/>
        <v>4</v>
      </c>
      <c r="H372" s="112"/>
      <c r="I372" s="112"/>
      <c r="J372" s="113">
        <v>15</v>
      </c>
      <c r="K372" s="113" t="s">
        <v>219</v>
      </c>
    </row>
    <row r="373" spans="1:11" ht="15" x14ac:dyDescent="0.2">
      <c r="A373" s="112">
        <v>240371</v>
      </c>
      <c r="B373" s="113">
        <v>2024</v>
      </c>
      <c r="C373" s="113" t="s">
        <v>218</v>
      </c>
      <c r="D373" s="112" t="s">
        <v>33</v>
      </c>
      <c r="E373" s="112">
        <v>2206</v>
      </c>
      <c r="F373" s="112" t="str">
        <f t="shared" si="10"/>
        <v>45-day</v>
      </c>
      <c r="G373" s="112">
        <f t="shared" si="11"/>
        <v>4</v>
      </c>
      <c r="H373" s="112"/>
      <c r="I373" s="112"/>
      <c r="J373" s="113">
        <v>15</v>
      </c>
      <c r="K373" s="113" t="s">
        <v>219</v>
      </c>
    </row>
    <row r="374" spans="1:11" ht="15" x14ac:dyDescent="0.2">
      <c r="A374" s="112">
        <v>240372</v>
      </c>
      <c r="B374" s="113">
        <v>2024</v>
      </c>
      <c r="C374" s="113" t="s">
        <v>218</v>
      </c>
      <c r="D374" s="112" t="s">
        <v>33</v>
      </c>
      <c r="E374" s="112">
        <v>2307</v>
      </c>
      <c r="F374" s="112" t="str">
        <f t="shared" si="10"/>
        <v>45-day</v>
      </c>
      <c r="G374" s="112">
        <f t="shared" si="11"/>
        <v>4</v>
      </c>
      <c r="H374" s="112"/>
      <c r="I374" s="112"/>
      <c r="J374" s="113">
        <v>15</v>
      </c>
      <c r="K374" s="113" t="s">
        <v>219</v>
      </c>
    </row>
    <row r="375" spans="1:11" ht="15" x14ac:dyDescent="0.2">
      <c r="A375" s="112">
        <v>240373</v>
      </c>
      <c r="B375" s="113">
        <v>2024</v>
      </c>
      <c r="C375" s="113" t="s">
        <v>218</v>
      </c>
      <c r="D375" s="112" t="s">
        <v>33</v>
      </c>
      <c r="E375" s="112">
        <v>2308</v>
      </c>
      <c r="F375" s="112" t="str">
        <f t="shared" si="10"/>
        <v>45-day</v>
      </c>
      <c r="G375" s="112">
        <f t="shared" si="11"/>
        <v>4</v>
      </c>
      <c r="H375" s="112"/>
      <c r="I375" s="112"/>
      <c r="J375" s="113">
        <v>15</v>
      </c>
      <c r="K375" s="113" t="s">
        <v>219</v>
      </c>
    </row>
    <row r="376" spans="1:11" ht="15" x14ac:dyDescent="0.2">
      <c r="A376" s="112">
        <v>240374</v>
      </c>
      <c r="B376" s="113">
        <v>2024</v>
      </c>
      <c r="C376" s="113" t="s">
        <v>218</v>
      </c>
      <c r="D376" s="112" t="s">
        <v>33</v>
      </c>
      <c r="E376" s="112">
        <v>2309</v>
      </c>
      <c r="F376" s="112" t="str">
        <f t="shared" si="10"/>
        <v>45-day</v>
      </c>
      <c r="G376" s="112">
        <f t="shared" si="11"/>
        <v>4</v>
      </c>
      <c r="H376" s="112"/>
      <c r="I376" s="112"/>
      <c r="J376" s="113">
        <v>15</v>
      </c>
      <c r="K376" s="113" t="s">
        <v>219</v>
      </c>
    </row>
    <row r="377" spans="1:11" ht="15" x14ac:dyDescent="0.2">
      <c r="A377" s="112">
        <v>240375</v>
      </c>
      <c r="B377" s="113">
        <v>2024</v>
      </c>
      <c r="C377" s="113" t="s">
        <v>218</v>
      </c>
      <c r="D377" s="112" t="s">
        <v>33</v>
      </c>
      <c r="E377" s="112">
        <v>2310</v>
      </c>
      <c r="F377" s="112" t="str">
        <f t="shared" si="10"/>
        <v>45-day</v>
      </c>
      <c r="G377" s="112">
        <f t="shared" si="11"/>
        <v>4</v>
      </c>
      <c r="H377" s="112"/>
      <c r="I377" s="112"/>
      <c r="J377" s="113">
        <v>15</v>
      </c>
      <c r="K377" s="113" t="s">
        <v>219</v>
      </c>
    </row>
    <row r="378" spans="1:11" ht="15" x14ac:dyDescent="0.2">
      <c r="A378" s="112">
        <v>240376</v>
      </c>
      <c r="B378" s="113">
        <v>2024</v>
      </c>
      <c r="C378" s="113" t="s">
        <v>218</v>
      </c>
      <c r="D378" s="112" t="s">
        <v>33</v>
      </c>
      <c r="E378" s="112">
        <v>2311</v>
      </c>
      <c r="F378" s="112" t="str">
        <f t="shared" si="10"/>
        <v>45-day</v>
      </c>
      <c r="G378" s="112">
        <f t="shared" si="11"/>
        <v>4</v>
      </c>
      <c r="H378" s="112"/>
      <c r="I378" s="112"/>
      <c r="J378" s="113">
        <v>15</v>
      </c>
      <c r="K378" s="113" t="s">
        <v>219</v>
      </c>
    </row>
    <row r="379" spans="1:11" ht="15" x14ac:dyDescent="0.2">
      <c r="A379" s="112">
        <v>240377</v>
      </c>
      <c r="B379" s="113">
        <v>2024</v>
      </c>
      <c r="C379" s="113" t="s">
        <v>218</v>
      </c>
      <c r="D379" s="112" t="s">
        <v>33</v>
      </c>
      <c r="E379" s="112">
        <v>2312</v>
      </c>
      <c r="F379" s="112" t="str">
        <f t="shared" si="10"/>
        <v>45-day</v>
      </c>
      <c r="G379" s="112">
        <f t="shared" si="11"/>
        <v>4</v>
      </c>
      <c r="H379" s="112"/>
      <c r="I379" s="112"/>
      <c r="J379" s="113">
        <v>15</v>
      </c>
      <c r="K379" s="113" t="s">
        <v>219</v>
      </c>
    </row>
    <row r="380" spans="1:11" ht="15" x14ac:dyDescent="0.2">
      <c r="A380" s="112">
        <v>240378</v>
      </c>
      <c r="B380" s="113">
        <v>2024</v>
      </c>
      <c r="C380" s="113" t="s">
        <v>218</v>
      </c>
      <c r="D380" s="112" t="s">
        <v>33</v>
      </c>
      <c r="E380" s="112">
        <v>2401</v>
      </c>
      <c r="F380" s="112" t="str">
        <f t="shared" si="10"/>
        <v>45-day</v>
      </c>
      <c r="G380" s="112">
        <f t="shared" si="11"/>
        <v>4</v>
      </c>
      <c r="H380" s="112"/>
      <c r="I380" s="112"/>
      <c r="J380" s="113">
        <v>15</v>
      </c>
      <c r="K380" s="113" t="s">
        <v>219</v>
      </c>
    </row>
    <row r="381" spans="1:11" ht="15" x14ac:dyDescent="0.2">
      <c r="A381" s="112">
        <v>240379</v>
      </c>
      <c r="B381" s="113">
        <v>2024</v>
      </c>
      <c r="C381" s="113" t="s">
        <v>218</v>
      </c>
      <c r="D381" s="112" t="s">
        <v>33</v>
      </c>
      <c r="E381" s="112">
        <v>2402</v>
      </c>
      <c r="F381" s="112" t="str">
        <f t="shared" si="10"/>
        <v>45-day</v>
      </c>
      <c r="G381" s="112">
        <f t="shared" si="11"/>
        <v>4</v>
      </c>
      <c r="H381" s="112"/>
      <c r="I381" s="112"/>
      <c r="J381" s="113">
        <v>15</v>
      </c>
      <c r="K381" s="113" t="s">
        <v>219</v>
      </c>
    </row>
    <row r="382" spans="1:11" ht="15" x14ac:dyDescent="0.2">
      <c r="A382" s="112">
        <v>240380</v>
      </c>
      <c r="B382" s="113">
        <v>2024</v>
      </c>
      <c r="C382" s="113" t="s">
        <v>218</v>
      </c>
      <c r="D382" s="112" t="s">
        <v>33</v>
      </c>
      <c r="E382" s="112">
        <v>2403</v>
      </c>
      <c r="F382" s="112" t="str">
        <f t="shared" si="10"/>
        <v>45-day</v>
      </c>
      <c r="G382" s="112">
        <f t="shared" si="11"/>
        <v>4</v>
      </c>
      <c r="H382" s="112"/>
      <c r="I382" s="112"/>
      <c r="J382" s="113">
        <v>15</v>
      </c>
      <c r="K382" s="113" t="s">
        <v>219</v>
      </c>
    </row>
    <row r="383" spans="1:11" ht="15" x14ac:dyDescent="0.2">
      <c r="A383" s="112">
        <v>240381</v>
      </c>
      <c r="B383" s="113">
        <v>2024</v>
      </c>
      <c r="C383" s="113" t="s">
        <v>218</v>
      </c>
      <c r="D383" s="112" t="s">
        <v>33</v>
      </c>
      <c r="E383" s="112">
        <v>2404</v>
      </c>
      <c r="F383" s="112" t="str">
        <f t="shared" si="10"/>
        <v>45-day</v>
      </c>
      <c r="G383" s="112">
        <f t="shared" si="11"/>
        <v>4</v>
      </c>
      <c r="H383" s="112"/>
      <c r="I383" s="112"/>
      <c r="J383" s="113">
        <v>15</v>
      </c>
      <c r="K383" s="113" t="s">
        <v>219</v>
      </c>
    </row>
    <row r="384" spans="1:11" ht="15" x14ac:dyDescent="0.2">
      <c r="A384" s="112">
        <v>240382</v>
      </c>
      <c r="B384" s="113">
        <v>2024</v>
      </c>
      <c r="C384" s="113" t="s">
        <v>218</v>
      </c>
      <c r="D384" s="112" t="s">
        <v>33</v>
      </c>
      <c r="E384" s="112">
        <v>2405</v>
      </c>
      <c r="F384" s="112" t="str">
        <f t="shared" si="10"/>
        <v>45-day</v>
      </c>
      <c r="G384" s="112">
        <f t="shared" si="11"/>
        <v>4</v>
      </c>
      <c r="H384" s="112"/>
      <c r="I384" s="112"/>
      <c r="J384" s="113">
        <v>15</v>
      </c>
      <c r="K384" s="113" t="s">
        <v>219</v>
      </c>
    </row>
    <row r="385" spans="1:11" ht="15" x14ac:dyDescent="0.2">
      <c r="A385" s="112">
        <v>240383</v>
      </c>
      <c r="B385" s="113">
        <v>2024</v>
      </c>
      <c r="C385" s="113" t="s">
        <v>218</v>
      </c>
      <c r="D385" s="112" t="s">
        <v>33</v>
      </c>
      <c r="E385" s="112">
        <v>2406</v>
      </c>
      <c r="F385" s="112" t="str">
        <f t="shared" si="10"/>
        <v>45-day</v>
      </c>
      <c r="G385" s="112">
        <f t="shared" si="11"/>
        <v>4</v>
      </c>
      <c r="H385" s="112"/>
      <c r="I385" s="112"/>
      <c r="J385" s="113">
        <v>15</v>
      </c>
      <c r="K385" s="113" t="s">
        <v>219</v>
      </c>
    </row>
    <row r="386" spans="1:11" ht="15" x14ac:dyDescent="0.2">
      <c r="A386" s="112">
        <v>240384</v>
      </c>
      <c r="B386" s="113">
        <v>2024</v>
      </c>
      <c r="C386" s="113" t="s">
        <v>218</v>
      </c>
      <c r="D386" s="112" t="s">
        <v>21</v>
      </c>
      <c r="E386" s="112">
        <v>1107</v>
      </c>
      <c r="F386" s="112" t="str">
        <f t="shared" si="10"/>
        <v>35-day</v>
      </c>
      <c r="G386" s="112">
        <f t="shared" si="11"/>
        <v>5</v>
      </c>
      <c r="H386" s="112"/>
      <c r="I386" s="112"/>
      <c r="J386" s="113">
        <v>18</v>
      </c>
      <c r="K386" s="113" t="s">
        <v>219</v>
      </c>
    </row>
    <row r="387" spans="1:11" ht="15" x14ac:dyDescent="0.2">
      <c r="A387" s="112">
        <v>240385</v>
      </c>
      <c r="B387" s="113">
        <v>2024</v>
      </c>
      <c r="C387" s="113" t="s">
        <v>218</v>
      </c>
      <c r="D387" s="112" t="s">
        <v>21</v>
      </c>
      <c r="E387" s="112">
        <v>1108</v>
      </c>
      <c r="F387" s="112" t="str">
        <f t="shared" ref="F387:F433" si="12">VLOOKUP(J387,N$2:Q$41,3,FALSE)</f>
        <v>35-day</v>
      </c>
      <c r="G387" s="112">
        <f t="shared" ref="G387:G433" si="13">VLOOKUP(J387,N$2:Q$41,4,FALSE)</f>
        <v>5</v>
      </c>
      <c r="H387" s="112"/>
      <c r="I387" s="112"/>
      <c r="J387" s="113">
        <v>18</v>
      </c>
      <c r="K387" s="113" t="s">
        <v>219</v>
      </c>
    </row>
    <row r="388" spans="1:11" ht="15" x14ac:dyDescent="0.2">
      <c r="A388" s="112">
        <v>240386</v>
      </c>
      <c r="B388" s="113">
        <v>2024</v>
      </c>
      <c r="C388" s="113" t="s">
        <v>218</v>
      </c>
      <c r="D388" s="112" t="s">
        <v>21</v>
      </c>
      <c r="E388" s="112">
        <v>1109</v>
      </c>
      <c r="F388" s="112" t="str">
        <f t="shared" si="12"/>
        <v>35-day</v>
      </c>
      <c r="G388" s="112">
        <f t="shared" si="13"/>
        <v>5</v>
      </c>
      <c r="H388" s="112"/>
      <c r="I388" s="112"/>
      <c r="J388" s="113">
        <v>18</v>
      </c>
      <c r="K388" s="113" t="s">
        <v>219</v>
      </c>
    </row>
    <row r="389" spans="1:11" ht="15" x14ac:dyDescent="0.2">
      <c r="A389" s="112">
        <v>240387</v>
      </c>
      <c r="B389" s="113">
        <v>2024</v>
      </c>
      <c r="C389" s="113" t="s">
        <v>218</v>
      </c>
      <c r="D389" s="112" t="s">
        <v>21</v>
      </c>
      <c r="E389" s="112">
        <v>1110</v>
      </c>
      <c r="F389" s="112" t="str">
        <f t="shared" si="12"/>
        <v>35-day</v>
      </c>
      <c r="G389" s="112">
        <f t="shared" si="13"/>
        <v>5</v>
      </c>
      <c r="H389" s="112"/>
      <c r="I389" s="112"/>
      <c r="J389" s="113">
        <v>18</v>
      </c>
      <c r="K389" s="113" t="s">
        <v>219</v>
      </c>
    </row>
    <row r="390" spans="1:11" ht="15" x14ac:dyDescent="0.2">
      <c r="A390" s="112">
        <v>240388</v>
      </c>
      <c r="B390" s="113">
        <v>2024</v>
      </c>
      <c r="C390" s="113" t="s">
        <v>218</v>
      </c>
      <c r="D390" s="112" t="s">
        <v>21</v>
      </c>
      <c r="E390" s="112">
        <v>1111</v>
      </c>
      <c r="F390" s="112" t="str">
        <f t="shared" si="12"/>
        <v>35-day</v>
      </c>
      <c r="G390" s="112">
        <f t="shared" si="13"/>
        <v>5</v>
      </c>
      <c r="H390" s="112"/>
      <c r="I390" s="112"/>
      <c r="J390" s="113">
        <v>18</v>
      </c>
      <c r="K390" s="113" t="s">
        <v>219</v>
      </c>
    </row>
    <row r="391" spans="1:11" ht="15" x14ac:dyDescent="0.2">
      <c r="A391" s="112">
        <v>240389</v>
      </c>
      <c r="B391" s="113">
        <v>2024</v>
      </c>
      <c r="C391" s="113" t="s">
        <v>218</v>
      </c>
      <c r="D391" s="112" t="s">
        <v>21</v>
      </c>
      <c r="E391" s="112">
        <v>1112</v>
      </c>
      <c r="F391" s="112" t="str">
        <f t="shared" si="12"/>
        <v>35-day</v>
      </c>
      <c r="G391" s="112">
        <f t="shared" si="13"/>
        <v>5</v>
      </c>
      <c r="H391" s="112"/>
      <c r="I391" s="112"/>
      <c r="J391" s="113">
        <v>18</v>
      </c>
      <c r="K391" s="113" t="s">
        <v>219</v>
      </c>
    </row>
    <row r="392" spans="1:11" ht="15" x14ac:dyDescent="0.2">
      <c r="A392" s="112">
        <v>240390</v>
      </c>
      <c r="B392" s="113">
        <v>2024</v>
      </c>
      <c r="C392" s="113" t="s">
        <v>218</v>
      </c>
      <c r="D392" s="112" t="s">
        <v>21</v>
      </c>
      <c r="E392" s="112">
        <v>1207</v>
      </c>
      <c r="F392" s="112" t="str">
        <f t="shared" si="12"/>
        <v>35-day</v>
      </c>
      <c r="G392" s="112">
        <f t="shared" si="13"/>
        <v>5</v>
      </c>
      <c r="H392" s="112"/>
      <c r="I392" s="112"/>
      <c r="J392" s="113">
        <v>18</v>
      </c>
      <c r="K392" s="113" t="s">
        <v>219</v>
      </c>
    </row>
    <row r="393" spans="1:11" ht="15" x14ac:dyDescent="0.2">
      <c r="A393" s="112">
        <v>240391</v>
      </c>
      <c r="B393" s="113">
        <v>2024</v>
      </c>
      <c r="C393" s="113" t="s">
        <v>218</v>
      </c>
      <c r="D393" s="112" t="s">
        <v>21</v>
      </c>
      <c r="E393" s="112">
        <v>1208</v>
      </c>
      <c r="F393" s="112" t="str">
        <f t="shared" si="12"/>
        <v>35-day</v>
      </c>
      <c r="G393" s="112">
        <f t="shared" si="13"/>
        <v>5</v>
      </c>
      <c r="H393" s="112"/>
      <c r="I393" s="112"/>
      <c r="J393" s="113">
        <v>18</v>
      </c>
      <c r="K393" s="113" t="s">
        <v>219</v>
      </c>
    </row>
    <row r="394" spans="1:11" ht="15" x14ac:dyDescent="0.2">
      <c r="A394" s="112">
        <v>240392</v>
      </c>
      <c r="B394" s="113">
        <v>2024</v>
      </c>
      <c r="C394" s="113" t="s">
        <v>218</v>
      </c>
      <c r="D394" s="112" t="s">
        <v>21</v>
      </c>
      <c r="E394" s="112">
        <v>1209</v>
      </c>
      <c r="F394" s="112" t="str">
        <f t="shared" si="12"/>
        <v>35-day</v>
      </c>
      <c r="G394" s="112">
        <f t="shared" si="13"/>
        <v>5</v>
      </c>
      <c r="H394" s="112"/>
      <c r="I394" s="112"/>
      <c r="J394" s="113">
        <v>18</v>
      </c>
      <c r="K394" s="113" t="s">
        <v>219</v>
      </c>
    </row>
    <row r="395" spans="1:11" ht="15" x14ac:dyDescent="0.2">
      <c r="A395" s="112">
        <v>240393</v>
      </c>
      <c r="B395" s="113">
        <v>2024</v>
      </c>
      <c r="C395" s="113" t="s">
        <v>218</v>
      </c>
      <c r="D395" s="112" t="s">
        <v>21</v>
      </c>
      <c r="E395" s="112">
        <v>1210</v>
      </c>
      <c r="F395" s="112" t="str">
        <f t="shared" si="12"/>
        <v>35-day</v>
      </c>
      <c r="G395" s="112">
        <f t="shared" si="13"/>
        <v>5</v>
      </c>
      <c r="H395" s="112"/>
      <c r="I395" s="112"/>
      <c r="J395" s="113">
        <v>18</v>
      </c>
      <c r="K395" s="113" t="s">
        <v>219</v>
      </c>
    </row>
    <row r="396" spans="1:11" ht="15" x14ac:dyDescent="0.2">
      <c r="A396" s="112">
        <v>240394</v>
      </c>
      <c r="B396" s="113">
        <v>2024</v>
      </c>
      <c r="C396" s="113" t="s">
        <v>218</v>
      </c>
      <c r="D396" s="112" t="s">
        <v>21</v>
      </c>
      <c r="E396" s="112">
        <v>1211</v>
      </c>
      <c r="F396" s="112" t="str">
        <f t="shared" si="12"/>
        <v>35-day</v>
      </c>
      <c r="G396" s="112">
        <f t="shared" si="13"/>
        <v>5</v>
      </c>
      <c r="H396" s="112"/>
      <c r="I396" s="112"/>
      <c r="J396" s="113">
        <v>18</v>
      </c>
      <c r="K396" s="113" t="s">
        <v>219</v>
      </c>
    </row>
    <row r="397" spans="1:11" ht="15" x14ac:dyDescent="0.2">
      <c r="A397" s="112">
        <v>240395</v>
      </c>
      <c r="B397" s="113">
        <v>2024</v>
      </c>
      <c r="C397" s="113" t="s">
        <v>218</v>
      </c>
      <c r="D397" s="112" t="s">
        <v>21</v>
      </c>
      <c r="E397" s="112">
        <v>1212</v>
      </c>
      <c r="F397" s="112" t="str">
        <f t="shared" si="12"/>
        <v>35-day</v>
      </c>
      <c r="G397" s="112">
        <f t="shared" si="13"/>
        <v>5</v>
      </c>
      <c r="H397" s="112"/>
      <c r="I397" s="112"/>
      <c r="J397" s="113">
        <v>18</v>
      </c>
      <c r="K397" s="113" t="s">
        <v>219</v>
      </c>
    </row>
    <row r="398" spans="1:11" ht="15" x14ac:dyDescent="0.2">
      <c r="A398" s="112">
        <v>240396</v>
      </c>
      <c r="B398" s="113">
        <v>2024</v>
      </c>
      <c r="C398" s="113" t="s">
        <v>218</v>
      </c>
      <c r="D398" s="112" t="s">
        <v>21</v>
      </c>
      <c r="E398" s="112">
        <v>1301</v>
      </c>
      <c r="F398" s="112" t="str">
        <f t="shared" si="12"/>
        <v>35-day</v>
      </c>
      <c r="G398" s="112">
        <f t="shared" si="13"/>
        <v>5</v>
      </c>
      <c r="H398" s="112"/>
      <c r="I398" s="112"/>
      <c r="J398" s="113">
        <v>18</v>
      </c>
      <c r="K398" s="113" t="s">
        <v>219</v>
      </c>
    </row>
    <row r="399" spans="1:11" ht="15" x14ac:dyDescent="0.2">
      <c r="A399" s="112">
        <v>240397</v>
      </c>
      <c r="B399" s="113">
        <v>2024</v>
      </c>
      <c r="C399" s="113" t="s">
        <v>218</v>
      </c>
      <c r="D399" s="112" t="s">
        <v>21</v>
      </c>
      <c r="E399" s="112">
        <v>1302</v>
      </c>
      <c r="F399" s="112" t="str">
        <f t="shared" si="12"/>
        <v>35-day</v>
      </c>
      <c r="G399" s="112">
        <f t="shared" si="13"/>
        <v>5</v>
      </c>
      <c r="H399" s="112"/>
      <c r="I399" s="112"/>
      <c r="J399" s="113">
        <v>18</v>
      </c>
      <c r="K399" s="113" t="s">
        <v>219</v>
      </c>
    </row>
    <row r="400" spans="1:11" ht="15" x14ac:dyDescent="0.2">
      <c r="A400" s="112">
        <v>240398</v>
      </c>
      <c r="B400" s="113">
        <v>2024</v>
      </c>
      <c r="C400" s="113" t="s">
        <v>218</v>
      </c>
      <c r="D400" s="112" t="s">
        <v>21</v>
      </c>
      <c r="E400" s="112">
        <v>1303</v>
      </c>
      <c r="F400" s="112" t="str">
        <f t="shared" si="12"/>
        <v>35-day</v>
      </c>
      <c r="G400" s="112">
        <f t="shared" si="13"/>
        <v>5</v>
      </c>
      <c r="H400" s="112"/>
      <c r="I400" s="112"/>
      <c r="J400" s="113">
        <v>18</v>
      </c>
      <c r="K400" s="113" t="s">
        <v>219</v>
      </c>
    </row>
    <row r="401" spans="1:11" ht="15" x14ac:dyDescent="0.2">
      <c r="A401" s="112">
        <v>240399</v>
      </c>
      <c r="B401" s="113">
        <v>2024</v>
      </c>
      <c r="C401" s="113" t="s">
        <v>218</v>
      </c>
      <c r="D401" s="112" t="s">
        <v>21</v>
      </c>
      <c r="E401" s="112">
        <v>1304</v>
      </c>
      <c r="F401" s="112" t="str">
        <f t="shared" si="12"/>
        <v>35-day</v>
      </c>
      <c r="G401" s="112">
        <f t="shared" si="13"/>
        <v>5</v>
      </c>
      <c r="H401" s="112"/>
      <c r="I401" s="112"/>
      <c r="J401" s="113">
        <v>18</v>
      </c>
      <c r="K401" s="113" t="s">
        <v>219</v>
      </c>
    </row>
    <row r="402" spans="1:11" ht="15" x14ac:dyDescent="0.2">
      <c r="A402" s="112">
        <v>240400</v>
      </c>
      <c r="B402" s="113">
        <v>2024</v>
      </c>
      <c r="C402" s="113" t="s">
        <v>218</v>
      </c>
      <c r="D402" s="112" t="s">
        <v>21</v>
      </c>
      <c r="E402" s="112">
        <v>1305</v>
      </c>
      <c r="F402" s="112" t="str">
        <f t="shared" si="12"/>
        <v>35-day</v>
      </c>
      <c r="G402" s="112">
        <f t="shared" si="13"/>
        <v>5</v>
      </c>
      <c r="H402" s="112"/>
      <c r="I402" s="112"/>
      <c r="J402" s="113">
        <v>18</v>
      </c>
      <c r="K402" s="113" t="s">
        <v>219</v>
      </c>
    </row>
    <row r="403" spans="1:11" ht="15" x14ac:dyDescent="0.2">
      <c r="A403" s="112">
        <v>240401</v>
      </c>
      <c r="B403" s="113">
        <v>2024</v>
      </c>
      <c r="C403" s="113" t="s">
        <v>218</v>
      </c>
      <c r="D403" s="112" t="s">
        <v>21</v>
      </c>
      <c r="E403" s="112">
        <v>1306</v>
      </c>
      <c r="F403" s="112" t="str">
        <f t="shared" si="12"/>
        <v>35-day</v>
      </c>
      <c r="G403" s="112">
        <f t="shared" si="13"/>
        <v>5</v>
      </c>
      <c r="H403" s="112"/>
      <c r="I403" s="112"/>
      <c r="J403" s="113">
        <v>18</v>
      </c>
      <c r="K403" s="113" t="s">
        <v>219</v>
      </c>
    </row>
    <row r="404" spans="1:11" ht="15" x14ac:dyDescent="0.2">
      <c r="A404" s="112">
        <v>240402</v>
      </c>
      <c r="B404" s="113">
        <v>2024</v>
      </c>
      <c r="C404" s="113" t="s">
        <v>218</v>
      </c>
      <c r="D404" s="112" t="s">
        <v>21</v>
      </c>
      <c r="E404" s="112">
        <v>1407</v>
      </c>
      <c r="F404" s="112" t="str">
        <f t="shared" si="12"/>
        <v>35-day</v>
      </c>
      <c r="G404" s="112">
        <f t="shared" si="13"/>
        <v>5</v>
      </c>
      <c r="H404" s="112"/>
      <c r="I404" s="112"/>
      <c r="J404" s="113">
        <v>18</v>
      </c>
      <c r="K404" s="113" t="s">
        <v>219</v>
      </c>
    </row>
    <row r="405" spans="1:11" ht="15" x14ac:dyDescent="0.2">
      <c r="A405" s="112">
        <v>240403</v>
      </c>
      <c r="B405" s="113">
        <v>2024</v>
      </c>
      <c r="C405" s="113" t="s">
        <v>218</v>
      </c>
      <c r="D405" s="112" t="s">
        <v>21</v>
      </c>
      <c r="E405" s="112">
        <v>1408</v>
      </c>
      <c r="F405" s="112" t="str">
        <f t="shared" si="12"/>
        <v>35-day</v>
      </c>
      <c r="G405" s="112">
        <f t="shared" si="13"/>
        <v>5</v>
      </c>
      <c r="H405" s="112"/>
      <c r="I405" s="112"/>
      <c r="J405" s="113">
        <v>18</v>
      </c>
      <c r="K405" s="113" t="s">
        <v>219</v>
      </c>
    </row>
    <row r="406" spans="1:11" ht="15" x14ac:dyDescent="0.2">
      <c r="A406" s="112">
        <v>240404</v>
      </c>
      <c r="B406" s="113">
        <v>2024</v>
      </c>
      <c r="C406" s="113" t="s">
        <v>218</v>
      </c>
      <c r="D406" s="112" t="s">
        <v>21</v>
      </c>
      <c r="E406" s="112">
        <v>1409</v>
      </c>
      <c r="F406" s="112" t="str">
        <f t="shared" si="12"/>
        <v>35-day</v>
      </c>
      <c r="G406" s="112">
        <f t="shared" si="13"/>
        <v>5</v>
      </c>
      <c r="H406" s="112"/>
      <c r="I406" s="112"/>
      <c r="J406" s="113">
        <v>18</v>
      </c>
      <c r="K406" s="113" t="s">
        <v>219</v>
      </c>
    </row>
    <row r="407" spans="1:11" ht="15" x14ac:dyDescent="0.2">
      <c r="A407" s="112">
        <v>240405</v>
      </c>
      <c r="B407" s="113">
        <v>2024</v>
      </c>
      <c r="C407" s="113" t="s">
        <v>218</v>
      </c>
      <c r="D407" s="112" t="s">
        <v>21</v>
      </c>
      <c r="E407" s="112">
        <v>1410</v>
      </c>
      <c r="F407" s="112" t="str">
        <f t="shared" si="12"/>
        <v>35-day</v>
      </c>
      <c r="G407" s="112">
        <f t="shared" si="13"/>
        <v>5</v>
      </c>
      <c r="H407" s="112"/>
      <c r="I407" s="112"/>
      <c r="J407" s="113">
        <v>18</v>
      </c>
      <c r="K407" s="113" t="s">
        <v>219</v>
      </c>
    </row>
    <row r="408" spans="1:11" ht="15" x14ac:dyDescent="0.2">
      <c r="A408" s="112">
        <v>240406</v>
      </c>
      <c r="B408" s="113">
        <v>2024</v>
      </c>
      <c r="C408" s="113" t="s">
        <v>218</v>
      </c>
      <c r="D408" s="112" t="s">
        <v>21</v>
      </c>
      <c r="E408" s="112">
        <v>1411</v>
      </c>
      <c r="F408" s="112" t="str">
        <f t="shared" si="12"/>
        <v>35-day</v>
      </c>
      <c r="G408" s="112">
        <f t="shared" si="13"/>
        <v>5</v>
      </c>
      <c r="H408" s="112"/>
      <c r="I408" s="112"/>
      <c r="J408" s="113">
        <v>18</v>
      </c>
      <c r="K408" s="113" t="s">
        <v>219</v>
      </c>
    </row>
    <row r="409" spans="1:11" ht="15" x14ac:dyDescent="0.2">
      <c r="A409" s="112">
        <v>240407</v>
      </c>
      <c r="B409" s="113">
        <v>2024</v>
      </c>
      <c r="C409" s="113" t="s">
        <v>218</v>
      </c>
      <c r="D409" s="112" t="s">
        <v>21</v>
      </c>
      <c r="E409" s="112">
        <v>1412</v>
      </c>
      <c r="F409" s="112" t="str">
        <f t="shared" si="12"/>
        <v>35-day</v>
      </c>
      <c r="G409" s="112">
        <f t="shared" si="13"/>
        <v>5</v>
      </c>
      <c r="H409" s="112"/>
      <c r="I409" s="112"/>
      <c r="J409" s="113">
        <v>18</v>
      </c>
      <c r="K409" s="113" t="s">
        <v>219</v>
      </c>
    </row>
    <row r="410" spans="1:11" ht="15" x14ac:dyDescent="0.2">
      <c r="A410" s="112">
        <v>240408</v>
      </c>
      <c r="B410" s="113">
        <v>2024</v>
      </c>
      <c r="C410" s="113" t="s">
        <v>218</v>
      </c>
      <c r="D410" s="112" t="s">
        <v>33</v>
      </c>
      <c r="E410" s="112">
        <v>2107</v>
      </c>
      <c r="F410" s="112" t="str">
        <f t="shared" si="12"/>
        <v>35-day</v>
      </c>
      <c r="G410" s="112">
        <f t="shared" si="13"/>
        <v>5</v>
      </c>
      <c r="H410" s="112"/>
      <c r="I410" s="112"/>
      <c r="J410" s="113">
        <v>17</v>
      </c>
      <c r="K410" s="113" t="s">
        <v>219</v>
      </c>
    </row>
    <row r="411" spans="1:11" ht="15" x14ac:dyDescent="0.2">
      <c r="A411" s="112">
        <v>240409</v>
      </c>
      <c r="B411" s="113">
        <v>2024</v>
      </c>
      <c r="C411" s="113" t="s">
        <v>218</v>
      </c>
      <c r="D411" s="112" t="s">
        <v>33</v>
      </c>
      <c r="E411" s="112">
        <v>2108</v>
      </c>
      <c r="F411" s="112" t="str">
        <f t="shared" si="12"/>
        <v>35-day</v>
      </c>
      <c r="G411" s="112">
        <f t="shared" si="13"/>
        <v>5</v>
      </c>
      <c r="H411" s="112"/>
      <c r="I411" s="112"/>
      <c r="J411" s="113">
        <v>17</v>
      </c>
      <c r="K411" s="113" t="s">
        <v>219</v>
      </c>
    </row>
    <row r="412" spans="1:11" ht="15" x14ac:dyDescent="0.2">
      <c r="A412" s="112">
        <v>240410</v>
      </c>
      <c r="B412" s="113">
        <v>2024</v>
      </c>
      <c r="C412" s="113" t="s">
        <v>218</v>
      </c>
      <c r="D412" s="112" t="s">
        <v>33</v>
      </c>
      <c r="E412" s="112">
        <v>2109</v>
      </c>
      <c r="F412" s="112" t="str">
        <f t="shared" si="12"/>
        <v>35-day</v>
      </c>
      <c r="G412" s="112">
        <f t="shared" si="13"/>
        <v>5</v>
      </c>
      <c r="H412" s="112"/>
      <c r="I412" s="112"/>
      <c r="J412" s="113">
        <v>17</v>
      </c>
      <c r="K412" s="113" t="s">
        <v>219</v>
      </c>
    </row>
    <row r="413" spans="1:11" ht="15" x14ac:dyDescent="0.2">
      <c r="A413" s="112">
        <v>240411</v>
      </c>
      <c r="B413" s="113">
        <v>2024</v>
      </c>
      <c r="C413" s="113" t="s">
        <v>218</v>
      </c>
      <c r="D413" s="112" t="s">
        <v>33</v>
      </c>
      <c r="E413" s="112">
        <v>2110</v>
      </c>
      <c r="F413" s="112" t="str">
        <f t="shared" si="12"/>
        <v>35-day</v>
      </c>
      <c r="G413" s="112">
        <f t="shared" si="13"/>
        <v>5</v>
      </c>
      <c r="H413" s="112"/>
      <c r="I413" s="112"/>
      <c r="J413" s="113">
        <v>17</v>
      </c>
      <c r="K413" s="113" t="s">
        <v>219</v>
      </c>
    </row>
    <row r="414" spans="1:11" ht="15" x14ac:dyDescent="0.2">
      <c r="A414" s="112">
        <v>240412</v>
      </c>
      <c r="B414" s="113">
        <v>2024</v>
      </c>
      <c r="C414" s="113" t="s">
        <v>218</v>
      </c>
      <c r="D414" s="112" t="s">
        <v>33</v>
      </c>
      <c r="E414" s="112">
        <v>2111</v>
      </c>
      <c r="F414" s="112" t="str">
        <f t="shared" si="12"/>
        <v>35-day</v>
      </c>
      <c r="G414" s="112">
        <f t="shared" si="13"/>
        <v>5</v>
      </c>
      <c r="H414" s="112"/>
      <c r="I414" s="112"/>
      <c r="J414" s="113">
        <v>17</v>
      </c>
      <c r="K414" s="113" t="s">
        <v>219</v>
      </c>
    </row>
    <row r="415" spans="1:11" ht="15" x14ac:dyDescent="0.2">
      <c r="A415" s="112">
        <v>240413</v>
      </c>
      <c r="B415" s="113">
        <v>2024</v>
      </c>
      <c r="C415" s="113" t="s">
        <v>218</v>
      </c>
      <c r="D415" s="112" t="s">
        <v>33</v>
      </c>
      <c r="E415" s="112">
        <v>2112</v>
      </c>
      <c r="F415" s="112" t="str">
        <f t="shared" si="12"/>
        <v>35-day</v>
      </c>
      <c r="G415" s="112">
        <f t="shared" si="13"/>
        <v>5</v>
      </c>
      <c r="H415" s="112"/>
      <c r="I415" s="112"/>
      <c r="J415" s="113">
        <v>17</v>
      </c>
      <c r="K415" s="113" t="s">
        <v>219</v>
      </c>
    </row>
    <row r="416" spans="1:11" ht="15" x14ac:dyDescent="0.2">
      <c r="A416" s="112">
        <v>240414</v>
      </c>
      <c r="B416" s="113">
        <v>2024</v>
      </c>
      <c r="C416" s="113" t="s">
        <v>218</v>
      </c>
      <c r="D416" s="112" t="s">
        <v>33</v>
      </c>
      <c r="E416" s="112">
        <v>2207</v>
      </c>
      <c r="F416" s="112" t="str">
        <f t="shared" si="12"/>
        <v>35-day</v>
      </c>
      <c r="G416" s="112">
        <f t="shared" si="13"/>
        <v>5</v>
      </c>
      <c r="H416" s="112"/>
      <c r="I416" s="112"/>
      <c r="J416" s="113">
        <v>17</v>
      </c>
      <c r="K416" s="113" t="s">
        <v>219</v>
      </c>
    </row>
    <row r="417" spans="1:11" ht="15" x14ac:dyDescent="0.2">
      <c r="A417" s="112">
        <v>240415</v>
      </c>
      <c r="B417" s="113">
        <v>2024</v>
      </c>
      <c r="C417" s="113" t="s">
        <v>218</v>
      </c>
      <c r="D417" s="112" t="s">
        <v>33</v>
      </c>
      <c r="E417" s="112">
        <v>2208</v>
      </c>
      <c r="F417" s="112" t="str">
        <f t="shared" si="12"/>
        <v>35-day</v>
      </c>
      <c r="G417" s="112">
        <f t="shared" si="13"/>
        <v>5</v>
      </c>
      <c r="H417" s="112"/>
      <c r="I417" s="112"/>
      <c r="J417" s="113">
        <v>17</v>
      </c>
      <c r="K417" s="113" t="s">
        <v>219</v>
      </c>
    </row>
    <row r="418" spans="1:11" ht="15" x14ac:dyDescent="0.2">
      <c r="A418" s="112">
        <v>240416</v>
      </c>
      <c r="B418" s="113">
        <v>2024</v>
      </c>
      <c r="C418" s="113" t="s">
        <v>218</v>
      </c>
      <c r="D418" s="112" t="s">
        <v>33</v>
      </c>
      <c r="E418" s="112">
        <v>2209</v>
      </c>
      <c r="F418" s="112" t="str">
        <f t="shared" si="12"/>
        <v>35-day</v>
      </c>
      <c r="G418" s="112">
        <f t="shared" si="13"/>
        <v>5</v>
      </c>
      <c r="H418" s="112"/>
      <c r="I418" s="112"/>
      <c r="J418" s="113">
        <v>17</v>
      </c>
      <c r="K418" s="113" t="s">
        <v>219</v>
      </c>
    </row>
    <row r="419" spans="1:11" ht="15" x14ac:dyDescent="0.2">
      <c r="A419" s="112">
        <v>240417</v>
      </c>
      <c r="B419" s="113">
        <v>2024</v>
      </c>
      <c r="C419" s="113" t="s">
        <v>218</v>
      </c>
      <c r="D419" s="112" t="s">
        <v>33</v>
      </c>
      <c r="E419" s="112">
        <v>2210</v>
      </c>
      <c r="F419" s="112" t="str">
        <f t="shared" si="12"/>
        <v>35-day</v>
      </c>
      <c r="G419" s="112">
        <f t="shared" si="13"/>
        <v>5</v>
      </c>
      <c r="H419" s="112"/>
      <c r="I419" s="112"/>
      <c r="J419" s="113">
        <v>17</v>
      </c>
      <c r="K419" s="113" t="s">
        <v>219</v>
      </c>
    </row>
    <row r="420" spans="1:11" ht="15" x14ac:dyDescent="0.2">
      <c r="A420" s="112">
        <v>240418</v>
      </c>
      <c r="B420" s="113">
        <v>2024</v>
      </c>
      <c r="C420" s="113" t="s">
        <v>218</v>
      </c>
      <c r="D420" s="112" t="s">
        <v>33</v>
      </c>
      <c r="E420" s="112">
        <v>2211</v>
      </c>
      <c r="F420" s="112" t="str">
        <f t="shared" si="12"/>
        <v>35-day</v>
      </c>
      <c r="G420" s="112">
        <f t="shared" si="13"/>
        <v>5</v>
      </c>
      <c r="H420" s="112"/>
      <c r="I420" s="112"/>
      <c r="J420" s="113">
        <v>17</v>
      </c>
      <c r="K420" s="113" t="s">
        <v>219</v>
      </c>
    </row>
    <row r="421" spans="1:11" ht="15" x14ac:dyDescent="0.2">
      <c r="A421" s="112">
        <v>240419</v>
      </c>
      <c r="B421" s="113">
        <v>2024</v>
      </c>
      <c r="C421" s="113" t="s">
        <v>218</v>
      </c>
      <c r="D421" s="112" t="s">
        <v>33</v>
      </c>
      <c r="E421" s="112">
        <v>2212</v>
      </c>
      <c r="F421" s="112" t="str">
        <f t="shared" si="12"/>
        <v>35-day</v>
      </c>
      <c r="G421" s="112">
        <f t="shared" si="13"/>
        <v>5</v>
      </c>
      <c r="H421" s="112"/>
      <c r="I421" s="112"/>
      <c r="J421" s="113">
        <v>17</v>
      </c>
      <c r="K421" s="113" t="s">
        <v>219</v>
      </c>
    </row>
    <row r="422" spans="1:11" ht="15" x14ac:dyDescent="0.2">
      <c r="A422" s="112">
        <v>240420</v>
      </c>
      <c r="B422" s="113">
        <v>2024</v>
      </c>
      <c r="C422" s="113" t="s">
        <v>218</v>
      </c>
      <c r="D422" s="112" t="s">
        <v>33</v>
      </c>
      <c r="E422" s="112">
        <v>2301</v>
      </c>
      <c r="F422" s="112" t="str">
        <f t="shared" si="12"/>
        <v>35-day</v>
      </c>
      <c r="G422" s="112">
        <f t="shared" si="13"/>
        <v>5</v>
      </c>
      <c r="H422" s="112"/>
      <c r="I422" s="112"/>
      <c r="J422" s="113">
        <v>17</v>
      </c>
      <c r="K422" s="113" t="s">
        <v>219</v>
      </c>
    </row>
    <row r="423" spans="1:11" ht="15" x14ac:dyDescent="0.2">
      <c r="A423" s="112">
        <v>240421</v>
      </c>
      <c r="B423" s="113">
        <v>2024</v>
      </c>
      <c r="C423" s="113" t="s">
        <v>218</v>
      </c>
      <c r="D423" s="112" t="s">
        <v>33</v>
      </c>
      <c r="E423" s="112">
        <v>2302</v>
      </c>
      <c r="F423" s="112" t="str">
        <f t="shared" si="12"/>
        <v>35-day</v>
      </c>
      <c r="G423" s="112">
        <f t="shared" si="13"/>
        <v>5</v>
      </c>
      <c r="H423" s="112"/>
      <c r="I423" s="112"/>
      <c r="J423" s="113">
        <v>17</v>
      </c>
      <c r="K423" s="113" t="s">
        <v>219</v>
      </c>
    </row>
    <row r="424" spans="1:11" ht="15" x14ac:dyDescent="0.2">
      <c r="A424" s="112">
        <v>240422</v>
      </c>
      <c r="B424" s="113">
        <v>2024</v>
      </c>
      <c r="C424" s="113" t="s">
        <v>218</v>
      </c>
      <c r="D424" s="112" t="s">
        <v>33</v>
      </c>
      <c r="E424" s="112">
        <v>2303</v>
      </c>
      <c r="F424" s="112" t="str">
        <f t="shared" si="12"/>
        <v>35-day</v>
      </c>
      <c r="G424" s="112">
        <f t="shared" si="13"/>
        <v>5</v>
      </c>
      <c r="H424" s="112"/>
      <c r="I424" s="112"/>
      <c r="J424" s="113">
        <v>17</v>
      </c>
      <c r="K424" s="113" t="s">
        <v>219</v>
      </c>
    </row>
    <row r="425" spans="1:11" ht="15" x14ac:dyDescent="0.2">
      <c r="A425" s="112">
        <v>240423</v>
      </c>
      <c r="B425" s="113">
        <v>2024</v>
      </c>
      <c r="C425" s="113" t="s">
        <v>218</v>
      </c>
      <c r="D425" s="112" t="s">
        <v>33</v>
      </c>
      <c r="E425" s="112">
        <v>2304</v>
      </c>
      <c r="F425" s="112" t="str">
        <f t="shared" si="12"/>
        <v>35-day</v>
      </c>
      <c r="G425" s="112">
        <f t="shared" si="13"/>
        <v>5</v>
      </c>
      <c r="H425" s="112"/>
      <c r="I425" s="112"/>
      <c r="J425" s="113">
        <v>17</v>
      </c>
      <c r="K425" s="113" t="s">
        <v>219</v>
      </c>
    </row>
    <row r="426" spans="1:11" ht="15" x14ac:dyDescent="0.2">
      <c r="A426" s="112">
        <v>240424</v>
      </c>
      <c r="B426" s="113">
        <v>2024</v>
      </c>
      <c r="C426" s="113" t="s">
        <v>218</v>
      </c>
      <c r="D426" s="112" t="s">
        <v>33</v>
      </c>
      <c r="E426" s="112">
        <v>2305</v>
      </c>
      <c r="F426" s="112" t="str">
        <f t="shared" si="12"/>
        <v>35-day</v>
      </c>
      <c r="G426" s="112">
        <f t="shared" si="13"/>
        <v>5</v>
      </c>
      <c r="H426" s="112"/>
      <c r="I426" s="112"/>
      <c r="J426" s="113">
        <v>17</v>
      </c>
      <c r="K426" s="113" t="s">
        <v>219</v>
      </c>
    </row>
    <row r="427" spans="1:11" ht="15" x14ac:dyDescent="0.2">
      <c r="A427" s="112">
        <v>240425</v>
      </c>
      <c r="B427" s="113">
        <v>2024</v>
      </c>
      <c r="C427" s="113" t="s">
        <v>218</v>
      </c>
      <c r="D427" s="112" t="s">
        <v>33</v>
      </c>
      <c r="E427" s="112">
        <v>2306</v>
      </c>
      <c r="F427" s="112" t="str">
        <f t="shared" si="12"/>
        <v>35-day</v>
      </c>
      <c r="G427" s="112">
        <f t="shared" si="13"/>
        <v>5</v>
      </c>
      <c r="H427" s="112"/>
      <c r="I427" s="112"/>
      <c r="J427" s="113">
        <v>17</v>
      </c>
      <c r="K427" s="113" t="s">
        <v>219</v>
      </c>
    </row>
    <row r="428" spans="1:11" ht="15" x14ac:dyDescent="0.2">
      <c r="A428" s="112">
        <v>240426</v>
      </c>
      <c r="B428" s="113">
        <v>2024</v>
      </c>
      <c r="C428" s="113" t="s">
        <v>218</v>
      </c>
      <c r="D428" s="112" t="s">
        <v>33</v>
      </c>
      <c r="E428" s="112">
        <v>2407</v>
      </c>
      <c r="F428" s="112" t="str">
        <f t="shared" si="12"/>
        <v>35-day</v>
      </c>
      <c r="G428" s="112">
        <f t="shared" si="13"/>
        <v>5</v>
      </c>
      <c r="H428" s="112"/>
      <c r="I428" s="112"/>
      <c r="J428" s="113">
        <v>17</v>
      </c>
      <c r="K428" s="113" t="s">
        <v>219</v>
      </c>
    </row>
    <row r="429" spans="1:11" ht="15" x14ac:dyDescent="0.2">
      <c r="A429" s="112">
        <v>240427</v>
      </c>
      <c r="B429" s="113">
        <v>2024</v>
      </c>
      <c r="C429" s="113" t="s">
        <v>218</v>
      </c>
      <c r="D429" s="112" t="s">
        <v>33</v>
      </c>
      <c r="E429" s="112">
        <v>2408</v>
      </c>
      <c r="F429" s="112" t="str">
        <f t="shared" si="12"/>
        <v>35-day</v>
      </c>
      <c r="G429" s="112">
        <f t="shared" si="13"/>
        <v>5</v>
      </c>
      <c r="H429" s="112"/>
      <c r="I429" s="112"/>
      <c r="J429" s="113">
        <v>17</v>
      </c>
      <c r="K429" s="113" t="s">
        <v>219</v>
      </c>
    </row>
    <row r="430" spans="1:11" ht="15" x14ac:dyDescent="0.2">
      <c r="A430" s="112">
        <v>240428</v>
      </c>
      <c r="B430" s="113">
        <v>2024</v>
      </c>
      <c r="C430" s="113" t="s">
        <v>218</v>
      </c>
      <c r="D430" s="112" t="s">
        <v>33</v>
      </c>
      <c r="E430" s="112">
        <v>2409</v>
      </c>
      <c r="F430" s="112" t="str">
        <f t="shared" si="12"/>
        <v>35-day</v>
      </c>
      <c r="G430" s="112">
        <f t="shared" si="13"/>
        <v>5</v>
      </c>
      <c r="H430" s="112"/>
      <c r="I430" s="112"/>
      <c r="J430" s="113">
        <v>17</v>
      </c>
      <c r="K430" s="113" t="s">
        <v>219</v>
      </c>
    </row>
    <row r="431" spans="1:11" ht="15" x14ac:dyDescent="0.2">
      <c r="A431" s="112">
        <v>240429</v>
      </c>
      <c r="B431" s="113">
        <v>2024</v>
      </c>
      <c r="C431" s="113" t="s">
        <v>218</v>
      </c>
      <c r="D431" s="112" t="s">
        <v>33</v>
      </c>
      <c r="E431" s="112">
        <v>2410</v>
      </c>
      <c r="F431" s="112" t="str">
        <f t="shared" si="12"/>
        <v>35-day</v>
      </c>
      <c r="G431" s="112">
        <f t="shared" si="13"/>
        <v>5</v>
      </c>
      <c r="H431" s="112"/>
      <c r="I431" s="112"/>
      <c r="J431" s="113">
        <v>17</v>
      </c>
      <c r="K431" s="113" t="s">
        <v>219</v>
      </c>
    </row>
    <row r="432" spans="1:11" ht="15" x14ac:dyDescent="0.2">
      <c r="A432" s="112">
        <v>240430</v>
      </c>
      <c r="B432" s="113">
        <v>2024</v>
      </c>
      <c r="C432" s="113" t="s">
        <v>218</v>
      </c>
      <c r="D432" s="112" t="s">
        <v>33</v>
      </c>
      <c r="E432" s="112">
        <v>2411</v>
      </c>
      <c r="F432" s="112" t="str">
        <f t="shared" si="12"/>
        <v>35-day</v>
      </c>
      <c r="G432" s="112">
        <f t="shared" si="13"/>
        <v>5</v>
      </c>
      <c r="H432" s="112"/>
      <c r="I432" s="112"/>
      <c r="J432" s="113">
        <v>17</v>
      </c>
      <c r="K432" s="113" t="s">
        <v>219</v>
      </c>
    </row>
    <row r="433" spans="1:11" ht="15" x14ac:dyDescent="0.2">
      <c r="A433" s="112">
        <v>240431</v>
      </c>
      <c r="B433" s="113">
        <v>2024</v>
      </c>
      <c r="C433" s="113" t="s">
        <v>218</v>
      </c>
      <c r="D433" s="112" t="s">
        <v>33</v>
      </c>
      <c r="E433" s="112">
        <v>2412</v>
      </c>
      <c r="F433" s="112" t="str">
        <f t="shared" si="12"/>
        <v>35-day</v>
      </c>
      <c r="G433" s="112">
        <f t="shared" si="13"/>
        <v>5</v>
      </c>
      <c r="H433" s="112"/>
      <c r="I433" s="112"/>
      <c r="J433" s="113">
        <v>17</v>
      </c>
      <c r="K433" s="113" t="s">
        <v>219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Forage Yields - Raw</vt:lpstr>
      <vt:lpstr>Forage Yields - Clean</vt:lpstr>
      <vt:lpstr>Forage Yield 35-day subset</vt:lpstr>
      <vt:lpstr>RICs</vt:lpstr>
      <vt:lpstr>Rootcrowns</vt:lpstr>
      <vt:lpstr>Metadata</vt:lpstr>
      <vt:lpstr>Sheet4</vt:lpstr>
      <vt:lpstr>winter survival</vt:lpstr>
      <vt:lpstr>2024BottleCodes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Jungers</cp:lastModifiedBy>
  <dcterms:modified xsi:type="dcterms:W3CDTF">2025-08-19T15:01:58Z</dcterms:modified>
</cp:coreProperties>
</file>