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D81F7104-2B96-42F2-A6E5-204642B120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14" i="4" l="1"/>
  <c r="AR15" i="4" s="1"/>
  <c r="AR16" i="4" s="1"/>
  <c r="AR17" i="4" s="1"/>
  <c r="AR18" i="4" s="1"/>
  <c r="AR19" i="4" s="1"/>
  <c r="AR20" i="4" s="1"/>
  <c r="AR21" i="4" s="1"/>
  <c r="AR22" i="4" s="1"/>
  <c r="AR10" i="4"/>
  <c r="AR8" i="4"/>
  <c r="AF29" i="4"/>
  <c r="AB12" i="4"/>
  <c r="AK14" i="4"/>
  <c r="AF14" i="4"/>
  <c r="AA14" i="4"/>
  <c r="AA18" i="4"/>
  <c r="AU10" i="4"/>
  <c r="AW8" i="4"/>
  <c r="AW10" i="4" s="1"/>
  <c r="AP10" i="4"/>
  <c r="AK10" i="4"/>
  <c r="AM8" i="4"/>
  <c r="AM10" i="4" s="1"/>
  <c r="AL11" i="4" s="1"/>
  <c r="AL12" i="4" s="1"/>
  <c r="AF10" i="4"/>
  <c r="AH8" i="4"/>
  <c r="AH10" i="4" s="1"/>
  <c r="AG11" i="4" s="1"/>
  <c r="AG12" i="4" s="1"/>
  <c r="AC10" i="4"/>
  <c r="AC8" i="4"/>
  <c r="X10" i="4"/>
  <c r="X8" i="4"/>
  <c r="P16" i="4"/>
  <c r="G10" i="4"/>
  <c r="N14" i="4"/>
  <c r="I14" i="4"/>
  <c r="Q10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V11" i="4" l="1"/>
  <c r="AV12" i="4" s="1"/>
  <c r="W11" i="4"/>
  <c r="W12" i="4" s="1"/>
  <c r="AB11" i="4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<sst xmlns="http://schemas.openxmlformats.org/spreadsheetml/2006/main" count="445" uniqueCount="133">
  <si>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</si>
  <si>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</si>
  <si>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</si>
  <si>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</si>
  <si>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</si>
  <si>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</si>
  <si>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</si>
  <si>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</si>
  <si>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</si>
  <si>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</si>
  <si>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</si>
  <si>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</si>
  <si>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</si>
  <si>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</si>
  <si>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</si>
  <si>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</si>
  <si>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</si>
  <si>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</si>
  <si>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</si>
  <si>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</si>
  <si>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</si>
  <si>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</si>
  <si>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</si>
  <si>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</si>
  <si>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</si>
  <si>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</si>
  <si>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</si>
  <si>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</si>
  <si>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</si>
  <si>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</si>
  <si>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</si>
  <si>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</si>
  <si>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</si>
  <si>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</si>
  <si>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</si>
  <si>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</si>
  <si>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</si>
  <si>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</si>
  <si>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</si>
  <si>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</si>
  <si>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</si>
  <si>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</si>
  <si>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</si>
  <si>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</si>
  <si>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</si>
  <si>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</si>
  <si>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</si>
  <si>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</si>
  <si>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</si>
  <si>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</si>
  <si>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</si>
  <si>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</si>
  <si>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</si>
  <si>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</si>
  <si>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</si>
  <si>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</si>
  <si>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</si>
  <si>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</si>
  <si>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</si>
  <si>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</si>
  <si>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</si>
  <si>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</si>
  <si>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</si>
  <si>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</si>
  <si>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</si>
  <si>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</si>
  <si>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</si>
  <si>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</si>
  <si>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</si>
  <si>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</si>
  <si>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</si>
  <si>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</si>
  <si>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</si>
  <si>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</si>
  <si>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</si>
  <si>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</si>
  <si>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</si>
  <si>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</si>
  <si>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</si>
  <si>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</si>
  <si>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</si>
  <si>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</si>
  <si>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</si>
  <si>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</si>
  <si>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</si>
  <si>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</si>
  <si>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</si>
  <si>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</si>
  <si>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</si>
  <si>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</si>
  <si>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</si>
  <si>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</si>
  <si>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</si>
  <si>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</si>
  <si>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</si>
  <si>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</si>
  <si>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</si>
  <si>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</si>
  <si>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</si>
  <si>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</si>
  <si>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</si>
  <si>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</si>
  <si>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</si>
  <si>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</si>
  <si>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</si>
  <si>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</si>
  <si>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</si>
  <si>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</si>
  <si>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</si>
  <si>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</si>
  <si>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</si>
  <si>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</si>
  <si>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</si>
  <si>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</si>
  <si>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</si>
  <si>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</si>
  <si>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</si>
  <si>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</si>
  <si>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</si>
  <si>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</si>
  <si>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</si>
  <si>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</si>
  <si>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</si>
  <si>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</si>
  <si>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10월</t>
    <phoneticPr fontId="2" type="noConversion"/>
  </si>
  <si>
    <t>11월</t>
  </si>
  <si>
    <t>12월</t>
  </si>
  <si>
    <t>1월</t>
  </si>
  <si>
    <t>2월</t>
  </si>
  <si>
    <t>3월</t>
  </si>
  <si>
    <t>4월</t>
  </si>
  <si>
    <t>5월</t>
  </si>
  <si>
    <t>현재 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</si>
</sst>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AX29"/>
  <sheetViews>
    <sheetView tabSelected="1" topLeftCell="W1" zoomScaleNormal="150" zoomScaleSheetLayoutView="100" workbookViewId="0">
      <selection activeCell="AQ17" sqref="AQ17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  <col min="31" max="31" width="14.625" customWidth="1"/>
    <col min="32" max="32" width="5.5" bestFit="1" customWidth="1"/>
    <col min="33" max="33" width="14.625" customWidth="1"/>
    <col min="34" max="34" width="5.5" style="5" bestFit="1" customWidth="1"/>
    <col min="35" max="35" width="2" style="2" customWidth="1"/>
    <col min="36" max="36" width="14.625" customWidth="1"/>
    <col min="37" max="37" width="5.5" bestFit="1" customWidth="1"/>
    <col min="38" max="38" width="14.625" customWidth="1"/>
    <col min="39" max="39" width="5.5" style="5" bestFit="1" customWidth="1"/>
    <col min="40" max="40" width="2" style="2" customWidth="1"/>
    <col min="41" max="41" width="14.625" customWidth="1"/>
    <col min="42" max="42" width="5.5" bestFit="1" customWidth="1"/>
    <col min="43" max="43" width="14.625" customWidth="1"/>
    <col min="44" max="44" width="5.5" style="5" bestFit="1" customWidth="1"/>
    <col min="45" max="45" width="2" style="2" customWidth="1"/>
    <col min="46" max="46" width="14.625" customWidth="1"/>
    <col min="47" max="47" width="5.5" bestFit="1" customWidth="1"/>
    <col min="48" max="48" width="14.625" customWidth="1"/>
    <col min="49" max="49" width="5.5" style="5" bestFit="1" customWidth="1"/>
    <col min="50" max="50" width="2" style="2" customWidth="1"/>
  </cols>
  <sheetData>
    <row r="1" spans="1:49" x14ac:dyDescent="0.3">
      <c r="A1" s="42" t="s">
        <v>49</v>
      </c>
      <c r="B1" s="42"/>
      <c r="C1" s="42"/>
      <c r="D1" s="42"/>
      <c r="F1" s="42" t="s">
        <v>67</v>
      </c>
      <c r="G1" s="42"/>
      <c r="H1" s="42"/>
      <c r="I1" s="42"/>
      <c r="K1" s="42" t="s">
        <v>68</v>
      </c>
      <c r="L1" s="42"/>
      <c r="M1" s="42"/>
      <c r="N1" s="42"/>
      <c r="P1" s="42" t="s">
        <v>85</v>
      </c>
      <c r="Q1" s="42"/>
      <c r="R1" s="42"/>
      <c r="S1" s="42"/>
      <c r="U1" s="42" t="s">
        <v>89</v>
      </c>
      <c r="V1" s="42"/>
      <c r="W1" s="42"/>
      <c r="X1" s="42"/>
      <c r="Z1" s="42" t="s">
        <v>90</v>
      </c>
      <c r="AA1" s="42"/>
      <c r="AB1" s="42"/>
      <c r="AC1" s="42"/>
      <c r="AE1" s="42" t="s">
        <v>105</v>
      </c>
      <c r="AF1" s="42"/>
      <c r="AG1" s="42"/>
      <c r="AH1" s="42"/>
      <c r="AJ1" s="42" t="s">
        <v>106</v>
      </c>
      <c r="AK1" s="42"/>
      <c r="AL1" s="42"/>
      <c r="AM1" s="42"/>
      <c r="AO1" s="42" t="s">
        <v>107</v>
      </c>
      <c r="AP1" s="42"/>
      <c r="AQ1" s="42"/>
      <c r="AR1" s="42"/>
      <c r="AT1" s="42" t="s">
        <v>108</v>
      </c>
      <c r="AU1" s="42"/>
      <c r="AV1" s="42"/>
      <c r="AW1" s="42"/>
    </row>
    <row r="2" spans="1:49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  <c r="AE2" s="36" t="s">
        <v>70</v>
      </c>
      <c r="AF2" s="36" t="s">
        <v>71</v>
      </c>
      <c r="AG2" s="36" t="s">
        <v>72</v>
      </c>
      <c r="AH2" s="36" t="s">
        <v>71</v>
      </c>
      <c r="AJ2" s="36" t="s">
        <v>70</v>
      </c>
      <c r="AK2" s="36" t="s">
        <v>71</v>
      </c>
      <c r="AL2" s="36" t="s">
        <v>72</v>
      </c>
      <c r="AM2" s="36" t="s">
        <v>71</v>
      </c>
      <c r="AO2" s="36" t="s">
        <v>70</v>
      </c>
      <c r="AP2" s="36" t="s">
        <v>71</v>
      </c>
      <c r="AQ2" s="36" t="s">
        <v>72</v>
      </c>
      <c r="AR2" s="36" t="s">
        <v>71</v>
      </c>
      <c r="AT2" s="36" t="s">
        <v>70</v>
      </c>
      <c r="AU2" s="36" t="s">
        <v>71</v>
      </c>
      <c r="AV2" s="36" t="s">
        <v>72</v>
      </c>
      <c r="AW2" s="36" t="s">
        <v>71</v>
      </c>
    </row>
    <row r="3" spans="1:49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103</v>
      </c>
      <c r="X3" s="7">
        <v>51</v>
      </c>
      <c r="Z3" s="21" t="s">
        <v>74</v>
      </c>
      <c r="AA3" s="7">
        <v>40</v>
      </c>
      <c r="AB3" s="24" t="s">
        <v>103</v>
      </c>
      <c r="AC3" s="33">
        <v>0</v>
      </c>
      <c r="AE3" s="37" t="s">
        <v>74</v>
      </c>
      <c r="AF3" s="35">
        <v>40</v>
      </c>
      <c r="AG3" s="24" t="s">
        <v>103</v>
      </c>
      <c r="AH3" s="35">
        <v>45</v>
      </c>
      <c r="AJ3" s="37" t="s">
        <v>74</v>
      </c>
      <c r="AK3" s="35">
        <v>40</v>
      </c>
      <c r="AL3" s="24" t="s">
        <v>103</v>
      </c>
      <c r="AM3" s="35">
        <v>0</v>
      </c>
      <c r="AO3" s="37" t="s">
        <v>74</v>
      </c>
      <c r="AP3" s="35">
        <v>40</v>
      </c>
      <c r="AQ3" s="24" t="s">
        <v>103</v>
      </c>
      <c r="AR3" s="35">
        <v>27</v>
      </c>
      <c r="AT3" s="37" t="s">
        <v>74</v>
      </c>
      <c r="AU3" s="35">
        <v>50</v>
      </c>
      <c r="AV3" s="24" t="s">
        <v>103</v>
      </c>
      <c r="AW3" s="35">
        <v>0</v>
      </c>
    </row>
    <row r="4" spans="1:49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E4" s="37" t="s">
        <v>73</v>
      </c>
      <c r="AF4" s="35">
        <v>7.7</v>
      </c>
      <c r="AG4" s="37" t="s">
        <v>75</v>
      </c>
      <c r="AH4" s="35">
        <v>20</v>
      </c>
      <c r="AJ4" s="37" t="s">
        <v>73</v>
      </c>
      <c r="AK4" s="35">
        <v>7.7</v>
      </c>
      <c r="AL4" s="37" t="s">
        <v>75</v>
      </c>
      <c r="AM4" s="35">
        <v>19.5</v>
      </c>
      <c r="AO4" s="37" t="s">
        <v>73</v>
      </c>
      <c r="AP4" s="35">
        <v>7.7</v>
      </c>
      <c r="AQ4" s="37" t="s">
        <v>75</v>
      </c>
      <c r="AR4" s="35">
        <v>34</v>
      </c>
      <c r="AT4" s="37" t="s">
        <v>73</v>
      </c>
      <c r="AU4" s="35">
        <v>13</v>
      </c>
      <c r="AV4" s="37" t="s">
        <v>75</v>
      </c>
      <c r="AW4" s="35">
        <v>20</v>
      </c>
    </row>
    <row r="5" spans="1:49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E5" s="37" t="s">
        <v>44</v>
      </c>
      <c r="AF5" s="35">
        <v>20</v>
      </c>
      <c r="AG5" s="37" t="s">
        <v>76</v>
      </c>
      <c r="AH5" s="35">
        <v>6.8</v>
      </c>
      <c r="AJ5" s="37"/>
      <c r="AK5" s="35"/>
      <c r="AL5" s="37" t="s">
        <v>76</v>
      </c>
      <c r="AM5" s="35">
        <v>6.8</v>
      </c>
      <c r="AO5" s="39" t="s">
        <v>86</v>
      </c>
      <c r="AP5" s="38">
        <v>9.4</v>
      </c>
      <c r="AQ5" s="37" t="s">
        <v>76</v>
      </c>
      <c r="AR5" s="35">
        <v>6.8</v>
      </c>
      <c r="AT5" s="39" t="s">
        <v>86</v>
      </c>
      <c r="AU5" s="38">
        <v>9.4</v>
      </c>
      <c r="AV5" s="37" t="s">
        <v>76</v>
      </c>
      <c r="AW5" s="35">
        <v>6.8</v>
      </c>
    </row>
    <row r="6" spans="1:49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E6" s="37" t="s">
        <v>69</v>
      </c>
      <c r="AF6" s="35">
        <v>15</v>
      </c>
      <c r="AG6" s="37" t="s">
        <v>77</v>
      </c>
      <c r="AH6" s="35">
        <v>6</v>
      </c>
      <c r="AJ6" s="37" t="s">
        <v>69</v>
      </c>
      <c r="AK6" s="35">
        <v>15</v>
      </c>
      <c r="AL6" s="37" t="s">
        <v>77</v>
      </c>
      <c r="AM6" s="35">
        <v>6</v>
      </c>
      <c r="AO6" s="41" t="s">
        <v>121</v>
      </c>
      <c r="AP6" s="40">
        <v>40</v>
      </c>
      <c r="AQ6" s="37" t="s">
        <v>77</v>
      </c>
      <c r="AR6" s="35">
        <v>6</v>
      </c>
      <c r="AT6" s="39" t="s">
        <v>96</v>
      </c>
      <c r="AU6" s="38">
        <v>32</v>
      </c>
      <c r="AV6" s="37" t="s">
        <v>77</v>
      </c>
      <c r="AW6" s="35">
        <v>6</v>
      </c>
    </row>
    <row r="7" spans="1:49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E7" s="37" t="s">
        <v>65</v>
      </c>
      <c r="AF7" s="35">
        <v>3</v>
      </c>
      <c r="AG7" s="37" t="s">
        <v>78</v>
      </c>
      <c r="AH7" s="35">
        <v>2</v>
      </c>
      <c r="AJ7" s="37" t="s">
        <v>65</v>
      </c>
      <c r="AK7" s="35">
        <v>3</v>
      </c>
      <c r="AL7" s="37" t="s">
        <v>78</v>
      </c>
      <c r="AM7" s="35">
        <v>2</v>
      </c>
      <c r="AO7" s="39"/>
      <c r="AP7" s="38"/>
      <c r="AQ7" s="37" t="s">
        <v>78</v>
      </c>
      <c r="AR7" s="35">
        <v>2</v>
      </c>
      <c r="AT7" s="39" t="s">
        <v>121</v>
      </c>
      <c r="AU7" s="38">
        <v>20</v>
      </c>
      <c r="AV7" s="37" t="s">
        <v>78</v>
      </c>
      <c r="AW7" s="35">
        <v>2</v>
      </c>
    </row>
    <row r="8" spans="1:49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96</v>
      </c>
      <c r="L8" s="23">
        <v>10</v>
      </c>
      <c r="M8" s="21" t="s">
        <v>79</v>
      </c>
      <c r="N8" s="7">
        <v>4</v>
      </c>
      <c r="P8" s="22" t="s">
        <v>96</v>
      </c>
      <c r="Q8" s="23">
        <v>45</v>
      </c>
      <c r="R8" s="21"/>
      <c r="S8" s="7"/>
      <c r="U8" s="34" t="s">
        <v>96</v>
      </c>
      <c r="V8" s="33">
        <v>45</v>
      </c>
      <c r="W8" s="21" t="s">
        <v>104</v>
      </c>
      <c r="X8" s="7">
        <f>X3-(SUM(X4:X7))</f>
        <v>13.200000000000003</v>
      </c>
      <c r="Z8" s="21" t="s">
        <v>86</v>
      </c>
      <c r="AA8" s="7">
        <v>9.4</v>
      </c>
      <c r="AB8" s="34" t="s">
        <v>104</v>
      </c>
      <c r="AC8" s="33" t="str">
        <f>IF(AC3-(SUM(AC4:AC7))&lt;=0,"0",AC3-(SUM(AC4:AC7)))</f>
        <v>0</v>
      </c>
      <c r="AE8" s="37"/>
      <c r="AF8" s="35"/>
      <c r="AG8" s="37" t="s">
        <v>104</v>
      </c>
      <c r="AH8" s="35">
        <f>IF(AH3-(SUM(AH4:AH7))&lt;=0,"0",AH3-(SUM(AH4:AH7)))</f>
        <v>10.200000000000003</v>
      </c>
      <c r="AJ8" s="37" t="s">
        <v>86</v>
      </c>
      <c r="AK8" s="35">
        <v>9.4</v>
      </c>
      <c r="AL8" s="37" t="s">
        <v>104</v>
      </c>
      <c r="AM8" s="35" t="str">
        <f>IF(AM3-(SUM(AM4:AM7))&lt;=0,"0",AM3-(SUM(AM4:AM7)))</f>
        <v>0</v>
      </c>
      <c r="AO8" s="37"/>
      <c r="AP8" s="35"/>
      <c r="AQ8" s="37" t="s">
        <v>120</v>
      </c>
      <c r="AR8" s="35">
        <f>AR3-SUM(AR5,AR7)</f>
        <v>18.2</v>
      </c>
      <c r="AT8" s="39" t="s">
        <v>122</v>
      </c>
      <c r="AU8" s="38">
        <v>10</v>
      </c>
      <c r="AV8" s="37" t="s">
        <v>104</v>
      </c>
      <c r="AW8" s="35" t="str">
        <f>IF(AW3-(SUM(AW4:AW7))&lt;=0,"0",AW3-(SUM(AW4:AW7)))</f>
        <v>0</v>
      </c>
    </row>
    <row r="9" spans="1:49" x14ac:dyDescent="0.3">
      <c r="A9" s="25"/>
      <c r="B9" s="7"/>
      <c r="C9" s="24" t="s">
        <v>87</v>
      </c>
      <c r="D9" s="7">
        <f>SUM(D4:D6)</f>
        <v>18</v>
      </c>
      <c r="F9" s="22" t="s">
        <v>99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96</v>
      </c>
      <c r="AA9" s="23">
        <v>45</v>
      </c>
      <c r="AB9" s="34"/>
      <c r="AC9" s="33"/>
      <c r="AE9" s="37" t="s">
        <v>96</v>
      </c>
      <c r="AF9" s="35">
        <v>45</v>
      </c>
      <c r="AG9" s="37"/>
      <c r="AH9" s="35"/>
      <c r="AJ9" s="37" t="s">
        <v>96</v>
      </c>
      <c r="AK9" s="35">
        <v>45</v>
      </c>
      <c r="AL9" s="37"/>
      <c r="AM9" s="35"/>
      <c r="AO9" s="37"/>
      <c r="AP9" s="35"/>
      <c r="AQ9" s="37"/>
      <c r="AR9" s="35"/>
      <c r="AT9" s="37"/>
      <c r="AU9" s="35"/>
      <c r="AV9" s="37"/>
      <c r="AW9" s="35"/>
    </row>
    <row r="10" spans="1:49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E10" s="24" t="s">
        <v>84</v>
      </c>
      <c r="AF10" s="35">
        <f>SUM(AF3:AF9)</f>
        <v>130.69999999999999</v>
      </c>
      <c r="AG10" s="24" t="s">
        <v>83</v>
      </c>
      <c r="AH10" s="35">
        <f>SUM(AH4:AH8)</f>
        <v>45</v>
      </c>
      <c r="AJ10" s="24" t="s">
        <v>84</v>
      </c>
      <c r="AK10" s="35">
        <f>SUM(AK3:AK9)</f>
        <v>120.10000000000001</v>
      </c>
      <c r="AL10" s="24" t="s">
        <v>83</v>
      </c>
      <c r="AM10" s="35">
        <f>SUM(AM4:AM8)</f>
        <v>34.299999999999997</v>
      </c>
      <c r="AO10" s="24" t="s">
        <v>84</v>
      </c>
      <c r="AP10" s="35">
        <f>SUM(AP3:AP9)</f>
        <v>97.1</v>
      </c>
      <c r="AQ10" s="24" t="s">
        <v>83</v>
      </c>
      <c r="AR10" s="35">
        <f>SUM(AR3+AR4)</f>
        <v>61</v>
      </c>
      <c r="AT10" s="24" t="s">
        <v>84</v>
      </c>
      <c r="AU10" s="35">
        <f>SUM(AU3:AU9)</f>
        <v>134.4</v>
      </c>
      <c r="AV10" s="24" t="s">
        <v>83</v>
      </c>
      <c r="AW10" s="35">
        <f>SUM(AW4:AW8)</f>
        <v>34.799999999999997</v>
      </c>
    </row>
    <row r="11" spans="1:49" x14ac:dyDescent="0.3">
      <c r="A11" s="43" t="s">
        <v>82</v>
      </c>
      <c r="B11" s="43"/>
      <c r="C11" s="44">
        <f>SUM(D10,B10)</f>
        <v>178.10000000000002</v>
      </c>
      <c r="D11" s="44"/>
      <c r="F11" s="43" t="s">
        <v>82</v>
      </c>
      <c r="G11" s="43"/>
      <c r="H11" s="44">
        <f>SUM(I10,G10)</f>
        <v>174</v>
      </c>
      <c r="I11" s="44"/>
      <c r="K11" s="43" t="s">
        <v>82</v>
      </c>
      <c r="L11" s="43"/>
      <c r="M11" s="44">
        <f>SUM(N10,L10)</f>
        <v>173.10000000000002</v>
      </c>
      <c r="N11" s="44"/>
      <c r="P11" s="43" t="s">
        <v>82</v>
      </c>
      <c r="Q11" s="43"/>
      <c r="R11" s="44">
        <f>SUM(S10,Q10)</f>
        <v>175.9</v>
      </c>
      <c r="S11" s="44"/>
      <c r="U11" s="43" t="s">
        <v>82</v>
      </c>
      <c r="V11" s="43"/>
      <c r="W11" s="44">
        <f>SUM(X10,V10)</f>
        <v>171.10000000000002</v>
      </c>
      <c r="X11" s="44"/>
      <c r="Z11" s="43" t="s">
        <v>82</v>
      </c>
      <c r="AA11" s="43"/>
      <c r="AB11" s="44">
        <f>SUM(AC10,AA10)</f>
        <v>177.90000000000003</v>
      </c>
      <c r="AC11" s="44"/>
      <c r="AE11" s="43" t="s">
        <v>82</v>
      </c>
      <c r="AF11" s="43"/>
      <c r="AG11" s="44">
        <f>SUM(AH10,AF10)</f>
        <v>175.7</v>
      </c>
      <c r="AH11" s="44"/>
      <c r="AJ11" s="43" t="s">
        <v>82</v>
      </c>
      <c r="AK11" s="43"/>
      <c r="AL11" s="44">
        <f>SUM(AM10,AK10)</f>
        <v>154.4</v>
      </c>
      <c r="AM11" s="44"/>
      <c r="AO11" s="43" t="s">
        <v>82</v>
      </c>
      <c r="AP11" s="43"/>
      <c r="AQ11" s="44">
        <f>SUM(AR10,AP10)</f>
        <v>158.1</v>
      </c>
      <c r="AR11" s="44"/>
      <c r="AT11" s="43" t="s">
        <v>82</v>
      </c>
      <c r="AU11" s="43"/>
      <c r="AV11" s="44">
        <f>SUM(AW10,AU10)</f>
        <v>169.2</v>
      </c>
      <c r="AW11" s="44"/>
    </row>
    <row r="12" spans="1:49" x14ac:dyDescent="0.3">
      <c r="A12" s="45" t="s">
        <v>81</v>
      </c>
      <c r="B12" s="45"/>
      <c r="C12" s="44">
        <f>196-C11</f>
        <v>17.899999999999977</v>
      </c>
      <c r="D12" s="44"/>
      <c r="F12" s="45" t="s">
        <v>81</v>
      </c>
      <c r="G12" s="45"/>
      <c r="H12" s="44">
        <f>204-H11</f>
        <v>30</v>
      </c>
      <c r="I12" s="44"/>
      <c r="K12" s="45" t="s">
        <v>81</v>
      </c>
      <c r="L12" s="45"/>
      <c r="M12" s="44">
        <f>204-M11</f>
        <v>30.899999999999977</v>
      </c>
      <c r="N12" s="44"/>
      <c r="P12" s="45" t="s">
        <v>81</v>
      </c>
      <c r="Q12" s="45"/>
      <c r="R12" s="44">
        <f>204-R11</f>
        <v>28.099999999999994</v>
      </c>
      <c r="S12" s="44"/>
      <c r="U12" s="45" t="s">
        <v>81</v>
      </c>
      <c r="V12" s="45"/>
      <c r="W12" s="44">
        <f>204-W11</f>
        <v>32.899999999999977</v>
      </c>
      <c r="X12" s="44"/>
      <c r="Z12" s="45" t="s">
        <v>81</v>
      </c>
      <c r="AA12" s="45"/>
      <c r="AB12" s="44">
        <f>202-AB11</f>
        <v>24.099999999999966</v>
      </c>
      <c r="AC12" s="44"/>
      <c r="AE12" s="45" t="s">
        <v>81</v>
      </c>
      <c r="AF12" s="45"/>
      <c r="AG12" s="44">
        <f>204-AG11</f>
        <v>28.300000000000011</v>
      </c>
      <c r="AH12" s="44"/>
      <c r="AJ12" s="45" t="s">
        <v>81</v>
      </c>
      <c r="AK12" s="45"/>
      <c r="AL12" s="44">
        <f>204-AL11</f>
        <v>49.599999999999994</v>
      </c>
      <c r="AM12" s="44"/>
      <c r="AO12" s="45" t="s">
        <v>81</v>
      </c>
      <c r="AP12" s="45"/>
      <c r="AQ12" s="44">
        <f>204-AQ11</f>
        <v>45.900000000000006</v>
      </c>
      <c r="AR12" s="44"/>
      <c r="AT12" s="45" t="s">
        <v>81</v>
      </c>
      <c r="AU12" s="45"/>
      <c r="AV12" s="44">
        <f>204-AV11</f>
        <v>34.800000000000011</v>
      </c>
      <c r="AW12" s="44"/>
    </row>
    <row r="13" spans="1:49" x14ac:dyDescent="0.3">
      <c r="H13" t="s">
        <v>97</v>
      </c>
      <c r="I13" s="5">
        <v>-4</v>
      </c>
      <c r="M13" t="s">
        <v>97</v>
      </c>
      <c r="N13" s="5">
        <v>-4</v>
      </c>
      <c r="Z13" t="s">
        <v>112</v>
      </c>
      <c r="AE13" t="s">
        <v>112</v>
      </c>
      <c r="AF13">
        <v>20</v>
      </c>
      <c r="AJ13" t="s">
        <v>112</v>
      </c>
      <c r="AK13">
        <v>20</v>
      </c>
    </row>
    <row r="14" spans="1:49" x14ac:dyDescent="0.3">
      <c r="H14" t="s">
        <v>98</v>
      </c>
      <c r="I14" s="5">
        <f>I3-4</f>
        <v>35</v>
      </c>
      <c r="M14" t="s">
        <v>98</v>
      </c>
      <c r="N14" s="5">
        <f>N3-4</f>
        <v>27</v>
      </c>
      <c r="Z14" t="s">
        <v>111</v>
      </c>
      <c r="AA14">
        <f>AA5+AA13</f>
        <v>20</v>
      </c>
      <c r="AE14" t="s">
        <v>111</v>
      </c>
      <c r="AF14">
        <f>AF5+AF13</f>
        <v>40</v>
      </c>
      <c r="AJ14" t="s">
        <v>111</v>
      </c>
      <c r="AK14">
        <f>AF14+AK13</f>
        <v>60</v>
      </c>
      <c r="AO14" t="s">
        <v>123</v>
      </c>
      <c r="AP14">
        <v>40</v>
      </c>
      <c r="AQ14" t="s">
        <v>132</v>
      </c>
      <c r="AR14" s="5">
        <f>-300+AP14</f>
        <v>-260</v>
      </c>
    </row>
    <row r="15" spans="1:49" x14ac:dyDescent="0.3">
      <c r="M15" t="s">
        <v>101</v>
      </c>
      <c r="N15" s="5">
        <v>12</v>
      </c>
      <c r="R15" t="s">
        <v>100</v>
      </c>
      <c r="S15" s="5">
        <v>12</v>
      </c>
      <c r="AO15" t="s">
        <v>124</v>
      </c>
      <c r="AP15">
        <v>40</v>
      </c>
      <c r="AR15" s="5">
        <f>AR14+AP15</f>
        <v>-220</v>
      </c>
    </row>
    <row r="16" spans="1:49" x14ac:dyDescent="0.3">
      <c r="P16">
        <f>85+55</f>
        <v>140</v>
      </c>
      <c r="Z16" t="s">
        <v>109</v>
      </c>
      <c r="AA16">
        <v>300</v>
      </c>
      <c r="AO16" t="s">
        <v>125</v>
      </c>
      <c r="AP16">
        <v>40</v>
      </c>
      <c r="AR16" s="5">
        <f t="shared" ref="AR16:AR22" si="0">AR15+AP16</f>
        <v>-180</v>
      </c>
    </row>
    <row r="17" spans="14:44" x14ac:dyDescent="0.3">
      <c r="N17" s="5" t="s">
        <v>102</v>
      </c>
      <c r="Z17" t="s">
        <v>110</v>
      </c>
      <c r="AA17">
        <v>145</v>
      </c>
      <c r="AO17" t="s">
        <v>126</v>
      </c>
      <c r="AP17">
        <v>30</v>
      </c>
      <c r="AR17" s="5">
        <f t="shared" si="0"/>
        <v>-150</v>
      </c>
    </row>
    <row r="18" spans="14:44" x14ac:dyDescent="0.3">
      <c r="AA18">
        <f>AA16-AA17</f>
        <v>155</v>
      </c>
      <c r="AK18">
        <v>66</v>
      </c>
      <c r="AO18" t="s">
        <v>127</v>
      </c>
      <c r="AP18">
        <v>30</v>
      </c>
      <c r="AR18" s="5">
        <f t="shared" si="0"/>
        <v>-120</v>
      </c>
    </row>
    <row r="19" spans="14:44" x14ac:dyDescent="0.3">
      <c r="AK19">
        <v>20</v>
      </c>
      <c r="AO19" t="s">
        <v>128</v>
      </c>
      <c r="AP19">
        <v>30</v>
      </c>
      <c r="AR19" s="5">
        <f t="shared" si="0"/>
        <v>-90</v>
      </c>
    </row>
    <row r="20" spans="14:44" x14ac:dyDescent="0.3">
      <c r="AK20">
        <v>86</v>
      </c>
      <c r="AO20" t="s">
        <v>129</v>
      </c>
      <c r="AP20">
        <v>30</v>
      </c>
      <c r="AR20" s="5">
        <f t="shared" si="0"/>
        <v>-60</v>
      </c>
    </row>
    <row r="21" spans="14:44" x14ac:dyDescent="0.3">
      <c r="AO21" t="s">
        <v>130</v>
      </c>
      <c r="AP21">
        <v>30</v>
      </c>
      <c r="AR21" s="5">
        <f t="shared" si="0"/>
        <v>-30</v>
      </c>
    </row>
    <row r="22" spans="14:44" x14ac:dyDescent="0.3">
      <c r="AE22" t="s">
        <v>113</v>
      </c>
      <c r="AF22">
        <v>2</v>
      </c>
      <c r="AO22" t="s">
        <v>131</v>
      </c>
      <c r="AP22">
        <v>30</v>
      </c>
      <c r="AR22" s="5">
        <f t="shared" si="0"/>
        <v>0</v>
      </c>
    </row>
    <row r="23" spans="14:44" x14ac:dyDescent="0.3">
      <c r="AE23" t="s">
        <v>114</v>
      </c>
      <c r="AF23">
        <v>2</v>
      </c>
    </row>
    <row r="24" spans="14:44" x14ac:dyDescent="0.3">
      <c r="AE24" t="s">
        <v>115</v>
      </c>
      <c r="AF24">
        <v>6.3</v>
      </c>
    </row>
    <row r="25" spans="14:44" x14ac:dyDescent="0.3">
      <c r="AE25" t="s">
        <v>116</v>
      </c>
      <c r="AF25">
        <v>0.8</v>
      </c>
    </row>
    <row r="26" spans="14:44" x14ac:dyDescent="0.3">
      <c r="AE26" t="s">
        <v>117</v>
      </c>
      <c r="AF26">
        <v>0.8</v>
      </c>
    </row>
    <row r="27" spans="14:44" x14ac:dyDescent="0.3">
      <c r="AE27" t="s">
        <v>118</v>
      </c>
      <c r="AF27">
        <v>2</v>
      </c>
    </row>
    <row r="28" spans="14:44" x14ac:dyDescent="0.3">
      <c r="AE28" t="s">
        <v>119</v>
      </c>
      <c r="AF28">
        <v>0.5</v>
      </c>
    </row>
    <row r="29" spans="14:44" x14ac:dyDescent="0.3">
      <c r="AF29">
        <f>SUM(AF22:AF28)</f>
        <v>14.400000000000002</v>
      </c>
    </row>
  </sheetData>
  <mergeCells count="50"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E1:AH1"/>
    <mergeCell ref="AE11:AF11"/>
    <mergeCell ref="AG11:AH11"/>
    <mergeCell ref="AE12:AF12"/>
    <mergeCell ref="AG12:AH12"/>
    <mergeCell ref="AJ1:AM1"/>
    <mergeCell ref="AJ11:AK11"/>
    <mergeCell ref="AL11:AM11"/>
    <mergeCell ref="AJ12:AK12"/>
    <mergeCell ref="AL12:AM12"/>
    <mergeCell ref="AO1:AR1"/>
    <mergeCell ref="AO11:AP11"/>
    <mergeCell ref="AQ11:AR11"/>
    <mergeCell ref="AO12:AP12"/>
    <mergeCell ref="AQ12:AR12"/>
    <mergeCell ref="AT1:AW1"/>
    <mergeCell ref="AT11:AU11"/>
    <mergeCell ref="AV11:AW11"/>
    <mergeCell ref="AT12:AU12"/>
    <mergeCell ref="AV12:AW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0819 17:14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0819 17:14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46" t="s">
        <v>13</v>
      </c>
      <c r="B1" s="46"/>
      <c r="D1" s="46" t="s">
        <v>14</v>
      </c>
      <c r="E1" s="46"/>
      <c r="G1" s="46" t="s">
        <v>15</v>
      </c>
      <c r="H1" s="46"/>
      <c r="J1" s="46" t="s">
        <v>16</v>
      </c>
      <c r="K1" s="46"/>
      <c r="M1" s="46" t="s">
        <v>27</v>
      </c>
      <c r="N1" s="46"/>
      <c r="P1" s="46" t="s">
        <v>28</v>
      </c>
      <c r="Q1" s="46"/>
      <c r="S1" s="46" t="s">
        <v>39</v>
      </c>
      <c r="T1" s="46"/>
      <c r="V1" s="46" t="s">
        <v>47</v>
      </c>
      <c r="W1" s="46"/>
      <c r="Y1" s="46" t="s">
        <v>49</v>
      </c>
      <c r="Z1" s="46"/>
      <c r="AB1" s="46" t="s">
        <v>67</v>
      </c>
      <c r="AC1" s="46"/>
      <c r="AE1" s="46" t="s">
        <v>68</v>
      </c>
      <c r="AF1" s="46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2022-08-19T08:14:56Z</dcterms:modified>
</cp:coreProperties>
</file>