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bookViews>
    <workbookView xWindow="-120" yWindow="-120" windowWidth="29040" windowHeight="15840"/>
  </bookViews>
  <sheets>
    <sheet name="매칭펀드 계산법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5" l="1"/>
  <c r="K10" i="5"/>
  <c r="K9" i="5"/>
  <c r="E10" i="5"/>
  <c r="G10" i="5" s="1"/>
  <c r="E11" i="5"/>
  <c r="E12" i="5"/>
  <c r="G12" i="5" s="1"/>
  <c r="E9" i="5"/>
  <c r="G9" i="5" s="1"/>
  <c r="G11" i="5"/>
  <c r="C16" i="5" l="1"/>
  <c r="D17" i="5" l="1"/>
  <c r="D18" i="5" s="1"/>
  <c r="E17" i="5"/>
  <c r="E18" i="5" s="1"/>
  <c r="F17" i="5"/>
  <c r="F18" i="5" s="1"/>
  <c r="J17" i="5"/>
  <c r="K17" i="5"/>
  <c r="K18" i="5" s="1"/>
  <c r="K19" i="5" s="1"/>
  <c r="L17" i="5"/>
  <c r="L18" i="5" s="1"/>
  <c r="M17" i="5"/>
  <c r="N17" i="5"/>
  <c r="N18" i="5" s="1"/>
  <c r="O17" i="5"/>
  <c r="O18" i="5" s="1"/>
  <c r="O19" i="5" s="1"/>
  <c r="I17" i="5"/>
  <c r="I18" i="5" s="1"/>
  <c r="G17" i="5"/>
  <c r="H17" i="5"/>
  <c r="H18" i="5" s="1"/>
  <c r="H19" i="5" s="1"/>
  <c r="D19" i="5" l="1"/>
  <c r="F21" i="5"/>
  <c r="F19" i="5"/>
  <c r="F20" i="5" s="1"/>
  <c r="E21" i="5"/>
  <c r="E19" i="5"/>
  <c r="E20" i="5" s="1"/>
  <c r="D21" i="5"/>
  <c r="O21" i="5"/>
  <c r="N21" i="5"/>
  <c r="N19" i="5"/>
  <c r="N20" i="5" s="1"/>
  <c r="O20" i="5"/>
  <c r="K20" i="5"/>
  <c r="K21" i="5"/>
  <c r="L21" i="5"/>
  <c r="L19" i="5"/>
  <c r="L20" i="5" s="1"/>
  <c r="I19" i="5"/>
  <c r="I20" i="5" s="1"/>
  <c r="I21" i="5"/>
  <c r="H20" i="5"/>
  <c r="H21" i="5"/>
  <c r="D20" i="5" l="1"/>
  <c r="M18" i="5"/>
  <c r="J18" i="5"/>
  <c r="G18" i="5"/>
  <c r="J19" i="5" l="1"/>
  <c r="J20" i="5" s="1"/>
  <c r="J21" i="5"/>
  <c r="G21" i="5"/>
  <c r="G19" i="5"/>
  <c r="G20" i="5" s="1"/>
  <c r="M19" i="5"/>
  <c r="M20" i="5" s="1"/>
  <c r="M21" i="5"/>
  <c r="N14" i="5" l="1"/>
</calcChain>
</file>

<file path=xl/comments1.xml><?xml version="1.0" encoding="utf-8"?>
<comments xmlns="http://schemas.openxmlformats.org/spreadsheetml/2006/main">
  <authors>
    <author>Windows 사용자</author>
  </authors>
  <commentList>
    <comment ref="D8" authorId="0" shapeId="0">
      <text>
        <r>
          <rPr>
            <b/>
            <sz val="9"/>
            <color indexed="81"/>
            <rFont val="돋움"/>
            <family val="3"/>
            <charset val="129"/>
          </rPr>
          <t>정부지원금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사업자가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부담해야할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규정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중소기업</t>
        </r>
        <r>
          <rPr>
            <b/>
            <sz val="9"/>
            <color indexed="81"/>
            <rFont val="Tahoma"/>
            <family val="2"/>
          </rPr>
          <t xml:space="preserve"> : 75%
- </t>
        </r>
        <r>
          <rPr>
            <b/>
            <sz val="9"/>
            <color indexed="81"/>
            <rFont val="돋움"/>
            <family val="3"/>
            <charset val="129"/>
          </rPr>
          <t>중견기업</t>
        </r>
        <r>
          <rPr>
            <b/>
            <sz val="9"/>
            <color indexed="81"/>
            <rFont val="Tahoma"/>
            <family val="2"/>
          </rPr>
          <t xml:space="preserve"> : 60%
- </t>
        </r>
        <r>
          <rPr>
            <b/>
            <sz val="9"/>
            <color indexed="81"/>
            <rFont val="돋움"/>
            <family val="3"/>
            <charset val="129"/>
          </rPr>
          <t>대기업</t>
        </r>
        <r>
          <rPr>
            <b/>
            <sz val="9"/>
            <color indexed="81"/>
            <rFont val="Tahoma"/>
            <family val="2"/>
          </rPr>
          <t xml:space="preserve"> : 50%</t>
        </r>
      </text>
    </comment>
    <comment ref="K8" authorId="0" shapeId="0">
      <text>
        <r>
          <rPr>
            <b/>
            <sz val="9"/>
            <color indexed="81"/>
            <rFont val="돋움"/>
            <family val="3"/>
            <charset val="129"/>
          </rPr>
          <t>정부지원금</t>
        </r>
        <r>
          <rPr>
            <b/>
            <sz val="9"/>
            <color indexed="81"/>
            <rFont val="Tahoma"/>
            <family val="2"/>
          </rPr>
          <t xml:space="preserve"> x </t>
        </r>
        <r>
          <rPr>
            <b/>
            <sz val="9"/>
            <color indexed="81"/>
            <rFont val="돋움"/>
            <family val="3"/>
            <charset val="129"/>
          </rPr>
          <t xml:space="preserve">부담비율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중소</t>
        </r>
        <r>
          <rPr>
            <b/>
            <sz val="9"/>
            <color indexed="81"/>
            <rFont val="Tahoma"/>
            <family val="2"/>
          </rPr>
          <t xml:space="preserve">1.3, </t>
        </r>
        <r>
          <rPr>
            <b/>
            <sz val="9"/>
            <color indexed="81"/>
            <rFont val="돋움"/>
            <family val="3"/>
            <charset val="129"/>
          </rPr>
          <t>중견</t>
        </r>
        <r>
          <rPr>
            <b/>
            <sz val="9"/>
            <color indexed="81"/>
            <rFont val="Tahoma"/>
            <family val="2"/>
          </rPr>
          <t xml:space="preserve">1.67, </t>
        </r>
        <r>
          <rPr>
            <b/>
            <sz val="9"/>
            <color indexed="81"/>
            <rFont val="돋움"/>
            <family val="3"/>
            <charset val="129"/>
          </rPr>
          <t>대기업</t>
        </r>
        <r>
          <rPr>
            <b/>
            <sz val="9"/>
            <color indexed="81"/>
            <rFont val="Tahoma"/>
            <family val="2"/>
          </rPr>
          <t>2</t>
        </r>
      </text>
    </comment>
    <comment ref="D16" authorId="0" shapeId="0">
      <text>
        <r>
          <rPr>
            <b/>
            <sz val="9"/>
            <color indexed="81"/>
            <rFont val="맑은 고딕"/>
            <family val="3"/>
            <charset val="129"/>
          </rPr>
          <t>각 기업당 컨소시엄 비율은
10% 이상으로 설정해야함</t>
        </r>
      </text>
    </comment>
  </commentList>
</comments>
</file>

<file path=xl/sharedStrings.xml><?xml version="1.0" encoding="utf-8"?>
<sst xmlns="http://schemas.openxmlformats.org/spreadsheetml/2006/main" count="41" uniqueCount="41">
  <si>
    <t>중소기업</t>
    <phoneticPr fontId="2" type="noConversion"/>
  </si>
  <si>
    <t>중견기업</t>
    <phoneticPr fontId="2" type="noConversion"/>
  </si>
  <si>
    <t>대기업</t>
    <phoneticPr fontId="2" type="noConversion"/>
  </si>
  <si>
    <t>부담비율</t>
    <phoneticPr fontId="2" type="noConversion"/>
  </si>
  <si>
    <t>금액(현금+현물)</t>
    <phoneticPr fontId="2" type="noConversion"/>
  </si>
  <si>
    <t>현금</t>
    <phoneticPr fontId="2" type="noConversion"/>
  </si>
  <si>
    <t>자부담금 중
현금부담비율</t>
    <phoneticPr fontId="2" type="noConversion"/>
  </si>
  <si>
    <t>총사업비</t>
    <phoneticPr fontId="2" type="noConversion"/>
  </si>
  <si>
    <t>중소기업</t>
    <phoneticPr fontId="2" type="noConversion"/>
  </si>
  <si>
    <t>중견기업</t>
    <phoneticPr fontId="2" type="noConversion"/>
  </si>
  <si>
    <t>대기업</t>
    <phoneticPr fontId="2" type="noConversion"/>
  </si>
  <si>
    <t>중소기업(A)</t>
    <phoneticPr fontId="2" type="noConversion"/>
  </si>
  <si>
    <t>중견기업(B)</t>
    <phoneticPr fontId="2" type="noConversion"/>
  </si>
  <si>
    <t>대기업(C)</t>
    <phoneticPr fontId="2" type="noConversion"/>
  </si>
  <si>
    <t>중소기업(7년 미만)</t>
    <phoneticPr fontId="2" type="noConversion"/>
  </si>
  <si>
    <t>구분</t>
    <phoneticPr fontId="2" type="noConversion"/>
  </si>
  <si>
    <t>부담비율</t>
    <phoneticPr fontId="2" type="noConversion"/>
  </si>
  <si>
    <t>구분</t>
    <phoneticPr fontId="2" type="noConversion"/>
  </si>
  <si>
    <t>지원 가능 최소금액</t>
    <phoneticPr fontId="2" type="noConversion"/>
  </si>
  <si>
    <t>1개 과제당 지원금</t>
    <phoneticPr fontId="2" type="noConversion"/>
  </si>
  <si>
    <t>컨소시엄 총합</t>
    <phoneticPr fontId="2" type="noConversion"/>
  </si>
  <si>
    <t>단독사업 참여 시 총사업비</t>
    <phoneticPr fontId="2" type="noConversion"/>
  </si>
  <si>
    <t>정부지원금</t>
    <phoneticPr fontId="2" type="noConversion"/>
  </si>
  <si>
    <t>민간부담금(총액)</t>
    <phoneticPr fontId="2" type="noConversion"/>
  </si>
  <si>
    <t>민간부담금(현금)</t>
    <phoneticPr fontId="2" type="noConversion"/>
  </si>
  <si>
    <t>민간부담금(현물)</t>
    <phoneticPr fontId="2" type="noConversion"/>
  </si>
  <si>
    <t>총사업비</t>
    <phoneticPr fontId="2" type="noConversion"/>
  </si>
  <si>
    <t>총사업비</t>
    <phoneticPr fontId="2" type="noConversion"/>
  </si>
  <si>
    <t>중소기업(B)</t>
    <phoneticPr fontId="2" type="noConversion"/>
  </si>
  <si>
    <t>중소기업(C)</t>
    <phoneticPr fontId="2" type="noConversion"/>
  </si>
  <si>
    <t>중견기업(A)</t>
    <phoneticPr fontId="2" type="noConversion"/>
  </si>
  <si>
    <t>중견기업(C)</t>
    <phoneticPr fontId="2" type="noConversion"/>
  </si>
  <si>
    <t>대기업(A)</t>
    <phoneticPr fontId="2" type="noConversion"/>
  </si>
  <si>
    <t>대기업(B)</t>
    <phoneticPr fontId="2" type="noConversion"/>
  </si>
  <si>
    <t>7년미만 중소기업(A)</t>
    <phoneticPr fontId="2" type="noConversion"/>
  </si>
  <si>
    <t>7년미만 중소기업(B)</t>
    <phoneticPr fontId="2" type="noConversion"/>
  </si>
  <si>
    <t>7년미만 중소기업(C)</t>
    <phoneticPr fontId="2" type="noConversion"/>
  </si>
  <si>
    <t>정부지원금(원)</t>
    <phoneticPr fontId="2" type="noConversion"/>
  </si>
  <si>
    <t xml:space="preserve"> ※ 컨소시엄 최소 참여비율 : 10% 이상, 컨소시엄 비율은 정수로 입력(소수점 불가)</t>
    <phoneticPr fontId="2" type="noConversion"/>
  </si>
  <si>
    <t>컨소시엄비율</t>
    <phoneticPr fontId="2" type="noConversion"/>
  </si>
  <si>
    <t>2020년 블록체인 공공선도 시범사업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</si>
</sst>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00000000_-;\-* #,##0.000000000_-;_-* &quot;-&quot;_-;_-@_-"/>
    <numFmt numFmtId="177" formatCode="_-* #,##0.0000000_-;\-* #,##0.000000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3" fontId="6" fillId="0" borderId="10" xfId="0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8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41" fontId="6" fillId="5" borderId="18" xfId="1" applyFont="1" applyFill="1" applyBorder="1" applyAlignment="1">
      <alignment vertical="center"/>
    </xf>
    <xf numFmtId="9" fontId="6" fillId="0" borderId="16" xfId="2" applyFont="1" applyBorder="1" applyAlignment="1">
      <alignment horizontal="center" vertical="center"/>
    </xf>
    <xf numFmtId="41" fontId="6" fillId="0" borderId="26" xfId="0" applyNumberFormat="1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9" fontId="6" fillId="0" borderId="12" xfId="2" applyFont="1" applyBorder="1" applyAlignment="1">
      <alignment horizontal="center" vertical="center"/>
    </xf>
    <xf numFmtId="41" fontId="6" fillId="0" borderId="28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41" fontId="6" fillId="0" borderId="8" xfId="0" applyNumberFormat="1" applyFont="1" applyBorder="1" applyAlignment="1">
      <alignment vertical="center"/>
    </xf>
    <xf numFmtId="41" fontId="6" fillId="0" borderId="0" xfId="0" applyNumberFormat="1" applyFont="1" applyAlignment="1">
      <alignment vertical="center"/>
    </xf>
    <xf numFmtId="176" fontId="6" fillId="0" borderId="0" xfId="1" applyNumberFormat="1" applyFont="1" applyAlignment="1">
      <alignment vertical="center"/>
    </xf>
    <xf numFmtId="41" fontId="6" fillId="0" borderId="0" xfId="1" applyFont="1" applyFill="1" applyBorder="1" applyAlignment="1">
      <alignment vertical="center"/>
    </xf>
    <xf numFmtId="9" fontId="6" fillId="0" borderId="0" xfId="2" applyFont="1" applyAlignment="1">
      <alignment vertical="center"/>
    </xf>
    <xf numFmtId="3" fontId="8" fillId="2" borderId="20" xfId="0" applyNumberFormat="1" applyFont="1" applyFill="1" applyBorder="1" applyAlignment="1">
      <alignment horizontal="center" vertical="center"/>
    </xf>
    <xf numFmtId="41" fontId="6" fillId="6" borderId="18" xfId="0" applyNumberFormat="1" applyFont="1" applyFill="1" applyBorder="1" applyAlignment="1">
      <alignment vertical="center"/>
    </xf>
    <xf numFmtId="41" fontId="6" fillId="6" borderId="13" xfId="0" applyNumberFormat="1" applyFont="1" applyFill="1" applyBorder="1" applyAlignment="1">
      <alignment vertical="center"/>
    </xf>
    <xf numFmtId="41" fontId="6" fillId="6" borderId="14" xfId="0" applyNumberFormat="1" applyFont="1" applyFill="1" applyBorder="1" applyAlignment="1">
      <alignment vertical="center"/>
    </xf>
    <xf numFmtId="9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8" fillId="4" borderId="31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41" fontId="6" fillId="7" borderId="1" xfId="1" applyFont="1" applyFill="1" applyBorder="1" applyAlignment="1">
      <alignment horizontal="right" vertical="center"/>
    </xf>
    <xf numFmtId="41" fontId="6" fillId="7" borderId="2" xfId="1" applyFont="1" applyFill="1" applyBorder="1" applyAlignment="1">
      <alignment horizontal="right" vertical="center"/>
    </xf>
    <xf numFmtId="41" fontId="6" fillId="7" borderId="3" xfId="1" applyFont="1" applyFill="1" applyBorder="1" applyAlignment="1">
      <alignment horizontal="right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9" fontId="8" fillId="0" borderId="41" xfId="0" applyNumberFormat="1" applyFont="1" applyFill="1" applyBorder="1" applyAlignment="1">
      <alignment horizontal="right" vertical="center"/>
    </xf>
    <xf numFmtId="9" fontId="8" fillId="0" borderId="42" xfId="0" applyNumberFormat="1" applyFont="1" applyFill="1" applyBorder="1" applyAlignment="1">
      <alignment horizontal="right" vertical="center"/>
    </xf>
    <xf numFmtId="41" fontId="6" fillId="11" borderId="41" xfId="1" applyFont="1" applyFill="1" applyBorder="1" applyAlignment="1">
      <alignment horizontal="right" vertical="center"/>
    </xf>
    <xf numFmtId="41" fontId="6" fillId="11" borderId="42" xfId="1" applyFont="1" applyFill="1" applyBorder="1" applyAlignment="1">
      <alignment horizontal="right" vertical="center"/>
    </xf>
    <xf numFmtId="41" fontId="6" fillId="11" borderId="43" xfId="1" applyFont="1" applyFill="1" applyBorder="1" applyAlignment="1">
      <alignment horizontal="right" vertical="center"/>
    </xf>
    <xf numFmtId="9" fontId="8" fillId="0" borderId="0" xfId="0" applyNumberFormat="1" applyFont="1" applyFill="1" applyBorder="1" applyAlignment="1">
      <alignment vertical="center"/>
    </xf>
    <xf numFmtId="0" fontId="8" fillId="12" borderId="31" xfId="0" applyFont="1" applyFill="1" applyBorder="1" applyAlignment="1">
      <alignment horizontal="center" vertical="center"/>
    </xf>
    <xf numFmtId="0" fontId="8" fillId="12" borderId="32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32" xfId="0" applyFont="1" applyFill="1" applyBorder="1" applyAlignment="1">
      <alignment horizontal="center" vertical="center"/>
    </xf>
    <xf numFmtId="0" fontId="8" fillId="10" borderId="33" xfId="0" applyFont="1" applyFill="1" applyBorder="1" applyAlignment="1">
      <alignment horizontal="center" vertical="center"/>
    </xf>
    <xf numFmtId="9" fontId="8" fillId="4" borderId="36" xfId="0" applyNumberFormat="1" applyFont="1" applyFill="1" applyBorder="1" applyAlignment="1">
      <alignment vertical="center"/>
    </xf>
    <xf numFmtId="41" fontId="6" fillId="5" borderId="37" xfId="1" applyFont="1" applyFill="1" applyBorder="1" applyAlignment="1">
      <alignment horizontal="right" vertical="center"/>
    </xf>
    <xf numFmtId="41" fontId="6" fillId="5" borderId="38" xfId="1" applyFont="1" applyFill="1" applyBorder="1" applyAlignment="1">
      <alignment horizontal="right" vertical="center"/>
    </xf>
    <xf numFmtId="41" fontId="6" fillId="5" borderId="39" xfId="1" applyFont="1" applyFill="1" applyBorder="1" applyAlignment="1">
      <alignment horizontal="right" vertical="center"/>
    </xf>
    <xf numFmtId="41" fontId="6" fillId="0" borderId="37" xfId="1" applyFont="1" applyFill="1" applyBorder="1" applyAlignment="1">
      <alignment horizontal="right" vertical="center"/>
    </xf>
    <xf numFmtId="41" fontId="6" fillId="0" borderId="38" xfId="1" applyFont="1" applyFill="1" applyBorder="1" applyAlignment="1">
      <alignment horizontal="right" vertical="center"/>
    </xf>
    <xf numFmtId="41" fontId="6" fillId="0" borderId="39" xfId="1" applyFont="1" applyFill="1" applyBorder="1" applyAlignment="1">
      <alignment horizontal="right" vertical="center"/>
    </xf>
    <xf numFmtId="177" fontId="6" fillId="0" borderId="15" xfId="1" applyNumberFormat="1" applyFont="1" applyBorder="1" applyAlignment="1">
      <alignment vertical="center"/>
    </xf>
    <xf numFmtId="177" fontId="6" fillId="0" borderId="11" xfId="1" applyNumberFormat="1" applyFont="1" applyBorder="1" applyAlignment="1">
      <alignment vertical="center"/>
    </xf>
    <xf numFmtId="177" fontId="6" fillId="0" borderId="29" xfId="1" applyNumberFormat="1" applyFont="1" applyBorder="1" applyAlignment="1">
      <alignment vertical="center"/>
    </xf>
    <xf numFmtId="41" fontId="6" fillId="5" borderId="5" xfId="1" applyFont="1" applyFill="1" applyBorder="1" applyAlignment="1">
      <alignment vertical="center"/>
    </xf>
    <xf numFmtId="0" fontId="8" fillId="0" borderId="3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/>
    </xf>
    <xf numFmtId="9" fontId="8" fillId="0" borderId="47" xfId="0" applyNumberFormat="1" applyFont="1" applyFill="1" applyBorder="1" applyAlignment="1">
      <alignment horizontal="right" vertical="center"/>
    </xf>
    <xf numFmtId="9" fontId="8" fillId="0" borderId="48" xfId="0" applyNumberFormat="1" applyFont="1" applyFill="1" applyBorder="1" applyAlignment="1">
      <alignment horizontal="right" vertical="center"/>
    </xf>
    <xf numFmtId="41" fontId="8" fillId="0" borderId="9" xfId="1" applyFont="1" applyBorder="1" applyAlignment="1">
      <alignment horizontal="right" vertical="center"/>
    </xf>
    <xf numFmtId="41" fontId="8" fillId="0" borderId="10" xfId="1" applyFont="1" applyBorder="1" applyAlignment="1">
      <alignment horizontal="right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/>
    </xf>
    <xf numFmtId="3" fontId="11" fillId="0" borderId="22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showGridLines="0" tabSelected="1" zoomScaleNormal="100" zoomScaleSheetLayoutView="100" workbookViewId="0">
      <selection activeCell="E17" sqref="E17"/>
    </sheetView>
  </sheetViews>
  <sheetFormatPr defaultRowHeight="16.5" x14ac:dyDescent="0.3"/>
  <cols>
    <col min="1" max="1" width="3.625" style="1" customWidth="1"/>
    <col min="2" max="2" width="11.375" style="1" bestFit="1" customWidth="1"/>
    <col min="3" max="3" width="22.375" style="2" bestFit="1" customWidth="1"/>
    <col min="4" max="7" width="15.625" style="2" customWidth="1"/>
    <col min="8" max="8" width="15.625" style="3" customWidth="1"/>
    <col min="9" max="12" width="15.625" style="2" customWidth="1"/>
    <col min="13" max="14" width="14.625" style="2" bestFit="1" customWidth="1"/>
    <col min="15" max="15" width="15.625" style="2" customWidth="1"/>
    <col min="16" max="16" width="14.625" style="2" bestFit="1" customWidth="1"/>
    <col min="17" max="16384" width="9" style="2"/>
  </cols>
  <sheetData>
    <row r="1" spans="1:15" ht="17.25" thickBot="1" x14ac:dyDescent="0.35">
      <c r="A1" s="2"/>
      <c r="B1" s="2"/>
    </row>
    <row r="2" spans="1:15" ht="35.1" customHeight="1" thickTop="1" thickBot="1" x14ac:dyDescent="0.35">
      <c r="C2" s="78" t="s">
        <v>40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</row>
    <row r="3" spans="1:15" ht="18" thickTop="1" thickBot="1" x14ac:dyDescent="0.35">
      <c r="A3" s="4"/>
      <c r="B3" s="4"/>
      <c r="C3" s="5"/>
      <c r="D3" s="5"/>
      <c r="E3" s="5"/>
      <c r="F3" s="5"/>
      <c r="G3" s="5"/>
      <c r="H3" s="34"/>
      <c r="I3" s="5"/>
      <c r="J3" s="5"/>
      <c r="K3" s="5"/>
      <c r="L3" s="5"/>
      <c r="M3" s="5"/>
      <c r="N3" s="5"/>
    </row>
    <row r="4" spans="1:15" ht="17.25" thickBot="1" x14ac:dyDescent="0.35">
      <c r="A4" s="4"/>
      <c r="B4" s="4"/>
      <c r="C4" s="84" t="s">
        <v>19</v>
      </c>
      <c r="D4" s="86"/>
      <c r="E4" s="5"/>
      <c r="F4" s="5"/>
      <c r="G4" s="5"/>
      <c r="H4" s="34"/>
      <c r="I4" s="5"/>
      <c r="J4" s="5"/>
      <c r="K4" s="5"/>
      <c r="L4" s="5"/>
      <c r="M4" s="5"/>
      <c r="N4" s="5"/>
    </row>
    <row r="5" spans="1:15" ht="17.25" thickBot="1" x14ac:dyDescent="0.35">
      <c r="A5" s="4"/>
      <c r="B5" s="4"/>
      <c r="C5" s="6" t="s">
        <v>37</v>
      </c>
      <c r="D5" s="7">
        <v>600000000</v>
      </c>
      <c r="E5" s="5"/>
      <c r="F5" s="5"/>
      <c r="G5" s="5"/>
      <c r="H5" s="34"/>
      <c r="I5" s="5"/>
      <c r="J5" s="5"/>
      <c r="K5" s="5"/>
      <c r="L5" s="5"/>
      <c r="M5" s="5"/>
      <c r="N5" s="5"/>
    </row>
    <row r="6" spans="1:15" ht="17.25" thickBot="1" x14ac:dyDescent="0.35">
      <c r="A6" s="4"/>
      <c r="B6" s="4"/>
      <c r="C6" s="8"/>
      <c r="D6" s="9"/>
      <c r="E6" s="8"/>
      <c r="F6" s="5"/>
      <c r="G6" s="5"/>
      <c r="H6" s="34"/>
      <c r="I6" s="5"/>
      <c r="J6" s="5"/>
      <c r="K6" s="5"/>
      <c r="L6" s="5"/>
      <c r="M6" s="5"/>
      <c r="N6" s="5"/>
    </row>
    <row r="7" spans="1:15" ht="17.25" thickBot="1" x14ac:dyDescent="0.35">
      <c r="A7" s="4"/>
      <c r="B7" s="4"/>
      <c r="C7" s="84" t="s">
        <v>18</v>
      </c>
      <c r="D7" s="85"/>
      <c r="E7" s="85"/>
      <c r="F7" s="85"/>
      <c r="G7" s="86"/>
      <c r="H7" s="34"/>
      <c r="I7" s="81" t="s">
        <v>21</v>
      </c>
      <c r="J7" s="82"/>
      <c r="K7" s="83"/>
    </row>
    <row r="8" spans="1:15" ht="27.75" thickBot="1" x14ac:dyDescent="0.35">
      <c r="A8" s="4"/>
      <c r="B8" s="4"/>
      <c r="C8" s="10" t="s">
        <v>15</v>
      </c>
      <c r="D8" s="11" t="s">
        <v>3</v>
      </c>
      <c r="E8" s="12" t="s">
        <v>4</v>
      </c>
      <c r="F8" s="13" t="s">
        <v>6</v>
      </c>
      <c r="G8" s="14" t="s">
        <v>5</v>
      </c>
      <c r="H8" s="34"/>
      <c r="I8" s="10" t="s">
        <v>17</v>
      </c>
      <c r="J8" s="11" t="s">
        <v>16</v>
      </c>
      <c r="K8" s="29" t="s">
        <v>7</v>
      </c>
    </row>
    <row r="9" spans="1:15" ht="17.25" thickTop="1" x14ac:dyDescent="0.3">
      <c r="A9" s="4"/>
      <c r="B9" s="4"/>
      <c r="C9" s="15" t="s">
        <v>14</v>
      </c>
      <c r="D9" s="66">
        <v>0.3333333</v>
      </c>
      <c r="E9" s="16">
        <f>ROUND($D$5*D9,-3)</f>
        <v>200000000</v>
      </c>
      <c r="F9" s="17">
        <v>0.1</v>
      </c>
      <c r="G9" s="18">
        <f>ROUND(E9*F9,-1)</f>
        <v>20000000</v>
      </c>
      <c r="H9" s="34"/>
      <c r="I9" s="15" t="s">
        <v>8</v>
      </c>
      <c r="J9" s="66">
        <v>1.33333334</v>
      </c>
      <c r="K9" s="30">
        <f>ROUND(D5*J9,-3)</f>
        <v>800000000</v>
      </c>
    </row>
    <row r="10" spans="1:15" x14ac:dyDescent="0.3">
      <c r="A10" s="4"/>
      <c r="B10" s="4"/>
      <c r="C10" s="19" t="s">
        <v>0</v>
      </c>
      <c r="D10" s="67">
        <v>0.3333333</v>
      </c>
      <c r="E10" s="16">
        <f t="shared" ref="E10:E12" si="0">ROUND($D$5*D10,-3)</f>
        <v>200000000</v>
      </c>
      <c r="F10" s="20">
        <v>0.2</v>
      </c>
      <c r="G10" s="21">
        <f>E10*F10</f>
        <v>40000000</v>
      </c>
      <c r="H10" s="34"/>
      <c r="I10" s="19" t="s">
        <v>9</v>
      </c>
      <c r="J10" s="67">
        <v>1.6666666670000001</v>
      </c>
      <c r="K10" s="31">
        <f>ROUND(J10*D5,-3)</f>
        <v>1000000000</v>
      </c>
    </row>
    <row r="11" spans="1:15" ht="17.25" thickBot="1" x14ac:dyDescent="0.35">
      <c r="A11" s="4"/>
      <c r="B11" s="4"/>
      <c r="C11" s="19" t="s">
        <v>1</v>
      </c>
      <c r="D11" s="67">
        <v>0.66666669999999995</v>
      </c>
      <c r="E11" s="16">
        <f t="shared" si="0"/>
        <v>400000000</v>
      </c>
      <c r="F11" s="20">
        <v>0.26</v>
      </c>
      <c r="G11" s="21">
        <f>E11*F11</f>
        <v>104000000</v>
      </c>
      <c r="H11" s="33"/>
      <c r="I11" s="22" t="s">
        <v>10</v>
      </c>
      <c r="J11" s="68">
        <v>2</v>
      </c>
      <c r="K11" s="32">
        <f>ROUND(D5*J11,-3)</f>
        <v>1200000000</v>
      </c>
    </row>
    <row r="12" spans="1:15" ht="17.25" thickBot="1" x14ac:dyDescent="0.35">
      <c r="A12" s="4"/>
      <c r="B12" s="4"/>
      <c r="C12" s="22" t="s">
        <v>2</v>
      </c>
      <c r="D12" s="68">
        <v>1</v>
      </c>
      <c r="E12" s="69">
        <f t="shared" si="0"/>
        <v>600000000</v>
      </c>
      <c r="F12" s="23">
        <v>0.4</v>
      </c>
      <c r="G12" s="24">
        <f>E12*F12</f>
        <v>240000000</v>
      </c>
      <c r="H12" s="33"/>
    </row>
    <row r="13" spans="1:15" ht="17.25" thickBot="1" x14ac:dyDescent="0.35">
      <c r="A13" s="4"/>
      <c r="B13" s="4"/>
      <c r="C13" s="4"/>
      <c r="D13" s="26"/>
      <c r="E13" s="27"/>
      <c r="F13" s="28"/>
      <c r="G13" s="25"/>
      <c r="H13" s="34"/>
    </row>
    <row r="14" spans="1:15" ht="17.25" thickBot="1" x14ac:dyDescent="0.35">
      <c r="A14" s="4"/>
      <c r="B14" s="4"/>
      <c r="C14" s="4"/>
      <c r="D14" s="26"/>
      <c r="E14" s="27"/>
      <c r="F14" s="28"/>
      <c r="G14" s="25"/>
      <c r="H14" s="34"/>
      <c r="M14" s="46" t="s">
        <v>27</v>
      </c>
      <c r="N14" s="76">
        <f>SUM(D21:O21)</f>
        <v>1030000000</v>
      </c>
      <c r="O14" s="77"/>
    </row>
    <row r="15" spans="1:15" ht="17.25" thickBot="1" x14ac:dyDescent="0.35">
      <c r="A15" s="4"/>
      <c r="B15" s="4"/>
      <c r="C15" s="36" t="s">
        <v>20</v>
      </c>
      <c r="D15" s="53" t="s">
        <v>34</v>
      </c>
      <c r="E15" s="54" t="s">
        <v>35</v>
      </c>
      <c r="F15" s="55" t="s">
        <v>36</v>
      </c>
      <c r="G15" s="35" t="s">
        <v>11</v>
      </c>
      <c r="H15" s="39" t="s">
        <v>28</v>
      </c>
      <c r="I15" s="40" t="s">
        <v>29</v>
      </c>
      <c r="J15" s="38" t="s">
        <v>30</v>
      </c>
      <c r="K15" s="44" t="s">
        <v>12</v>
      </c>
      <c r="L15" s="45" t="s">
        <v>31</v>
      </c>
      <c r="M15" s="56" t="s">
        <v>32</v>
      </c>
      <c r="N15" s="57" t="s">
        <v>33</v>
      </c>
      <c r="O15" s="58" t="s">
        <v>13</v>
      </c>
    </row>
    <row r="16" spans="1:15" ht="18" thickTop="1" thickBot="1" x14ac:dyDescent="0.35">
      <c r="A16" s="4"/>
      <c r="B16" s="73" t="s">
        <v>39</v>
      </c>
      <c r="C16" s="37">
        <f>SUM(D16:O16)</f>
        <v>1</v>
      </c>
      <c r="D16" s="47">
        <v>0</v>
      </c>
      <c r="E16" s="48">
        <v>0</v>
      </c>
      <c r="F16" s="74">
        <v>0</v>
      </c>
      <c r="G16" s="47">
        <v>0.25</v>
      </c>
      <c r="H16" s="48">
        <v>0</v>
      </c>
      <c r="I16" s="74">
        <v>0</v>
      </c>
      <c r="J16" s="47">
        <v>0.35</v>
      </c>
      <c r="K16" s="48">
        <v>0</v>
      </c>
      <c r="L16" s="74">
        <v>0</v>
      </c>
      <c r="M16" s="47">
        <v>0.4</v>
      </c>
      <c r="N16" s="48">
        <v>0</v>
      </c>
      <c r="O16" s="75">
        <v>0</v>
      </c>
    </row>
    <row r="17" spans="1:15" x14ac:dyDescent="0.3">
      <c r="A17" s="4"/>
      <c r="B17" s="4"/>
      <c r="C17" s="70" t="s">
        <v>22</v>
      </c>
      <c r="D17" s="41" t="str">
        <f>IF(D16=0,"0",$D$5*D16)</f>
        <v>0</v>
      </c>
      <c r="E17" s="42" t="str">
        <f t="shared" ref="E17:F17" si="1">IF(E16=0,"0",$D$5*E16)</f>
        <v>0</v>
      </c>
      <c r="F17" s="43" t="str">
        <f t="shared" si="1"/>
        <v>0</v>
      </c>
      <c r="G17" s="41">
        <f>IF(G16=0,"0",$D$5*G16)</f>
        <v>150000000</v>
      </c>
      <c r="H17" s="42" t="str">
        <f>IF(H16=0,"0",$D$5*H16)</f>
        <v>0</v>
      </c>
      <c r="I17" s="43" t="str">
        <f>IF(I16=0,"0",$D$5*I16)</f>
        <v>0</v>
      </c>
      <c r="J17" s="41">
        <f t="shared" ref="J17:O17" si="2">IF(J16=0,"0",$D$5*J16)</f>
        <v>210000000</v>
      </c>
      <c r="K17" s="42" t="str">
        <f t="shared" si="2"/>
        <v>0</v>
      </c>
      <c r="L17" s="43" t="str">
        <f t="shared" si="2"/>
        <v>0</v>
      </c>
      <c r="M17" s="41">
        <f t="shared" si="2"/>
        <v>240000000</v>
      </c>
      <c r="N17" s="42" t="str">
        <f t="shared" si="2"/>
        <v>0</v>
      </c>
      <c r="O17" s="43" t="str">
        <f t="shared" si="2"/>
        <v>0</v>
      </c>
    </row>
    <row r="18" spans="1:15" x14ac:dyDescent="0.3">
      <c r="A18" s="4"/>
      <c r="B18" s="4"/>
      <c r="C18" s="71" t="s">
        <v>23</v>
      </c>
      <c r="D18" s="63" t="str">
        <f>IF(D17="0","0",$E$9*D16)</f>
        <v>0</v>
      </c>
      <c r="E18" s="64" t="str">
        <f t="shared" ref="E18:F18" si="3">IF(E17="0","0",$E$9*E16)</f>
        <v>0</v>
      </c>
      <c r="F18" s="65" t="str">
        <f t="shared" si="3"/>
        <v>0</v>
      </c>
      <c r="G18" s="63">
        <f>IF(G17="0","0",$E$10*G16)</f>
        <v>50000000</v>
      </c>
      <c r="H18" s="64" t="str">
        <f t="shared" ref="H18:I18" si="4">IF(H17="0","0",$E$10*H16)</f>
        <v>0</v>
      </c>
      <c r="I18" s="65" t="str">
        <f t="shared" si="4"/>
        <v>0</v>
      </c>
      <c r="J18" s="63">
        <f>IF(J17="0","0",$E$11*J16)</f>
        <v>140000000</v>
      </c>
      <c r="K18" s="64" t="str">
        <f t="shared" ref="K18:L18" si="5">IF(K17="0","0",$E$11*K16)</f>
        <v>0</v>
      </c>
      <c r="L18" s="65" t="str">
        <f t="shared" si="5"/>
        <v>0</v>
      </c>
      <c r="M18" s="63">
        <f>IF(M17="0","0",$E$12*M16)</f>
        <v>240000000</v>
      </c>
      <c r="N18" s="64" t="str">
        <f t="shared" ref="N18:O18" si="6">IF(N17="0","0",$E$12*N16)</f>
        <v>0</v>
      </c>
      <c r="O18" s="65" t="str">
        <f t="shared" si="6"/>
        <v>0</v>
      </c>
    </row>
    <row r="19" spans="1:15" x14ac:dyDescent="0.3">
      <c r="C19" s="71" t="s">
        <v>24</v>
      </c>
      <c r="D19" s="60">
        <f>D$18*$F$9</f>
        <v>0</v>
      </c>
      <c r="E19" s="61">
        <f>E$18*$F$9</f>
        <v>0</v>
      </c>
      <c r="F19" s="62">
        <f>F$18*$F$9</f>
        <v>0</v>
      </c>
      <c r="G19" s="60">
        <f>G$18*$F$10</f>
        <v>10000000</v>
      </c>
      <c r="H19" s="61">
        <f>H$18*$F$10</f>
        <v>0</v>
      </c>
      <c r="I19" s="62">
        <f>I$18*$F$10</f>
        <v>0</v>
      </c>
      <c r="J19" s="60">
        <f>J$18*$F$11</f>
        <v>36400000</v>
      </c>
      <c r="K19" s="61">
        <f>K$18*$F$11</f>
        <v>0</v>
      </c>
      <c r="L19" s="62">
        <f>L$18*$F$11</f>
        <v>0</v>
      </c>
      <c r="M19" s="60">
        <f>M$18*$F$12</f>
        <v>96000000</v>
      </c>
      <c r="N19" s="61">
        <f>N$18*$F$12</f>
        <v>0</v>
      </c>
      <c r="O19" s="62">
        <f>O$18*$F$12</f>
        <v>0</v>
      </c>
    </row>
    <row r="20" spans="1:15" ht="17.25" thickBot="1" x14ac:dyDescent="0.35">
      <c r="A20" s="4"/>
      <c r="B20" s="4"/>
      <c r="C20" s="71" t="s">
        <v>25</v>
      </c>
      <c r="D20" s="60">
        <f>D18-D19</f>
        <v>0</v>
      </c>
      <c r="E20" s="61">
        <f t="shared" ref="E20:F20" si="7">E18-E19</f>
        <v>0</v>
      </c>
      <c r="F20" s="62">
        <f t="shared" si="7"/>
        <v>0</v>
      </c>
      <c r="G20" s="60">
        <f>G18-G19</f>
        <v>40000000</v>
      </c>
      <c r="H20" s="61">
        <f t="shared" ref="H20:O20" si="8">H18-H19</f>
        <v>0</v>
      </c>
      <c r="I20" s="62">
        <f t="shared" si="8"/>
        <v>0</v>
      </c>
      <c r="J20" s="60">
        <f t="shared" si="8"/>
        <v>103600000</v>
      </c>
      <c r="K20" s="61">
        <f t="shared" si="8"/>
        <v>0</v>
      </c>
      <c r="L20" s="62">
        <f t="shared" si="8"/>
        <v>0</v>
      </c>
      <c r="M20" s="60">
        <f t="shared" si="8"/>
        <v>144000000</v>
      </c>
      <c r="N20" s="61">
        <f t="shared" si="8"/>
        <v>0</v>
      </c>
      <c r="O20" s="62">
        <f t="shared" si="8"/>
        <v>0</v>
      </c>
    </row>
    <row r="21" spans="1:15" ht="18" thickTop="1" thickBot="1" x14ac:dyDescent="0.35">
      <c r="A21" s="4"/>
      <c r="B21" s="4"/>
      <c r="C21" s="72" t="s">
        <v>26</v>
      </c>
      <c r="D21" s="49">
        <f>D17+D18</f>
        <v>0</v>
      </c>
      <c r="E21" s="50">
        <f t="shared" ref="E21:F21" si="9">E17+E18</f>
        <v>0</v>
      </c>
      <c r="F21" s="51">
        <f t="shared" si="9"/>
        <v>0</v>
      </c>
      <c r="G21" s="49">
        <f>G17+G18</f>
        <v>200000000</v>
      </c>
      <c r="H21" s="50">
        <f t="shared" ref="H21:O21" si="10">H17+H18</f>
        <v>0</v>
      </c>
      <c r="I21" s="51">
        <f t="shared" si="10"/>
        <v>0</v>
      </c>
      <c r="J21" s="49">
        <f t="shared" si="10"/>
        <v>350000000</v>
      </c>
      <c r="K21" s="50">
        <f t="shared" si="10"/>
        <v>0</v>
      </c>
      <c r="L21" s="51">
        <f t="shared" si="10"/>
        <v>0</v>
      </c>
      <c r="M21" s="49">
        <f t="shared" si="10"/>
        <v>480000000</v>
      </c>
      <c r="N21" s="50">
        <f t="shared" si="10"/>
        <v>0</v>
      </c>
      <c r="O21" s="51">
        <f t="shared" si="10"/>
        <v>0</v>
      </c>
    </row>
    <row r="22" spans="1:15" x14ac:dyDescent="0.3">
      <c r="A22" s="4"/>
      <c r="B22" s="4"/>
      <c r="C22" s="59" t="s">
        <v>38</v>
      </c>
      <c r="D22" s="59"/>
      <c r="E22" s="59"/>
      <c r="F22" s="59"/>
      <c r="G22" s="52"/>
      <c r="H22" s="52"/>
      <c r="I22" s="3"/>
    </row>
    <row r="23" spans="1:15" x14ac:dyDescent="0.3">
      <c r="A23" s="4"/>
      <c r="B23" s="4"/>
      <c r="C23" s="26"/>
      <c r="D23" s="52"/>
      <c r="E23" s="52"/>
      <c r="F23" s="52"/>
      <c r="G23" s="52"/>
      <c r="H23" s="2"/>
    </row>
    <row r="24" spans="1:15" x14ac:dyDescent="0.3">
      <c r="A24" s="4"/>
      <c r="B24" s="4"/>
      <c r="C24" s="52"/>
      <c r="D24" s="52"/>
      <c r="E24" s="52"/>
      <c r="F24" s="52"/>
      <c r="G24" s="52"/>
      <c r="H24" s="2"/>
    </row>
    <row r="25" spans="1:15" x14ac:dyDescent="0.3">
      <c r="H25" s="2"/>
    </row>
    <row r="26" spans="1:15" x14ac:dyDescent="0.3">
      <c r="A26" s="4"/>
      <c r="B26" s="4"/>
      <c r="H26" s="2"/>
    </row>
    <row r="27" spans="1:15" x14ac:dyDescent="0.3">
      <c r="A27" s="4"/>
      <c r="B27" s="4"/>
    </row>
    <row r="28" spans="1:15" x14ac:dyDescent="0.3">
      <c r="A28" s="4"/>
      <c r="B28" s="4"/>
      <c r="H28" s="2"/>
    </row>
    <row r="29" spans="1:15" x14ac:dyDescent="0.3">
      <c r="A29" s="4"/>
      <c r="B29" s="4"/>
    </row>
    <row r="30" spans="1:15" x14ac:dyDescent="0.3">
      <c r="A30" s="4"/>
      <c r="B30" s="4"/>
    </row>
    <row r="31" spans="1:15" x14ac:dyDescent="0.3">
      <c r="A31" s="4"/>
      <c r="B31" s="4"/>
    </row>
    <row r="33" spans="1:2" x14ac:dyDescent="0.3">
      <c r="A33" s="4"/>
      <c r="B33" s="4"/>
    </row>
    <row r="34" spans="1:2" x14ac:dyDescent="0.3">
      <c r="A34" s="4"/>
      <c r="B34" s="4"/>
    </row>
    <row r="35" spans="1:2" x14ac:dyDescent="0.3">
      <c r="A35" s="4"/>
      <c r="B35" s="4"/>
    </row>
    <row r="36" spans="1:2" x14ac:dyDescent="0.3">
      <c r="A36" s="4"/>
      <c r="B36" s="4"/>
    </row>
    <row r="37" spans="1:2" x14ac:dyDescent="0.3">
      <c r="A37" s="4"/>
      <c r="B37" s="4"/>
    </row>
    <row r="38" spans="1:2" x14ac:dyDescent="0.3">
      <c r="A38" s="4"/>
      <c r="B38" s="4"/>
    </row>
  </sheetData>
  <sheetProtection algorithmName="SHA-512" hashValue="mcSIlPiyQt8xyOzJ0vIS2cdiRu+ycvCgUw+UyQUQpG9xpq9vkp0c+f+4SyH2VHT4zvpyUKVMlslGKHKZhQs2nQ==" saltValue="JZLdWbqMkUNEo02t9kU1zA==" spinCount="100000" sheet="1" objects="1" scenarios="1"/>
  <protectedRanges>
    <protectedRange sqref="D16:O16" name="컨소비율"/>
  </protectedRanges>
  <mergeCells count="5">
    <mergeCell ref="N14:O14"/>
    <mergeCell ref="C2:O2"/>
    <mergeCell ref="I7:K7"/>
    <mergeCell ref="C7:G7"/>
    <mergeCell ref="C4:D4"/>
  </mergeCells>
  <phoneticPr fontId="2" type="noConversion"/>
  <conditionalFormatting sqref="D16:O16">
    <cfRule type="expression" dxfId="1" priority="3">
      <formula>AND(D$16&lt;10%,D$16&lt;&gt;0%)</formula>
    </cfRule>
  </conditionalFormatting>
  <conditionalFormatting sqref="C16">
    <cfRule type="expression" dxfId="0" priority="1">
      <formula>$C$16&lt;&gt;100%</formula>
    </cfRule>
  </conditionalFormatting>
  <dataValidations count="1">
    <dataValidation type="custom" allowBlank="1" showInputMessage="1" showErrorMessage="1" sqref="D16:O16">
      <formula1>OR(D$16=0%,D$16&gt;=10%)</formula1>
    </dataValidation>
  </dataValidations>
  <printOptions horizontalCentered="1" verticalCentered="1"/>
  <pageMargins left="0.25" right="0.25" top="0.75" bottom="0.75" header="0.3" footer="0.3"/>
  <pageSetup paperSize="9" scale="6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매칭펀드 계산법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2019-11-21T06:26:57Z</cp:lastPrinted>
  <dcterms:created xsi:type="dcterms:W3CDTF">2018-03-02T06:20:14Z</dcterms:created>
  <dcterms:modified xsi:type="dcterms:W3CDTF">2020-01-30T08:33:33Z</dcterms:modified>
</cp:coreProperties>
</file>