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kdwn\Desktop\데사프\subway_data\"/>
    </mc:Choice>
  </mc:AlternateContent>
  <xr:revisionPtr revIDLastSave="0" documentId="13_ncr:1_{DD027AD9-0C03-42CB-A7C4-E6078516D37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verag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15" i="1" l="1"/>
  <c r="AB16" i="1"/>
  <c r="AB14" i="1"/>
  <c r="AA15" i="1"/>
  <c r="AA16" i="1"/>
  <c r="AA14" i="1"/>
  <c r="AB5" i="1"/>
  <c r="AB6" i="1"/>
  <c r="AB4" i="1"/>
  <c r="AA5" i="1"/>
  <c r="AA6" i="1"/>
  <c r="AA4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" i="1"/>
  <c r="C46" i="1"/>
  <c r="C22" i="1"/>
  <c r="E8" i="1" s="1"/>
  <c r="B22" i="1"/>
  <c r="D12" i="1" s="1"/>
  <c r="H18" i="1" l="1"/>
  <c r="J18" i="1" s="1"/>
  <c r="D13" i="1"/>
  <c r="E19" i="1"/>
  <c r="E7" i="1"/>
  <c r="D2" i="1"/>
  <c r="D14" i="1"/>
  <c r="E18" i="1"/>
  <c r="E6" i="1"/>
  <c r="E13" i="1"/>
  <c r="D3" i="1"/>
  <c r="G3" i="1" s="1"/>
  <c r="I3" i="1" s="1"/>
  <c r="D15" i="1"/>
  <c r="G15" i="1" s="1"/>
  <c r="I15" i="1" s="1"/>
  <c r="E17" i="1"/>
  <c r="E5" i="1"/>
  <c r="H5" i="1" s="1"/>
  <c r="J5" i="1" s="1"/>
  <c r="D20" i="1"/>
  <c r="D4" i="1"/>
  <c r="D16" i="1"/>
  <c r="E16" i="1"/>
  <c r="E4" i="1"/>
  <c r="H4" i="1" s="1"/>
  <c r="J4" i="1" s="1"/>
  <c r="D17" i="1"/>
  <c r="G17" i="1" s="1"/>
  <c r="I17" i="1" s="1"/>
  <c r="E3" i="1"/>
  <c r="D19" i="1"/>
  <c r="G19" i="1" s="1"/>
  <c r="I19" i="1" s="1"/>
  <c r="D5" i="1"/>
  <c r="G5" i="1" s="1"/>
  <c r="I5" i="1" s="1"/>
  <c r="E15" i="1"/>
  <c r="D6" i="1"/>
  <c r="G6" i="1" s="1"/>
  <c r="I6" i="1" s="1"/>
  <c r="D18" i="1"/>
  <c r="G18" i="1" s="1"/>
  <c r="I18" i="1" s="1"/>
  <c r="E14" i="1"/>
  <c r="E2" i="1"/>
  <c r="D9" i="1"/>
  <c r="D21" i="1"/>
  <c r="G21" i="1" s="1"/>
  <c r="I21" i="1" s="1"/>
  <c r="E11" i="1"/>
  <c r="H14" i="1"/>
  <c r="J14" i="1" s="1"/>
  <c r="E12" i="1"/>
  <c r="D10" i="1"/>
  <c r="G10" i="1" s="1"/>
  <c r="I10" i="1" s="1"/>
  <c r="H15" i="1"/>
  <c r="J15" i="1" s="1"/>
  <c r="D7" i="1"/>
  <c r="D8" i="1"/>
  <c r="G8" i="1" s="1"/>
  <c r="I8" i="1" s="1"/>
  <c r="E10" i="1"/>
  <c r="D11" i="1"/>
  <c r="E21" i="1"/>
  <c r="E9" i="1"/>
  <c r="H9" i="1" s="1"/>
  <c r="J9" i="1" s="1"/>
  <c r="H16" i="1"/>
  <c r="J16" i="1" s="1"/>
  <c r="E20" i="1"/>
  <c r="H20" i="1"/>
  <c r="J20" i="1" s="1"/>
  <c r="G12" i="1"/>
  <c r="I12" i="1" s="1"/>
  <c r="G13" i="1"/>
  <c r="I13" i="1" s="1"/>
  <c r="H21" i="1"/>
  <c r="J21" i="1" s="1"/>
  <c r="G11" i="1"/>
  <c r="I11" i="1" s="1"/>
  <c r="G16" i="1"/>
  <c r="I16" i="1" s="1"/>
  <c r="H17" i="1"/>
  <c r="J17" i="1" s="1"/>
  <c r="H3" i="1"/>
  <c r="J3" i="1" s="1"/>
  <c r="H2" i="1"/>
  <c r="J2" i="1" s="1"/>
  <c r="G4" i="1"/>
  <c r="I4" i="1" s="1"/>
  <c r="H6" i="1"/>
  <c r="J6" i="1" s="1"/>
  <c r="G9" i="1"/>
  <c r="I9" i="1" s="1"/>
  <c r="H8" i="1"/>
  <c r="J8" i="1" s="1"/>
  <c r="G2" i="1"/>
  <c r="I2" i="1" s="1"/>
  <c r="G14" i="1"/>
  <c r="I14" i="1" s="1"/>
  <c r="H7" i="1"/>
  <c r="J7" i="1" s="1"/>
  <c r="H19" i="1"/>
  <c r="J19" i="1" s="1"/>
  <c r="H10" i="1"/>
  <c r="J10" i="1" s="1"/>
  <c r="H11" i="1"/>
  <c r="J11" i="1" s="1"/>
  <c r="G7" i="1"/>
  <c r="I7" i="1" s="1"/>
  <c r="H12" i="1"/>
  <c r="J12" i="1" s="1"/>
  <c r="G20" i="1"/>
  <c r="I20" i="1" s="1"/>
  <c r="H13" i="1"/>
  <c r="J13" i="1" s="1"/>
  <c r="M5" i="1" l="1"/>
  <c r="P5" i="1" s="1"/>
  <c r="S5" i="1"/>
  <c r="Y5" i="1" s="1"/>
  <c r="M9" i="1"/>
  <c r="P9" i="1" s="1"/>
  <c r="S9" i="1"/>
  <c r="L8" i="1"/>
  <c r="O8" i="1" s="1"/>
  <c r="R8" i="1"/>
  <c r="X8" i="1" s="1"/>
  <c r="L18" i="1"/>
  <c r="O18" i="1" s="1"/>
  <c r="R18" i="1"/>
  <c r="X18" i="1" s="1"/>
  <c r="L6" i="1"/>
  <c r="O6" i="1" s="1"/>
  <c r="R6" i="1"/>
  <c r="X6" i="1" s="1"/>
  <c r="R15" i="1"/>
  <c r="X15" i="1" s="1"/>
  <c r="L15" i="1"/>
  <c r="O15" i="1" s="1"/>
  <c r="L5" i="1"/>
  <c r="O5" i="1" s="1"/>
  <c r="R5" i="1"/>
  <c r="X5" i="1" s="1"/>
  <c r="R3" i="1"/>
  <c r="X3" i="1" s="1"/>
  <c r="L3" i="1"/>
  <c r="O3" i="1" s="1"/>
  <c r="L10" i="1"/>
  <c r="O10" i="1" s="1"/>
  <c r="R10" i="1"/>
  <c r="L19" i="1"/>
  <c r="O19" i="1" s="1"/>
  <c r="R19" i="1"/>
  <c r="L17" i="1"/>
  <c r="O17" i="1" s="1"/>
  <c r="R17" i="1"/>
  <c r="X17" i="1" s="1"/>
  <c r="M4" i="1"/>
  <c r="P4" i="1" s="1"/>
  <c r="S4" i="1"/>
  <c r="Y4" i="1" s="1"/>
  <c r="M13" i="1"/>
  <c r="P13" i="1" s="1"/>
  <c r="S13" i="1"/>
  <c r="M7" i="1"/>
  <c r="P7" i="1" s="1"/>
  <c r="S7" i="1"/>
  <c r="Y7" i="1" s="1"/>
  <c r="M17" i="1"/>
  <c r="P17" i="1" s="1"/>
  <c r="S17" i="1"/>
  <c r="R16" i="1"/>
  <c r="X16" i="1" s="1"/>
  <c r="L16" i="1"/>
  <c r="O16" i="1" s="1"/>
  <c r="L20" i="1"/>
  <c r="O20" i="1" s="1"/>
  <c r="R20" i="1"/>
  <c r="S12" i="1"/>
  <c r="M12" i="1"/>
  <c r="P12" i="1" s="1"/>
  <c r="L7" i="1"/>
  <c r="O7" i="1" s="1"/>
  <c r="R7" i="1"/>
  <c r="X7" i="1" s="1"/>
  <c r="M20" i="1"/>
  <c r="P20" i="1" s="1"/>
  <c r="S20" i="1"/>
  <c r="M14" i="1"/>
  <c r="P14" i="1" s="1"/>
  <c r="S14" i="1"/>
  <c r="M19" i="1"/>
  <c r="P19" i="1" s="1"/>
  <c r="S19" i="1"/>
  <c r="M15" i="1"/>
  <c r="P15" i="1" s="1"/>
  <c r="S15" i="1"/>
  <c r="L9" i="1"/>
  <c r="O9" i="1" s="1"/>
  <c r="R9" i="1"/>
  <c r="X9" i="1" s="1"/>
  <c r="R11" i="1"/>
  <c r="L11" i="1"/>
  <c r="O11" i="1" s="1"/>
  <c r="M8" i="1"/>
  <c r="P8" i="1" s="1"/>
  <c r="S8" i="1"/>
  <c r="Y8" i="1" s="1"/>
  <c r="S11" i="1"/>
  <c r="M11" i="1"/>
  <c r="P11" i="1" s="1"/>
  <c r="L21" i="1"/>
  <c r="O21" i="1" s="1"/>
  <c r="R21" i="1"/>
  <c r="S10" i="1"/>
  <c r="M10" i="1"/>
  <c r="P10" i="1" s="1"/>
  <c r="L2" i="1"/>
  <c r="O2" i="1" s="1"/>
  <c r="R2" i="1"/>
  <c r="X2" i="1" s="1"/>
  <c r="M21" i="1"/>
  <c r="P21" i="1" s="1"/>
  <c r="S21" i="1"/>
  <c r="M16" i="1"/>
  <c r="P16" i="1" s="1"/>
  <c r="S16" i="1"/>
  <c r="E22" i="1"/>
  <c r="R14" i="1"/>
  <c r="L14" i="1"/>
  <c r="O14" i="1" s="1"/>
  <c r="M6" i="1"/>
  <c r="P6" i="1" s="1"/>
  <c r="S6" i="1"/>
  <c r="Y6" i="1" s="1"/>
  <c r="R4" i="1"/>
  <c r="L4" i="1"/>
  <c r="O4" i="1" s="1"/>
  <c r="L13" i="1"/>
  <c r="O13" i="1" s="1"/>
  <c r="R13" i="1"/>
  <c r="L12" i="1"/>
  <c r="O12" i="1" s="1"/>
  <c r="R12" i="1"/>
  <c r="D22" i="1"/>
  <c r="S2" i="1"/>
  <c r="Y2" i="1" s="1"/>
  <c r="M2" i="1"/>
  <c r="P2" i="1" s="1"/>
  <c r="M3" i="1"/>
  <c r="P3" i="1" s="1"/>
  <c r="S3" i="1"/>
  <c r="M18" i="1"/>
  <c r="P18" i="1" s="1"/>
  <c r="S18" i="1"/>
  <c r="G22" i="1"/>
  <c r="Y18" i="1" l="1"/>
  <c r="X4" i="1"/>
  <c r="Y15" i="1"/>
  <c r="X20" i="1"/>
  <c r="X11" i="1"/>
  <c r="Y12" i="1"/>
  <c r="Y10" i="1"/>
  <c r="Y3" i="1"/>
  <c r="X19" i="1"/>
  <c r="X21" i="1"/>
  <c r="Y19" i="1"/>
  <c r="X14" i="1"/>
  <c r="X13" i="1"/>
  <c r="Y14" i="1"/>
  <c r="Y17" i="1"/>
  <c r="X10" i="1"/>
  <c r="Y11" i="1"/>
  <c r="Y16" i="1"/>
  <c r="Y20" i="1"/>
  <c r="Y9" i="1"/>
  <c r="X12" i="1"/>
  <c r="Y21" i="1"/>
  <c r="Y13" i="1"/>
</calcChain>
</file>

<file path=xl/sharedStrings.xml><?xml version="1.0" encoding="utf-8"?>
<sst xmlns="http://schemas.openxmlformats.org/spreadsheetml/2006/main" count="66" uniqueCount="64">
  <si>
    <t>Inflow Average</t>
  </si>
  <si>
    <t>Outflow Average</t>
  </si>
  <si>
    <t>before 06</t>
  </si>
  <si>
    <t>06 ~ 07</t>
  </si>
  <si>
    <t>07 ~ 08</t>
  </si>
  <si>
    <t>08 ~ 09</t>
  </si>
  <si>
    <t>09 ~ 10</t>
  </si>
  <si>
    <t>10 ~ 11</t>
  </si>
  <si>
    <t>11 ~ 12</t>
  </si>
  <si>
    <t>12 ~ 13</t>
  </si>
  <si>
    <t>13 ~ 14</t>
  </si>
  <si>
    <t>14 ~ 15</t>
  </si>
  <si>
    <t>15 ~ 16</t>
  </si>
  <si>
    <t>16 ~ 17</t>
  </si>
  <si>
    <t>17 ~ 18</t>
  </si>
  <si>
    <t>18 ~ 19</t>
  </si>
  <si>
    <t>19 ~ 20</t>
  </si>
  <si>
    <t>20 ~ 21</t>
  </si>
  <si>
    <t>21 ~ 22</t>
  </si>
  <si>
    <t>22 ~ 23</t>
  </si>
  <si>
    <t>23 ~ 24</t>
  </si>
  <si>
    <t>after 24</t>
  </si>
  <si>
    <t>IN_RATIO</t>
    <phoneticPr fontId="3" type="noConversion"/>
  </si>
  <si>
    <t>OUT_RATIO</t>
    <phoneticPr fontId="3" type="noConversion"/>
  </si>
  <si>
    <t>TOTAL</t>
    <phoneticPr fontId="3" type="noConversion"/>
  </si>
  <si>
    <t>역명</t>
  </si>
  <si>
    <t>강남</t>
  </si>
  <si>
    <t>건대입구</t>
  </si>
  <si>
    <t>교대</t>
  </si>
  <si>
    <t>당산</t>
  </si>
  <si>
    <t>대림</t>
  </si>
  <si>
    <t>동대문역사문화공원</t>
  </si>
  <si>
    <t>사당</t>
  </si>
  <si>
    <t>선릉</t>
  </si>
  <si>
    <t>성수</t>
  </si>
  <si>
    <t>시청</t>
  </si>
  <si>
    <t>신당</t>
  </si>
  <si>
    <t>신도림</t>
  </si>
  <si>
    <t>영등포구청</t>
  </si>
  <si>
    <t>왕십리</t>
  </si>
  <si>
    <t>을지로3가</t>
  </si>
  <si>
    <t>을지로4가</t>
  </si>
  <si>
    <t>잠실</t>
  </si>
  <si>
    <t>종합운동장</t>
  </si>
  <si>
    <t>충정로</t>
  </si>
  <si>
    <t>합정</t>
  </si>
  <si>
    <t>홍대입구</t>
  </si>
  <si>
    <t>PURE_INFLOW</t>
    <phoneticPr fontId="3" type="noConversion"/>
  </si>
  <si>
    <t>PURE_OUTFLOW</t>
    <phoneticPr fontId="3" type="noConversion"/>
  </si>
  <si>
    <t>PRE_INFLOW_TRANS</t>
    <phoneticPr fontId="3" type="noConversion"/>
  </si>
  <si>
    <t>REDUCED_INFLOW</t>
    <phoneticPr fontId="3" type="noConversion"/>
  </si>
  <si>
    <t>REDUCED_OUTFLOW</t>
    <phoneticPr fontId="3" type="noConversion"/>
  </si>
  <si>
    <t>환승_평일(일평균)</t>
    <phoneticPr fontId="3" type="noConversion"/>
  </si>
  <si>
    <t>Before_Inflow_ONE_SPACE</t>
    <phoneticPr fontId="3" type="noConversion"/>
  </si>
  <si>
    <t>Before_Outflow_ONE_SPACE</t>
    <phoneticPr fontId="3" type="noConversion"/>
  </si>
  <si>
    <t>출근시간대 배차간격 기준</t>
    <phoneticPr fontId="3" type="noConversion"/>
  </si>
  <si>
    <t>Reduced_INFLOW_ONE_SPACE</t>
    <phoneticPr fontId="3" type="noConversion"/>
  </si>
  <si>
    <t>Reduced_OUTFLOW_ONE_SPACE</t>
    <phoneticPr fontId="3" type="noConversion"/>
  </si>
  <si>
    <t>after_inflow_congestion</t>
    <phoneticPr fontId="3" type="noConversion"/>
  </si>
  <si>
    <t>after_outflow_congestion</t>
    <phoneticPr fontId="3" type="noConversion"/>
  </si>
  <si>
    <t>before_Inflow_congestion</t>
    <phoneticPr fontId="3" type="noConversion"/>
  </si>
  <si>
    <t>before_Outflow_congestion</t>
    <phoneticPr fontId="3" type="noConversion"/>
  </si>
  <si>
    <t>After_Inflow_ONE_SPACE</t>
    <phoneticPr fontId="3" type="noConversion"/>
  </si>
  <si>
    <t>After_Outflow_ONE_SPACE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</si>
</sst>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b/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b/>
      <sz val="18"/>
      <color theme="1"/>
      <name val="맑은 고딕"/>
      <family val="2"/>
      <scheme val="minor"/>
    </font>
    <font>
      <sz val="14"/>
      <color theme="1"/>
      <name val="맑은 고딕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1" fillId="0" borderId="0" xfId="0" applyFont="1"/>
    <xf numFmtId="0" fontId="1" fillId="2" borderId="2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0" fillId="2" borderId="0" xfId="0" applyFill="1"/>
    <xf numFmtId="0" fontId="1" fillId="3" borderId="0" xfId="0" applyFont="1" applyFill="1"/>
    <xf numFmtId="0" fontId="2" fillId="3" borderId="0" xfId="0" applyFont="1" applyFill="1"/>
    <xf numFmtId="0" fontId="2" fillId="2" borderId="0" xfId="0" applyFont="1" applyFill="1"/>
    <xf numFmtId="0" fontId="2" fillId="4" borderId="0" xfId="0" applyFont="1" applyFill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4" borderId="6" xfId="0" applyFont="1" applyFill="1" applyBorder="1"/>
    <xf numFmtId="0" fontId="2" fillId="3" borderId="7" xfId="0" applyFont="1" applyFill="1" applyBorder="1"/>
    <xf numFmtId="0" fontId="2" fillId="3" borderId="8" xfId="0" applyFont="1" applyFill="1" applyBorder="1"/>
    <xf numFmtId="0" fontId="2" fillId="4" borderId="5" xfId="0" applyFont="1" applyFill="1" applyBorder="1"/>
    <xf numFmtId="0" fontId="2" fillId="3" borderId="6" xfId="0" applyFont="1" applyFill="1" applyBorder="1"/>
    <xf numFmtId="0" fontId="0" fillId="3" borderId="0" xfId="0" applyFill="1"/>
    <xf numFmtId="0" fontId="2" fillId="3" borderId="9" xfId="0" applyFont="1" applyFill="1" applyBorder="1"/>
    <xf numFmtId="0" fontId="2" fillId="4" borderId="4" xfId="0" applyFont="1" applyFill="1" applyBorder="1"/>
    <xf numFmtId="0" fontId="2" fillId="3" borderId="10" xfId="0" applyFont="1" applyFill="1" applyBorder="1"/>
    <xf numFmtId="0" fontId="2" fillId="4" borderId="3" xfId="0" applyFont="1" applyFill="1" applyBorder="1"/>
    <xf numFmtId="0" fontId="5" fillId="0" borderId="0" xfId="0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Fill="1" applyBorder="1"/>
    <xf numFmtId="0" fontId="0" fillId="0" borderId="0" xfId="0" applyBorder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46"/>
  <sheetViews>
    <sheetView tabSelected="1" zoomScale="70" zoomScaleNormal="70" workbookViewId="0">
      <selection activeCell="G29" sqref="G29"/>
    </sheetView>
  </sheetViews>
  <sheetFormatPr defaultRowHeight="17.399999999999999" x14ac:dyDescent="0.4"/>
  <cols>
    <col min="1" max="1" width="16.69921875" customWidth="1"/>
    <col min="2" max="2" width="17.59765625" customWidth="1"/>
    <col min="3" max="3" width="16.5" customWidth="1"/>
    <col min="4" max="4" width="14.59765625" customWidth="1"/>
    <col min="5" max="5" width="13.8984375" customWidth="1"/>
    <col min="6" max="6" width="4.8984375" customWidth="1"/>
    <col min="7" max="7" width="27.69921875" customWidth="1"/>
    <col min="8" max="8" width="23.19921875" customWidth="1"/>
    <col min="9" max="9" width="22.796875" customWidth="1"/>
    <col min="10" max="10" width="17.09765625" customWidth="1"/>
    <col min="11" max="11" width="4.19921875" customWidth="1"/>
    <col min="12" max="12" width="22.3984375" customWidth="1"/>
    <col min="13" max="13" width="22.8984375" customWidth="1"/>
    <col min="14" max="14" width="3.8984375" customWidth="1"/>
    <col min="15" max="15" width="30.296875" customWidth="1"/>
    <col min="16" max="16" width="32.8984375" customWidth="1"/>
    <col min="18" max="18" width="25.5" customWidth="1"/>
    <col min="19" max="19" width="26.59765625" customWidth="1"/>
    <col min="21" max="21" width="26.09765625" customWidth="1"/>
    <col min="22" max="22" width="26.5" customWidth="1"/>
    <col min="24" max="24" width="26.09765625" customWidth="1"/>
    <col min="25" max="25" width="23.59765625" customWidth="1"/>
    <col min="27" max="27" width="21.5" customWidth="1"/>
    <col min="28" max="28" width="23" customWidth="1"/>
  </cols>
  <sheetData>
    <row r="1" spans="1:28" x14ac:dyDescent="0.4">
      <c r="B1" s="2" t="s">
        <v>0</v>
      </c>
      <c r="C1" s="2" t="s">
        <v>1</v>
      </c>
      <c r="D1" s="3" t="s">
        <v>22</v>
      </c>
      <c r="E1" s="3" t="s">
        <v>23</v>
      </c>
      <c r="F1" s="3"/>
      <c r="G1" s="3" t="s">
        <v>49</v>
      </c>
      <c r="H1" s="3" t="s">
        <v>49</v>
      </c>
      <c r="I1" s="3" t="s">
        <v>47</v>
      </c>
      <c r="J1" s="3" t="s">
        <v>48</v>
      </c>
      <c r="L1" s="3" t="s">
        <v>50</v>
      </c>
      <c r="M1" s="3" t="s">
        <v>51</v>
      </c>
      <c r="O1" s="7" t="s">
        <v>56</v>
      </c>
      <c r="P1" s="7" t="s">
        <v>57</v>
      </c>
      <c r="R1" s="8" t="s">
        <v>53</v>
      </c>
      <c r="S1" s="8" t="s">
        <v>54</v>
      </c>
      <c r="U1" s="8" t="s">
        <v>62</v>
      </c>
      <c r="V1" s="8" t="s">
        <v>63</v>
      </c>
      <c r="X1" s="8" t="s">
        <v>60</v>
      </c>
      <c r="Y1" s="8" t="s">
        <v>61</v>
      </c>
      <c r="AA1" s="8" t="s">
        <v>58</v>
      </c>
      <c r="AB1" s="8" t="s">
        <v>59</v>
      </c>
    </row>
    <row r="2" spans="1:28" x14ac:dyDescent="0.4">
      <c r="A2" s="1" t="s">
        <v>2</v>
      </c>
      <c r="B2">
        <v>19799.353413654619</v>
      </c>
      <c r="C2">
        <v>5954.3574297188752</v>
      </c>
      <c r="D2">
        <f>B2/B22</f>
        <v>1.1401449830656161E-2</v>
      </c>
      <c r="E2">
        <f>C2/C22</f>
        <v>3.37584022106919E-3</v>
      </c>
      <c r="G2">
        <f>C46*D2/2</f>
        <v>11892.356355289809</v>
      </c>
      <c r="H2">
        <f>C46*E2/2</f>
        <v>3521.1920855476556</v>
      </c>
      <c r="I2">
        <f>B2-G2</f>
        <v>7906.9970583648101</v>
      </c>
      <c r="J2">
        <f>C2-H2</f>
        <v>2433.1653441712197</v>
      </c>
      <c r="L2">
        <f>I2*0.65*0.35</f>
        <v>1798.8418307779943</v>
      </c>
      <c r="M2">
        <f>J2*0.65*0.35</f>
        <v>553.54511579895245</v>
      </c>
      <c r="O2" s="8">
        <f>L2/270</f>
        <v>6.6623771510296086</v>
      </c>
      <c r="P2" s="8">
        <f>M2/270</f>
        <v>2.0501670955516755</v>
      </c>
      <c r="R2" s="8">
        <f>I2/270</f>
        <v>29.285174290240036</v>
      </c>
      <c r="S2" s="8">
        <f>J2/270</f>
        <v>9.0117234969304434</v>
      </c>
      <c r="U2" s="19">
        <f>R2-O2</f>
        <v>22.622797139210427</v>
      </c>
      <c r="V2" s="19">
        <f>S2-P2</f>
        <v>6.9615564013787683</v>
      </c>
      <c r="X2" s="8">
        <f t="shared" ref="X2:X21" si="0">R2/160*100</f>
        <v>18.303233931400023</v>
      </c>
      <c r="Y2" s="8">
        <f t="shared" ref="Y2:Y21" si="1">S2/160*100</f>
        <v>5.6323271855815271</v>
      </c>
      <c r="AA2" s="8"/>
      <c r="AB2" s="8"/>
    </row>
    <row r="3" spans="1:28" ht="18" thickBot="1" x14ac:dyDescent="0.45">
      <c r="A3" s="1" t="s">
        <v>3</v>
      </c>
      <c r="B3">
        <v>35961.955823293167</v>
      </c>
      <c r="C3">
        <v>31832.73895582329</v>
      </c>
      <c r="D3">
        <f>B3/B22</f>
        <v>2.0708678034343338E-2</v>
      </c>
      <c r="E3">
        <f>C3/C22</f>
        <v>1.8047663712209824E-2</v>
      </c>
      <c r="G3">
        <f>C46*D3/2</f>
        <v>21600.321230129044</v>
      </c>
      <c r="H3">
        <f>C46*E3/2</f>
        <v>18824.732944834588</v>
      </c>
      <c r="I3">
        <f t="shared" ref="I3:I21" si="2">B3-G3</f>
        <v>14361.634593164123</v>
      </c>
      <c r="J3">
        <f t="shared" ref="J3:J21" si="3">C3-H3</f>
        <v>13008.006010988702</v>
      </c>
      <c r="L3">
        <f t="shared" ref="L3:L21" si="4">I3*0.65*0.35</f>
        <v>3267.2718699448378</v>
      </c>
      <c r="M3">
        <f t="shared" ref="M3:M21" si="5">J3*0.65*0.35</f>
        <v>2959.3213674999297</v>
      </c>
      <c r="O3" s="8">
        <f>L3/270</f>
        <v>12.101006925721622</v>
      </c>
      <c r="P3" s="8">
        <f t="shared" ref="P3:P21" si="6">M3/270</f>
        <v>10.960449509258998</v>
      </c>
      <c r="R3" s="8">
        <f t="shared" ref="R3:R21" si="7">I3/270</f>
        <v>53.191239233941197</v>
      </c>
      <c r="S3" s="8">
        <f t="shared" ref="S3:S21" si="8">J3/270</f>
        <v>48.177800040698898</v>
      </c>
      <c r="U3" s="19">
        <f t="shared" ref="U3:U21" si="9">R3-O3</f>
        <v>41.090232308219576</v>
      </c>
      <c r="V3" s="19">
        <f t="shared" ref="V3:V21" si="10">S3-P3</f>
        <v>37.217350531439898</v>
      </c>
      <c r="X3" s="8">
        <f t="shared" si="0"/>
        <v>33.244524521213251</v>
      </c>
      <c r="Y3" s="8">
        <f t="shared" si="1"/>
        <v>30.111125025436813</v>
      </c>
      <c r="AA3" s="8"/>
      <c r="AB3" s="8"/>
    </row>
    <row r="4" spans="1:28" ht="18" thickBot="1" x14ac:dyDescent="0.45">
      <c r="A4" s="5" t="s">
        <v>4</v>
      </c>
      <c r="B4" s="6">
        <v>107416.0803212851</v>
      </c>
      <c r="C4" s="6">
        <v>86591.004016064253</v>
      </c>
      <c r="D4" s="6">
        <f>B4/B22</f>
        <v>6.1855507359359081E-2</v>
      </c>
      <c r="E4" s="6">
        <f>C4/C22</f>
        <v>4.9093020966662855E-2</v>
      </c>
      <c r="F4" s="6"/>
      <c r="G4" s="6">
        <f>C46*D4/2</f>
        <v>64518.789011977322</v>
      </c>
      <c r="H4" s="6">
        <f>C46*E4/2</f>
        <v>51206.794623913971</v>
      </c>
      <c r="I4" s="6">
        <f t="shared" si="2"/>
        <v>42897.29130930778</v>
      </c>
      <c r="J4" s="6">
        <f t="shared" si="3"/>
        <v>35384.209392150282</v>
      </c>
      <c r="K4" s="6"/>
      <c r="L4" s="6">
        <f t="shared" si="4"/>
        <v>9759.1337728675207</v>
      </c>
      <c r="M4" s="6">
        <f t="shared" si="5"/>
        <v>8049.9076367141897</v>
      </c>
      <c r="N4" s="6"/>
      <c r="O4" s="9">
        <f>L4/270</f>
        <v>36.144939899509339</v>
      </c>
      <c r="P4" s="9">
        <f t="shared" si="6"/>
        <v>29.814472728571072</v>
      </c>
      <c r="Q4" s="6"/>
      <c r="R4" s="9">
        <f t="shared" si="7"/>
        <v>158.87885670113994</v>
      </c>
      <c r="S4" s="9">
        <f t="shared" si="8"/>
        <v>131.05262737833436</v>
      </c>
      <c r="T4" s="6"/>
      <c r="U4" s="6">
        <f t="shared" si="9"/>
        <v>122.7339168016306</v>
      </c>
      <c r="V4" s="6">
        <f t="shared" si="10"/>
        <v>101.23815464976329</v>
      </c>
      <c r="X4" s="11">
        <f t="shared" si="0"/>
        <v>99.299285438212465</v>
      </c>
      <c r="Y4" s="12">
        <f t="shared" si="1"/>
        <v>81.907892111458978</v>
      </c>
      <c r="AA4" s="11">
        <f>U4/160*100</f>
        <v>76.70869800101913</v>
      </c>
      <c r="AB4" s="12">
        <f>V4/160*100</f>
        <v>63.273846656102052</v>
      </c>
    </row>
    <row r="5" spans="1:28" ht="18" thickBot="1" x14ac:dyDescent="0.45">
      <c r="A5" s="5" t="s">
        <v>5</v>
      </c>
      <c r="B5" s="6">
        <v>150130.44979919679</v>
      </c>
      <c r="C5" s="6">
        <v>240971.0281124498</v>
      </c>
      <c r="D5" s="6">
        <f>B5/B22</f>
        <v>8.6452560125468994E-2</v>
      </c>
      <c r="E5" s="6">
        <f>C5/C22</f>
        <v>0.13661922355454056</v>
      </c>
      <c r="F5" s="6"/>
      <c r="G5" s="6">
        <f>C46*D5/2</f>
        <v>90174.90478051125</v>
      </c>
      <c r="H5" s="6">
        <f>C46*E5/2</f>
        <v>142501.56915351664</v>
      </c>
      <c r="I5" s="6">
        <f t="shared" si="2"/>
        <v>59955.545018685545</v>
      </c>
      <c r="J5" s="6">
        <f t="shared" si="3"/>
        <v>98469.458958933159</v>
      </c>
      <c r="K5" s="6"/>
      <c r="L5" s="6">
        <f t="shared" si="4"/>
        <v>13639.886491750962</v>
      </c>
      <c r="M5" s="6">
        <f t="shared" si="5"/>
        <v>22401.801913157295</v>
      </c>
      <c r="N5" s="6"/>
      <c r="O5" s="9">
        <f>L5/270</f>
        <v>50.518098117596153</v>
      </c>
      <c r="P5" s="9">
        <f t="shared" si="6"/>
        <v>82.969636715397385</v>
      </c>
      <c r="Q5" s="6"/>
      <c r="R5" s="9">
        <f t="shared" si="7"/>
        <v>222.05757414327979</v>
      </c>
      <c r="S5" s="10">
        <f t="shared" si="8"/>
        <v>364.70169984790061</v>
      </c>
      <c r="T5" s="6"/>
      <c r="U5" s="6">
        <f t="shared" si="9"/>
        <v>171.53947602568365</v>
      </c>
      <c r="V5" s="6">
        <f t="shared" si="10"/>
        <v>281.73206313250324</v>
      </c>
      <c r="X5" s="13">
        <f t="shared" si="0"/>
        <v>138.78598383954989</v>
      </c>
      <c r="Y5" s="14">
        <f t="shared" si="1"/>
        <v>227.9385624049379</v>
      </c>
      <c r="AA5" s="11">
        <f t="shared" ref="AA5:AA6" si="11">U5/160*100</f>
        <v>107.21217251605228</v>
      </c>
      <c r="AB5" s="21">
        <f t="shared" ref="AB5:AB6" si="12">V5/160*100</f>
        <v>176.08253945781453</v>
      </c>
    </row>
    <row r="6" spans="1:28" ht="18" thickBot="1" x14ac:dyDescent="0.45">
      <c r="A6" s="5" t="s">
        <v>6</v>
      </c>
      <c r="B6" s="6">
        <v>93809.072289156626</v>
      </c>
      <c r="C6" s="6">
        <v>160794.49397590361</v>
      </c>
      <c r="D6" s="6">
        <f>B6/B22</f>
        <v>5.4019917166971472E-2</v>
      </c>
      <c r="E6" s="6">
        <f>C6/C22</f>
        <v>9.1162904897355332E-2</v>
      </c>
      <c r="F6" s="6"/>
      <c r="G6" s="6">
        <f>C46*D6/2</f>
        <v>56345.825730471181</v>
      </c>
      <c r="H6" s="6">
        <f>C46*E6/2</f>
        <v>95088.060512068318</v>
      </c>
      <c r="I6" s="6">
        <f t="shared" si="2"/>
        <v>37463.246558685445</v>
      </c>
      <c r="J6" s="6">
        <f t="shared" si="3"/>
        <v>65706.433463835288</v>
      </c>
      <c r="K6" s="6"/>
      <c r="L6" s="6">
        <f t="shared" si="4"/>
        <v>8522.8885921009387</v>
      </c>
      <c r="M6" s="6">
        <f t="shared" si="5"/>
        <v>14948.213613022528</v>
      </c>
      <c r="N6" s="6"/>
      <c r="O6" s="9">
        <f>L6/270</f>
        <v>31.56625404481829</v>
      </c>
      <c r="P6" s="9">
        <f t="shared" si="6"/>
        <v>55.363754122305657</v>
      </c>
      <c r="Q6" s="6"/>
      <c r="R6" s="9">
        <f t="shared" si="7"/>
        <v>138.75276503216833</v>
      </c>
      <c r="S6" s="9">
        <f t="shared" si="8"/>
        <v>243.35716097716772</v>
      </c>
      <c r="T6" s="6"/>
      <c r="U6" s="6">
        <f t="shared" si="9"/>
        <v>107.18651098735003</v>
      </c>
      <c r="V6" s="6">
        <f t="shared" si="10"/>
        <v>187.99340685486206</v>
      </c>
      <c r="X6" s="15">
        <f t="shared" si="0"/>
        <v>86.720478145105204</v>
      </c>
      <c r="Y6" s="16">
        <f t="shared" si="1"/>
        <v>152.09822561072983</v>
      </c>
      <c r="AA6" s="20">
        <f t="shared" si="11"/>
        <v>66.991569367093774</v>
      </c>
      <c r="AB6" s="22">
        <f t="shared" si="12"/>
        <v>117.49587928428879</v>
      </c>
    </row>
    <row r="7" spans="1:28" x14ac:dyDescent="0.4">
      <c r="A7" s="1" t="s">
        <v>7</v>
      </c>
      <c r="B7">
        <v>61267.626506024098</v>
      </c>
      <c r="C7">
        <v>84655.827309236949</v>
      </c>
      <c r="D7">
        <f>B7/B22</f>
        <v>3.5280938486105591E-2</v>
      </c>
      <c r="E7">
        <f>C7/C22</f>
        <v>4.7995866917902252E-2</v>
      </c>
      <c r="G7">
        <f>C46*D7/2</f>
        <v>36800.012214032598</v>
      </c>
      <c r="H7">
        <f>C46*E7/2</f>
        <v>50062.400961852909</v>
      </c>
      <c r="I7">
        <f t="shared" ref="I7:J13" si="13">B7-G7</f>
        <v>24467.6142919915</v>
      </c>
      <c r="J7">
        <f t="shared" si="13"/>
        <v>34593.42634738404</v>
      </c>
      <c r="L7">
        <f t="shared" ref="L7:M13" si="14">I7*0.65*0.35</f>
        <v>5566.3822514280655</v>
      </c>
      <c r="M7">
        <f t="shared" si="14"/>
        <v>7870.0044940298685</v>
      </c>
      <c r="O7" s="8">
        <f t="shared" ref="O7:O21" si="15">L7/270</f>
        <v>20.616230560844688</v>
      </c>
      <c r="P7" s="8">
        <f t="shared" si="6"/>
        <v>29.148164792703216</v>
      </c>
      <c r="R7" s="8">
        <f t="shared" ref="R7:S13" si="16">I7/270</f>
        <v>90.620793674042588</v>
      </c>
      <c r="S7" s="8">
        <f t="shared" si="16"/>
        <v>128.12380128660755</v>
      </c>
      <c r="U7" s="19">
        <f t="shared" si="9"/>
        <v>70.004563113197904</v>
      </c>
      <c r="V7" s="19">
        <f t="shared" si="10"/>
        <v>98.975636493904332</v>
      </c>
      <c r="X7" s="8">
        <f t="shared" si="0"/>
        <v>56.637996046276619</v>
      </c>
      <c r="Y7" s="8">
        <f t="shared" si="1"/>
        <v>80.077375804129716</v>
      </c>
      <c r="AA7" s="8"/>
      <c r="AB7" s="8"/>
    </row>
    <row r="8" spans="1:28" x14ac:dyDescent="0.4">
      <c r="A8" s="1" t="s">
        <v>8</v>
      </c>
      <c r="B8">
        <v>60540.590361445793</v>
      </c>
      <c r="C8">
        <v>71022.345381526102</v>
      </c>
      <c r="D8">
        <f>B8/B22</f>
        <v>3.486227500986467E-2</v>
      </c>
      <c r="E8">
        <f>C8/C22</f>
        <v>4.026632478207532E-2</v>
      </c>
      <c r="G8">
        <f>C46*D8/2</f>
        <v>36363.322553826911</v>
      </c>
      <c r="H8">
        <f>C46*E8/2</f>
        <v>42000.051795054744</v>
      </c>
      <c r="I8">
        <f t="shared" si="13"/>
        <v>24177.267807618882</v>
      </c>
      <c r="J8">
        <f t="shared" si="13"/>
        <v>29022.293586471358</v>
      </c>
      <c r="L8">
        <f t="shared" si="14"/>
        <v>5500.3284262332954</v>
      </c>
      <c r="M8">
        <f t="shared" si="14"/>
        <v>6602.571790922233</v>
      </c>
      <c r="O8" s="8">
        <f t="shared" si="15"/>
        <v>20.371586763827022</v>
      </c>
      <c r="P8" s="8">
        <f t="shared" si="6"/>
        <v>24.453969596008271</v>
      </c>
      <c r="R8" s="8">
        <f t="shared" si="16"/>
        <v>89.545436324514384</v>
      </c>
      <c r="S8" s="8">
        <f t="shared" si="16"/>
        <v>107.48997624619021</v>
      </c>
      <c r="U8" s="19">
        <f t="shared" si="9"/>
        <v>69.173849560687358</v>
      </c>
      <c r="V8" s="19">
        <f t="shared" si="10"/>
        <v>83.036006650181946</v>
      </c>
      <c r="X8" s="8">
        <f t="shared" si="0"/>
        <v>55.965897702821486</v>
      </c>
      <c r="Y8" s="8">
        <f t="shared" si="1"/>
        <v>67.181235153868883</v>
      </c>
      <c r="AA8" s="8"/>
      <c r="AB8" s="8"/>
    </row>
    <row r="9" spans="1:28" x14ac:dyDescent="0.4">
      <c r="A9" s="1" t="s">
        <v>9</v>
      </c>
      <c r="B9">
        <v>65705.690763052204</v>
      </c>
      <c r="C9">
        <v>69785.915662650601</v>
      </c>
      <c r="D9">
        <f>B9/B22</f>
        <v>3.783659603282314E-2</v>
      </c>
      <c r="E9">
        <f>C9/C22</f>
        <v>3.9565327365515754E-2</v>
      </c>
      <c r="G9">
        <f>C46*D9/2</f>
        <v>39465.707429910392</v>
      </c>
      <c r="H9">
        <f>C46*E9/2</f>
        <v>41268.871883229083</v>
      </c>
      <c r="I9">
        <f t="shared" si="13"/>
        <v>26239.983333141812</v>
      </c>
      <c r="J9">
        <f t="shared" si="13"/>
        <v>28517.043779421518</v>
      </c>
      <c r="L9">
        <f t="shared" si="14"/>
        <v>5969.5962082897622</v>
      </c>
      <c r="M9">
        <f t="shared" si="14"/>
        <v>6487.6274598183945</v>
      </c>
      <c r="O9" s="8">
        <f t="shared" si="15"/>
        <v>22.109615586258379</v>
      </c>
      <c r="P9" s="8">
        <f t="shared" si="6"/>
        <v>24.02824985117924</v>
      </c>
      <c r="R9" s="8">
        <f t="shared" si="16"/>
        <v>97.185123456080788</v>
      </c>
      <c r="S9" s="8">
        <f t="shared" si="16"/>
        <v>105.61868066452413</v>
      </c>
      <c r="U9" s="19">
        <f t="shared" si="9"/>
        <v>75.075507869822417</v>
      </c>
      <c r="V9" s="19">
        <f t="shared" si="10"/>
        <v>81.590430813344895</v>
      </c>
      <c r="X9" s="8">
        <f t="shared" si="0"/>
        <v>60.740702160050496</v>
      </c>
      <c r="Y9" s="8">
        <f t="shared" si="1"/>
        <v>66.011675415327588</v>
      </c>
      <c r="AA9" s="8"/>
      <c r="AB9" s="8"/>
    </row>
    <row r="10" spans="1:28" x14ac:dyDescent="0.4">
      <c r="A10" s="1" t="s">
        <v>10</v>
      </c>
      <c r="B10">
        <v>73115.630522088351</v>
      </c>
      <c r="C10">
        <v>76871.506024096379</v>
      </c>
      <c r="D10">
        <f>B10/B22</f>
        <v>4.2103606911702174E-2</v>
      </c>
      <c r="E10">
        <f>C10/C22</f>
        <v>4.3582523379447048E-2</v>
      </c>
      <c r="G10">
        <f>C46*D10/2</f>
        <v>43916.440862695876</v>
      </c>
      <c r="H10">
        <f>C46*E10/2</f>
        <v>45459.034297334212</v>
      </c>
      <c r="I10">
        <f t="shared" si="13"/>
        <v>29199.189659392476</v>
      </c>
      <c r="J10">
        <f t="shared" si="13"/>
        <v>31412.471726762167</v>
      </c>
      <c r="L10">
        <f t="shared" si="14"/>
        <v>6642.8156475117885</v>
      </c>
      <c r="M10">
        <f t="shared" si="14"/>
        <v>7146.3373178383927</v>
      </c>
      <c r="O10" s="8">
        <f t="shared" si="15"/>
        <v>24.603020916710328</v>
      </c>
      <c r="P10" s="8">
        <f t="shared" si="6"/>
        <v>26.467915991994047</v>
      </c>
      <c r="R10" s="8">
        <f t="shared" si="16"/>
        <v>108.1451468866388</v>
      </c>
      <c r="S10" s="8">
        <f t="shared" si="16"/>
        <v>116.34248787689691</v>
      </c>
      <c r="U10" s="19">
        <f t="shared" si="9"/>
        <v>83.542125969928463</v>
      </c>
      <c r="V10" s="19">
        <f t="shared" si="10"/>
        <v>89.874571884902863</v>
      </c>
      <c r="X10" s="8">
        <f t="shared" si="0"/>
        <v>67.590716804149253</v>
      </c>
      <c r="Y10" s="8">
        <f t="shared" si="1"/>
        <v>72.714054923060573</v>
      </c>
      <c r="AA10" s="8"/>
      <c r="AB10" s="8"/>
    </row>
    <row r="11" spans="1:28" x14ac:dyDescent="0.4">
      <c r="A11" s="1" t="s">
        <v>11</v>
      </c>
      <c r="B11">
        <v>74399.602409638552</v>
      </c>
      <c r="C11">
        <v>73590.44979919678</v>
      </c>
      <c r="D11">
        <f>B11/B22</f>
        <v>4.2842981615210454E-2</v>
      </c>
      <c r="E11">
        <f>C11/C22</f>
        <v>4.1722319032908774E-2</v>
      </c>
      <c r="G11">
        <f>C46*D11/2</f>
        <v>44687.65045312576</v>
      </c>
      <c r="H11">
        <f>C46*E11/2</f>
        <v>43518.736062349213</v>
      </c>
      <c r="I11">
        <f t="shared" si="13"/>
        <v>29711.951956512792</v>
      </c>
      <c r="J11">
        <f t="shared" si="13"/>
        <v>30071.713736847567</v>
      </c>
      <c r="L11">
        <f t="shared" si="14"/>
        <v>6759.4690701066593</v>
      </c>
      <c r="M11">
        <f t="shared" si="14"/>
        <v>6841.3148751328217</v>
      </c>
      <c r="O11" s="8">
        <f t="shared" si="15"/>
        <v>25.035070630024663</v>
      </c>
      <c r="P11" s="8">
        <f t="shared" si="6"/>
        <v>25.338203241232673</v>
      </c>
      <c r="R11" s="8">
        <f t="shared" si="16"/>
        <v>110.04426650560293</v>
      </c>
      <c r="S11" s="8">
        <f t="shared" si="16"/>
        <v>111.37671754387988</v>
      </c>
      <c r="U11" s="19">
        <f t="shared" si="9"/>
        <v>85.009195875578271</v>
      </c>
      <c r="V11" s="19">
        <f t="shared" si="10"/>
        <v>86.038514302647201</v>
      </c>
      <c r="X11" s="8">
        <f t="shared" si="0"/>
        <v>68.777666566001841</v>
      </c>
      <c r="Y11" s="8">
        <f t="shared" si="1"/>
        <v>69.610448464924929</v>
      </c>
      <c r="AA11" s="8"/>
      <c r="AB11" s="8"/>
    </row>
    <row r="12" spans="1:28" x14ac:dyDescent="0.4">
      <c r="A12" s="1" t="s">
        <v>12</v>
      </c>
      <c r="B12">
        <v>84688.859437751002</v>
      </c>
      <c r="C12">
        <v>77421.803212851402</v>
      </c>
      <c r="D12">
        <f>B12/B22</f>
        <v>4.8768046204433146E-2</v>
      </c>
      <c r="E12">
        <f>C12/C22</f>
        <v>4.3894515967273305E-2</v>
      </c>
      <c r="G12">
        <f>C46*D12/2</f>
        <v>50867.827585834319</v>
      </c>
      <c r="H12">
        <f>C46*E12/2</f>
        <v>45784.460194018211</v>
      </c>
      <c r="I12">
        <f t="shared" si="13"/>
        <v>33821.031851916683</v>
      </c>
      <c r="J12">
        <f t="shared" si="13"/>
        <v>31637.343018833191</v>
      </c>
      <c r="L12">
        <f t="shared" si="14"/>
        <v>7694.2847463110447</v>
      </c>
      <c r="M12">
        <f t="shared" si="14"/>
        <v>7197.4955367845505</v>
      </c>
      <c r="O12" s="8">
        <f t="shared" si="15"/>
        <v>28.49735091226313</v>
      </c>
      <c r="P12" s="8">
        <f t="shared" si="6"/>
        <v>26.657390876979818</v>
      </c>
      <c r="R12" s="8">
        <f t="shared" si="16"/>
        <v>125.26308093302475</v>
      </c>
      <c r="S12" s="8">
        <f t="shared" si="16"/>
        <v>117.17534451419701</v>
      </c>
      <c r="U12" s="19">
        <f t="shared" si="9"/>
        <v>96.765730020761623</v>
      </c>
      <c r="V12" s="19">
        <f t="shared" si="10"/>
        <v>90.51795363721719</v>
      </c>
      <c r="X12" s="8">
        <f t="shared" si="0"/>
        <v>78.289425583140471</v>
      </c>
      <c r="Y12" s="8">
        <f t="shared" si="1"/>
        <v>73.234590321373133</v>
      </c>
      <c r="AA12" s="8"/>
      <c r="AB12" s="8"/>
    </row>
    <row r="13" spans="1:28" ht="18" thickBot="1" x14ac:dyDescent="0.45">
      <c r="A13" s="1" t="s">
        <v>13</v>
      </c>
      <c r="B13">
        <v>99635.686746987951</v>
      </c>
      <c r="C13">
        <v>84700.26506024097</v>
      </c>
      <c r="D13">
        <f>B13/B22</f>
        <v>5.7375170797513017E-2</v>
      </c>
      <c r="E13">
        <f>C13/C22</f>
        <v>4.8021061029768039E-2</v>
      </c>
      <c r="G13">
        <f>C46*D13/2</f>
        <v>59845.544838956135</v>
      </c>
      <c r="H13">
        <f>C46*E13/2</f>
        <v>50088.679843996244</v>
      </c>
      <c r="I13">
        <f t="shared" si="13"/>
        <v>39790.141908031816</v>
      </c>
      <c r="J13">
        <f t="shared" si="13"/>
        <v>34611.585216244726</v>
      </c>
      <c r="L13">
        <f t="shared" si="14"/>
        <v>9052.2572840772373</v>
      </c>
      <c r="M13">
        <f t="shared" si="14"/>
        <v>7874.1356366956752</v>
      </c>
      <c r="O13" s="8">
        <f t="shared" si="15"/>
        <v>33.526878829915695</v>
      </c>
      <c r="P13" s="8">
        <f t="shared" si="6"/>
        <v>29.163465321095092</v>
      </c>
      <c r="R13" s="8">
        <f t="shared" si="16"/>
        <v>147.3708959556734</v>
      </c>
      <c r="S13" s="8">
        <f t="shared" si="16"/>
        <v>128.19105635646196</v>
      </c>
      <c r="U13" s="19">
        <f t="shared" si="9"/>
        <v>113.84401712575772</v>
      </c>
      <c r="V13" s="19">
        <f t="shared" si="10"/>
        <v>99.027591035366868</v>
      </c>
      <c r="X13" s="8">
        <f t="shared" si="0"/>
        <v>92.106809972295878</v>
      </c>
      <c r="Y13" s="8">
        <f t="shared" si="1"/>
        <v>80.11941022278873</v>
      </c>
      <c r="AA13" s="8"/>
      <c r="AB13" s="8"/>
    </row>
    <row r="14" spans="1:28" ht="18" thickBot="1" x14ac:dyDescent="0.45">
      <c r="A14" s="5" t="s">
        <v>14</v>
      </c>
      <c r="B14" s="6">
        <v>138291.0562248996</v>
      </c>
      <c r="C14" s="6">
        <v>109415.13253012051</v>
      </c>
      <c r="D14" s="6">
        <f>B14/B22</f>
        <v>7.9634850019357689E-2</v>
      </c>
      <c r="E14" s="6">
        <f>C14/C22</f>
        <v>6.2033226850850269E-2</v>
      </c>
      <c r="F14" s="6"/>
      <c r="G14" s="6">
        <f>C46*D14/2</f>
        <v>83063.647939216156</v>
      </c>
      <c r="H14" s="6">
        <f>C46*E14/2</f>
        <v>64704.160482753905</v>
      </c>
      <c r="I14" s="6">
        <f t="shared" si="2"/>
        <v>55227.408285683443</v>
      </c>
      <c r="J14" s="6">
        <f t="shared" si="3"/>
        <v>44710.972047366602</v>
      </c>
      <c r="K14" s="6"/>
      <c r="L14" s="6">
        <f t="shared" si="4"/>
        <v>12564.235384992982</v>
      </c>
      <c r="M14" s="6">
        <f t="shared" si="5"/>
        <v>10171.746140775902</v>
      </c>
      <c r="N14" s="6"/>
      <c r="O14" s="9">
        <f t="shared" si="15"/>
        <v>46.534205129603642</v>
      </c>
      <c r="P14" s="9">
        <f t="shared" si="6"/>
        <v>37.673133854725563</v>
      </c>
      <c r="Q14" s="6"/>
      <c r="R14" s="9">
        <f t="shared" si="7"/>
        <v>204.54595661364237</v>
      </c>
      <c r="S14" s="9">
        <f t="shared" si="8"/>
        <v>165.59619276802445</v>
      </c>
      <c r="T14" s="6"/>
      <c r="U14" s="6">
        <f t="shared" si="9"/>
        <v>158.01175148403874</v>
      </c>
      <c r="V14" s="6">
        <f t="shared" si="10"/>
        <v>127.92305891329889</v>
      </c>
      <c r="X14" s="11">
        <f t="shared" si="0"/>
        <v>127.84122288352648</v>
      </c>
      <c r="Y14" s="12">
        <f t="shared" si="1"/>
        <v>103.49762048001527</v>
      </c>
      <c r="AA14" s="11">
        <f>U14/160*100</f>
        <v>98.757344677524216</v>
      </c>
      <c r="AB14" s="12">
        <f>V14/160*100</f>
        <v>79.951911820811802</v>
      </c>
    </row>
    <row r="15" spans="1:28" ht="18" thickBot="1" x14ac:dyDescent="0.45">
      <c r="A15" s="5" t="s">
        <v>15</v>
      </c>
      <c r="B15" s="6">
        <v>227112.02409638549</v>
      </c>
      <c r="C15" s="6">
        <v>172115.43373493981</v>
      </c>
      <c r="D15" s="6">
        <f>B15/B22</f>
        <v>0.13078236923070069</v>
      </c>
      <c r="E15" s="6">
        <f>C15/C22</f>
        <v>9.7581344540919046E-2</v>
      </c>
      <c r="F15" s="6"/>
      <c r="G15" s="6">
        <f>C46*D15/2</f>
        <v>136413.40031148234</v>
      </c>
      <c r="H15" s="6">
        <f>C46*E15/2</f>
        <v>101782.85570214513</v>
      </c>
      <c r="I15" s="6">
        <f t="shared" si="2"/>
        <v>90698.623784903146</v>
      </c>
      <c r="J15" s="6">
        <f t="shared" si="3"/>
        <v>70332.578032794685</v>
      </c>
      <c r="K15" s="6"/>
      <c r="L15" s="6">
        <f t="shared" si="4"/>
        <v>20633.936911065466</v>
      </c>
      <c r="M15" s="6">
        <f t="shared" si="5"/>
        <v>16000.661502460791</v>
      </c>
      <c r="N15" s="6"/>
      <c r="O15" s="9">
        <f t="shared" si="15"/>
        <v>76.421988559501727</v>
      </c>
      <c r="P15" s="9">
        <f t="shared" si="6"/>
        <v>59.261709268373302</v>
      </c>
      <c r="Q15" s="6"/>
      <c r="R15" s="10">
        <f t="shared" si="7"/>
        <v>335.92082883297462</v>
      </c>
      <c r="S15" s="9">
        <f t="shared" si="8"/>
        <v>260.49102975109145</v>
      </c>
      <c r="T15" s="6"/>
      <c r="U15" s="6">
        <f t="shared" si="9"/>
        <v>259.49884027347287</v>
      </c>
      <c r="V15" s="6">
        <f t="shared" si="10"/>
        <v>201.22932048271815</v>
      </c>
      <c r="X15" s="17">
        <f t="shared" si="0"/>
        <v>209.95051802060917</v>
      </c>
      <c r="Y15" s="18">
        <f t="shared" si="1"/>
        <v>162.80689359443215</v>
      </c>
      <c r="AA15" s="23">
        <f t="shared" ref="AA15:AA16" si="17">U15/160*100</f>
        <v>162.18677517092055</v>
      </c>
      <c r="AB15" s="12">
        <f t="shared" ref="AB15:AB16" si="18">V15/160*100</f>
        <v>125.76832530169884</v>
      </c>
    </row>
    <row r="16" spans="1:28" ht="18" thickBot="1" x14ac:dyDescent="0.45">
      <c r="A16" s="5" t="s">
        <v>16</v>
      </c>
      <c r="B16" s="6">
        <v>124398.7389558233</v>
      </c>
      <c r="C16" s="6">
        <v>141123.0923694779</v>
      </c>
      <c r="D16" s="6">
        <f>B16/B22</f>
        <v>7.163496461574162E-2</v>
      </c>
      <c r="E16" s="6">
        <f>C16/C22</f>
        <v>8.0010146680938976E-2</v>
      </c>
      <c r="F16" s="6"/>
      <c r="G16" s="6">
        <f>C46*D16/2</f>
        <v>74719.315469719295</v>
      </c>
      <c r="H16" s="6">
        <f>C46*E16/2</f>
        <v>83455.103561506825</v>
      </c>
      <c r="I16" s="6">
        <f t="shared" si="2"/>
        <v>49679.423486104002</v>
      </c>
      <c r="J16" s="6">
        <f t="shared" si="3"/>
        <v>57667.98880797108</v>
      </c>
      <c r="K16" s="6"/>
      <c r="L16" s="6">
        <f t="shared" si="4"/>
        <v>11302.06884308866</v>
      </c>
      <c r="M16" s="6">
        <f t="shared" si="5"/>
        <v>13119.46745381342</v>
      </c>
      <c r="N16" s="6"/>
      <c r="O16" s="9">
        <f t="shared" si="15"/>
        <v>41.859514233661706</v>
      </c>
      <c r="P16" s="9">
        <f t="shared" si="6"/>
        <v>48.590620199308965</v>
      </c>
      <c r="Q16" s="6"/>
      <c r="R16" s="9">
        <f t="shared" si="7"/>
        <v>183.99786476334816</v>
      </c>
      <c r="S16" s="9">
        <f t="shared" si="8"/>
        <v>213.58514373322623</v>
      </c>
      <c r="T16" s="6"/>
      <c r="U16" s="6">
        <f t="shared" si="9"/>
        <v>142.13835052968645</v>
      </c>
      <c r="V16" s="6">
        <f t="shared" si="10"/>
        <v>164.99452353391726</v>
      </c>
      <c r="X16" s="15">
        <f t="shared" si="0"/>
        <v>114.99866547709262</v>
      </c>
      <c r="Y16" s="16">
        <f t="shared" si="1"/>
        <v>133.4907148332664</v>
      </c>
      <c r="AA16" s="20">
        <f t="shared" si="17"/>
        <v>88.83646908105402</v>
      </c>
      <c r="AB16" s="22">
        <f t="shared" si="18"/>
        <v>103.12157720869828</v>
      </c>
    </row>
    <row r="17" spans="1:28" x14ac:dyDescent="0.4">
      <c r="A17" s="1" t="s">
        <v>17</v>
      </c>
      <c r="B17">
        <v>91913.056224899599</v>
      </c>
      <c r="C17">
        <v>77089.152610441772</v>
      </c>
      <c r="D17">
        <f>B17/B22</f>
        <v>5.2928097066430403E-2</v>
      </c>
      <c r="E17">
        <f>C17/C22</f>
        <v>4.3705918743066972E-2</v>
      </c>
      <c r="G17">
        <f>C46*D17/2</f>
        <v>55206.995677771163</v>
      </c>
      <c r="H17">
        <f>C46*E17/2</f>
        <v>45587.742633427835</v>
      </c>
      <c r="I17">
        <f t="shared" si="2"/>
        <v>36706.060547128436</v>
      </c>
      <c r="J17">
        <f t="shared" si="3"/>
        <v>31501.409977013936</v>
      </c>
      <c r="L17">
        <f t="shared" si="4"/>
        <v>8350.6287744717192</v>
      </c>
      <c r="M17">
        <f t="shared" si="5"/>
        <v>7166.5707697706712</v>
      </c>
      <c r="O17" s="8">
        <f t="shared" si="15"/>
        <v>30.928254720265627</v>
      </c>
      <c r="P17" s="8">
        <f t="shared" si="6"/>
        <v>26.542854702854338</v>
      </c>
      <c r="R17" s="8">
        <f t="shared" si="7"/>
        <v>135.94837239677199</v>
      </c>
      <c r="S17" s="8">
        <f t="shared" si="8"/>
        <v>116.67188880375532</v>
      </c>
      <c r="U17" s="19">
        <f t="shared" si="9"/>
        <v>105.02011767650636</v>
      </c>
      <c r="V17" s="19">
        <f t="shared" si="10"/>
        <v>90.129034100900981</v>
      </c>
      <c r="X17" s="8">
        <f t="shared" si="0"/>
        <v>84.967732747982495</v>
      </c>
      <c r="Y17" s="8">
        <f t="shared" si="1"/>
        <v>72.919930502347071</v>
      </c>
      <c r="AA17" s="8"/>
      <c r="AB17" s="8"/>
    </row>
    <row r="18" spans="1:28" x14ac:dyDescent="0.4">
      <c r="A18" s="1" t="s">
        <v>18</v>
      </c>
      <c r="B18">
        <v>95172.618473895578</v>
      </c>
      <c r="C18">
        <v>69342.71485943775</v>
      </c>
      <c r="D18">
        <f>B18/B22</f>
        <v>5.4805114698036415E-2</v>
      </c>
      <c r="E18">
        <f>C18/C22</f>
        <v>3.9314053384207792E-2</v>
      </c>
      <c r="G18">
        <f>C46*D18/2</f>
        <v>57164.831119032424</v>
      </c>
      <c r="H18">
        <f>C46*E18/2</f>
        <v>41006.778923744932</v>
      </c>
      <c r="I18">
        <f t="shared" si="2"/>
        <v>38007.787354863154</v>
      </c>
      <c r="J18">
        <f t="shared" si="3"/>
        <v>28335.935935692818</v>
      </c>
      <c r="L18">
        <f t="shared" si="4"/>
        <v>8646.7716232313669</v>
      </c>
      <c r="M18">
        <f t="shared" si="5"/>
        <v>6446.4254253701165</v>
      </c>
      <c r="O18" s="8">
        <f t="shared" si="15"/>
        <v>32.025080086042102</v>
      </c>
      <c r="P18" s="8">
        <f t="shared" si="6"/>
        <v>23.875649723593025</v>
      </c>
      <c r="R18" s="8">
        <f t="shared" si="7"/>
        <v>140.76958279578946</v>
      </c>
      <c r="S18" s="8">
        <f t="shared" si="8"/>
        <v>104.94791087293636</v>
      </c>
      <c r="U18" s="19">
        <f t="shared" si="9"/>
        <v>108.74450270974737</v>
      </c>
      <c r="V18" s="19">
        <f t="shared" si="10"/>
        <v>81.072261149343333</v>
      </c>
      <c r="X18" s="8">
        <f t="shared" si="0"/>
        <v>87.980989247368413</v>
      </c>
      <c r="Y18" s="8">
        <f t="shared" si="1"/>
        <v>65.592444295585224</v>
      </c>
      <c r="AA18" s="8"/>
      <c r="AB18" s="8"/>
    </row>
    <row r="19" spans="1:28" x14ac:dyDescent="0.4">
      <c r="A19" s="1" t="s">
        <v>19</v>
      </c>
      <c r="B19">
        <v>83613.855421686749</v>
      </c>
      <c r="C19">
        <v>68587.911646586348</v>
      </c>
      <c r="D19">
        <f>B19/B22</f>
        <v>4.814900556705265E-2</v>
      </c>
      <c r="E19">
        <f>C19/C22</f>
        <v>3.888611551265541E-2</v>
      </c>
      <c r="G19">
        <f>C46*D19/2</f>
        <v>50222.133225250451</v>
      </c>
      <c r="H19">
        <f>C46*E19/2</f>
        <v>40560.41554522606</v>
      </c>
      <c r="I19">
        <f t="shared" si="2"/>
        <v>33391.722196436298</v>
      </c>
      <c r="J19">
        <f t="shared" si="3"/>
        <v>28027.496101360288</v>
      </c>
      <c r="L19">
        <f t="shared" si="4"/>
        <v>7596.6167996892582</v>
      </c>
      <c r="M19">
        <f t="shared" si="5"/>
        <v>6376.2553630594657</v>
      </c>
      <c r="O19" s="8">
        <f t="shared" si="15"/>
        <v>28.135617776626884</v>
      </c>
      <c r="P19" s="8">
        <f t="shared" si="6"/>
        <v>23.615760603923945</v>
      </c>
      <c r="R19" s="8">
        <f t="shared" si="7"/>
        <v>123.67304517198629</v>
      </c>
      <c r="S19" s="8">
        <f t="shared" si="8"/>
        <v>103.80554111614921</v>
      </c>
      <c r="U19" s="19">
        <f t="shared" si="9"/>
        <v>95.537427395359401</v>
      </c>
      <c r="V19" s="19">
        <f t="shared" si="10"/>
        <v>80.189780512225269</v>
      </c>
      <c r="X19" s="8">
        <f t="shared" si="0"/>
        <v>77.295653232491432</v>
      </c>
      <c r="Y19" s="8">
        <f t="shared" si="1"/>
        <v>64.878463197593263</v>
      </c>
      <c r="AA19" s="8"/>
      <c r="AB19" s="8"/>
    </row>
    <row r="20" spans="1:28" x14ac:dyDescent="0.4">
      <c r="A20" s="1" t="s">
        <v>20</v>
      </c>
      <c r="B20">
        <v>40779.955823293167</v>
      </c>
      <c r="C20">
        <v>43037.618473895593</v>
      </c>
      <c r="D20">
        <f>B20/B22</f>
        <v>2.3483121428349199E-2</v>
      </c>
      <c r="E20">
        <f>C20/C22</f>
        <v>2.4400302665415683E-2</v>
      </c>
      <c r="G20">
        <f>C46*D20/2</f>
        <v>24494.222446128915</v>
      </c>
      <c r="H20">
        <f>C46*E20/2</f>
        <v>25450.894297129154</v>
      </c>
      <c r="I20">
        <f t="shared" si="2"/>
        <v>16285.733377164252</v>
      </c>
      <c r="J20">
        <f t="shared" si="3"/>
        <v>17586.724176766438</v>
      </c>
      <c r="L20">
        <f t="shared" si="4"/>
        <v>3705.0043433048668</v>
      </c>
      <c r="M20">
        <f t="shared" si="5"/>
        <v>4000.9797502143642</v>
      </c>
      <c r="O20" s="8">
        <f t="shared" si="15"/>
        <v>13.722238308536543</v>
      </c>
      <c r="P20" s="8">
        <f t="shared" si="6"/>
        <v>14.81844351931246</v>
      </c>
      <c r="R20" s="8">
        <f t="shared" si="7"/>
        <v>60.317531026534262</v>
      </c>
      <c r="S20" s="8">
        <f t="shared" si="8"/>
        <v>65.136015469505324</v>
      </c>
      <c r="U20" s="19">
        <f t="shared" si="9"/>
        <v>46.595292717997722</v>
      </c>
      <c r="V20" s="19">
        <f t="shared" si="10"/>
        <v>50.317571950192864</v>
      </c>
      <c r="X20" s="8">
        <f t="shared" si="0"/>
        <v>37.698456891583916</v>
      </c>
      <c r="Y20" s="8">
        <f t="shared" si="1"/>
        <v>40.710009668440826</v>
      </c>
      <c r="AA20" s="8"/>
      <c r="AB20" s="8"/>
    </row>
    <row r="21" spans="1:28" x14ac:dyDescent="0.4">
      <c r="A21" s="1" t="s">
        <v>21</v>
      </c>
      <c r="B21">
        <v>8812.6305220883532</v>
      </c>
      <c r="C21">
        <v>18912.152610441772</v>
      </c>
      <c r="D21">
        <f>B21/B22</f>
        <v>5.0747497998801213E-3</v>
      </c>
      <c r="E21">
        <f>C21/C22</f>
        <v>1.0722299795217754E-2</v>
      </c>
      <c r="G21">
        <f>C46*D21/2</f>
        <v>5293.2507646386593</v>
      </c>
      <c r="H21">
        <f>C46*E21/2</f>
        <v>11183.964496350547</v>
      </c>
      <c r="I21">
        <f t="shared" si="2"/>
        <v>3519.3797574496939</v>
      </c>
      <c r="J21">
        <f t="shared" si="3"/>
        <v>7728.1881140912246</v>
      </c>
      <c r="L21">
        <f t="shared" si="4"/>
        <v>800.65889481980525</v>
      </c>
      <c r="M21">
        <f t="shared" si="5"/>
        <v>1758.1627959557536</v>
      </c>
      <c r="O21" s="8">
        <f t="shared" si="15"/>
        <v>2.965403314147427</v>
      </c>
      <c r="P21" s="8">
        <f t="shared" si="6"/>
        <v>6.5117140590953841</v>
      </c>
      <c r="R21" s="8">
        <f t="shared" si="7"/>
        <v>13.034739842406273</v>
      </c>
      <c r="S21" s="8">
        <f t="shared" si="8"/>
        <v>28.622918941078609</v>
      </c>
      <c r="U21" s="19">
        <f t="shared" si="9"/>
        <v>10.069336528258846</v>
      </c>
      <c r="V21" s="19">
        <f t="shared" si="10"/>
        <v>22.111204881983227</v>
      </c>
      <c r="X21" s="8">
        <f t="shared" si="0"/>
        <v>8.1467124015039207</v>
      </c>
      <c r="Y21" s="8">
        <f t="shared" si="1"/>
        <v>17.889324338174131</v>
      </c>
      <c r="AA21" s="8"/>
      <c r="AB21" s="8"/>
    </row>
    <row r="22" spans="1:28" x14ac:dyDescent="0.4">
      <c r="A22" s="4" t="s">
        <v>24</v>
      </c>
      <c r="B22">
        <f>SUM(B2:B21)</f>
        <v>1736564.5341365461</v>
      </c>
      <c r="C22">
        <f>SUM(C2:C21)</f>
        <v>1763814.9437751002</v>
      </c>
      <c r="D22">
        <f>SUM(D2:D21)</f>
        <v>0.99999999999999978</v>
      </c>
      <c r="E22">
        <f>SUM(E2:E21)</f>
        <v>1</v>
      </c>
      <c r="G22" s="25">
        <f>SUM(G2:H21)</f>
        <v>2086113.0000000005</v>
      </c>
      <c r="H22" s="25"/>
      <c r="O22" s="26" t="s">
        <v>55</v>
      </c>
      <c r="P22" s="26"/>
      <c r="Q22" s="26"/>
      <c r="R22" s="26"/>
      <c r="S22" s="26"/>
    </row>
    <row r="23" spans="1:28" ht="21" x14ac:dyDescent="0.45">
      <c r="L23" s="25"/>
      <c r="M23" s="25"/>
      <c r="O23" s="26"/>
      <c r="P23" s="26"/>
      <c r="Q23" s="26"/>
      <c r="R23" s="26"/>
      <c r="S23" s="26"/>
      <c r="X23" s="24"/>
    </row>
    <row r="24" spans="1:28" x14ac:dyDescent="0.4">
      <c r="B24" s="1" t="s">
        <v>25</v>
      </c>
      <c r="C24" s="1" t="s">
        <v>52</v>
      </c>
    </row>
    <row r="25" spans="1:28" x14ac:dyDescent="0.4">
      <c r="B25" t="s">
        <v>26</v>
      </c>
      <c r="C25">
        <v>85671</v>
      </c>
    </row>
    <row r="26" spans="1:28" x14ac:dyDescent="0.4">
      <c r="B26" t="s">
        <v>27</v>
      </c>
      <c r="C26">
        <v>108287</v>
      </c>
      <c r="L26" s="27"/>
      <c r="M26" s="27"/>
    </row>
    <row r="27" spans="1:28" x14ac:dyDescent="0.4">
      <c r="B27" t="s">
        <v>28</v>
      </c>
      <c r="C27">
        <v>166548</v>
      </c>
      <c r="L27" s="27"/>
      <c r="M27" s="27"/>
    </row>
    <row r="28" spans="1:28" x14ac:dyDescent="0.4">
      <c r="B28" t="s">
        <v>29</v>
      </c>
      <c r="C28">
        <v>76478</v>
      </c>
      <c r="L28" s="27"/>
      <c r="M28" s="27"/>
    </row>
    <row r="29" spans="1:28" x14ac:dyDescent="0.4">
      <c r="B29" t="s">
        <v>30</v>
      </c>
      <c r="C29">
        <v>82636</v>
      </c>
      <c r="L29" s="27"/>
      <c r="M29" s="27"/>
    </row>
    <row r="30" spans="1:28" x14ac:dyDescent="0.4">
      <c r="B30" t="s">
        <v>31</v>
      </c>
      <c r="C30">
        <v>222643</v>
      </c>
      <c r="L30" s="27"/>
      <c r="M30" s="27"/>
    </row>
    <row r="31" spans="1:28" x14ac:dyDescent="0.4">
      <c r="B31" t="s">
        <v>32</v>
      </c>
      <c r="C31">
        <v>174523</v>
      </c>
      <c r="L31" s="27"/>
      <c r="M31" s="27"/>
    </row>
    <row r="32" spans="1:28" x14ac:dyDescent="0.4">
      <c r="B32" t="s">
        <v>33</v>
      </c>
      <c r="C32">
        <v>97677</v>
      </c>
      <c r="L32" s="28"/>
      <c r="M32" s="28"/>
    </row>
    <row r="33" spans="2:3" x14ac:dyDescent="0.4">
      <c r="B33" t="s">
        <v>34</v>
      </c>
      <c r="C33">
        <v>25437</v>
      </c>
    </row>
    <row r="34" spans="2:3" x14ac:dyDescent="0.4">
      <c r="B34" t="s">
        <v>35</v>
      </c>
      <c r="C34">
        <v>51829</v>
      </c>
    </row>
    <row r="35" spans="2:3" x14ac:dyDescent="0.4">
      <c r="B35" t="s">
        <v>36</v>
      </c>
      <c r="C35">
        <v>43671</v>
      </c>
    </row>
    <row r="36" spans="2:3" x14ac:dyDescent="0.4">
      <c r="B36" t="s">
        <v>37</v>
      </c>
      <c r="C36">
        <v>282266</v>
      </c>
    </row>
    <row r="37" spans="2:3" x14ac:dyDescent="0.4">
      <c r="B37" t="s">
        <v>38</v>
      </c>
      <c r="C37">
        <v>82583</v>
      </c>
    </row>
    <row r="38" spans="2:3" x14ac:dyDescent="0.4">
      <c r="B38" t="s">
        <v>39</v>
      </c>
      <c r="C38">
        <v>165224</v>
      </c>
    </row>
    <row r="39" spans="2:3" x14ac:dyDescent="0.4">
      <c r="B39" t="s">
        <v>40</v>
      </c>
      <c r="C39">
        <v>69748</v>
      </c>
    </row>
    <row r="40" spans="2:3" x14ac:dyDescent="0.4">
      <c r="B40" t="s">
        <v>41</v>
      </c>
      <c r="C40">
        <v>17160</v>
      </c>
    </row>
    <row r="41" spans="2:3" x14ac:dyDescent="0.4">
      <c r="B41" t="s">
        <v>42</v>
      </c>
      <c r="C41">
        <v>109204</v>
      </c>
    </row>
    <row r="42" spans="2:3" x14ac:dyDescent="0.4">
      <c r="B42" t="s">
        <v>43</v>
      </c>
      <c r="C42">
        <v>32417</v>
      </c>
    </row>
    <row r="43" spans="2:3" x14ac:dyDescent="0.4">
      <c r="B43" t="s">
        <v>44</v>
      </c>
      <c r="C43">
        <v>16299</v>
      </c>
    </row>
    <row r="44" spans="2:3" x14ac:dyDescent="0.4">
      <c r="B44" t="s">
        <v>45</v>
      </c>
      <c r="C44">
        <v>101094</v>
      </c>
    </row>
    <row r="45" spans="2:3" x14ac:dyDescent="0.4">
      <c r="B45" t="s">
        <v>46</v>
      </c>
      <c r="C45">
        <v>74718</v>
      </c>
    </row>
    <row r="46" spans="2:3" x14ac:dyDescent="0.4">
      <c r="B46" t="s">
        <v>24</v>
      </c>
      <c r="C46">
        <f>SUM(C25:C45)</f>
        <v>2086113</v>
      </c>
    </row>
  </sheetData>
  <mergeCells count="3">
    <mergeCell ref="G22:H22"/>
    <mergeCell ref="O22:S23"/>
    <mergeCell ref="L23:M23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Averages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장준하</cp:lastModifiedBy>
  <dcterms:created xsi:type="dcterms:W3CDTF">2024-12-03T03:00:20Z</dcterms:created>
  <dcterms:modified xsi:type="dcterms:W3CDTF">2024-12-20T02:34:43Z</dcterms:modified>
</cp:coreProperties>
</file>