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junlee/Documents/Actuary/Skills/Technical Skills Course (TIA)/GitHup_actuarial_skills/Microsoft Excel/Capstone Project/"/>
    </mc:Choice>
  </mc:AlternateContent>
  <xr:revisionPtr revIDLastSave="0" documentId="13_ncr:1_{55171FAB-4227-6E40-9D32-450211C82D78}" xr6:coauthVersionLast="36" xr6:coauthVersionMax="36" xr10:uidLastSave="{00000000-0000-0000-0000-000000000000}"/>
  <bookViews>
    <workbookView xWindow="0" yWindow="460" windowWidth="38400" windowHeight="23540" xr2:uid="{00000000-000D-0000-FFFF-FFFF00000000}"/>
  </bookViews>
  <sheets>
    <sheet name="About" sheetId="6" r:id="rId1"/>
    <sheet name="template" sheetId="10" r:id="rId2"/>
    <sheet name="Complete" sheetId="8" r:id="rId3"/>
    <sheet name="model data table" sheetId="9"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2" i="10" l="1"/>
  <c r="K22" i="10"/>
  <c r="J22" i="10"/>
  <c r="I22" i="10"/>
  <c r="H22" i="10"/>
  <c r="L15" i="10"/>
  <c r="K15" i="10"/>
  <c r="J15" i="10"/>
  <c r="I15" i="10"/>
  <c r="H15" i="10"/>
  <c r="L12" i="10"/>
  <c r="K12" i="10"/>
  <c r="J12" i="10"/>
  <c r="I12" i="10"/>
  <c r="H12" i="10"/>
  <c r="L11" i="10"/>
  <c r="K11" i="10"/>
  <c r="J11" i="10"/>
  <c r="I11" i="10"/>
  <c r="H11" i="10"/>
  <c r="O3" i="10"/>
  <c r="P3" i="10" s="1"/>
  <c r="N3" i="10"/>
  <c r="L3" i="10"/>
  <c r="K3" i="10" s="1"/>
  <c r="J3" i="10" s="1"/>
  <c r="I3" i="10" s="1"/>
  <c r="H3" i="10" s="1"/>
  <c r="N36" i="9" l="1"/>
  <c r="O36" i="9" s="1"/>
  <c r="P36" i="9" s="1"/>
  <c r="Q36" i="9" s="1"/>
  <c r="R36" i="9" s="1"/>
  <c r="S36" i="9" s="1"/>
  <c r="T36" i="9" s="1"/>
  <c r="U36" i="9" s="1"/>
  <c r="V36" i="9" s="1"/>
  <c r="W36" i="9" s="1"/>
  <c r="X36" i="9" s="1"/>
  <c r="Y36" i="9" s="1"/>
  <c r="Z36" i="9" s="1"/>
  <c r="AA36" i="9" s="1"/>
  <c r="AB36" i="9" s="1"/>
  <c r="AC36" i="9" s="1"/>
  <c r="AD36" i="9" s="1"/>
  <c r="AE36" i="9" s="1"/>
  <c r="AF36" i="9" s="1"/>
  <c r="AG36" i="9" s="1"/>
  <c r="AH36" i="9" s="1"/>
  <c r="AI36" i="9" s="1"/>
  <c r="AJ36" i="9" s="1"/>
  <c r="AK36" i="9" s="1"/>
  <c r="AL36" i="9" s="1"/>
  <c r="AM36" i="9" s="1"/>
  <c r="AN36" i="9" s="1"/>
  <c r="AO36" i="9" s="1"/>
  <c r="AP36" i="9" s="1"/>
  <c r="AQ36" i="9" s="1"/>
  <c r="AR36" i="9" s="1"/>
  <c r="AS36" i="9" s="1"/>
  <c r="AT36" i="9" s="1"/>
  <c r="AU36" i="9" s="1"/>
  <c r="AV36" i="9" s="1"/>
  <c r="AW36" i="9" s="1"/>
  <c r="AX36" i="9" s="1"/>
  <c r="AY36" i="9" s="1"/>
  <c r="O31" i="9"/>
  <c r="P31" i="9" s="1"/>
  <c r="Q31" i="9" s="1"/>
  <c r="R31" i="9" s="1"/>
  <c r="S31" i="9" s="1"/>
  <c r="T31" i="9" s="1"/>
  <c r="U31" i="9" s="1"/>
  <c r="V31" i="9" s="1"/>
  <c r="W31" i="9" s="1"/>
  <c r="X31" i="9" s="1"/>
  <c r="Y31" i="9" s="1"/>
  <c r="Z31" i="9" s="1"/>
  <c r="AA31" i="9" s="1"/>
  <c r="AB31" i="9" s="1"/>
  <c r="AC31" i="9" s="1"/>
  <c r="AD31" i="9" s="1"/>
  <c r="AE31" i="9" s="1"/>
  <c r="AF31" i="9" s="1"/>
  <c r="AG31" i="9" s="1"/>
  <c r="AH31" i="9" s="1"/>
  <c r="AI31" i="9" s="1"/>
  <c r="AJ31" i="9" s="1"/>
  <c r="AK31" i="9" s="1"/>
  <c r="AL31" i="9" s="1"/>
  <c r="AM31" i="9" s="1"/>
  <c r="AN31" i="9" s="1"/>
  <c r="AO31" i="9" s="1"/>
  <c r="AP31" i="9" s="1"/>
  <c r="AQ31" i="9" s="1"/>
  <c r="AR31" i="9" s="1"/>
  <c r="AS31" i="9" s="1"/>
  <c r="AT31" i="9" s="1"/>
  <c r="AU31" i="9" s="1"/>
  <c r="AV31" i="9" s="1"/>
  <c r="AW31" i="9" s="1"/>
  <c r="AX31" i="9" s="1"/>
  <c r="AY31" i="9" s="1"/>
  <c r="M22" i="9"/>
  <c r="M16" i="9"/>
  <c r="M14" i="9"/>
  <c r="N6" i="9"/>
  <c r="O6" i="9" s="1"/>
  <c r="K43" i="9"/>
  <c r="L43" i="9" s="1"/>
  <c r="M43" i="9" s="1"/>
  <c r="N43" i="9" s="1"/>
  <c r="O43" i="9" s="1"/>
  <c r="P43" i="9" s="1"/>
  <c r="Q43" i="9" s="1"/>
  <c r="R43" i="9" s="1"/>
  <c r="S43" i="9" s="1"/>
  <c r="T43" i="9" s="1"/>
  <c r="I45" i="9"/>
  <c r="I46" i="9" s="1"/>
  <c r="I47" i="9" s="1"/>
  <c r="I48" i="9" s="1"/>
  <c r="I49" i="9" s="1"/>
  <c r="I50" i="9" s="1"/>
  <c r="I51" i="9" s="1"/>
  <c r="I52" i="9" s="1"/>
  <c r="I53" i="9" s="1"/>
  <c r="I54" i="9" s="1"/>
  <c r="M15" i="9"/>
  <c r="L37" i="9"/>
  <c r="K37" i="9"/>
  <c r="J37" i="9"/>
  <c r="I37" i="9"/>
  <c r="H37" i="9"/>
  <c r="L35" i="9"/>
  <c r="K35" i="9"/>
  <c r="J35" i="9"/>
  <c r="I35" i="9"/>
  <c r="H35" i="9"/>
  <c r="L34" i="9"/>
  <c r="K34" i="9"/>
  <c r="J34" i="9"/>
  <c r="I34" i="9"/>
  <c r="H34" i="9"/>
  <c r="M31" i="9"/>
  <c r="L31" i="9"/>
  <c r="K31" i="9"/>
  <c r="J31" i="9"/>
  <c r="I31" i="9"/>
  <c r="L22" i="9"/>
  <c r="L38" i="9" s="1"/>
  <c r="K22" i="9"/>
  <c r="K38" i="9" s="1"/>
  <c r="J22" i="9"/>
  <c r="J38" i="9" s="1"/>
  <c r="I22" i="9"/>
  <c r="I38" i="9" s="1"/>
  <c r="H22" i="9"/>
  <c r="H38" i="9" s="1"/>
  <c r="L15" i="9"/>
  <c r="L36" i="9" s="1"/>
  <c r="K15" i="9"/>
  <c r="K36" i="9" s="1"/>
  <c r="J15" i="9"/>
  <c r="J36" i="9" s="1"/>
  <c r="I15" i="9"/>
  <c r="I36" i="9" s="1"/>
  <c r="H15" i="9"/>
  <c r="H36" i="9" s="1"/>
  <c r="M13" i="9"/>
  <c r="L12" i="9"/>
  <c r="L33" i="9" s="1"/>
  <c r="K12" i="9"/>
  <c r="K33" i="9" s="1"/>
  <c r="J12" i="9"/>
  <c r="J33" i="9" s="1"/>
  <c r="I12" i="9"/>
  <c r="I33" i="9" s="1"/>
  <c r="H12" i="9"/>
  <c r="H33" i="9" s="1"/>
  <c r="L11" i="9"/>
  <c r="K11" i="9"/>
  <c r="K32" i="9" s="1"/>
  <c r="J11" i="9"/>
  <c r="I11" i="9"/>
  <c r="H11" i="9"/>
  <c r="M8" i="9"/>
  <c r="L8" i="9"/>
  <c r="K8" i="9"/>
  <c r="J8" i="9"/>
  <c r="I8" i="9"/>
  <c r="H8" i="9"/>
  <c r="N3" i="9"/>
  <c r="O3" i="9" s="1"/>
  <c r="P3" i="9" s="1"/>
  <c r="Q3" i="9" s="1"/>
  <c r="R3" i="9" s="1"/>
  <c r="S3" i="9" s="1"/>
  <c r="T3" i="9" s="1"/>
  <c r="U3" i="9" s="1"/>
  <c r="V3" i="9" s="1"/>
  <c r="W3" i="9" s="1"/>
  <c r="X3" i="9" s="1"/>
  <c r="Y3" i="9" s="1"/>
  <c r="Z3" i="9" s="1"/>
  <c r="AA3" i="9" s="1"/>
  <c r="AB3" i="9" s="1"/>
  <c r="AC3" i="9" s="1"/>
  <c r="AD3" i="9" s="1"/>
  <c r="AE3" i="9" s="1"/>
  <c r="AF3" i="9" s="1"/>
  <c r="AG3" i="9" s="1"/>
  <c r="AH3" i="9" s="1"/>
  <c r="AI3" i="9" s="1"/>
  <c r="AJ3" i="9" s="1"/>
  <c r="AK3" i="9" s="1"/>
  <c r="AL3" i="9" s="1"/>
  <c r="AM3" i="9" s="1"/>
  <c r="AN3" i="9" s="1"/>
  <c r="AO3" i="9" s="1"/>
  <c r="AP3" i="9" s="1"/>
  <c r="AQ3" i="9" s="1"/>
  <c r="AR3" i="9" s="1"/>
  <c r="AS3" i="9" s="1"/>
  <c r="AT3" i="9" s="1"/>
  <c r="AU3" i="9" s="1"/>
  <c r="AV3" i="9" s="1"/>
  <c r="AW3" i="9" s="1"/>
  <c r="AX3" i="9" s="1"/>
  <c r="AY3" i="9" s="1"/>
  <c r="L3" i="9"/>
  <c r="K3" i="9" s="1"/>
  <c r="J3" i="9" s="1"/>
  <c r="I3" i="9" s="1"/>
  <c r="H3" i="9" s="1"/>
  <c r="I1" i="9"/>
  <c r="J1" i="9" s="1"/>
  <c r="K1" i="9" s="1"/>
  <c r="L1" i="9" s="1"/>
  <c r="M1" i="9" s="1"/>
  <c r="N1" i="9" s="1"/>
  <c r="O1" i="9" s="1"/>
  <c r="P1" i="9" s="1"/>
  <c r="Q1" i="9" s="1"/>
  <c r="R1" i="9" s="1"/>
  <c r="S1" i="9" s="1"/>
  <c r="T1" i="9" s="1"/>
  <c r="U1" i="9" s="1"/>
  <c r="V1" i="9" s="1"/>
  <c r="W1" i="9" s="1"/>
  <c r="X1" i="9" s="1"/>
  <c r="Y1" i="9" s="1"/>
  <c r="Z1" i="9" s="1"/>
  <c r="AA1" i="9" s="1"/>
  <c r="AB1" i="9" s="1"/>
  <c r="AC1" i="9" s="1"/>
  <c r="AD1" i="9" s="1"/>
  <c r="AE1" i="9" s="1"/>
  <c r="AF1" i="9" s="1"/>
  <c r="AG1" i="9" s="1"/>
  <c r="AH1" i="9" s="1"/>
  <c r="AI1" i="9" s="1"/>
  <c r="AJ1" i="9" s="1"/>
  <c r="AK1" i="9" s="1"/>
  <c r="AL1" i="9" s="1"/>
  <c r="AM1" i="9" s="1"/>
  <c r="AN1" i="9" s="1"/>
  <c r="AO1" i="9" s="1"/>
  <c r="AP1" i="9" s="1"/>
  <c r="AQ1" i="9" s="1"/>
  <c r="AR1" i="9" s="1"/>
  <c r="AS1" i="9" s="1"/>
  <c r="AT1" i="9" s="1"/>
  <c r="AU1" i="9" s="1"/>
  <c r="AV1" i="9" s="1"/>
  <c r="AW1" i="9" s="1"/>
  <c r="AX1" i="9" s="1"/>
  <c r="AY1" i="9" s="1"/>
  <c r="M22" i="8"/>
  <c r="M31" i="8"/>
  <c r="L26" i="8"/>
  <c r="K26" i="8"/>
  <c r="J26" i="8"/>
  <c r="I26" i="8"/>
  <c r="J31" i="8"/>
  <c r="K31" i="8"/>
  <c r="L31" i="8"/>
  <c r="I31" i="8"/>
  <c r="I8" i="8"/>
  <c r="J8" i="8"/>
  <c r="J20" i="8" s="1"/>
  <c r="J24" i="8" s="1"/>
  <c r="K8" i="8"/>
  <c r="K20" i="8" s="1"/>
  <c r="K24" i="8" s="1"/>
  <c r="L8" i="8"/>
  <c r="L20" i="8" s="1"/>
  <c r="L24" i="8" s="1"/>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H8" i="8"/>
  <c r="H20" i="8" s="1"/>
  <c r="H24" i="8" s="1"/>
  <c r="M20" i="8"/>
  <c r="M24" i="8" s="1"/>
  <c r="M26" i="8" s="1"/>
  <c r="N26" i="8" s="1"/>
  <c r="O26" i="8" s="1"/>
  <c r="P26" i="8" s="1"/>
  <c r="Q26" i="8" s="1"/>
  <c r="R26" i="8" s="1"/>
  <c r="S26" i="8" s="1"/>
  <c r="T26" i="8" s="1"/>
  <c r="U26" i="8" s="1"/>
  <c r="V26" i="8" s="1"/>
  <c r="W26" i="8" s="1"/>
  <c r="X26" i="8" s="1"/>
  <c r="Y26" i="8" s="1"/>
  <c r="Z26" i="8" s="1"/>
  <c r="AA26" i="8" s="1"/>
  <c r="AB26" i="8" s="1"/>
  <c r="AC26" i="8" s="1"/>
  <c r="AD26" i="8" s="1"/>
  <c r="AE26" i="8" s="1"/>
  <c r="AF26" i="8" s="1"/>
  <c r="AG26" i="8" s="1"/>
  <c r="AH26" i="8" s="1"/>
  <c r="AI26" i="8" s="1"/>
  <c r="AJ26" i="8" s="1"/>
  <c r="AK26" i="8" s="1"/>
  <c r="AL26" i="8" s="1"/>
  <c r="AM26" i="8" s="1"/>
  <c r="AN26" i="8" s="1"/>
  <c r="AO26" i="8" s="1"/>
  <c r="AP26" i="8" s="1"/>
  <c r="AQ26" i="8" s="1"/>
  <c r="AR26" i="8" s="1"/>
  <c r="AS26" i="8" s="1"/>
  <c r="AT26" i="8" s="1"/>
  <c r="AU26" i="8" s="1"/>
  <c r="AV26" i="8" s="1"/>
  <c r="AW26" i="8" s="1"/>
  <c r="AX26" i="8" s="1"/>
  <c r="AY26" i="8" s="1"/>
  <c r="N20" i="8"/>
  <c r="N24" i="8" s="1"/>
  <c r="O20" i="8"/>
  <c r="O24" i="8" s="1"/>
  <c r="P20" i="8"/>
  <c r="P24" i="8" s="1"/>
  <c r="Q20" i="8"/>
  <c r="Q24" i="8" s="1"/>
  <c r="R20" i="8"/>
  <c r="R24" i="8" s="1"/>
  <c r="S20" i="8"/>
  <c r="S24" i="8" s="1"/>
  <c r="T20" i="8"/>
  <c r="T24" i="8" s="1"/>
  <c r="U20" i="8"/>
  <c r="U24" i="8" s="1"/>
  <c r="V20" i="8"/>
  <c r="V24" i="8" s="1"/>
  <c r="W20" i="8"/>
  <c r="W24" i="8" s="1"/>
  <c r="X20" i="8"/>
  <c r="X24" i="8" s="1"/>
  <c r="Y20" i="8"/>
  <c r="Y24" i="8" s="1"/>
  <c r="Z20" i="8"/>
  <c r="Z24" i="8" s="1"/>
  <c r="AA20" i="8"/>
  <c r="AA24" i="8" s="1"/>
  <c r="AB20" i="8"/>
  <c r="AB24" i="8" s="1"/>
  <c r="AC20" i="8"/>
  <c r="AC24" i="8" s="1"/>
  <c r="AD20" i="8"/>
  <c r="AD24" i="8" s="1"/>
  <c r="AE20" i="8"/>
  <c r="AE24" i="8" s="1"/>
  <c r="AF20" i="8"/>
  <c r="AF24" i="8" s="1"/>
  <c r="AG20" i="8"/>
  <c r="AG24" i="8" s="1"/>
  <c r="AH20" i="8"/>
  <c r="AH24" i="8" s="1"/>
  <c r="AI20" i="8"/>
  <c r="AI24" i="8" s="1"/>
  <c r="AJ20" i="8"/>
  <c r="AJ24" i="8" s="1"/>
  <c r="AK20" i="8"/>
  <c r="AK24" i="8" s="1"/>
  <c r="AL20" i="8"/>
  <c r="AL24" i="8" s="1"/>
  <c r="AM20" i="8"/>
  <c r="AM24" i="8" s="1"/>
  <c r="AN20" i="8"/>
  <c r="AN24" i="8" s="1"/>
  <c r="AO20" i="8"/>
  <c r="AO24" i="8" s="1"/>
  <c r="AP20" i="8"/>
  <c r="AP24" i="8" s="1"/>
  <c r="AQ20" i="8"/>
  <c r="AQ24" i="8" s="1"/>
  <c r="AR20" i="8"/>
  <c r="AR24" i="8" s="1"/>
  <c r="AS20" i="8"/>
  <c r="AS24" i="8" s="1"/>
  <c r="AT20" i="8"/>
  <c r="AT24" i="8" s="1"/>
  <c r="AU20" i="8"/>
  <c r="AU24" i="8" s="1"/>
  <c r="AV20" i="8"/>
  <c r="AV24" i="8" s="1"/>
  <c r="AW20" i="8"/>
  <c r="AW24" i="8" s="1"/>
  <c r="AX20" i="8"/>
  <c r="AX24" i="8" s="1"/>
  <c r="AY20" i="8"/>
  <c r="AY24" i="8" s="1"/>
  <c r="I20" i="8"/>
  <c r="I24" i="8" s="1"/>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Y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M18" i="8"/>
  <c r="N16" i="8"/>
  <c r="O16" i="8"/>
  <c r="P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M16" i="8"/>
  <c r="N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M14"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M13" i="8"/>
  <c r="I38" i="8"/>
  <c r="J38" i="8"/>
  <c r="K38" i="8"/>
  <c r="L38" i="8"/>
  <c r="H38" i="8"/>
  <c r="I37" i="8"/>
  <c r="J37" i="8"/>
  <c r="K37" i="8"/>
  <c r="L37" i="8"/>
  <c r="H37" i="8"/>
  <c r="I36" i="8"/>
  <c r="J36" i="8"/>
  <c r="K36" i="8"/>
  <c r="L36" i="8"/>
  <c r="H36" i="8"/>
  <c r="I35" i="8"/>
  <c r="J35" i="8"/>
  <c r="K35" i="8"/>
  <c r="L35" i="8"/>
  <c r="H35" i="8"/>
  <c r="I34" i="8"/>
  <c r="J34" i="8"/>
  <c r="K34" i="8"/>
  <c r="L34" i="8"/>
  <c r="H34" i="8"/>
  <c r="I33" i="8"/>
  <c r="J33" i="8"/>
  <c r="K33" i="8"/>
  <c r="L33" i="8"/>
  <c r="H33" i="8"/>
  <c r="I32" i="8"/>
  <c r="J32" i="8"/>
  <c r="K32" i="8"/>
  <c r="L32" i="8"/>
  <c r="H32" i="8"/>
  <c r="I18" i="8"/>
  <c r="J18" i="8"/>
  <c r="K18" i="8"/>
  <c r="L18" i="8"/>
  <c r="H18" i="8"/>
  <c r="P6" i="8"/>
  <c r="Q6" i="8"/>
  <c r="R6" i="8"/>
  <c r="S6" i="8"/>
  <c r="T6" i="8" s="1"/>
  <c r="U6" i="8" s="1"/>
  <c r="V6" i="8" s="1"/>
  <c r="W6" i="8" s="1"/>
  <c r="X6" i="8" s="1"/>
  <c r="Y6" i="8" s="1"/>
  <c r="Z6" i="8" s="1"/>
  <c r="AA6" i="8" s="1"/>
  <c r="AB6" i="8" s="1"/>
  <c r="AC6" i="8" s="1"/>
  <c r="AD6" i="8" s="1"/>
  <c r="AE6" i="8" s="1"/>
  <c r="AF6" i="8" s="1"/>
  <c r="AG6" i="8" s="1"/>
  <c r="AH6" i="8" s="1"/>
  <c r="AI6" i="8" s="1"/>
  <c r="AJ6" i="8" s="1"/>
  <c r="AK6" i="8" s="1"/>
  <c r="AL6" i="8" s="1"/>
  <c r="AM6" i="8" s="1"/>
  <c r="AN6" i="8" s="1"/>
  <c r="AO6" i="8" s="1"/>
  <c r="AP6" i="8" s="1"/>
  <c r="AQ6" i="8" s="1"/>
  <c r="AR6" i="8" s="1"/>
  <c r="AS6" i="8" s="1"/>
  <c r="AT6" i="8" s="1"/>
  <c r="AU6" i="8" s="1"/>
  <c r="AV6" i="8" s="1"/>
  <c r="AW6" i="8" s="1"/>
  <c r="AX6" i="8" s="1"/>
  <c r="AY6" i="8" s="1"/>
  <c r="O6" i="8"/>
  <c r="N6" i="8"/>
  <c r="U3" i="8"/>
  <c r="V3" i="8"/>
  <c r="W3" i="8" s="1"/>
  <c r="X3" i="8" s="1"/>
  <c r="Y3" i="8" s="1"/>
  <c r="Z3" i="8" s="1"/>
  <c r="AA3" i="8" s="1"/>
  <c r="AB3" i="8" s="1"/>
  <c r="AC3" i="8" s="1"/>
  <c r="AD3" i="8" s="1"/>
  <c r="AE3" i="8" s="1"/>
  <c r="AF3" i="8" s="1"/>
  <c r="AG3" i="8" s="1"/>
  <c r="AH3" i="8" s="1"/>
  <c r="AI3" i="8" s="1"/>
  <c r="AJ3" i="8" s="1"/>
  <c r="AK3" i="8" s="1"/>
  <c r="AL3" i="8" s="1"/>
  <c r="AM3" i="8" s="1"/>
  <c r="AN3" i="8" s="1"/>
  <c r="AO3" i="8" s="1"/>
  <c r="AP3" i="8" s="1"/>
  <c r="AQ3" i="8" s="1"/>
  <c r="AR3" i="8" s="1"/>
  <c r="AS3" i="8" s="1"/>
  <c r="AT3" i="8" s="1"/>
  <c r="AU3" i="8" s="1"/>
  <c r="AV3" i="8" s="1"/>
  <c r="AW3" i="8" s="1"/>
  <c r="AX3" i="8" s="1"/>
  <c r="AY3" i="8" s="1"/>
  <c r="S3" i="8"/>
  <c r="T3" i="8" s="1"/>
  <c r="AW1" i="8"/>
  <c r="AX1" i="8"/>
  <c r="AY1" i="8" s="1"/>
  <c r="AM1" i="8"/>
  <c r="AN1" i="8"/>
  <c r="AO1" i="8" s="1"/>
  <c r="AP1" i="8" s="1"/>
  <c r="AQ1" i="8" s="1"/>
  <c r="AR1" i="8" s="1"/>
  <c r="AS1" i="8" s="1"/>
  <c r="AT1" i="8" s="1"/>
  <c r="AU1" i="8" s="1"/>
  <c r="AV1" i="8" s="1"/>
  <c r="Z1" i="8"/>
  <c r="AA1" i="8"/>
  <c r="AB1" i="8" s="1"/>
  <c r="AC1" i="8" s="1"/>
  <c r="AD1" i="8" s="1"/>
  <c r="AE1" i="8" s="1"/>
  <c r="AF1" i="8" s="1"/>
  <c r="AG1" i="8" s="1"/>
  <c r="AH1" i="8" s="1"/>
  <c r="AI1" i="8" s="1"/>
  <c r="AJ1" i="8" s="1"/>
  <c r="AK1" i="8" s="1"/>
  <c r="AL1" i="8" s="1"/>
  <c r="S1" i="8"/>
  <c r="T1" i="8"/>
  <c r="U1" i="8" s="1"/>
  <c r="V1" i="8" s="1"/>
  <c r="W1" i="8" s="1"/>
  <c r="X1" i="8" s="1"/>
  <c r="Y1" i="8" s="1"/>
  <c r="J1" i="8"/>
  <c r="K1" i="8" s="1"/>
  <c r="L1" i="8" s="1"/>
  <c r="M1" i="8" s="1"/>
  <c r="N1" i="8" s="1"/>
  <c r="O1" i="8" s="1"/>
  <c r="P1" i="8" s="1"/>
  <c r="Q1" i="8" s="1"/>
  <c r="R1" i="8" s="1"/>
  <c r="I1" i="8"/>
  <c r="Q3" i="8"/>
  <c r="R3" i="8" s="1"/>
  <c r="P6" i="9" l="1"/>
  <c r="Q6" i="9" s="1"/>
  <c r="R6" i="9" s="1"/>
  <c r="S6" i="9" s="1"/>
  <c r="T6" i="9" s="1"/>
  <c r="U6" i="9" s="1"/>
  <c r="V6" i="9" s="1"/>
  <c r="W6" i="9" s="1"/>
  <c r="X6" i="9" s="1"/>
  <c r="Y6" i="9" s="1"/>
  <c r="Z6" i="9" s="1"/>
  <c r="AA6" i="9" s="1"/>
  <c r="AB6" i="9" s="1"/>
  <c r="AC6" i="9" s="1"/>
  <c r="AD6" i="9" s="1"/>
  <c r="AE6" i="9" s="1"/>
  <c r="AF6" i="9" s="1"/>
  <c r="AG6" i="9" s="1"/>
  <c r="AH6" i="9" s="1"/>
  <c r="AI6" i="9" s="1"/>
  <c r="AJ6" i="9" s="1"/>
  <c r="AK6" i="9" s="1"/>
  <c r="AL6" i="9" s="1"/>
  <c r="AM6" i="9" s="1"/>
  <c r="AN6" i="9" s="1"/>
  <c r="AO6" i="9" s="1"/>
  <c r="AP6" i="9" s="1"/>
  <c r="AQ6" i="9" s="1"/>
  <c r="AR6" i="9" s="1"/>
  <c r="AS6" i="9" s="1"/>
  <c r="AT6" i="9" s="1"/>
  <c r="AU6" i="9" s="1"/>
  <c r="AV6" i="9" s="1"/>
  <c r="AW6" i="9" s="1"/>
  <c r="AX6" i="9" s="1"/>
  <c r="AY6" i="9" s="1"/>
  <c r="AY14" i="9" s="1"/>
  <c r="O22" i="9"/>
  <c r="N22" i="9"/>
  <c r="P16" i="9"/>
  <c r="O16" i="9"/>
  <c r="N16" i="9"/>
  <c r="T14" i="9"/>
  <c r="W14" i="9"/>
  <c r="S14" i="9"/>
  <c r="O14" i="9"/>
  <c r="V14" i="9"/>
  <c r="R14" i="9"/>
  <c r="N14" i="9"/>
  <c r="M18" i="9"/>
  <c r="M20" i="9" s="1"/>
  <c r="M24" i="9" s="1"/>
  <c r="M26" i="9" s="1"/>
  <c r="N15" i="9"/>
  <c r="I32" i="9"/>
  <c r="I18" i="9"/>
  <c r="I20" i="9" s="1"/>
  <c r="I24" i="9" s="1"/>
  <c r="I26" i="9" s="1"/>
  <c r="K18" i="9"/>
  <c r="K20" i="9" s="1"/>
  <c r="K24" i="9" s="1"/>
  <c r="H20" i="9"/>
  <c r="H24" i="9" s="1"/>
  <c r="H32" i="9"/>
  <c r="H18" i="9"/>
  <c r="L32" i="9"/>
  <c r="L18" i="9"/>
  <c r="L20" i="9" s="1"/>
  <c r="L24" i="9" s="1"/>
  <c r="J20" i="9"/>
  <c r="J24" i="9" s="1"/>
  <c r="N8" i="9"/>
  <c r="J32" i="9"/>
  <c r="J18" i="9"/>
  <c r="O15" i="9"/>
  <c r="N13" i="9"/>
  <c r="L22" i="8"/>
  <c r="K22" i="8"/>
  <c r="J22" i="8"/>
  <c r="I22" i="8"/>
  <c r="H22" i="8"/>
  <c r="L15" i="8"/>
  <c r="K15" i="8"/>
  <c r="J15" i="8"/>
  <c r="I15" i="8"/>
  <c r="H15" i="8"/>
  <c r="L12" i="8"/>
  <c r="K12" i="8"/>
  <c r="J12" i="8"/>
  <c r="I12" i="8"/>
  <c r="H12" i="8"/>
  <c r="L11" i="8"/>
  <c r="K11" i="8"/>
  <c r="J11" i="8"/>
  <c r="I11" i="8"/>
  <c r="H11" i="8"/>
  <c r="N3" i="8"/>
  <c r="O3" i="8" s="1"/>
  <c r="P3" i="8" s="1"/>
  <c r="L3" i="8"/>
  <c r="K3" i="8" s="1"/>
  <c r="J3" i="8" s="1"/>
  <c r="I3" i="8" s="1"/>
  <c r="H3" i="8" s="1"/>
  <c r="U16" i="9" l="1"/>
  <c r="Z14" i="9"/>
  <c r="P14" i="9"/>
  <c r="X14" i="9"/>
  <c r="AH16" i="9"/>
  <c r="AB14" i="9"/>
  <c r="AF14" i="9"/>
  <c r="AL14" i="9"/>
  <c r="AI14" i="9"/>
  <c r="Q14" i="9"/>
  <c r="U14" i="9"/>
  <c r="S16" i="9"/>
  <c r="AB16" i="9"/>
  <c r="R22" i="9"/>
  <c r="Y14" i="9"/>
  <c r="AC14" i="9"/>
  <c r="W16" i="9"/>
  <c r="V16" i="9"/>
  <c r="AM16" i="9"/>
  <c r="V22" i="9"/>
  <c r="AP14" i="9"/>
  <c r="AG14" i="9"/>
  <c r="AJ14" i="9"/>
  <c r="AK14" i="9"/>
  <c r="AQ16" i="9"/>
  <c r="Y16" i="9"/>
  <c r="U22" i="9"/>
  <c r="AM14" i="9"/>
  <c r="AD14" i="9"/>
  <c r="AT14" i="9"/>
  <c r="AA14" i="9"/>
  <c r="AU14" i="9"/>
  <c r="AN14" i="9"/>
  <c r="AO14" i="9"/>
  <c r="AR14" i="9"/>
  <c r="AA16" i="9"/>
  <c r="R16" i="9"/>
  <c r="T16" i="9"/>
  <c r="AL16" i="9"/>
  <c r="AC16" i="9"/>
  <c r="S22" i="9"/>
  <c r="P22" i="9"/>
  <c r="AH14" i="9"/>
  <c r="AE14" i="9"/>
  <c r="AE16" i="9"/>
  <c r="Z16" i="9"/>
  <c r="X16" i="9"/>
  <c r="Q16" i="9"/>
  <c r="W22" i="9"/>
  <c r="Q22" i="9"/>
  <c r="AS14" i="9"/>
  <c r="AU16" i="9"/>
  <c r="AX16" i="9"/>
  <c r="AT16" i="9"/>
  <c r="AM22" i="9"/>
  <c r="AV16" i="9"/>
  <c r="AO16" i="9"/>
  <c r="AP22" i="9"/>
  <c r="T22" i="9"/>
  <c r="Y22" i="9"/>
  <c r="AK22" i="9"/>
  <c r="AG22" i="9"/>
  <c r="AY22" i="9"/>
  <c r="AX14" i="9"/>
  <c r="AQ14" i="9"/>
  <c r="AI16" i="9"/>
  <c r="AF16" i="9"/>
  <c r="AD16" i="9"/>
  <c r="AS16" i="9"/>
  <c r="Z22" i="9"/>
  <c r="AF22" i="9"/>
  <c r="AR22" i="9"/>
  <c r="AR16" i="9"/>
  <c r="AL22" i="9"/>
  <c r="AI22" i="9"/>
  <c r="AS22" i="9"/>
  <c r="AN22" i="9"/>
  <c r="AV14" i="9"/>
  <c r="AY16" i="9"/>
  <c r="AJ16" i="9"/>
  <c r="AG16" i="9"/>
  <c r="AD22" i="9"/>
  <c r="AT22" i="9"/>
  <c r="AA22" i="9"/>
  <c r="AQ22" i="9"/>
  <c r="AV22" i="9"/>
  <c r="AO22" i="9"/>
  <c r="AJ22" i="9"/>
  <c r="AW14" i="9"/>
  <c r="AW16" i="9"/>
  <c r="AP16" i="9"/>
  <c r="AN16" i="9"/>
  <c r="AK16" i="9"/>
  <c r="AH22" i="9"/>
  <c r="AX22" i="9"/>
  <c r="AE22" i="9"/>
  <c r="AU22" i="9"/>
  <c r="AC22" i="9"/>
  <c r="X22" i="9"/>
  <c r="AW22" i="9"/>
  <c r="AB22" i="9"/>
  <c r="N18" i="9"/>
  <c r="N20" i="9" s="1"/>
  <c r="N24" i="9" s="1"/>
  <c r="N26" i="9" s="1"/>
  <c r="J26" i="9"/>
  <c r="K26" i="9" s="1"/>
  <c r="L26" i="9" s="1"/>
  <c r="O8" i="9"/>
  <c r="P15" i="9"/>
  <c r="O13" i="9"/>
  <c r="P8" i="9" l="1"/>
  <c r="P13" i="9"/>
  <c r="Q15" i="9"/>
  <c r="O18" i="9"/>
  <c r="O20" i="9" s="1"/>
  <c r="O24" i="9" s="1"/>
  <c r="O26" i="9" s="1"/>
  <c r="Q13" i="9" l="1"/>
  <c r="R15" i="9"/>
  <c r="Q8" i="9"/>
  <c r="P18" i="9"/>
  <c r="P20" i="9" s="1"/>
  <c r="P24" i="9" s="1"/>
  <c r="P26" i="9" s="1"/>
  <c r="R13" i="9" l="1"/>
  <c r="S15" i="9"/>
  <c r="R8" i="9"/>
  <c r="Q18" i="9"/>
  <c r="Q20" i="9" s="1"/>
  <c r="Q24" i="9" s="1"/>
  <c r="Q26" i="9" s="1"/>
  <c r="S8" i="9" l="1"/>
  <c r="S13" i="9"/>
  <c r="T15" i="9"/>
  <c r="R18" i="9"/>
  <c r="R20" i="9" s="1"/>
  <c r="R24" i="9" s="1"/>
  <c r="R26" i="9" s="1"/>
  <c r="T13" i="9" l="1"/>
  <c r="U15" i="9"/>
  <c r="T8" i="9"/>
  <c r="S18" i="9"/>
  <c r="S20" i="9" s="1"/>
  <c r="S24" i="9" s="1"/>
  <c r="S26" i="9" s="1"/>
  <c r="U13" i="9" l="1"/>
  <c r="V15" i="9"/>
  <c r="U8" i="9"/>
  <c r="T18" i="9"/>
  <c r="T20" i="9" s="1"/>
  <c r="T24" i="9" s="1"/>
  <c r="T26" i="9" s="1"/>
  <c r="U18" i="9" l="1"/>
  <c r="U20" i="9" s="1"/>
  <c r="U24" i="9" s="1"/>
  <c r="U26" i="9" s="1"/>
  <c r="V13" i="9"/>
  <c r="W15" i="9"/>
  <c r="V8" i="9"/>
  <c r="V18" i="9" l="1"/>
  <c r="V20" i="9" s="1"/>
  <c r="V24" i="9" s="1"/>
  <c r="V26" i="9" s="1"/>
  <c r="W8" i="9"/>
  <c r="W13" i="9"/>
  <c r="X15" i="9"/>
  <c r="X8" i="9" l="1"/>
  <c r="X13" i="9"/>
  <c r="Y15" i="9"/>
  <c r="W18" i="9"/>
  <c r="W20" i="9" s="1"/>
  <c r="W24" i="9" s="1"/>
  <c r="W26" i="9" s="1"/>
  <c r="Y13" i="9" l="1"/>
  <c r="Z15" i="9"/>
  <c r="Y8" i="9"/>
  <c r="X18" i="9"/>
  <c r="X20" i="9" s="1"/>
  <c r="X24" i="9" s="1"/>
  <c r="X26" i="9" s="1"/>
  <c r="Z13" i="9" l="1"/>
  <c r="AA15" i="9"/>
  <c r="Z8" i="9"/>
  <c r="Y18" i="9"/>
  <c r="Y20" i="9" s="1"/>
  <c r="Y24" i="9" s="1"/>
  <c r="Y26" i="9" s="1"/>
  <c r="Z18" i="9" l="1"/>
  <c r="Z20" i="9" s="1"/>
  <c r="Z24" i="9" s="1"/>
  <c r="Z26" i="9" s="1"/>
  <c r="AA13" i="9"/>
  <c r="AA8" i="9"/>
  <c r="AB15" i="9"/>
  <c r="AA18" i="9" l="1"/>
  <c r="AA20" i="9" s="1"/>
  <c r="AA24" i="9" s="1"/>
  <c r="AA26" i="9" s="1"/>
  <c r="AB8" i="9"/>
  <c r="AC15" i="9"/>
  <c r="AB13" i="9"/>
  <c r="AC13" i="9" l="1"/>
  <c r="AD15" i="9"/>
  <c r="AC8" i="9"/>
  <c r="AB18" i="9"/>
  <c r="AB20" i="9" s="1"/>
  <c r="AB24" i="9" s="1"/>
  <c r="AB26" i="9" s="1"/>
  <c r="AC18" i="9" l="1"/>
  <c r="AC20" i="9" s="1"/>
  <c r="AC24" i="9" s="1"/>
  <c r="AC26" i="9" s="1"/>
  <c r="AE15" i="9"/>
  <c r="AD8" i="9"/>
  <c r="AD13" i="9"/>
  <c r="AD18" i="9" l="1"/>
  <c r="AD20" i="9" s="1"/>
  <c r="AD24" i="9" s="1"/>
  <c r="AD26" i="9" s="1"/>
  <c r="AE13" i="9"/>
  <c r="AE8" i="9"/>
  <c r="AF15" i="9"/>
  <c r="AF13" i="9" l="1"/>
  <c r="AG15" i="9"/>
  <c r="AF8" i="9"/>
  <c r="AE18" i="9"/>
  <c r="AE20" i="9" s="1"/>
  <c r="AE24" i="9" s="1"/>
  <c r="AE26" i="9" s="1"/>
  <c r="AG13" i="9" l="1"/>
  <c r="AH15" i="9"/>
  <c r="AG8" i="9"/>
  <c r="AF18" i="9"/>
  <c r="AF20" i="9" s="1"/>
  <c r="AF24" i="9" s="1"/>
  <c r="AF26" i="9" s="1"/>
  <c r="AH13" i="9" l="1"/>
  <c r="AI15" i="9"/>
  <c r="AH8" i="9"/>
  <c r="AG18" i="9"/>
  <c r="AG20" i="9" s="1"/>
  <c r="AG24" i="9" s="1"/>
  <c r="AG26" i="9" s="1"/>
  <c r="AI13" i="9" l="1"/>
  <c r="AI8" i="9"/>
  <c r="AJ15" i="9"/>
  <c r="AH18" i="9"/>
  <c r="AH20" i="9" s="1"/>
  <c r="AH24" i="9" s="1"/>
  <c r="AH26" i="9" s="1"/>
  <c r="AI18" i="9" l="1"/>
  <c r="AI20" i="9" s="1"/>
  <c r="AI24" i="9" s="1"/>
  <c r="AI26" i="9" s="1"/>
  <c r="AJ13" i="9"/>
  <c r="AJ8" i="9"/>
  <c r="AK15" i="9"/>
  <c r="AJ18" i="9" l="1"/>
  <c r="AJ20" i="9" s="1"/>
  <c r="AJ24" i="9" s="1"/>
  <c r="AJ26" i="9" s="1"/>
  <c r="AK13" i="9"/>
  <c r="AL15" i="9"/>
  <c r="AK8" i="9"/>
  <c r="AK18" i="9" l="1"/>
  <c r="AK20" i="9" s="1"/>
  <c r="AK24" i="9" s="1"/>
  <c r="AK26" i="9" s="1"/>
  <c r="AM15" i="9"/>
  <c r="AL8" i="9"/>
  <c r="AL13" i="9"/>
  <c r="AL18" i="9" l="1"/>
  <c r="AL20" i="9" s="1"/>
  <c r="AL24" i="9" s="1"/>
  <c r="AL26" i="9" s="1"/>
  <c r="AM13" i="9"/>
  <c r="AM8" i="9"/>
  <c r="AN15" i="9"/>
  <c r="AM18" i="9" l="1"/>
  <c r="AM20" i="9" s="1"/>
  <c r="AM24" i="9" s="1"/>
  <c r="AM26" i="9" s="1"/>
  <c r="AN13" i="9"/>
  <c r="AN8" i="9"/>
  <c r="AO15" i="9"/>
  <c r="AO13" i="9" l="1"/>
  <c r="AP15" i="9"/>
  <c r="AO8" i="9"/>
  <c r="AN18" i="9"/>
  <c r="AN20" i="9" s="1"/>
  <c r="AN24" i="9" s="1"/>
  <c r="AN26" i="9" s="1"/>
  <c r="AP13" i="9" l="1"/>
  <c r="AQ15" i="9"/>
  <c r="AP8" i="9"/>
  <c r="AO18" i="9"/>
  <c r="AO20" i="9" s="1"/>
  <c r="AO24" i="9" s="1"/>
  <c r="AO26" i="9" s="1"/>
  <c r="AP18" i="9" l="1"/>
  <c r="AP20" i="9" s="1"/>
  <c r="AP24" i="9" s="1"/>
  <c r="AP26" i="9" s="1"/>
  <c r="AQ13" i="9"/>
  <c r="AQ8" i="9"/>
  <c r="AR15" i="9"/>
  <c r="AR13" i="9" l="1"/>
  <c r="AS15" i="9"/>
  <c r="AR8" i="9"/>
  <c r="AQ18" i="9"/>
  <c r="AQ20" i="9" s="1"/>
  <c r="AQ24" i="9" s="1"/>
  <c r="AQ26" i="9" s="1"/>
  <c r="AR18" i="9" l="1"/>
  <c r="AR20" i="9" s="1"/>
  <c r="AR24" i="9" s="1"/>
  <c r="AR26" i="9" s="1"/>
  <c r="AS13" i="9"/>
  <c r="AT15" i="9"/>
  <c r="AS8" i="9"/>
  <c r="AS18" i="9" l="1"/>
  <c r="AS20" i="9" s="1"/>
  <c r="AS24" i="9" s="1"/>
  <c r="AS26" i="9" s="1"/>
  <c r="AU15" i="9"/>
  <c r="AT8" i="9"/>
  <c r="AT13" i="9"/>
  <c r="AT18" i="9" l="1"/>
  <c r="AT20" i="9" s="1"/>
  <c r="AT24" i="9" s="1"/>
  <c r="AT26" i="9" s="1"/>
  <c r="AU13" i="9"/>
  <c r="AU8" i="9"/>
  <c r="AV15" i="9"/>
  <c r="AU18" i="9" l="1"/>
  <c r="AU20" i="9" s="1"/>
  <c r="AU24" i="9" s="1"/>
  <c r="AU26" i="9" s="1"/>
  <c r="AV13" i="9"/>
  <c r="AV8" i="9"/>
  <c r="AW15" i="9"/>
  <c r="AV18" i="9" l="1"/>
  <c r="AV20" i="9" s="1"/>
  <c r="AV24" i="9" s="1"/>
  <c r="AV26" i="9" s="1"/>
  <c r="AW13" i="9"/>
  <c r="AX15" i="9"/>
  <c r="AW8" i="9"/>
  <c r="AY15" i="9" l="1"/>
  <c r="AX8" i="9"/>
  <c r="AX13" i="9"/>
  <c r="AW18" i="9"/>
  <c r="AW20" i="9" s="1"/>
  <c r="AW24" i="9" s="1"/>
  <c r="AW26" i="9" s="1"/>
  <c r="AX18" i="9" l="1"/>
  <c r="AX20" i="9" s="1"/>
  <c r="AX24" i="9" s="1"/>
  <c r="AX26" i="9" s="1"/>
  <c r="AY13" i="9"/>
  <c r="AY8" i="9"/>
  <c r="AY18" i="9" l="1"/>
  <c r="AY20" i="9" s="1"/>
  <c r="AY24" i="9" s="1"/>
  <c r="AY26" i="9" s="1"/>
  <c r="I43" i="9" l="1"/>
</calcChain>
</file>

<file path=xl/sharedStrings.xml><?xml version="1.0" encoding="utf-8"?>
<sst xmlns="http://schemas.openxmlformats.org/spreadsheetml/2006/main" count="114" uniqueCount="55">
  <si>
    <t>Income Taxes</t>
  </si>
  <si>
    <t>Historical</t>
  </si>
  <si>
    <t>Projected</t>
  </si>
  <si>
    <t>Net Income</t>
  </si>
  <si>
    <t>Technical Skills Course</t>
  </si>
  <si>
    <t>Module 1: Basic Excel for Actuaries</t>
  </si>
  <si>
    <t>Project 2: Financial Modeling</t>
  </si>
  <si>
    <t>Mortgage</t>
  </si>
  <si>
    <t>Other Expenses</t>
  </si>
  <si>
    <t>Revenue</t>
  </si>
  <si>
    <t>Total Revenue</t>
  </si>
  <si>
    <t>Expenses</t>
  </si>
  <si>
    <t>Total Expenses</t>
  </si>
  <si>
    <t>Pretax Operating Income</t>
  </si>
  <si>
    <t>Ratios &amp; Assumptions:</t>
  </si>
  <si>
    <t>Salary (Sarah)</t>
  </si>
  <si>
    <t>Student Loan Debt - Sarah</t>
  </si>
  <si>
    <t>Sarah's Age -&gt;</t>
  </si>
  <si>
    <t>Insurance</t>
  </si>
  <si>
    <t>Living Expenses</t>
  </si>
  <si>
    <t>Savings for Retirement</t>
  </si>
  <si>
    <t>Salary Growth</t>
  </si>
  <si>
    <t>Student Loan Debt as % of Annual Salary</t>
  </si>
  <si>
    <t>Mortgage as % of Annual Salary</t>
  </si>
  <si>
    <t>Insurance Costs as % of Annual Salary</t>
  </si>
  <si>
    <t>Living Expenses as a % of Annual Salary</t>
  </si>
  <si>
    <t>Savings for Retirement as a % of Annual Salary</t>
  </si>
  <si>
    <t>Other Expenses as a % of Annual Salary</t>
  </si>
  <si>
    <t>Interest of Savings Account</t>
  </si>
  <si>
    <t>Income Tax Rate as a % of Annual Salary</t>
  </si>
  <si>
    <t>Personal Savings Account</t>
  </si>
  <si>
    <t>Constant amount for 30 years</t>
  </si>
  <si>
    <t>Constant amount until 2021</t>
  </si>
  <si>
    <t>Constant amount until the age of 65</t>
  </si>
  <si>
    <t>Retirement Savings %</t>
  </si>
  <si>
    <t>Personal Savings Account Balance at Age 65</t>
  </si>
  <si>
    <t xml:space="preserve">Introduction </t>
  </si>
  <si>
    <t>Task #1</t>
  </si>
  <si>
    <t>Task #2</t>
  </si>
  <si>
    <t>Task #3</t>
  </si>
  <si>
    <t>Task #4</t>
  </si>
  <si>
    <t>Task #5</t>
  </si>
  <si>
    <t xml:space="preserve">Calculate total revenue, total expenses, Pretax Operating Income, and Net Income. </t>
  </si>
  <si>
    <t>Calculate the historical ratios in rows 31 to 39</t>
  </si>
  <si>
    <t>Set Future Assumptions using information given in the Introduction and your calculated historical ratios.</t>
  </si>
  <si>
    <t>Determine how much money Sarah will have in her Personal Savings Account when she retires</t>
  </si>
  <si>
    <t>Task #6</t>
  </si>
  <si>
    <t xml:space="preserve">Complete the following table by using Data Table. </t>
  </si>
  <si>
    <t xml:space="preserve">Salary Growth % starting in 2018 </t>
  </si>
  <si>
    <t xml:space="preserve">Savings for Retirement as a % of Annual Salary starting in 2017 </t>
  </si>
  <si>
    <t xml:space="preserve">Personal Savings Account Balance at Age 65 </t>
  </si>
  <si>
    <t>Author</t>
  </si>
  <si>
    <t>Last Date Modified</t>
  </si>
  <si>
    <r>
      <t xml:space="preserve">Go to the tab </t>
    </r>
    <r>
      <rPr>
        <i/>
        <sz val="12"/>
        <color rgb="FF333333"/>
        <rFont val="Arial"/>
        <family val="2"/>
      </rPr>
      <t>template</t>
    </r>
    <r>
      <rPr>
        <sz val="12"/>
        <color rgb="FF333333"/>
        <rFont val="Arial"/>
        <family val="2"/>
      </rPr>
      <t xml:space="preserve">. Add columns to the model so you can project out Sarah’s income to age 65. </t>
    </r>
  </si>
  <si>
    <t>Completed, modified by Junho Lee and original template was provided by 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</si>
</sst>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quot;$&quot;* #,##0.0_);_(&quot;$&quot;* \(#,##0.0\);_(&quot;$&quot;* &quot;-&quot;??_);_(@_)"/>
    <numFmt numFmtId="165" formatCode="0.0%"/>
    <numFmt numFmtId="166" formatCode="_(* #,##0.0_);_(* \(#,##0.0\);_(* &quot;-&quot;??_);_(@_)"/>
  </numFmts>
  <fonts count="26">
    <font>
      <sz val="11"/>
      <color theme="1"/>
      <name val="Calibri"/>
      <family val="2"/>
      <scheme val="minor"/>
    </font>
    <font>
      <sz val="12"/>
      <color theme="1"/>
      <name val="Calibri"/>
      <family val="2"/>
      <scheme val="minor"/>
    </font>
    <font>
      <sz val="11"/>
      <color theme="1"/>
      <name val="Calibri"/>
      <family val="2"/>
      <scheme val="minor"/>
    </font>
    <font>
      <b/>
      <sz val="10"/>
      <color theme="1"/>
      <name val="Arial"/>
      <family val="2"/>
    </font>
    <font>
      <sz val="10"/>
      <color theme="1"/>
      <name val="Arial"/>
      <family val="2"/>
    </font>
    <font>
      <b/>
      <u/>
      <sz val="10"/>
      <color theme="1"/>
      <name val="Arial"/>
      <family val="2"/>
    </font>
    <font>
      <u/>
      <sz val="10"/>
      <color theme="1"/>
      <name val="Arial"/>
      <family val="2"/>
    </font>
    <font>
      <i/>
      <sz val="10"/>
      <color theme="1"/>
      <name val="Arial"/>
      <family val="2"/>
    </font>
    <font>
      <sz val="10"/>
      <name val="Arial"/>
      <family val="2"/>
    </font>
    <font>
      <sz val="10"/>
      <color rgb="FF0000FF"/>
      <name val="Arial"/>
      <family val="2"/>
    </font>
    <font>
      <b/>
      <sz val="10"/>
      <name val="Arial"/>
      <family val="2"/>
    </font>
    <font>
      <b/>
      <sz val="16"/>
      <color theme="1"/>
      <name val="Arial"/>
      <family val="2"/>
    </font>
    <font>
      <u/>
      <sz val="11"/>
      <color theme="10"/>
      <name val="Calibri"/>
      <family val="2"/>
      <scheme val="minor"/>
    </font>
    <font>
      <b/>
      <u/>
      <sz val="16"/>
      <color rgb="FF008000"/>
      <name val="Arial"/>
      <family val="2"/>
    </font>
    <font>
      <u/>
      <sz val="10"/>
      <color rgb="FF0000FF"/>
      <name val="Arial"/>
      <family val="2"/>
    </font>
    <font>
      <u/>
      <sz val="10"/>
      <name val="Arial"/>
      <family val="2"/>
    </font>
    <font>
      <b/>
      <sz val="12"/>
      <color theme="1"/>
      <name val="Calibri"/>
      <family val="2"/>
      <scheme val="minor"/>
    </font>
    <font>
      <sz val="10"/>
      <color rgb="FF0F0F0F"/>
      <name val="ArialMT"/>
    </font>
    <font>
      <b/>
      <sz val="11"/>
      <color theme="1"/>
      <name val="Calibri"/>
      <family val="2"/>
      <scheme val="minor"/>
    </font>
    <font>
      <b/>
      <sz val="16"/>
      <color theme="1"/>
      <name val="Calibri"/>
      <family val="2"/>
      <scheme val="minor"/>
    </font>
    <font>
      <sz val="16"/>
      <color theme="1"/>
      <name val="Calibri"/>
      <family val="2"/>
      <scheme val="minor"/>
    </font>
    <font>
      <b/>
      <sz val="16"/>
      <color rgb="FF333333"/>
      <name val="Calibri"/>
      <family val="2"/>
      <scheme val="minor"/>
    </font>
    <font>
      <sz val="12"/>
      <color rgb="FF333333"/>
      <name val="Arial"/>
      <family val="2"/>
    </font>
    <font>
      <i/>
      <sz val="12"/>
      <color rgb="FF333333"/>
      <name val="Arial"/>
      <family val="2"/>
    </font>
    <font>
      <b/>
      <sz val="12"/>
      <color rgb="FF0F0F0F"/>
      <name val="Arial"/>
      <family val="2"/>
    </font>
    <font>
      <sz val="12"/>
      <color rgb="FF0F0F0F"/>
      <name val="ArialMT"/>
    </font>
  </fonts>
  <fills count="8">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double">
        <color indexed="64"/>
      </right>
      <top style="thin">
        <color indexed="64"/>
      </top>
      <bottom/>
      <diagonal/>
    </border>
    <border>
      <left/>
      <right style="double">
        <color indexed="64"/>
      </right>
      <top style="thin">
        <color indexed="64"/>
      </top>
      <bottom style="thin">
        <color indexed="64"/>
      </bottom>
      <diagonal/>
    </border>
    <border>
      <left/>
      <right style="double">
        <color indexed="64"/>
      </right>
      <top/>
      <bottom/>
      <diagonal/>
    </border>
    <border>
      <left/>
      <right style="double">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5">
    <xf numFmtId="0" fontId="0" fillId="0" borderId="0"/>
    <xf numFmtId="44" fontId="2" fillId="0" borderId="0" applyFont="0" applyFill="0" applyBorder="0" applyAlignment="0" applyProtection="0"/>
    <xf numFmtId="9" fontId="2" fillId="0" borderId="0" applyFont="0" applyFill="0" applyBorder="0" applyAlignment="0" applyProtection="0"/>
    <xf numFmtId="0" fontId="12" fillId="0" borderId="0" applyNumberFormat="0" applyFill="0" applyBorder="0" applyAlignment="0" applyProtection="0"/>
    <xf numFmtId="43" fontId="2" fillId="0" borderId="0" applyFont="0" applyFill="0" applyBorder="0" applyAlignment="0" applyProtection="0"/>
  </cellStyleXfs>
  <cellXfs count="112">
    <xf numFmtId="0" fontId="0" fillId="0" borderId="0" xfId="0"/>
    <xf numFmtId="0" fontId="3" fillId="0" borderId="0" xfId="0" applyFont="1"/>
    <xf numFmtId="0" fontId="4" fillId="0" borderId="0" xfId="0" applyFont="1"/>
    <xf numFmtId="0" fontId="4" fillId="0" borderId="0" xfId="0" applyFont="1" applyAlignment="1">
      <alignment horizontal="left"/>
    </xf>
    <xf numFmtId="0" fontId="5" fillId="0" borderId="0" xfId="0" applyFont="1"/>
    <xf numFmtId="0" fontId="6" fillId="0" borderId="0" xfId="0" applyFont="1"/>
    <xf numFmtId="0" fontId="7" fillId="0" borderId="0" xfId="0" applyFont="1"/>
    <xf numFmtId="164" fontId="9" fillId="0" borderId="0" xfId="1" applyNumberFormat="1" applyFont="1"/>
    <xf numFmtId="164" fontId="4" fillId="0" borderId="0" xfId="1" applyNumberFormat="1" applyFont="1"/>
    <xf numFmtId="165" fontId="4" fillId="0" borderId="0" xfId="2" applyNumberFormat="1" applyFont="1"/>
    <xf numFmtId="0" fontId="11" fillId="0" borderId="0" xfId="0" applyFont="1"/>
    <xf numFmtId="0" fontId="13" fillId="0" borderId="0" xfId="3" applyFont="1"/>
    <xf numFmtId="0" fontId="4" fillId="3" borderId="1" xfId="0" applyFont="1" applyFill="1" applyBorder="1"/>
    <xf numFmtId="0" fontId="4" fillId="3" borderId="2" xfId="0" applyFont="1" applyFill="1" applyBorder="1" applyAlignment="1">
      <alignment horizontal="center"/>
    </xf>
    <xf numFmtId="0" fontId="4" fillId="2" borderId="2" xfId="0" applyFont="1" applyFill="1" applyBorder="1"/>
    <xf numFmtId="0" fontId="4" fillId="3" borderId="5" xfId="0" applyFont="1" applyFill="1" applyBorder="1"/>
    <xf numFmtId="0" fontId="4" fillId="0" borderId="6" xfId="0" applyFont="1" applyBorder="1"/>
    <xf numFmtId="164" fontId="9" fillId="0" borderId="6" xfId="1" applyNumberFormat="1" applyFont="1" applyBorder="1"/>
    <xf numFmtId="165" fontId="4" fillId="0" borderId="6" xfId="2" applyNumberFormat="1" applyFont="1" applyBorder="1"/>
    <xf numFmtId="0" fontId="15" fillId="0" borderId="0" xfId="0" applyFont="1" applyAlignment="1">
      <alignment horizontal="center"/>
    </xf>
    <xf numFmtId="0" fontId="15" fillId="0" borderId="4" xfId="0" applyFont="1" applyBorder="1" applyAlignment="1">
      <alignment horizontal="center"/>
    </xf>
    <xf numFmtId="0" fontId="8" fillId="0" borderId="0" xfId="0" applyFont="1"/>
    <xf numFmtId="0" fontId="8" fillId="0" borderId="6" xfId="0" applyFont="1" applyBorder="1"/>
    <xf numFmtId="164" fontId="8" fillId="0" borderId="0" xfId="1" applyNumberFormat="1" applyFont="1"/>
    <xf numFmtId="0" fontId="9" fillId="0" borderId="0" xfId="0" applyFont="1"/>
    <xf numFmtId="0" fontId="4" fillId="0" borderId="0" xfId="0" applyFont="1" applyAlignment="1">
      <alignment horizontal="right"/>
    </xf>
    <xf numFmtId="164" fontId="10" fillId="0" borderId="6" xfId="1" applyNumberFormat="1" applyFont="1" applyBorder="1"/>
    <xf numFmtId="164" fontId="10" fillId="0" borderId="0" xfId="1" applyNumberFormat="1" applyFont="1"/>
    <xf numFmtId="9" fontId="4" fillId="0" borderId="0" xfId="0" applyNumberFormat="1" applyFont="1"/>
    <xf numFmtId="165" fontId="4" fillId="0" borderId="0" xfId="0" applyNumberFormat="1" applyFont="1"/>
    <xf numFmtId="9" fontId="9" fillId="0" borderId="0" xfId="0" applyNumberFormat="1" applyFont="1"/>
    <xf numFmtId="165" fontId="9" fillId="0" borderId="0" xfId="0" applyNumberFormat="1" applyFont="1"/>
    <xf numFmtId="165" fontId="4" fillId="0" borderId="6" xfId="0" applyNumberFormat="1" applyFont="1" applyBorder="1"/>
    <xf numFmtId="9" fontId="4" fillId="4" borderId="0" xfId="2" applyFont="1" applyFill="1"/>
    <xf numFmtId="43" fontId="4" fillId="0" borderId="0" xfId="0" applyNumberFormat="1" applyFont="1"/>
    <xf numFmtId="0" fontId="15" fillId="0" borderId="0" xfId="0" applyFont="1" applyBorder="1" applyAlignment="1">
      <alignment horizontal="center"/>
    </xf>
    <xf numFmtId="0" fontId="14" fillId="0" borderId="0" xfId="0" applyFont="1" applyBorder="1" applyAlignment="1">
      <alignment horizontal="center"/>
    </xf>
    <xf numFmtId="0" fontId="8" fillId="0" borderId="0" xfId="0" applyFont="1" applyBorder="1"/>
    <xf numFmtId="0" fontId="4" fillId="0" borderId="0" xfId="0" applyFont="1" applyBorder="1"/>
    <xf numFmtId="164" fontId="9" fillId="0" borderId="0" xfId="1" applyNumberFormat="1" applyFont="1" applyBorder="1"/>
    <xf numFmtId="164" fontId="8" fillId="0" borderId="0" xfId="1" applyNumberFormat="1" applyFont="1" applyBorder="1"/>
    <xf numFmtId="44" fontId="4" fillId="0" borderId="0" xfId="1" applyFont="1"/>
    <xf numFmtId="164" fontId="8" fillId="0" borderId="6" xfId="1" applyNumberFormat="1" applyFont="1" applyBorder="1"/>
    <xf numFmtId="164" fontId="4" fillId="0" borderId="0" xfId="1" applyNumberFormat="1" applyFont="1" applyBorder="1"/>
    <xf numFmtId="164" fontId="8" fillId="0" borderId="3" xfId="1" applyNumberFormat="1" applyFont="1" applyBorder="1"/>
    <xf numFmtId="164" fontId="8" fillId="0" borderId="7" xfId="1" applyNumberFormat="1" applyFont="1" applyBorder="1"/>
    <xf numFmtId="164" fontId="4" fillId="0" borderId="3" xfId="1" applyNumberFormat="1" applyFont="1" applyBorder="1"/>
    <xf numFmtId="164" fontId="8" fillId="0" borderId="4" xfId="1" applyNumberFormat="1" applyFont="1" applyBorder="1"/>
    <xf numFmtId="164" fontId="9" fillId="0" borderId="3" xfId="1" applyNumberFormat="1" applyFont="1" applyBorder="1"/>
    <xf numFmtId="164" fontId="9" fillId="0" borderId="7" xfId="1" applyNumberFormat="1" applyFont="1" applyBorder="1"/>
    <xf numFmtId="164" fontId="8" fillId="5" borderId="0" xfId="1" applyNumberFormat="1" applyFont="1" applyFill="1"/>
    <xf numFmtId="44" fontId="4" fillId="5" borderId="0" xfId="1" applyFont="1" applyFill="1"/>
    <xf numFmtId="165" fontId="9" fillId="6" borderId="0" xfId="0" applyNumberFormat="1" applyFont="1" applyFill="1"/>
    <xf numFmtId="165" fontId="4" fillId="6" borderId="0" xfId="0" applyNumberFormat="1" applyFont="1" applyFill="1"/>
    <xf numFmtId="9" fontId="4" fillId="7" borderId="0" xfId="0" applyNumberFormat="1" applyFont="1" applyFill="1"/>
    <xf numFmtId="165" fontId="4" fillId="7" borderId="0" xfId="0" applyNumberFormat="1" applyFont="1" applyFill="1"/>
    <xf numFmtId="0" fontId="14" fillId="0" borderId="0" xfId="0" applyFont="1" applyAlignment="1">
      <alignment horizontal="center"/>
    </xf>
    <xf numFmtId="166" fontId="8" fillId="0" borderId="3" xfId="4" applyNumberFormat="1" applyFont="1" applyBorder="1"/>
    <xf numFmtId="166" fontId="8" fillId="0" borderId="7" xfId="4" applyNumberFormat="1" applyFont="1" applyBorder="1"/>
    <xf numFmtId="166" fontId="8" fillId="0" borderId="0" xfId="4" applyNumberFormat="1" applyFont="1"/>
    <xf numFmtId="166" fontId="8" fillId="0" borderId="6" xfId="4" applyNumberFormat="1" applyFont="1" applyBorder="1"/>
    <xf numFmtId="166" fontId="9" fillId="0" borderId="0" xfId="4" applyNumberFormat="1" applyFont="1"/>
    <xf numFmtId="166" fontId="9" fillId="0" borderId="6" xfId="4" applyNumberFormat="1" applyFont="1" applyBorder="1"/>
    <xf numFmtId="166" fontId="9" fillId="0" borderId="3" xfId="4" applyNumberFormat="1" applyFont="1" applyBorder="1"/>
    <xf numFmtId="166" fontId="9" fillId="0" borderId="7" xfId="4" applyNumberFormat="1" applyFont="1" applyBorder="1"/>
    <xf numFmtId="166" fontId="10" fillId="0" borderId="0" xfId="4" applyNumberFormat="1" applyFont="1"/>
    <xf numFmtId="166" fontId="10" fillId="0" borderId="6" xfId="4" applyNumberFormat="1" applyFont="1" applyBorder="1"/>
    <xf numFmtId="0" fontId="4" fillId="4" borderId="0" xfId="0" applyFont="1" applyFill="1"/>
    <xf numFmtId="165" fontId="8" fillId="0" borderId="0" xfId="0" applyNumberFormat="1" applyFont="1"/>
    <xf numFmtId="0" fontId="4" fillId="0" borderId="8" xfId="0" applyFont="1" applyBorder="1"/>
    <xf numFmtId="0" fontId="4" fillId="2" borderId="9" xfId="0" applyFont="1" applyFill="1" applyBorder="1"/>
    <xf numFmtId="0" fontId="15" fillId="0" borderId="8" xfId="0" applyFont="1" applyBorder="1" applyAlignment="1">
      <alignment horizontal="center"/>
    </xf>
    <xf numFmtId="164" fontId="4" fillId="0" borderId="8" xfId="1" applyNumberFormat="1" applyFont="1" applyBorder="1"/>
    <xf numFmtId="164" fontId="8" fillId="0" borderId="8" xfId="1" applyNumberFormat="1" applyFont="1" applyBorder="1"/>
    <xf numFmtId="164" fontId="4" fillId="0" borderId="10" xfId="1" applyNumberFormat="1" applyFont="1" applyBorder="1"/>
    <xf numFmtId="164" fontId="10" fillId="0" borderId="8" xfId="1" applyNumberFormat="1" applyFont="1" applyBorder="1"/>
    <xf numFmtId="0" fontId="15" fillId="0" borderId="11" xfId="0" applyFont="1" applyBorder="1" applyAlignment="1">
      <alignment horizontal="center"/>
    </xf>
    <xf numFmtId="0" fontId="8" fillId="0" borderId="11" xfId="0" applyFont="1" applyBorder="1"/>
    <xf numFmtId="164" fontId="8" fillId="0" borderId="11" xfId="1" applyNumberFormat="1" applyFont="1" applyBorder="1"/>
    <xf numFmtId="164" fontId="9" fillId="0" borderId="11" xfId="1" applyNumberFormat="1" applyFont="1" applyBorder="1"/>
    <xf numFmtId="164" fontId="8" fillId="0" borderId="12" xfId="1" applyNumberFormat="1" applyFont="1" applyBorder="1"/>
    <xf numFmtId="164" fontId="9" fillId="0" borderId="12" xfId="1" applyNumberFormat="1" applyFont="1" applyBorder="1"/>
    <xf numFmtId="164" fontId="10" fillId="0" borderId="11" xfId="1" applyNumberFormat="1" applyFont="1" applyBorder="1"/>
    <xf numFmtId="164" fontId="10" fillId="0" borderId="0" xfId="1" applyNumberFormat="1" applyFont="1" applyBorder="1"/>
    <xf numFmtId="164" fontId="4" fillId="0" borderId="11" xfId="1" applyNumberFormat="1" applyFont="1" applyBorder="1"/>
    <xf numFmtId="164" fontId="8" fillId="5" borderId="10" xfId="1" applyNumberFormat="1" applyFont="1" applyFill="1" applyBorder="1"/>
    <xf numFmtId="164" fontId="8" fillId="0" borderId="13" xfId="1" applyNumberFormat="1" applyFont="1" applyBorder="1"/>
    <xf numFmtId="10" fontId="17" fillId="0" borderId="0" xfId="0" applyNumberFormat="1" applyFont="1" applyBorder="1" applyAlignment="1"/>
    <xf numFmtId="9" fontId="17" fillId="0" borderId="0" xfId="0" applyNumberFormat="1" applyFont="1" applyBorder="1" applyAlignment="1"/>
    <xf numFmtId="0" fontId="0" fillId="0" borderId="0" xfId="0" applyBorder="1" applyAlignment="1"/>
    <xf numFmtId="0" fontId="0" fillId="0" borderId="0" xfId="0" applyBorder="1"/>
    <xf numFmtId="0" fontId="18" fillId="0" borderId="0" xfId="0" applyFont="1"/>
    <xf numFmtId="14" fontId="0" fillId="0" borderId="0" xfId="0" applyNumberFormat="1"/>
    <xf numFmtId="0" fontId="1" fillId="0" borderId="0" xfId="0" applyFont="1"/>
    <xf numFmtId="0" fontId="16" fillId="0" borderId="0" xfId="0" applyFont="1"/>
    <xf numFmtId="0" fontId="19" fillId="0" borderId="0" xfId="0" applyFont="1"/>
    <xf numFmtId="0" fontId="20" fillId="0" borderId="0" xfId="0" applyFont="1"/>
    <xf numFmtId="14" fontId="20" fillId="0" borderId="0" xfId="0" applyNumberFormat="1" applyFont="1"/>
    <xf numFmtId="0" fontId="21" fillId="0" borderId="0" xfId="0" applyFont="1"/>
    <xf numFmtId="0" fontId="22" fillId="0" borderId="0" xfId="0" applyFont="1"/>
    <xf numFmtId="0" fontId="24" fillId="0" borderId="14" xfId="0" applyFont="1" applyBorder="1" applyAlignment="1">
      <alignment horizontal="left" wrapText="1"/>
    </xf>
    <xf numFmtId="0" fontId="24" fillId="0" borderId="15" xfId="0" applyFont="1" applyBorder="1" applyAlignment="1">
      <alignment horizontal="left" wrapText="1"/>
    </xf>
    <xf numFmtId="0" fontId="24" fillId="0" borderId="16" xfId="0" applyFont="1" applyBorder="1" applyAlignment="1">
      <alignment horizontal="left" wrapText="1"/>
    </xf>
    <xf numFmtId="9" fontId="25" fillId="0" borderId="11" xfId="0" applyNumberFormat="1" applyFont="1" applyBorder="1" applyAlignment="1"/>
    <xf numFmtId="9" fontId="25" fillId="0" borderId="0" xfId="0" applyNumberFormat="1" applyFont="1" applyBorder="1" applyAlignment="1"/>
    <xf numFmtId="0" fontId="1" fillId="0" borderId="8" xfId="0" applyFont="1" applyBorder="1" applyAlignment="1"/>
    <xf numFmtId="10" fontId="25" fillId="0" borderId="11" xfId="0" applyNumberFormat="1" applyFont="1" applyBorder="1" applyAlignment="1"/>
    <xf numFmtId="10" fontId="25" fillId="0" borderId="0" xfId="0" applyNumberFormat="1" applyFont="1" applyBorder="1" applyAlignment="1"/>
    <xf numFmtId="10" fontId="25" fillId="0" borderId="12" xfId="0" applyNumberFormat="1" applyFont="1" applyBorder="1" applyAlignment="1"/>
    <xf numFmtId="10" fontId="25" fillId="0" borderId="3" xfId="0" applyNumberFormat="1" applyFont="1" applyBorder="1" applyAlignment="1"/>
    <xf numFmtId="0" fontId="1" fillId="0" borderId="10" xfId="0" applyFont="1" applyBorder="1" applyAlignment="1"/>
    <xf numFmtId="0" fontId="1" fillId="0" borderId="0" xfId="0" applyFont="1" applyBorder="1" applyAlignment="1"/>
  </cellXfs>
  <cellStyles count="5">
    <cellStyle name="Comma" xfId="4" builtinId="3"/>
    <cellStyle name="Currency" xfId="1" builtinId="4"/>
    <cellStyle name="Hyperlink" xfId="3" builtinId="8"/>
    <cellStyle name="Normal" xfId="0" builtinId="0"/>
    <cellStyle name="Percent" xfId="2" builtinId="5"/>
  </cellStyles>
  <dxfs count="0"/>
  <tableStyles count="0" defaultTableStyle="TableStyleMedium2" defaultPivotStyle="PivotStyleLight16"/>
  <colors>
    <mruColors>
      <color rgb="FF0000FF"/>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66675</xdr:rowOff>
    </xdr:from>
    <xdr:to>
      <xdr:col>2</xdr:col>
      <xdr:colOff>638175</xdr:colOff>
      <xdr:row>5</xdr:row>
      <xdr:rowOff>6178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66675"/>
          <a:ext cx="2162175" cy="892003"/>
        </a:xfrm>
        <a:prstGeom prst="rect">
          <a:avLst/>
        </a:prstGeom>
      </xdr:spPr>
    </xdr:pic>
    <xdr:clientData/>
  </xdr:twoCellAnchor>
  <xdr:twoCellAnchor>
    <xdr:from>
      <xdr:col>2</xdr:col>
      <xdr:colOff>12700</xdr:colOff>
      <xdr:row>12</xdr:row>
      <xdr:rowOff>12700</xdr:rowOff>
    </xdr:from>
    <xdr:to>
      <xdr:col>17</xdr:col>
      <xdr:colOff>635000</xdr:colOff>
      <xdr:row>25</xdr:row>
      <xdr:rowOff>63500</xdr:rowOff>
    </xdr:to>
    <xdr:sp macro="" textlink="">
      <xdr:nvSpPr>
        <xdr:cNvPr id="3" name="TextBox 2">
          <a:extLst>
            <a:ext uri="{FF2B5EF4-FFF2-40B4-BE49-F238E27FC236}">
              <a16:creationId xmlns:a16="http://schemas.microsoft.com/office/drawing/2014/main" id="{D8BEDE7E-83AA-E24C-B172-49E41E74719E}"/>
            </a:ext>
          </a:extLst>
        </xdr:cNvPr>
        <xdr:cNvSpPr txBox="1"/>
      </xdr:nvSpPr>
      <xdr:spPr>
        <a:xfrm>
          <a:off x="1358900" y="2298700"/>
          <a:ext cx="13614400" cy="252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Sarah Chan, at age 22, was hired into an entry-level actuarial position in 2012 with a starting salary of $50,000. She has been successful at passing actuarial exams and she expects to earn $100,000 by 2017 when she’ll get her fellowship. Her salary is expected to increase by 3% per year starting in 2018, all the way until</a:t>
          </a:r>
        </a:p>
        <a:p>
          <a:r>
            <a:rPr lang="en-US" sz="1400"/>
            <a:t>she retires at age 65.</a:t>
          </a:r>
        </a:p>
        <a:p>
          <a:endParaRPr lang="en-US" sz="1400"/>
        </a:p>
        <a:p>
          <a:r>
            <a:rPr lang="en-US" sz="1400"/>
            <a:t>Outside of work, she as a 30 year fixed mortgage that she pays $18,000 per year. She started paying her mortgage in 2012. She also has student loan debt that she will pay off in 2021. Both the mortgage and the student loan debt payments are steady through the life of the loan. She does save $100 per month into her retirement fund; Sarah does not expect to increase her contribution (i.e. steady $100 per month until she retires). Sarah has other expenses like various insurance, living expenses, and other expenses. Whatever money she has left over annual, she puts into her Personal Savings Account that earns 1% interest and that rate is not expected to change until she retires.</a:t>
          </a:r>
        </a:p>
        <a:p>
          <a:endParaRPr lang="en-US" sz="1400"/>
        </a:p>
        <a:p>
          <a:r>
            <a:rPr lang="en-US" sz="1400"/>
            <a:t>Your overall task is to create a financial model in Excel that projects Sarah Chan’s Net Income and Personal Savings Account until she retires at age 65. Historical data is through 12/31/2016. Your first projected year is as of 12/31/2017.</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theinfiniteactuary.com/exams/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H62"/>
  <sheetViews>
    <sheetView tabSelected="1" workbookViewId="0">
      <selection activeCell="C11" sqref="C11"/>
    </sheetView>
  </sheetViews>
  <sheetFormatPr baseColWidth="10" defaultColWidth="8.83203125" defaultRowHeight="15"/>
  <cols>
    <col min="2" max="2" width="15.6640625" customWidth="1"/>
    <col min="3" max="5" width="26.83203125" customWidth="1"/>
  </cols>
  <sheetData>
    <row r="7" spans="1:4" ht="20">
      <c r="A7" s="11" t="s">
        <v>4</v>
      </c>
      <c r="B7" s="10"/>
      <c r="C7" s="10"/>
      <c r="D7" s="10"/>
    </row>
    <row r="8" spans="1:4" ht="20">
      <c r="A8" s="10" t="s">
        <v>5</v>
      </c>
      <c r="B8" s="10"/>
      <c r="C8" s="10"/>
      <c r="D8" s="10"/>
    </row>
    <row r="9" spans="1:4" ht="20">
      <c r="A9" s="10" t="s">
        <v>6</v>
      </c>
    </row>
    <row r="10" spans="1:4" ht="21">
      <c r="A10" s="95" t="s">
        <v>51</v>
      </c>
      <c r="B10" s="96"/>
      <c r="C10" s="96" t="s">
        <v>54</v>
      </c>
    </row>
    <row r="11" spans="1:4" ht="21">
      <c r="A11" s="95" t="s">
        <v>52</v>
      </c>
      <c r="B11" s="96"/>
      <c r="C11" s="97">
        <v>43403</v>
      </c>
    </row>
    <row r="12" spans="1:4">
      <c r="A12" s="91"/>
      <c r="C12" s="92"/>
    </row>
    <row r="13" spans="1:4" ht="21">
      <c r="A13" s="98" t="s">
        <v>36</v>
      </c>
    </row>
    <row r="27" spans="1:8" ht="16">
      <c r="A27" s="94" t="s">
        <v>37</v>
      </c>
      <c r="B27" s="93"/>
      <c r="C27" s="99" t="s">
        <v>53</v>
      </c>
      <c r="D27" s="93"/>
      <c r="E27" s="93"/>
      <c r="F27" s="93"/>
      <c r="G27" s="93"/>
      <c r="H27" s="93"/>
    </row>
    <row r="28" spans="1:8" ht="16">
      <c r="A28" s="93"/>
      <c r="B28" s="93"/>
      <c r="C28" s="93"/>
      <c r="D28" s="93"/>
      <c r="E28" s="93"/>
      <c r="F28" s="93"/>
      <c r="G28" s="93"/>
      <c r="H28" s="93"/>
    </row>
    <row r="29" spans="1:8" ht="16">
      <c r="A29" s="94" t="s">
        <v>38</v>
      </c>
      <c r="B29" s="93"/>
      <c r="C29" s="99" t="s">
        <v>42</v>
      </c>
      <c r="D29" s="93"/>
      <c r="E29" s="93"/>
      <c r="F29" s="93"/>
      <c r="G29" s="93"/>
      <c r="H29" s="93"/>
    </row>
    <row r="30" spans="1:8" ht="16">
      <c r="A30" s="93"/>
      <c r="B30" s="93"/>
      <c r="C30" s="93"/>
      <c r="D30" s="93"/>
      <c r="E30" s="93"/>
      <c r="F30" s="93"/>
      <c r="G30" s="93"/>
      <c r="H30" s="93"/>
    </row>
    <row r="31" spans="1:8" ht="16">
      <c r="A31" s="94" t="s">
        <v>39</v>
      </c>
      <c r="B31" s="93"/>
      <c r="C31" s="99" t="s">
        <v>43</v>
      </c>
      <c r="D31" s="93"/>
      <c r="E31" s="93"/>
      <c r="F31" s="93"/>
      <c r="G31" s="93"/>
      <c r="H31" s="93"/>
    </row>
    <row r="32" spans="1:8" ht="16">
      <c r="A32" s="93"/>
      <c r="B32" s="93"/>
      <c r="C32" s="93"/>
      <c r="D32" s="93"/>
      <c r="E32" s="93"/>
      <c r="F32" s="93"/>
      <c r="G32" s="93"/>
      <c r="H32" s="93"/>
    </row>
    <row r="33" spans="1:8" ht="16">
      <c r="A33" s="94" t="s">
        <v>40</v>
      </c>
      <c r="B33" s="93"/>
      <c r="C33" s="99" t="s">
        <v>44</v>
      </c>
      <c r="D33" s="93"/>
      <c r="E33" s="93"/>
      <c r="F33" s="93"/>
      <c r="G33" s="93"/>
      <c r="H33" s="93"/>
    </row>
    <row r="34" spans="1:8" ht="16">
      <c r="A34" s="93"/>
      <c r="B34" s="93"/>
      <c r="C34" s="93"/>
      <c r="D34" s="93"/>
      <c r="E34" s="93"/>
      <c r="F34" s="93"/>
      <c r="G34" s="93"/>
      <c r="H34" s="93"/>
    </row>
    <row r="35" spans="1:8" ht="16">
      <c r="A35" s="94" t="s">
        <v>41</v>
      </c>
      <c r="B35" s="93"/>
      <c r="C35" s="99" t="s">
        <v>45</v>
      </c>
      <c r="D35" s="93"/>
      <c r="E35" s="93"/>
      <c r="F35" s="93"/>
      <c r="G35" s="93"/>
      <c r="H35" s="93"/>
    </row>
    <row r="36" spans="1:8" ht="16">
      <c r="A36" s="93"/>
      <c r="B36" s="93"/>
      <c r="C36" s="93"/>
      <c r="D36" s="93"/>
      <c r="E36" s="93"/>
      <c r="F36" s="93"/>
      <c r="G36" s="93"/>
      <c r="H36" s="93"/>
    </row>
    <row r="37" spans="1:8" ht="16">
      <c r="A37" s="94" t="s">
        <v>46</v>
      </c>
      <c r="B37" s="93"/>
      <c r="C37" s="99" t="s">
        <v>47</v>
      </c>
      <c r="D37" s="93"/>
      <c r="E37" s="93"/>
      <c r="F37" s="93"/>
      <c r="G37" s="93"/>
      <c r="H37" s="93"/>
    </row>
    <row r="38" spans="1:8" ht="16">
      <c r="A38" s="93"/>
      <c r="B38" s="93"/>
      <c r="C38" s="93"/>
      <c r="D38" s="93"/>
      <c r="E38" s="93"/>
      <c r="F38" s="93"/>
      <c r="G38" s="93"/>
      <c r="H38" s="93"/>
    </row>
    <row r="39" spans="1:8" ht="16">
      <c r="A39" s="93"/>
      <c r="B39" s="93"/>
      <c r="C39" s="93"/>
      <c r="D39" s="93"/>
      <c r="E39" s="93"/>
      <c r="F39" s="93"/>
      <c r="G39" s="93"/>
      <c r="H39" s="93"/>
    </row>
    <row r="40" spans="1:8" ht="50" customHeight="1">
      <c r="A40" s="93"/>
      <c r="B40" s="93"/>
      <c r="C40" s="100" t="s">
        <v>48</v>
      </c>
      <c r="D40" s="101" t="s">
        <v>49</v>
      </c>
      <c r="E40" s="102" t="s">
        <v>50</v>
      </c>
      <c r="F40" s="93"/>
      <c r="G40" s="93"/>
      <c r="H40" s="93"/>
    </row>
    <row r="41" spans="1:8" ht="16">
      <c r="A41" s="93"/>
      <c r="B41" s="93"/>
      <c r="C41" s="103">
        <v>0</v>
      </c>
      <c r="D41" s="104">
        <v>0</v>
      </c>
      <c r="E41" s="105"/>
      <c r="F41" s="93"/>
      <c r="G41" s="93"/>
      <c r="H41" s="93"/>
    </row>
    <row r="42" spans="1:8" ht="16">
      <c r="A42" s="93"/>
      <c r="B42" s="93"/>
      <c r="C42" s="106">
        <v>5.0000000000000001E-3</v>
      </c>
      <c r="D42" s="107">
        <v>5.0000000000000001E-3</v>
      </c>
      <c r="E42" s="105"/>
      <c r="F42" s="93"/>
      <c r="G42" s="93"/>
      <c r="H42" s="93"/>
    </row>
    <row r="43" spans="1:8" ht="16">
      <c r="A43" s="93"/>
      <c r="B43" s="93"/>
      <c r="C43" s="106">
        <v>0.01</v>
      </c>
      <c r="D43" s="107">
        <v>0.01</v>
      </c>
      <c r="E43" s="105"/>
      <c r="F43" s="93"/>
      <c r="G43" s="93"/>
      <c r="H43" s="93"/>
    </row>
    <row r="44" spans="1:8" ht="16">
      <c r="A44" s="93"/>
      <c r="B44" s="93"/>
      <c r="C44" s="106">
        <v>1.4999999999999999E-2</v>
      </c>
      <c r="D44" s="107">
        <v>1.4999999999999999E-2</v>
      </c>
      <c r="E44" s="105"/>
      <c r="F44" s="93"/>
      <c r="G44" s="93"/>
      <c r="H44" s="93"/>
    </row>
    <row r="45" spans="1:8" ht="16">
      <c r="A45" s="93"/>
      <c r="B45" s="93"/>
      <c r="C45" s="103">
        <v>0.02</v>
      </c>
      <c r="D45" s="104">
        <v>0.02</v>
      </c>
      <c r="E45" s="105"/>
      <c r="F45" s="93"/>
      <c r="G45" s="93"/>
      <c r="H45" s="93"/>
    </row>
    <row r="46" spans="1:8" ht="16">
      <c r="A46" s="93"/>
      <c r="B46" s="93"/>
      <c r="C46" s="106">
        <v>2.5000000000000001E-2</v>
      </c>
      <c r="D46" s="107">
        <v>2.5000000000000001E-2</v>
      </c>
      <c r="E46" s="105"/>
      <c r="F46" s="93"/>
      <c r="G46" s="93"/>
      <c r="H46" s="93"/>
    </row>
    <row r="47" spans="1:8" ht="16">
      <c r="A47" s="93"/>
      <c r="B47" s="93"/>
      <c r="C47" s="103">
        <v>0.03</v>
      </c>
      <c r="D47" s="104">
        <v>0.03</v>
      </c>
      <c r="E47" s="105"/>
      <c r="F47" s="93"/>
      <c r="G47" s="93"/>
      <c r="H47" s="93"/>
    </row>
    <row r="48" spans="1:8" ht="16">
      <c r="A48" s="93"/>
      <c r="B48" s="93"/>
      <c r="C48" s="106">
        <v>3.5000000000000003E-2</v>
      </c>
      <c r="D48" s="107">
        <v>3.5000000000000003E-2</v>
      </c>
      <c r="E48" s="105"/>
      <c r="F48" s="93"/>
      <c r="G48" s="93"/>
      <c r="H48" s="93"/>
    </row>
    <row r="49" spans="1:8" ht="16">
      <c r="A49" s="93"/>
      <c r="B49" s="93"/>
      <c r="C49" s="106">
        <v>0.04</v>
      </c>
      <c r="D49" s="107">
        <v>0.04</v>
      </c>
      <c r="E49" s="105"/>
      <c r="F49" s="93"/>
      <c r="G49" s="93"/>
      <c r="H49" s="93"/>
    </row>
    <row r="50" spans="1:8" ht="16">
      <c r="A50" s="93"/>
      <c r="B50" s="93"/>
      <c r="C50" s="106">
        <v>4.4999999999999998E-2</v>
      </c>
      <c r="D50" s="107">
        <v>4.4999999999999998E-2</v>
      </c>
      <c r="E50" s="105"/>
      <c r="F50" s="93"/>
      <c r="G50" s="93"/>
      <c r="H50" s="93"/>
    </row>
    <row r="51" spans="1:8" ht="16">
      <c r="A51" s="93"/>
      <c r="B51" s="93"/>
      <c r="C51" s="108">
        <v>0.05</v>
      </c>
      <c r="D51" s="109">
        <v>0.05</v>
      </c>
      <c r="E51" s="110"/>
      <c r="F51" s="93"/>
      <c r="G51" s="93"/>
      <c r="H51" s="93"/>
    </row>
    <row r="52" spans="1:8" ht="16">
      <c r="A52" s="93"/>
      <c r="B52" s="93"/>
      <c r="C52" s="107"/>
      <c r="D52" s="107"/>
      <c r="E52" s="111"/>
      <c r="F52" s="93"/>
      <c r="G52" s="93"/>
      <c r="H52" s="93"/>
    </row>
    <row r="53" spans="1:8">
      <c r="C53" s="90"/>
      <c r="D53" s="90"/>
      <c r="E53" s="89"/>
    </row>
    <row r="54" spans="1:8">
      <c r="C54" s="88"/>
      <c r="D54" s="88"/>
      <c r="E54" s="89"/>
    </row>
    <row r="55" spans="1:8">
      <c r="C55" s="90"/>
      <c r="D55" s="90"/>
      <c r="E55" s="89"/>
    </row>
    <row r="56" spans="1:8">
      <c r="C56" s="87"/>
      <c r="D56" s="87"/>
      <c r="E56" s="89"/>
    </row>
    <row r="57" spans="1:8">
      <c r="C57" s="90"/>
      <c r="D57" s="90"/>
      <c r="E57" s="89"/>
    </row>
    <row r="58" spans="1:8">
      <c r="C58" s="90"/>
      <c r="D58" s="90"/>
      <c r="E58" s="89"/>
    </row>
    <row r="59" spans="1:8">
      <c r="C59" s="90"/>
      <c r="D59" s="90"/>
      <c r="E59" s="90"/>
    </row>
    <row r="60" spans="1:8">
      <c r="C60" s="90"/>
      <c r="D60" s="90"/>
      <c r="E60" s="90"/>
    </row>
    <row r="61" spans="1:8">
      <c r="C61" s="90"/>
      <c r="D61" s="90"/>
      <c r="E61" s="90"/>
    </row>
    <row r="62" spans="1:8">
      <c r="C62" s="87"/>
      <c r="D62" s="87"/>
      <c r="E62" s="89"/>
    </row>
  </sheetData>
  <hyperlinks>
    <hyperlink ref="A7"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EF8C-0AA9-6B47-8007-50883018F09B}">
  <dimension ref="A1:P39"/>
  <sheetViews>
    <sheetView workbookViewId="0">
      <selection activeCell="Q30" sqref="Q30"/>
    </sheetView>
  </sheetViews>
  <sheetFormatPr baseColWidth="10" defaultColWidth="9.1640625" defaultRowHeight="13"/>
  <cols>
    <col min="1" max="1" width="9.1640625" style="2"/>
    <col min="2" max="2" width="4" style="2" customWidth="1"/>
    <col min="3" max="7" width="9.1640625" style="2"/>
    <col min="8" max="8" width="10.5" style="2" bestFit="1" customWidth="1"/>
    <col min="9" max="12" width="11.33203125" style="2" bestFit="1" customWidth="1"/>
    <col min="13" max="13" width="11.5" style="2" bestFit="1" customWidth="1"/>
    <col min="14" max="16" width="12.33203125" style="2" bestFit="1" customWidth="1"/>
    <col min="17" max="16384" width="9.1640625" style="2"/>
  </cols>
  <sheetData>
    <row r="1" spans="1:16">
      <c r="A1" s="6"/>
      <c r="G1" s="25" t="s">
        <v>17</v>
      </c>
      <c r="H1" s="24">
        <v>22</v>
      </c>
    </row>
    <row r="2" spans="1:16">
      <c r="H2" s="12"/>
      <c r="I2" s="13"/>
      <c r="J2" s="13" t="s">
        <v>1</v>
      </c>
      <c r="K2" s="13"/>
      <c r="L2" s="15"/>
      <c r="M2" s="14"/>
      <c r="N2" s="14" t="s">
        <v>2</v>
      </c>
      <c r="O2" s="14"/>
      <c r="P2" s="14"/>
    </row>
    <row r="3" spans="1:16">
      <c r="H3" s="19">
        <f t="shared" ref="H3:J3" si="0">I3-1</f>
        <v>2012</v>
      </c>
      <c r="I3" s="19">
        <f t="shared" si="0"/>
        <v>2013</v>
      </c>
      <c r="J3" s="19">
        <f t="shared" si="0"/>
        <v>2014</v>
      </c>
      <c r="K3" s="19">
        <f>L3-1</f>
        <v>2015</v>
      </c>
      <c r="L3" s="20">
        <f>M3-1</f>
        <v>2016</v>
      </c>
      <c r="M3" s="56">
        <v>2017</v>
      </c>
      <c r="N3" s="19">
        <f>M3+1</f>
        <v>2018</v>
      </c>
      <c r="O3" s="19">
        <f t="shared" ref="O3:P3" si="1">N3+1</f>
        <v>2019</v>
      </c>
      <c r="P3" s="19">
        <f t="shared" si="1"/>
        <v>2020</v>
      </c>
    </row>
    <row r="4" spans="1:16">
      <c r="H4" s="21"/>
      <c r="I4" s="21"/>
      <c r="J4" s="21"/>
      <c r="K4" s="21"/>
      <c r="L4" s="22"/>
      <c r="M4" s="21"/>
      <c r="N4" s="21"/>
      <c r="O4" s="21"/>
      <c r="P4" s="21"/>
    </row>
    <row r="5" spans="1:16">
      <c r="B5" s="4" t="s">
        <v>9</v>
      </c>
      <c r="H5" s="21"/>
      <c r="I5" s="21"/>
      <c r="J5" s="21"/>
      <c r="K5" s="21"/>
      <c r="L5" s="22"/>
      <c r="M5" s="21"/>
      <c r="N5" s="21"/>
      <c r="O5" s="21"/>
      <c r="P5" s="21"/>
    </row>
    <row r="6" spans="1:16">
      <c r="B6" s="2" t="s">
        <v>15</v>
      </c>
      <c r="H6" s="7">
        <v>50000</v>
      </c>
      <c r="I6" s="7">
        <v>60000</v>
      </c>
      <c r="J6" s="7">
        <v>70000</v>
      </c>
      <c r="K6" s="7">
        <v>80000</v>
      </c>
      <c r="L6" s="17">
        <v>90000</v>
      </c>
      <c r="M6" s="23"/>
      <c r="N6" s="23"/>
      <c r="O6" s="23"/>
      <c r="P6" s="23"/>
    </row>
    <row r="7" spans="1:16">
      <c r="H7" s="57"/>
      <c r="I7" s="57"/>
      <c r="J7" s="57"/>
      <c r="K7" s="57"/>
      <c r="L7" s="58"/>
      <c r="M7" s="57"/>
      <c r="N7" s="57"/>
      <c r="O7" s="57"/>
      <c r="P7" s="57"/>
    </row>
    <row r="8" spans="1:16">
      <c r="C8" s="3" t="s">
        <v>10</v>
      </c>
      <c r="H8" s="59"/>
      <c r="I8" s="59"/>
      <c r="J8" s="59"/>
      <c r="K8" s="59"/>
      <c r="L8" s="60"/>
      <c r="M8" s="59"/>
      <c r="N8" s="59"/>
      <c r="O8" s="59"/>
      <c r="P8" s="59"/>
    </row>
    <row r="9" spans="1:16">
      <c r="H9" s="59"/>
      <c r="I9" s="59"/>
      <c r="J9" s="59"/>
      <c r="K9" s="59"/>
      <c r="L9" s="60"/>
      <c r="M9" s="59"/>
      <c r="N9" s="59"/>
      <c r="O9" s="59"/>
      <c r="P9" s="59"/>
    </row>
    <row r="10" spans="1:16">
      <c r="B10" s="4" t="s">
        <v>11</v>
      </c>
      <c r="H10" s="59"/>
      <c r="I10" s="59"/>
      <c r="J10" s="59"/>
      <c r="K10" s="59"/>
      <c r="L10" s="60"/>
      <c r="M10" s="59"/>
      <c r="N10" s="59"/>
      <c r="O10" s="59"/>
      <c r="P10" s="59"/>
    </row>
    <row r="11" spans="1:16">
      <c r="B11" s="2" t="s">
        <v>7</v>
      </c>
      <c r="H11" s="61">
        <f>1500*12</f>
        <v>18000</v>
      </c>
      <c r="I11" s="61">
        <f t="shared" ref="I11:L11" si="2">1500*12</f>
        <v>18000</v>
      </c>
      <c r="J11" s="61">
        <f t="shared" si="2"/>
        <v>18000</v>
      </c>
      <c r="K11" s="61">
        <f t="shared" si="2"/>
        <v>18000</v>
      </c>
      <c r="L11" s="62">
        <f t="shared" si="2"/>
        <v>18000</v>
      </c>
      <c r="M11" s="59"/>
      <c r="N11" s="59"/>
      <c r="O11" s="59"/>
      <c r="P11" s="59"/>
    </row>
    <row r="12" spans="1:16">
      <c r="B12" s="2" t="s">
        <v>16</v>
      </c>
      <c r="H12" s="61">
        <f>300*12</f>
        <v>3600</v>
      </c>
      <c r="I12" s="61">
        <f t="shared" ref="I12:L12" si="3">300*12</f>
        <v>3600</v>
      </c>
      <c r="J12" s="61">
        <f t="shared" si="3"/>
        <v>3600</v>
      </c>
      <c r="K12" s="61">
        <f t="shared" si="3"/>
        <v>3600</v>
      </c>
      <c r="L12" s="62">
        <f t="shared" si="3"/>
        <v>3600</v>
      </c>
      <c r="M12" s="59"/>
      <c r="N12" s="59"/>
      <c r="O12" s="59"/>
      <c r="P12" s="59"/>
    </row>
    <row r="13" spans="1:16">
      <c r="B13" s="2" t="s">
        <v>18</v>
      </c>
      <c r="H13" s="61">
        <v>250</v>
      </c>
      <c r="I13" s="61">
        <v>300</v>
      </c>
      <c r="J13" s="61">
        <v>350</v>
      </c>
      <c r="K13" s="61">
        <v>400</v>
      </c>
      <c r="L13" s="62">
        <v>450</v>
      </c>
      <c r="M13" s="59"/>
      <c r="N13" s="59"/>
      <c r="O13" s="59"/>
      <c r="P13" s="59"/>
    </row>
    <row r="14" spans="1:16">
      <c r="B14" s="2" t="s">
        <v>19</v>
      </c>
      <c r="H14" s="61">
        <v>4500</v>
      </c>
      <c r="I14" s="61">
        <v>5400</v>
      </c>
      <c r="J14" s="61">
        <v>6300</v>
      </c>
      <c r="K14" s="61">
        <v>7200</v>
      </c>
      <c r="L14" s="62">
        <v>8100</v>
      </c>
      <c r="M14" s="59"/>
      <c r="N14" s="59"/>
      <c r="O14" s="59"/>
      <c r="P14" s="59"/>
    </row>
    <row r="15" spans="1:16">
      <c r="B15" s="2" t="s">
        <v>20</v>
      </c>
      <c r="H15" s="61">
        <f>100*12</f>
        <v>1200</v>
      </c>
      <c r="I15" s="61">
        <f t="shared" ref="I15:L15" si="4">100*12</f>
        <v>1200</v>
      </c>
      <c r="J15" s="61">
        <f t="shared" si="4"/>
        <v>1200</v>
      </c>
      <c r="K15" s="61">
        <f t="shared" si="4"/>
        <v>1200</v>
      </c>
      <c r="L15" s="62">
        <f t="shared" si="4"/>
        <v>1200</v>
      </c>
      <c r="M15" s="59"/>
      <c r="N15" s="59"/>
      <c r="O15" s="59"/>
      <c r="P15" s="59"/>
    </row>
    <row r="16" spans="1:16">
      <c r="B16" s="2" t="s">
        <v>8</v>
      </c>
      <c r="H16" s="61">
        <v>6000</v>
      </c>
      <c r="I16" s="61">
        <v>7200</v>
      </c>
      <c r="J16" s="61">
        <v>8400</v>
      </c>
      <c r="K16" s="61">
        <v>9600</v>
      </c>
      <c r="L16" s="62">
        <v>10800</v>
      </c>
      <c r="M16" s="59"/>
      <c r="N16" s="59"/>
      <c r="O16" s="59"/>
      <c r="P16" s="59"/>
    </row>
    <row r="17" spans="2:16">
      <c r="H17" s="63"/>
      <c r="I17" s="63"/>
      <c r="J17" s="63"/>
      <c r="K17" s="63"/>
      <c r="L17" s="64"/>
      <c r="M17" s="57"/>
      <c r="N17" s="57"/>
      <c r="O17" s="57"/>
      <c r="P17" s="57"/>
    </row>
    <row r="18" spans="2:16">
      <c r="B18" s="3"/>
      <c r="C18" s="3" t="s">
        <v>12</v>
      </c>
      <c r="H18" s="59"/>
      <c r="I18" s="59"/>
      <c r="J18" s="59"/>
      <c r="K18" s="59"/>
      <c r="L18" s="60"/>
      <c r="M18" s="59"/>
      <c r="N18" s="59"/>
      <c r="O18" s="59"/>
      <c r="P18" s="59"/>
    </row>
    <row r="19" spans="2:16">
      <c r="H19" s="59"/>
      <c r="I19" s="59"/>
      <c r="J19" s="59"/>
      <c r="K19" s="59"/>
      <c r="L19" s="60"/>
      <c r="M19" s="59"/>
      <c r="N19" s="59"/>
      <c r="O19" s="59"/>
      <c r="P19" s="59"/>
    </row>
    <row r="20" spans="2:16">
      <c r="B20" s="1" t="s">
        <v>13</v>
      </c>
      <c r="C20" s="1"/>
      <c r="D20" s="1"/>
      <c r="E20" s="1"/>
      <c r="F20" s="1"/>
      <c r="G20" s="1"/>
      <c r="H20" s="65"/>
      <c r="I20" s="65"/>
      <c r="J20" s="65"/>
      <c r="K20" s="65"/>
      <c r="L20" s="66"/>
      <c r="M20" s="65"/>
      <c r="N20" s="65"/>
      <c r="O20" s="65"/>
      <c r="P20" s="65"/>
    </row>
    <row r="21" spans="2:16">
      <c r="H21" s="59"/>
      <c r="I21" s="59"/>
      <c r="J21" s="59"/>
      <c r="K21" s="59"/>
      <c r="L21" s="60"/>
      <c r="M21" s="59"/>
      <c r="N21" s="59"/>
      <c r="O21" s="59"/>
      <c r="P21" s="59"/>
    </row>
    <row r="22" spans="2:16">
      <c r="B22" s="2" t="s">
        <v>0</v>
      </c>
      <c r="H22" s="61">
        <f>28%*H6</f>
        <v>14000.000000000002</v>
      </c>
      <c r="I22" s="61">
        <f t="shared" ref="I22:L22" si="5">28%*I6</f>
        <v>16800</v>
      </c>
      <c r="J22" s="61">
        <f t="shared" si="5"/>
        <v>19600.000000000004</v>
      </c>
      <c r="K22" s="61">
        <f t="shared" si="5"/>
        <v>22400.000000000004</v>
      </c>
      <c r="L22" s="62">
        <f t="shared" si="5"/>
        <v>25200.000000000004</v>
      </c>
      <c r="M22" s="59"/>
      <c r="N22" s="59"/>
      <c r="O22" s="59"/>
      <c r="P22" s="59"/>
    </row>
    <row r="23" spans="2:16">
      <c r="H23" s="59"/>
      <c r="I23" s="59"/>
      <c r="J23" s="59"/>
      <c r="K23" s="59"/>
      <c r="L23" s="60"/>
      <c r="M23" s="59"/>
      <c r="N23" s="59"/>
      <c r="O23" s="59"/>
      <c r="P23" s="59"/>
    </row>
    <row r="24" spans="2:16">
      <c r="B24" s="1" t="s">
        <v>3</v>
      </c>
      <c r="C24" s="1"/>
      <c r="D24" s="1"/>
      <c r="E24" s="1"/>
      <c r="F24" s="1"/>
      <c r="G24" s="1"/>
      <c r="H24" s="27"/>
      <c r="I24" s="27"/>
      <c r="J24" s="27"/>
      <c r="K24" s="27"/>
      <c r="L24" s="26"/>
      <c r="M24" s="65"/>
      <c r="N24" s="65"/>
      <c r="O24" s="65"/>
      <c r="P24" s="65"/>
    </row>
    <row r="25" spans="2:16">
      <c r="L25" s="66"/>
    </row>
    <row r="26" spans="2:16">
      <c r="B26" s="2" t="s">
        <v>30</v>
      </c>
      <c r="H26" s="61">
        <v>2449.9999999999982</v>
      </c>
      <c r="I26" s="61">
        <v>9974.4999999999982</v>
      </c>
      <c r="J26" s="61">
        <v>22624.244999999995</v>
      </c>
      <c r="K26" s="61">
        <v>40450.487449999993</v>
      </c>
      <c r="L26" s="62">
        <v>63504.992324499995</v>
      </c>
      <c r="M26" s="8"/>
      <c r="N26" s="8"/>
      <c r="O26" s="8"/>
      <c r="P26" s="8"/>
    </row>
    <row r="27" spans="2:16">
      <c r="L27" s="16"/>
    </row>
    <row r="28" spans="2:16">
      <c r="L28" s="16"/>
    </row>
    <row r="29" spans="2:16">
      <c r="B29" s="5" t="s">
        <v>14</v>
      </c>
      <c r="L29" s="16"/>
    </row>
    <row r="30" spans="2:16">
      <c r="L30" s="16"/>
    </row>
    <row r="31" spans="2:16">
      <c r="C31" s="2" t="s">
        <v>21</v>
      </c>
      <c r="H31" s="67"/>
      <c r="I31" s="9"/>
      <c r="J31" s="9"/>
      <c r="K31" s="9"/>
      <c r="L31" s="18"/>
      <c r="M31" s="31">
        <v>0</v>
      </c>
      <c r="N31" s="31">
        <v>0</v>
      </c>
      <c r="O31" s="68"/>
      <c r="P31" s="68"/>
    </row>
    <row r="32" spans="2:16">
      <c r="C32" s="2" t="s">
        <v>23</v>
      </c>
      <c r="H32" s="9"/>
      <c r="I32" s="9"/>
      <c r="J32" s="9"/>
      <c r="K32" s="9"/>
      <c r="L32" s="18"/>
    </row>
    <row r="33" spans="3:16">
      <c r="C33" s="2" t="s">
        <v>22</v>
      </c>
      <c r="H33" s="9"/>
      <c r="I33" s="9"/>
      <c r="J33" s="9"/>
      <c r="K33" s="9"/>
      <c r="L33" s="18"/>
    </row>
    <row r="34" spans="3:16">
      <c r="C34" s="2" t="s">
        <v>24</v>
      </c>
      <c r="H34" s="9"/>
      <c r="I34" s="9"/>
      <c r="J34" s="9"/>
      <c r="K34" s="9"/>
      <c r="L34" s="18"/>
      <c r="M34" s="31">
        <v>0</v>
      </c>
      <c r="N34" s="29"/>
      <c r="O34" s="29"/>
      <c r="P34" s="29"/>
    </row>
    <row r="35" spans="3:16">
      <c r="C35" s="2" t="s">
        <v>25</v>
      </c>
      <c r="H35" s="9"/>
      <c r="I35" s="9"/>
      <c r="J35" s="9"/>
      <c r="K35" s="9"/>
      <c r="L35" s="18"/>
      <c r="M35" s="31">
        <v>0</v>
      </c>
      <c r="N35" s="29"/>
      <c r="O35" s="29"/>
      <c r="P35" s="29"/>
    </row>
    <row r="36" spans="3:16">
      <c r="C36" s="2" t="s">
        <v>26</v>
      </c>
      <c r="H36" s="9"/>
      <c r="I36" s="9"/>
      <c r="J36" s="9"/>
      <c r="K36" s="9"/>
      <c r="L36" s="18"/>
    </row>
    <row r="37" spans="3:16">
      <c r="C37" s="2" t="s">
        <v>27</v>
      </c>
      <c r="H37" s="9"/>
      <c r="I37" s="9"/>
      <c r="J37" s="9"/>
      <c r="K37" s="9"/>
      <c r="L37" s="18"/>
      <c r="M37" s="31">
        <v>0</v>
      </c>
      <c r="N37" s="29"/>
      <c r="O37" s="29"/>
      <c r="P37" s="29"/>
    </row>
    <row r="38" spans="3:16">
      <c r="C38" s="2" t="s">
        <v>29</v>
      </c>
      <c r="H38" s="9"/>
      <c r="I38" s="9"/>
      <c r="J38" s="9"/>
      <c r="K38" s="9"/>
      <c r="L38" s="18"/>
      <c r="M38" s="30">
        <v>0</v>
      </c>
      <c r="N38" s="28"/>
      <c r="O38" s="28"/>
      <c r="P38" s="28"/>
    </row>
    <row r="39" spans="3:16">
      <c r="C39" s="2" t="s">
        <v>28</v>
      </c>
      <c r="H39" s="29"/>
      <c r="I39" s="29"/>
      <c r="J39" s="29"/>
      <c r="K39" s="29"/>
      <c r="L39" s="32"/>
      <c r="M39" s="30">
        <v>0</v>
      </c>
      <c r="N39" s="28"/>
      <c r="O39" s="28"/>
      <c r="P39"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9"/>
  <sheetViews>
    <sheetView topLeftCell="A2" zoomScale="120" zoomScaleNormal="120" workbookViewId="0">
      <pane xSplit="7" topLeftCell="H1" activePane="topRight" state="frozen"/>
      <selection pane="topRight" activeCell="G35" sqref="G35"/>
    </sheetView>
  </sheetViews>
  <sheetFormatPr baseColWidth="10" defaultColWidth="9.1640625" defaultRowHeight="13"/>
  <cols>
    <col min="1" max="1" width="9.1640625" style="2"/>
    <col min="2" max="2" width="4" style="2" customWidth="1"/>
    <col min="3" max="7" width="9.1640625" style="2"/>
    <col min="8" max="8" width="11.1640625" style="2" bestFit="1" customWidth="1"/>
    <col min="9" max="12" width="11.5" style="2" bestFit="1" customWidth="1"/>
    <col min="13" max="51" width="12.5" style="2" customWidth="1"/>
    <col min="52" max="16384" width="9.1640625" style="2"/>
  </cols>
  <sheetData>
    <row r="1" spans="1:51">
      <c r="A1" s="6"/>
      <c r="G1" s="25" t="s">
        <v>17</v>
      </c>
      <c r="H1" s="24">
        <v>22</v>
      </c>
      <c r="I1" s="2">
        <f>H1+1</f>
        <v>23</v>
      </c>
      <c r="J1" s="2">
        <f t="shared" ref="J1:AY1" si="0">I1+1</f>
        <v>24</v>
      </c>
      <c r="K1" s="2">
        <f t="shared" si="0"/>
        <v>25</v>
      </c>
      <c r="L1" s="2">
        <f t="shared" si="0"/>
        <v>26</v>
      </c>
      <c r="M1" s="2">
        <f t="shared" si="0"/>
        <v>27</v>
      </c>
      <c r="N1" s="2">
        <f t="shared" si="0"/>
        <v>28</v>
      </c>
      <c r="O1" s="2">
        <f t="shared" si="0"/>
        <v>29</v>
      </c>
      <c r="P1" s="2">
        <f t="shared" si="0"/>
        <v>30</v>
      </c>
      <c r="Q1" s="2">
        <f t="shared" si="0"/>
        <v>31</v>
      </c>
      <c r="R1" s="2">
        <f t="shared" si="0"/>
        <v>32</v>
      </c>
      <c r="S1" s="2">
        <f>R1+1</f>
        <v>33</v>
      </c>
      <c r="T1" s="2">
        <f t="shared" si="0"/>
        <v>34</v>
      </c>
      <c r="U1" s="2">
        <f t="shared" si="0"/>
        <v>35</v>
      </c>
      <c r="V1" s="2">
        <f t="shared" si="0"/>
        <v>36</v>
      </c>
      <c r="W1" s="2">
        <f t="shared" si="0"/>
        <v>37</v>
      </c>
      <c r="X1" s="2">
        <f t="shared" si="0"/>
        <v>38</v>
      </c>
      <c r="Y1" s="2">
        <f t="shared" si="0"/>
        <v>39</v>
      </c>
      <c r="Z1" s="2">
        <f>Y1+1</f>
        <v>40</v>
      </c>
      <c r="AA1" s="2">
        <f t="shared" si="0"/>
        <v>41</v>
      </c>
      <c r="AB1" s="2">
        <f t="shared" si="0"/>
        <v>42</v>
      </c>
      <c r="AC1" s="2">
        <f t="shared" si="0"/>
        <v>43</v>
      </c>
      <c r="AD1" s="2">
        <f t="shared" si="0"/>
        <v>44</v>
      </c>
      <c r="AE1" s="2">
        <f t="shared" si="0"/>
        <v>45</v>
      </c>
      <c r="AF1" s="2">
        <f t="shared" si="0"/>
        <v>46</v>
      </c>
      <c r="AG1" s="2">
        <f t="shared" si="0"/>
        <v>47</v>
      </c>
      <c r="AH1" s="2">
        <f t="shared" si="0"/>
        <v>48</v>
      </c>
      <c r="AI1" s="2">
        <f t="shared" si="0"/>
        <v>49</v>
      </c>
      <c r="AJ1" s="2">
        <f>AI1+1</f>
        <v>50</v>
      </c>
      <c r="AK1" s="2">
        <f t="shared" si="0"/>
        <v>51</v>
      </c>
      <c r="AL1" s="2">
        <f t="shared" si="0"/>
        <v>52</v>
      </c>
      <c r="AM1" s="2">
        <f>AL1+1</f>
        <v>53</v>
      </c>
      <c r="AN1" s="2">
        <f t="shared" si="0"/>
        <v>54</v>
      </c>
      <c r="AO1" s="2">
        <f t="shared" si="0"/>
        <v>55</v>
      </c>
      <c r="AP1" s="2">
        <f t="shared" si="0"/>
        <v>56</v>
      </c>
      <c r="AQ1" s="2">
        <f t="shared" si="0"/>
        <v>57</v>
      </c>
      <c r="AR1" s="2">
        <f t="shared" si="0"/>
        <v>58</v>
      </c>
      <c r="AS1" s="2">
        <f t="shared" si="0"/>
        <v>59</v>
      </c>
      <c r="AT1" s="2">
        <f t="shared" si="0"/>
        <v>60</v>
      </c>
      <c r="AU1" s="2">
        <f t="shared" si="0"/>
        <v>61</v>
      </c>
      <c r="AV1" s="2">
        <f t="shared" si="0"/>
        <v>62</v>
      </c>
      <c r="AW1" s="2">
        <f>AV1+1</f>
        <v>63</v>
      </c>
      <c r="AX1" s="2">
        <f t="shared" si="0"/>
        <v>64</v>
      </c>
      <c r="AY1" s="69">
        <f t="shared" si="0"/>
        <v>65</v>
      </c>
    </row>
    <row r="2" spans="1:51">
      <c r="H2" s="12"/>
      <c r="I2" s="13"/>
      <c r="J2" s="13" t="s">
        <v>1</v>
      </c>
      <c r="K2" s="13"/>
      <c r="L2" s="15"/>
      <c r="M2" s="14"/>
      <c r="N2" s="14" t="s">
        <v>2</v>
      </c>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70"/>
    </row>
    <row r="3" spans="1:51">
      <c r="H3" s="76">
        <f t="shared" ref="H3:J3" si="1">I3-1</f>
        <v>2012</v>
      </c>
      <c r="I3" s="35">
        <f t="shared" si="1"/>
        <v>2013</v>
      </c>
      <c r="J3" s="35">
        <f t="shared" si="1"/>
        <v>2014</v>
      </c>
      <c r="K3" s="35">
        <f>L3-1</f>
        <v>2015</v>
      </c>
      <c r="L3" s="20">
        <f>M3-1</f>
        <v>2016</v>
      </c>
      <c r="M3" s="36">
        <v>2017</v>
      </c>
      <c r="N3" s="35">
        <f>M3+1</f>
        <v>2018</v>
      </c>
      <c r="O3" s="35">
        <f t="shared" ref="O3:P3" si="2">N3+1</f>
        <v>2019</v>
      </c>
      <c r="P3" s="35">
        <f t="shared" si="2"/>
        <v>2020</v>
      </c>
      <c r="Q3" s="35">
        <f t="shared" ref="Q3" si="3">P3+1</f>
        <v>2021</v>
      </c>
      <c r="R3" s="35">
        <f t="shared" ref="R3" si="4">Q3+1</f>
        <v>2022</v>
      </c>
      <c r="S3" s="35">
        <f t="shared" ref="S3" si="5">R3+1</f>
        <v>2023</v>
      </c>
      <c r="T3" s="35">
        <f t="shared" ref="T3" si="6">S3+1</f>
        <v>2024</v>
      </c>
      <c r="U3" s="35">
        <f t="shared" ref="U3" si="7">T3+1</f>
        <v>2025</v>
      </c>
      <c r="V3" s="35">
        <f t="shared" ref="V3" si="8">U3+1</f>
        <v>2026</v>
      </c>
      <c r="W3" s="35">
        <f t="shared" ref="W3" si="9">V3+1</f>
        <v>2027</v>
      </c>
      <c r="X3" s="35">
        <f t="shared" ref="X3" si="10">W3+1</f>
        <v>2028</v>
      </c>
      <c r="Y3" s="35">
        <f t="shared" ref="Y3" si="11">X3+1</f>
        <v>2029</v>
      </c>
      <c r="Z3" s="35">
        <f t="shared" ref="Z3" si="12">Y3+1</f>
        <v>2030</v>
      </c>
      <c r="AA3" s="35">
        <f t="shared" ref="AA3" si="13">Z3+1</f>
        <v>2031</v>
      </c>
      <c r="AB3" s="35">
        <f t="shared" ref="AB3" si="14">AA3+1</f>
        <v>2032</v>
      </c>
      <c r="AC3" s="35">
        <f t="shared" ref="AC3" si="15">AB3+1</f>
        <v>2033</v>
      </c>
      <c r="AD3" s="35">
        <f t="shared" ref="AD3" si="16">AC3+1</f>
        <v>2034</v>
      </c>
      <c r="AE3" s="35">
        <f t="shared" ref="AE3" si="17">AD3+1</f>
        <v>2035</v>
      </c>
      <c r="AF3" s="35">
        <f t="shared" ref="AF3" si="18">AE3+1</f>
        <v>2036</v>
      </c>
      <c r="AG3" s="35">
        <f t="shared" ref="AG3" si="19">AF3+1</f>
        <v>2037</v>
      </c>
      <c r="AH3" s="35">
        <f t="shared" ref="AH3" si="20">AG3+1</f>
        <v>2038</v>
      </c>
      <c r="AI3" s="35">
        <f t="shared" ref="AI3" si="21">AH3+1</f>
        <v>2039</v>
      </c>
      <c r="AJ3" s="35">
        <f t="shared" ref="AJ3" si="22">AI3+1</f>
        <v>2040</v>
      </c>
      <c r="AK3" s="35">
        <f t="shared" ref="AK3" si="23">AJ3+1</f>
        <v>2041</v>
      </c>
      <c r="AL3" s="35">
        <f t="shared" ref="AL3" si="24">AK3+1</f>
        <v>2042</v>
      </c>
      <c r="AM3" s="35">
        <f t="shared" ref="AM3" si="25">AL3+1</f>
        <v>2043</v>
      </c>
      <c r="AN3" s="35">
        <f t="shared" ref="AN3" si="26">AM3+1</f>
        <v>2044</v>
      </c>
      <c r="AO3" s="35">
        <f t="shared" ref="AO3" si="27">AN3+1</f>
        <v>2045</v>
      </c>
      <c r="AP3" s="35">
        <f t="shared" ref="AP3" si="28">AO3+1</f>
        <v>2046</v>
      </c>
      <c r="AQ3" s="35">
        <f t="shared" ref="AQ3" si="29">AP3+1</f>
        <v>2047</v>
      </c>
      <c r="AR3" s="35">
        <f t="shared" ref="AR3" si="30">AQ3+1</f>
        <v>2048</v>
      </c>
      <c r="AS3" s="35">
        <f t="shared" ref="AS3" si="31">AR3+1</f>
        <v>2049</v>
      </c>
      <c r="AT3" s="35">
        <f t="shared" ref="AT3" si="32">AS3+1</f>
        <v>2050</v>
      </c>
      <c r="AU3" s="35">
        <f t="shared" ref="AU3" si="33">AT3+1</f>
        <v>2051</v>
      </c>
      <c r="AV3" s="35">
        <f t="shared" ref="AV3" si="34">AU3+1</f>
        <v>2052</v>
      </c>
      <c r="AW3" s="35">
        <f t="shared" ref="AW3" si="35">AV3+1</f>
        <v>2053</v>
      </c>
      <c r="AX3" s="35">
        <f t="shared" ref="AX3" si="36">AW3+1</f>
        <v>2054</v>
      </c>
      <c r="AY3" s="71">
        <f t="shared" ref="AY3" si="37">AX3+1</f>
        <v>2055</v>
      </c>
    </row>
    <row r="4" spans="1:51">
      <c r="H4" s="77"/>
      <c r="I4" s="37"/>
      <c r="J4" s="37"/>
      <c r="K4" s="37"/>
      <c r="L4" s="22"/>
      <c r="M4" s="37"/>
      <c r="N4" s="37"/>
      <c r="O4" s="37"/>
      <c r="P4" s="37"/>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69"/>
    </row>
    <row r="5" spans="1:51">
      <c r="B5" s="4" t="s">
        <v>9</v>
      </c>
      <c r="H5" s="78"/>
      <c r="I5" s="40"/>
      <c r="J5" s="40"/>
      <c r="K5" s="40"/>
      <c r="L5" s="42"/>
      <c r="M5" s="40"/>
      <c r="N5" s="40"/>
      <c r="O5" s="40"/>
      <c r="P5" s="40"/>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72"/>
    </row>
    <row r="6" spans="1:51">
      <c r="B6" s="2" t="s">
        <v>15</v>
      </c>
      <c r="H6" s="79">
        <v>50000</v>
      </c>
      <c r="I6" s="39">
        <v>60000</v>
      </c>
      <c r="J6" s="39">
        <v>70000</v>
      </c>
      <c r="K6" s="39">
        <v>80000</v>
      </c>
      <c r="L6" s="17">
        <v>90000</v>
      </c>
      <c r="M6" s="40">
        <v>100000</v>
      </c>
      <c r="N6" s="40">
        <f>M6*1.03</f>
        <v>103000</v>
      </c>
      <c r="O6" s="40">
        <f>N6*1.03</f>
        <v>106090</v>
      </c>
      <c r="P6" s="40">
        <f t="shared" ref="P6:AY6" si="38">O6*1.03</f>
        <v>109272.7</v>
      </c>
      <c r="Q6" s="40">
        <f t="shared" si="38"/>
        <v>112550.88099999999</v>
      </c>
      <c r="R6" s="40">
        <f t="shared" si="38"/>
        <v>115927.40742999999</v>
      </c>
      <c r="S6" s="40">
        <f t="shared" si="38"/>
        <v>119405.2296529</v>
      </c>
      <c r="T6" s="40">
        <f t="shared" si="38"/>
        <v>122987.386542487</v>
      </c>
      <c r="U6" s="40">
        <f t="shared" si="38"/>
        <v>126677.00813876161</v>
      </c>
      <c r="V6" s="40">
        <f t="shared" si="38"/>
        <v>130477.31838292447</v>
      </c>
      <c r="W6" s="40">
        <f t="shared" si="38"/>
        <v>134391.6379344122</v>
      </c>
      <c r="X6" s="40">
        <f t="shared" si="38"/>
        <v>138423.38707244457</v>
      </c>
      <c r="Y6" s="40">
        <f t="shared" si="38"/>
        <v>142576.08868461792</v>
      </c>
      <c r="Z6" s="40">
        <f t="shared" si="38"/>
        <v>146853.37134515645</v>
      </c>
      <c r="AA6" s="40">
        <f t="shared" si="38"/>
        <v>151258.97248551116</v>
      </c>
      <c r="AB6" s="40">
        <f t="shared" si="38"/>
        <v>155796.74166007648</v>
      </c>
      <c r="AC6" s="40">
        <f t="shared" si="38"/>
        <v>160470.6439098788</v>
      </c>
      <c r="AD6" s="40">
        <f t="shared" si="38"/>
        <v>165284.76322717516</v>
      </c>
      <c r="AE6" s="40">
        <f t="shared" si="38"/>
        <v>170243.30612399042</v>
      </c>
      <c r="AF6" s="40">
        <f t="shared" si="38"/>
        <v>175350.60530771012</v>
      </c>
      <c r="AG6" s="40">
        <f t="shared" si="38"/>
        <v>180611.12346694144</v>
      </c>
      <c r="AH6" s="40">
        <f t="shared" si="38"/>
        <v>186029.4571709497</v>
      </c>
      <c r="AI6" s="40">
        <f t="shared" si="38"/>
        <v>191610.34088607819</v>
      </c>
      <c r="AJ6" s="40">
        <f t="shared" si="38"/>
        <v>197358.65111266053</v>
      </c>
      <c r="AK6" s="40">
        <f t="shared" si="38"/>
        <v>203279.41064604034</v>
      </c>
      <c r="AL6" s="40">
        <f t="shared" si="38"/>
        <v>209377.79296542157</v>
      </c>
      <c r="AM6" s="40">
        <f t="shared" si="38"/>
        <v>215659.12675438423</v>
      </c>
      <c r="AN6" s="40">
        <f t="shared" si="38"/>
        <v>222128.90055701576</v>
      </c>
      <c r="AO6" s="40">
        <f t="shared" si="38"/>
        <v>228792.76757372625</v>
      </c>
      <c r="AP6" s="40">
        <f t="shared" si="38"/>
        <v>235656.55060093803</v>
      </c>
      <c r="AQ6" s="40">
        <f t="shared" si="38"/>
        <v>242726.24711896619</v>
      </c>
      <c r="AR6" s="40">
        <f t="shared" si="38"/>
        <v>250008.03453253518</v>
      </c>
      <c r="AS6" s="40">
        <f t="shared" si="38"/>
        <v>257508.27556851125</v>
      </c>
      <c r="AT6" s="40">
        <f t="shared" si="38"/>
        <v>265233.52383556659</v>
      </c>
      <c r="AU6" s="40">
        <f t="shared" si="38"/>
        <v>273190.52955063363</v>
      </c>
      <c r="AV6" s="40">
        <f t="shared" si="38"/>
        <v>281386.24543715263</v>
      </c>
      <c r="AW6" s="40">
        <f t="shared" si="38"/>
        <v>289827.83280026721</v>
      </c>
      <c r="AX6" s="40">
        <f t="shared" si="38"/>
        <v>298522.66778427525</v>
      </c>
      <c r="AY6" s="73">
        <f t="shared" si="38"/>
        <v>307478.3478178035</v>
      </c>
    </row>
    <row r="7" spans="1:51">
      <c r="H7" s="80"/>
      <c r="I7" s="44"/>
      <c r="J7" s="44"/>
      <c r="K7" s="44"/>
      <c r="L7" s="45"/>
      <c r="M7" s="44"/>
      <c r="N7" s="44"/>
      <c r="O7" s="44"/>
      <c r="P7" s="44"/>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74"/>
    </row>
    <row r="8" spans="1:51">
      <c r="C8" s="3" t="s">
        <v>10</v>
      </c>
      <c r="H8" s="78">
        <f>SUM(H6:H7)</f>
        <v>50000</v>
      </c>
      <c r="I8" s="40">
        <f t="shared" ref="I8:AY8" si="39">SUM(I6:I7)</f>
        <v>60000</v>
      </c>
      <c r="J8" s="40">
        <f t="shared" si="39"/>
        <v>70000</v>
      </c>
      <c r="K8" s="40">
        <f t="shared" si="39"/>
        <v>80000</v>
      </c>
      <c r="L8" s="47">
        <f t="shared" si="39"/>
        <v>90000</v>
      </c>
      <c r="M8" s="40">
        <f t="shared" si="39"/>
        <v>100000</v>
      </c>
      <c r="N8" s="40">
        <f t="shared" si="39"/>
        <v>103000</v>
      </c>
      <c r="O8" s="40">
        <f t="shared" si="39"/>
        <v>106090</v>
      </c>
      <c r="P8" s="40">
        <f t="shared" si="39"/>
        <v>109272.7</v>
      </c>
      <c r="Q8" s="40">
        <f t="shared" si="39"/>
        <v>112550.88099999999</v>
      </c>
      <c r="R8" s="40">
        <f t="shared" si="39"/>
        <v>115927.40742999999</v>
      </c>
      <c r="S8" s="40">
        <f t="shared" si="39"/>
        <v>119405.2296529</v>
      </c>
      <c r="T8" s="40">
        <f t="shared" si="39"/>
        <v>122987.386542487</v>
      </c>
      <c r="U8" s="40">
        <f t="shared" si="39"/>
        <v>126677.00813876161</v>
      </c>
      <c r="V8" s="40">
        <f t="shared" si="39"/>
        <v>130477.31838292447</v>
      </c>
      <c r="W8" s="40">
        <f t="shared" si="39"/>
        <v>134391.6379344122</v>
      </c>
      <c r="X8" s="40">
        <f t="shared" si="39"/>
        <v>138423.38707244457</v>
      </c>
      <c r="Y8" s="40">
        <f t="shared" si="39"/>
        <v>142576.08868461792</v>
      </c>
      <c r="Z8" s="40">
        <f t="shared" si="39"/>
        <v>146853.37134515645</v>
      </c>
      <c r="AA8" s="40">
        <f t="shared" si="39"/>
        <v>151258.97248551116</v>
      </c>
      <c r="AB8" s="40">
        <f t="shared" si="39"/>
        <v>155796.74166007648</v>
      </c>
      <c r="AC8" s="40">
        <f t="shared" si="39"/>
        <v>160470.6439098788</v>
      </c>
      <c r="AD8" s="40">
        <f t="shared" si="39"/>
        <v>165284.76322717516</v>
      </c>
      <c r="AE8" s="40">
        <f t="shared" si="39"/>
        <v>170243.30612399042</v>
      </c>
      <c r="AF8" s="40">
        <f t="shared" si="39"/>
        <v>175350.60530771012</v>
      </c>
      <c r="AG8" s="40">
        <f t="shared" si="39"/>
        <v>180611.12346694144</v>
      </c>
      <c r="AH8" s="40">
        <f t="shared" si="39"/>
        <v>186029.4571709497</v>
      </c>
      <c r="AI8" s="40">
        <f t="shared" si="39"/>
        <v>191610.34088607819</v>
      </c>
      <c r="AJ8" s="40">
        <f t="shared" si="39"/>
        <v>197358.65111266053</v>
      </c>
      <c r="AK8" s="40">
        <f t="shared" si="39"/>
        <v>203279.41064604034</v>
      </c>
      <c r="AL8" s="40">
        <f t="shared" si="39"/>
        <v>209377.79296542157</v>
      </c>
      <c r="AM8" s="40">
        <f t="shared" si="39"/>
        <v>215659.12675438423</v>
      </c>
      <c r="AN8" s="40">
        <f t="shared" si="39"/>
        <v>222128.90055701576</v>
      </c>
      <c r="AO8" s="40">
        <f t="shared" si="39"/>
        <v>228792.76757372625</v>
      </c>
      <c r="AP8" s="40">
        <f t="shared" si="39"/>
        <v>235656.55060093803</v>
      </c>
      <c r="AQ8" s="40">
        <f t="shared" si="39"/>
        <v>242726.24711896619</v>
      </c>
      <c r="AR8" s="40">
        <f t="shared" si="39"/>
        <v>250008.03453253518</v>
      </c>
      <c r="AS8" s="40">
        <f t="shared" si="39"/>
        <v>257508.27556851125</v>
      </c>
      <c r="AT8" s="40">
        <f t="shared" si="39"/>
        <v>265233.52383556659</v>
      </c>
      <c r="AU8" s="40">
        <f t="shared" si="39"/>
        <v>273190.52955063363</v>
      </c>
      <c r="AV8" s="40">
        <f t="shared" si="39"/>
        <v>281386.24543715263</v>
      </c>
      <c r="AW8" s="40">
        <f t="shared" si="39"/>
        <v>289827.83280026721</v>
      </c>
      <c r="AX8" s="40">
        <f t="shared" si="39"/>
        <v>298522.66778427525</v>
      </c>
      <c r="AY8" s="73">
        <f t="shared" si="39"/>
        <v>307478.3478178035</v>
      </c>
    </row>
    <row r="9" spans="1:51">
      <c r="H9" s="78"/>
      <c r="I9" s="40"/>
      <c r="J9" s="40"/>
      <c r="K9" s="40"/>
      <c r="L9" s="42"/>
      <c r="M9" s="40"/>
      <c r="N9" s="40"/>
      <c r="O9" s="40"/>
      <c r="P9" s="40"/>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72"/>
    </row>
    <row r="10" spans="1:51">
      <c r="B10" s="4" t="s">
        <v>11</v>
      </c>
      <c r="H10" s="78"/>
      <c r="I10" s="40"/>
      <c r="J10" s="40"/>
      <c r="K10" s="40"/>
      <c r="L10" s="42"/>
      <c r="M10" s="40"/>
      <c r="N10" s="40"/>
      <c r="O10" s="40"/>
      <c r="P10" s="40"/>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72"/>
    </row>
    <row r="11" spans="1:51">
      <c r="B11" s="2" t="s">
        <v>7</v>
      </c>
      <c r="H11" s="79">
        <f>1500*12</f>
        <v>18000</v>
      </c>
      <c r="I11" s="39">
        <f t="shared" ref="I11:L11" si="40">1500*12</f>
        <v>18000</v>
      </c>
      <c r="J11" s="39">
        <f t="shared" si="40"/>
        <v>18000</v>
      </c>
      <c r="K11" s="39">
        <f t="shared" si="40"/>
        <v>18000</v>
      </c>
      <c r="L11" s="17">
        <f t="shared" si="40"/>
        <v>18000</v>
      </c>
      <c r="M11" s="40">
        <v>18000</v>
      </c>
      <c r="N11" s="40">
        <v>18000</v>
      </c>
      <c r="O11" s="40">
        <v>18000</v>
      </c>
      <c r="P11" s="40">
        <v>18000</v>
      </c>
      <c r="Q11" s="40">
        <v>18000</v>
      </c>
      <c r="R11" s="40">
        <v>18000</v>
      </c>
      <c r="S11" s="40">
        <v>18000</v>
      </c>
      <c r="T11" s="40">
        <v>18000</v>
      </c>
      <c r="U11" s="40">
        <v>18000</v>
      </c>
      <c r="V11" s="40">
        <v>18000</v>
      </c>
      <c r="W11" s="40">
        <v>18000</v>
      </c>
      <c r="X11" s="40">
        <v>18000</v>
      </c>
      <c r="Y11" s="40">
        <v>18000</v>
      </c>
      <c r="Z11" s="40">
        <v>18000</v>
      </c>
      <c r="AA11" s="40">
        <v>18000</v>
      </c>
      <c r="AB11" s="40">
        <v>18000</v>
      </c>
      <c r="AC11" s="40">
        <v>18000</v>
      </c>
      <c r="AD11" s="40">
        <v>18000</v>
      </c>
      <c r="AE11" s="40">
        <v>18000</v>
      </c>
      <c r="AF11" s="40">
        <v>18000</v>
      </c>
      <c r="AG11" s="40">
        <v>18000</v>
      </c>
      <c r="AH11" s="40">
        <v>18000</v>
      </c>
      <c r="AI11" s="40">
        <v>18000</v>
      </c>
      <c r="AJ11" s="40">
        <v>18000</v>
      </c>
      <c r="AK11" s="40">
        <v>18000</v>
      </c>
      <c r="AL11" s="43">
        <v>0</v>
      </c>
      <c r="AM11" s="43">
        <v>0</v>
      </c>
      <c r="AN11" s="43">
        <v>0</v>
      </c>
      <c r="AO11" s="43">
        <v>0</v>
      </c>
      <c r="AP11" s="43">
        <v>0</v>
      </c>
      <c r="AQ11" s="43">
        <v>0</v>
      </c>
      <c r="AR11" s="43">
        <v>0</v>
      </c>
      <c r="AS11" s="43">
        <v>0</v>
      </c>
      <c r="AT11" s="43">
        <v>0</v>
      </c>
      <c r="AU11" s="43">
        <v>0</v>
      </c>
      <c r="AV11" s="43">
        <v>0</v>
      </c>
      <c r="AW11" s="43">
        <v>0</v>
      </c>
      <c r="AX11" s="43">
        <v>0</v>
      </c>
      <c r="AY11" s="72">
        <v>0</v>
      </c>
    </row>
    <row r="12" spans="1:51">
      <c r="B12" s="2" t="s">
        <v>16</v>
      </c>
      <c r="H12" s="79">
        <f>300*12</f>
        <v>3600</v>
      </c>
      <c r="I12" s="39">
        <f t="shared" ref="I12:L12" si="41">300*12</f>
        <v>3600</v>
      </c>
      <c r="J12" s="39">
        <f t="shared" si="41"/>
        <v>3600</v>
      </c>
      <c r="K12" s="39">
        <f t="shared" si="41"/>
        <v>3600</v>
      </c>
      <c r="L12" s="17">
        <f t="shared" si="41"/>
        <v>3600</v>
      </c>
      <c r="M12" s="40">
        <v>3600</v>
      </c>
      <c r="N12" s="40">
        <v>3600</v>
      </c>
      <c r="O12" s="40">
        <v>3600</v>
      </c>
      <c r="P12" s="40">
        <v>3600</v>
      </c>
      <c r="Q12" s="40">
        <v>3600</v>
      </c>
      <c r="R12" s="43">
        <v>0</v>
      </c>
      <c r="S12" s="43">
        <v>0</v>
      </c>
      <c r="T12" s="43">
        <v>0</v>
      </c>
      <c r="U12" s="43">
        <v>0</v>
      </c>
      <c r="V12" s="43">
        <v>0</v>
      </c>
      <c r="W12" s="43">
        <v>0</v>
      </c>
      <c r="X12" s="43">
        <v>0</v>
      </c>
      <c r="Y12" s="43">
        <v>0</v>
      </c>
      <c r="Z12" s="43">
        <v>0</v>
      </c>
      <c r="AA12" s="43">
        <v>0</v>
      </c>
      <c r="AB12" s="43">
        <v>0</v>
      </c>
      <c r="AC12" s="43">
        <v>0</v>
      </c>
      <c r="AD12" s="43">
        <v>0</v>
      </c>
      <c r="AE12" s="43">
        <v>0</v>
      </c>
      <c r="AF12" s="43">
        <v>0</v>
      </c>
      <c r="AG12" s="43">
        <v>0</v>
      </c>
      <c r="AH12" s="43">
        <v>0</v>
      </c>
      <c r="AI12" s="43">
        <v>0</v>
      </c>
      <c r="AJ12" s="43">
        <v>0</v>
      </c>
      <c r="AK12" s="43">
        <v>0</v>
      </c>
      <c r="AL12" s="43">
        <v>0</v>
      </c>
      <c r="AM12" s="43">
        <v>0</v>
      </c>
      <c r="AN12" s="43">
        <v>0</v>
      </c>
      <c r="AO12" s="43">
        <v>0</v>
      </c>
      <c r="AP12" s="43">
        <v>0</v>
      </c>
      <c r="AQ12" s="43">
        <v>0</v>
      </c>
      <c r="AR12" s="43">
        <v>0</v>
      </c>
      <c r="AS12" s="43">
        <v>0</v>
      </c>
      <c r="AT12" s="43">
        <v>0</v>
      </c>
      <c r="AU12" s="43">
        <v>0</v>
      </c>
      <c r="AV12" s="43">
        <v>0</v>
      </c>
      <c r="AW12" s="43">
        <v>0</v>
      </c>
      <c r="AX12" s="43">
        <v>0</v>
      </c>
      <c r="AY12" s="72">
        <v>0</v>
      </c>
    </row>
    <row r="13" spans="1:51">
      <c r="B13" s="2" t="s">
        <v>18</v>
      </c>
      <c r="H13" s="79">
        <v>250</v>
      </c>
      <c r="I13" s="39">
        <v>300</v>
      </c>
      <c r="J13" s="39">
        <v>350</v>
      </c>
      <c r="K13" s="39">
        <v>400</v>
      </c>
      <c r="L13" s="17">
        <v>450</v>
      </c>
      <c r="M13" s="40">
        <f>M6*$M$34</f>
        <v>500</v>
      </c>
      <c r="N13" s="40">
        <f t="shared" ref="N13:AY13" si="42">N6*$M$34</f>
        <v>515</v>
      </c>
      <c r="O13" s="40">
        <f t="shared" si="42"/>
        <v>530.45000000000005</v>
      </c>
      <c r="P13" s="40">
        <f t="shared" si="42"/>
        <v>546.36350000000004</v>
      </c>
      <c r="Q13" s="40">
        <f t="shared" si="42"/>
        <v>562.75440500000002</v>
      </c>
      <c r="R13" s="40">
        <f t="shared" si="42"/>
        <v>579.63703714999997</v>
      </c>
      <c r="S13" s="40">
        <f t="shared" si="42"/>
        <v>597.02614826449997</v>
      </c>
      <c r="T13" s="40">
        <f t="shared" si="42"/>
        <v>614.93693271243501</v>
      </c>
      <c r="U13" s="40">
        <f t="shared" si="42"/>
        <v>633.38504069380804</v>
      </c>
      <c r="V13" s="40">
        <f t="shared" si="42"/>
        <v>652.38659191462239</v>
      </c>
      <c r="W13" s="40">
        <f t="shared" si="42"/>
        <v>671.95818967206094</v>
      </c>
      <c r="X13" s="40">
        <f t="shared" si="42"/>
        <v>692.11693536222288</v>
      </c>
      <c r="Y13" s="40">
        <f t="shared" si="42"/>
        <v>712.88044342308956</v>
      </c>
      <c r="Z13" s="40">
        <f t="shared" si="42"/>
        <v>734.2668567257823</v>
      </c>
      <c r="AA13" s="40">
        <f t="shared" si="42"/>
        <v>756.29486242755581</v>
      </c>
      <c r="AB13" s="40">
        <f t="shared" si="42"/>
        <v>778.98370830038243</v>
      </c>
      <c r="AC13" s="40">
        <f t="shared" si="42"/>
        <v>802.353219549394</v>
      </c>
      <c r="AD13" s="40">
        <f t="shared" si="42"/>
        <v>826.42381613587588</v>
      </c>
      <c r="AE13" s="40">
        <f t="shared" si="42"/>
        <v>851.2165306199521</v>
      </c>
      <c r="AF13" s="40">
        <f t="shared" si="42"/>
        <v>876.75302653855067</v>
      </c>
      <c r="AG13" s="40">
        <f t="shared" si="42"/>
        <v>903.05561733470722</v>
      </c>
      <c r="AH13" s="40">
        <f t="shared" si="42"/>
        <v>930.14728585474847</v>
      </c>
      <c r="AI13" s="40">
        <f t="shared" si="42"/>
        <v>958.05170443039094</v>
      </c>
      <c r="AJ13" s="40">
        <f t="shared" si="42"/>
        <v>986.79325556330264</v>
      </c>
      <c r="AK13" s="40">
        <f t="shared" si="42"/>
        <v>1016.3970532302018</v>
      </c>
      <c r="AL13" s="40">
        <f t="shared" si="42"/>
        <v>1046.8889648271079</v>
      </c>
      <c r="AM13" s="40">
        <f t="shared" si="42"/>
        <v>1078.2956337719211</v>
      </c>
      <c r="AN13" s="40">
        <f t="shared" si="42"/>
        <v>1110.6445027850789</v>
      </c>
      <c r="AO13" s="40">
        <f t="shared" si="42"/>
        <v>1143.9638378686313</v>
      </c>
      <c r="AP13" s="40">
        <f t="shared" si="42"/>
        <v>1178.2827530046902</v>
      </c>
      <c r="AQ13" s="40">
        <f t="shared" si="42"/>
        <v>1213.631235594831</v>
      </c>
      <c r="AR13" s="40">
        <f t="shared" si="42"/>
        <v>1250.040172662676</v>
      </c>
      <c r="AS13" s="40">
        <f t="shared" si="42"/>
        <v>1287.5413778425564</v>
      </c>
      <c r="AT13" s="40">
        <f t="shared" si="42"/>
        <v>1326.1676191778331</v>
      </c>
      <c r="AU13" s="40">
        <f t="shared" si="42"/>
        <v>1365.9526477531681</v>
      </c>
      <c r="AV13" s="40">
        <f t="shared" si="42"/>
        <v>1406.9312271857632</v>
      </c>
      <c r="AW13" s="40">
        <f t="shared" si="42"/>
        <v>1449.139164001336</v>
      </c>
      <c r="AX13" s="40">
        <f t="shared" si="42"/>
        <v>1492.6133389213762</v>
      </c>
      <c r="AY13" s="73">
        <f t="shared" si="42"/>
        <v>1537.3917390890176</v>
      </c>
    </row>
    <row r="14" spans="1:51">
      <c r="B14" s="2" t="s">
        <v>19</v>
      </c>
      <c r="H14" s="79">
        <v>4500</v>
      </c>
      <c r="I14" s="39">
        <v>5400</v>
      </c>
      <c r="J14" s="39">
        <v>6300</v>
      </c>
      <c r="K14" s="39">
        <v>7200</v>
      </c>
      <c r="L14" s="17">
        <v>8100</v>
      </c>
      <c r="M14" s="40">
        <f>M6*$M$35</f>
        <v>9000</v>
      </c>
      <c r="N14" s="40">
        <f t="shared" ref="N14:AY14" si="43">N6*$M$35</f>
        <v>9270</v>
      </c>
      <c r="O14" s="40">
        <f t="shared" si="43"/>
        <v>9548.1</v>
      </c>
      <c r="P14" s="40">
        <f t="shared" si="43"/>
        <v>9834.5429999999997</v>
      </c>
      <c r="Q14" s="40">
        <f t="shared" si="43"/>
        <v>10129.57929</v>
      </c>
      <c r="R14" s="40">
        <f t="shared" si="43"/>
        <v>10433.466668699999</v>
      </c>
      <c r="S14" s="40">
        <f t="shared" si="43"/>
        <v>10746.470668761</v>
      </c>
      <c r="T14" s="40">
        <f t="shared" si="43"/>
        <v>11068.86478882383</v>
      </c>
      <c r="U14" s="40">
        <f t="shared" si="43"/>
        <v>11400.930732488545</v>
      </c>
      <c r="V14" s="40">
        <f t="shared" si="43"/>
        <v>11742.958654463202</v>
      </c>
      <c r="W14" s="40">
        <f t="shared" si="43"/>
        <v>12095.247414097097</v>
      </c>
      <c r="X14" s="40">
        <f t="shared" si="43"/>
        <v>12458.104836520011</v>
      </c>
      <c r="Y14" s="40">
        <f t="shared" si="43"/>
        <v>12831.847981615612</v>
      </c>
      <c r="Z14" s="40">
        <f t="shared" si="43"/>
        <v>13216.80342106408</v>
      </c>
      <c r="AA14" s="40">
        <f t="shared" si="43"/>
        <v>13613.307523696003</v>
      </c>
      <c r="AB14" s="40">
        <f t="shared" si="43"/>
        <v>14021.706749406883</v>
      </c>
      <c r="AC14" s="40">
        <f t="shared" si="43"/>
        <v>14442.357951889091</v>
      </c>
      <c r="AD14" s="40">
        <f t="shared" si="43"/>
        <v>14875.628690445765</v>
      </c>
      <c r="AE14" s="40">
        <f t="shared" si="43"/>
        <v>15321.897551159138</v>
      </c>
      <c r="AF14" s="40">
        <f t="shared" si="43"/>
        <v>15781.554477693911</v>
      </c>
      <c r="AG14" s="40">
        <f t="shared" si="43"/>
        <v>16255.001112024729</v>
      </c>
      <c r="AH14" s="40">
        <f t="shared" si="43"/>
        <v>16742.651145385473</v>
      </c>
      <c r="AI14" s="40">
        <f t="shared" si="43"/>
        <v>17244.930679747038</v>
      </c>
      <c r="AJ14" s="40">
        <f t="shared" si="43"/>
        <v>17762.278600139449</v>
      </c>
      <c r="AK14" s="40">
        <f t="shared" si="43"/>
        <v>18295.146958143629</v>
      </c>
      <c r="AL14" s="40">
        <f t="shared" si="43"/>
        <v>18844.00136688794</v>
      </c>
      <c r="AM14" s="40">
        <f t="shared" si="43"/>
        <v>19409.321407894578</v>
      </c>
      <c r="AN14" s="40">
        <f t="shared" si="43"/>
        <v>19991.601050131419</v>
      </c>
      <c r="AO14" s="40">
        <f t="shared" si="43"/>
        <v>20591.349081635362</v>
      </c>
      <c r="AP14" s="40">
        <f t="shared" si="43"/>
        <v>21209.089554084421</v>
      </c>
      <c r="AQ14" s="40">
        <f t="shared" si="43"/>
        <v>21845.362240706956</v>
      </c>
      <c r="AR14" s="40">
        <f t="shared" si="43"/>
        <v>22500.723107928166</v>
      </c>
      <c r="AS14" s="40">
        <f t="shared" si="43"/>
        <v>23175.744801166013</v>
      </c>
      <c r="AT14" s="40">
        <f t="shared" si="43"/>
        <v>23871.017145200993</v>
      </c>
      <c r="AU14" s="40">
        <f t="shared" si="43"/>
        <v>24587.147659557024</v>
      </c>
      <c r="AV14" s="40">
        <f t="shared" si="43"/>
        <v>25324.762089343734</v>
      </c>
      <c r="AW14" s="40">
        <f t="shared" si="43"/>
        <v>26084.504952024046</v>
      </c>
      <c r="AX14" s="40">
        <f t="shared" si="43"/>
        <v>26867.040100584771</v>
      </c>
      <c r="AY14" s="73">
        <f t="shared" si="43"/>
        <v>27673.051303602315</v>
      </c>
    </row>
    <row r="15" spans="1:51">
      <c r="B15" s="2" t="s">
        <v>20</v>
      </c>
      <c r="H15" s="79">
        <f>100*12</f>
        <v>1200</v>
      </c>
      <c r="I15" s="39">
        <f t="shared" ref="I15:L15" si="44">100*12</f>
        <v>1200</v>
      </c>
      <c r="J15" s="39">
        <f t="shared" si="44"/>
        <v>1200</v>
      </c>
      <c r="K15" s="39">
        <f t="shared" si="44"/>
        <v>1200</v>
      </c>
      <c r="L15" s="17">
        <f t="shared" si="44"/>
        <v>1200</v>
      </c>
      <c r="M15" s="40">
        <v>1200</v>
      </c>
      <c r="N15" s="40">
        <v>1200</v>
      </c>
      <c r="O15" s="40">
        <v>1200</v>
      </c>
      <c r="P15" s="40">
        <v>1200</v>
      </c>
      <c r="Q15" s="40">
        <v>1200</v>
      </c>
      <c r="R15" s="40">
        <v>1200</v>
      </c>
      <c r="S15" s="40">
        <v>1200</v>
      </c>
      <c r="T15" s="40">
        <v>1200</v>
      </c>
      <c r="U15" s="40">
        <v>1200</v>
      </c>
      <c r="V15" s="40">
        <v>1200</v>
      </c>
      <c r="W15" s="40">
        <v>1200</v>
      </c>
      <c r="X15" s="40">
        <v>1200</v>
      </c>
      <c r="Y15" s="40">
        <v>1200</v>
      </c>
      <c r="Z15" s="40">
        <v>1200</v>
      </c>
      <c r="AA15" s="40">
        <v>1200</v>
      </c>
      <c r="AB15" s="40">
        <v>1200</v>
      </c>
      <c r="AC15" s="40">
        <v>1200</v>
      </c>
      <c r="AD15" s="40">
        <v>1200</v>
      </c>
      <c r="AE15" s="40">
        <v>1200</v>
      </c>
      <c r="AF15" s="40">
        <v>1200</v>
      </c>
      <c r="AG15" s="40">
        <v>1200</v>
      </c>
      <c r="AH15" s="40">
        <v>1200</v>
      </c>
      <c r="AI15" s="40">
        <v>1200</v>
      </c>
      <c r="AJ15" s="40">
        <v>1200</v>
      </c>
      <c r="AK15" s="40">
        <v>1200</v>
      </c>
      <c r="AL15" s="40">
        <v>1200</v>
      </c>
      <c r="AM15" s="40">
        <v>1200</v>
      </c>
      <c r="AN15" s="40">
        <v>1200</v>
      </c>
      <c r="AO15" s="40">
        <v>1200</v>
      </c>
      <c r="AP15" s="40">
        <v>1200</v>
      </c>
      <c r="AQ15" s="40">
        <v>1200</v>
      </c>
      <c r="AR15" s="40">
        <v>1200</v>
      </c>
      <c r="AS15" s="40">
        <v>1200</v>
      </c>
      <c r="AT15" s="40">
        <v>1200</v>
      </c>
      <c r="AU15" s="40">
        <v>1200</v>
      </c>
      <c r="AV15" s="40">
        <v>1200</v>
      </c>
      <c r="AW15" s="40">
        <v>1200</v>
      </c>
      <c r="AX15" s="40">
        <v>1200</v>
      </c>
      <c r="AY15" s="73">
        <v>1200</v>
      </c>
    </row>
    <row r="16" spans="1:51">
      <c r="B16" s="2" t="s">
        <v>8</v>
      </c>
      <c r="H16" s="79">
        <v>6000</v>
      </c>
      <c r="I16" s="39">
        <v>7200</v>
      </c>
      <c r="J16" s="39">
        <v>8400</v>
      </c>
      <c r="K16" s="39">
        <v>9600</v>
      </c>
      <c r="L16" s="17">
        <v>10800</v>
      </c>
      <c r="M16" s="40">
        <f>M6*$M$37</f>
        <v>12000</v>
      </c>
      <c r="N16" s="40">
        <f t="shared" ref="N16:AY16" si="45">N6*$M$37</f>
        <v>12360</v>
      </c>
      <c r="O16" s="40">
        <f t="shared" si="45"/>
        <v>12730.8</v>
      </c>
      <c r="P16" s="40">
        <f t="shared" si="45"/>
        <v>13112.723999999998</v>
      </c>
      <c r="Q16" s="40">
        <f t="shared" si="45"/>
        <v>13506.10572</v>
      </c>
      <c r="R16" s="40">
        <f t="shared" si="45"/>
        <v>13911.288891599999</v>
      </c>
      <c r="S16" s="40">
        <f t="shared" si="45"/>
        <v>14328.627558348</v>
      </c>
      <c r="T16" s="40">
        <f t="shared" si="45"/>
        <v>14758.48638509844</v>
      </c>
      <c r="U16" s="40">
        <f t="shared" si="45"/>
        <v>15201.240976651392</v>
      </c>
      <c r="V16" s="40">
        <f t="shared" si="45"/>
        <v>15657.278205950935</v>
      </c>
      <c r="W16" s="40">
        <f t="shared" si="45"/>
        <v>16126.996552129463</v>
      </c>
      <c r="X16" s="40">
        <f t="shared" si="45"/>
        <v>16610.806448693347</v>
      </c>
      <c r="Y16" s="40">
        <f t="shared" si="45"/>
        <v>17109.130642154149</v>
      </c>
      <c r="Z16" s="40">
        <f t="shared" si="45"/>
        <v>17622.404561418774</v>
      </c>
      <c r="AA16" s="40">
        <f t="shared" si="45"/>
        <v>18151.076698261339</v>
      </c>
      <c r="AB16" s="40">
        <f t="shared" si="45"/>
        <v>18695.608999209177</v>
      </c>
      <c r="AC16" s="40">
        <f t="shared" si="45"/>
        <v>19256.477269185456</v>
      </c>
      <c r="AD16" s="40">
        <f t="shared" si="45"/>
        <v>19834.171587261018</v>
      </c>
      <c r="AE16" s="40">
        <f t="shared" si="45"/>
        <v>20429.196734878849</v>
      </c>
      <c r="AF16" s="40">
        <f t="shared" si="45"/>
        <v>21042.072636925215</v>
      </c>
      <c r="AG16" s="40">
        <f t="shared" si="45"/>
        <v>21673.334816032973</v>
      </c>
      <c r="AH16" s="40">
        <f t="shared" si="45"/>
        <v>22323.534860513962</v>
      </c>
      <c r="AI16" s="40">
        <f t="shared" si="45"/>
        <v>22993.240906329382</v>
      </c>
      <c r="AJ16" s="40">
        <f t="shared" si="45"/>
        <v>23683.038133519261</v>
      </c>
      <c r="AK16" s="40">
        <f t="shared" si="45"/>
        <v>24393.529277524842</v>
      </c>
      <c r="AL16" s="40">
        <f t="shared" si="45"/>
        <v>25125.335155850589</v>
      </c>
      <c r="AM16" s="40">
        <f t="shared" si="45"/>
        <v>25879.095210526106</v>
      </c>
      <c r="AN16" s="40">
        <f t="shared" si="45"/>
        <v>26655.468066841891</v>
      </c>
      <c r="AO16" s="40">
        <f t="shared" si="45"/>
        <v>27455.132108847149</v>
      </c>
      <c r="AP16" s="40">
        <f t="shared" si="45"/>
        <v>28278.786072112562</v>
      </c>
      <c r="AQ16" s="40">
        <f t="shared" si="45"/>
        <v>29127.149654275941</v>
      </c>
      <c r="AR16" s="40">
        <f t="shared" si="45"/>
        <v>30000.964143904221</v>
      </c>
      <c r="AS16" s="40">
        <f t="shared" si="45"/>
        <v>30900.993068221349</v>
      </c>
      <c r="AT16" s="40">
        <f t="shared" si="45"/>
        <v>31828.022860267989</v>
      </c>
      <c r="AU16" s="40">
        <f t="shared" si="45"/>
        <v>32782.863546076034</v>
      </c>
      <c r="AV16" s="40">
        <f t="shared" si="45"/>
        <v>33766.349452458315</v>
      </c>
      <c r="AW16" s="40">
        <f t="shared" si="45"/>
        <v>34779.339936032062</v>
      </c>
      <c r="AX16" s="40">
        <f t="shared" si="45"/>
        <v>35822.720134113028</v>
      </c>
      <c r="AY16" s="73">
        <f t="shared" si="45"/>
        <v>36897.401738136417</v>
      </c>
    </row>
    <row r="17" spans="2:51">
      <c r="H17" s="81"/>
      <c r="I17" s="48"/>
      <c r="J17" s="48"/>
      <c r="K17" s="48"/>
      <c r="L17" s="49"/>
      <c r="M17" s="86"/>
      <c r="N17" s="44"/>
      <c r="O17" s="44"/>
      <c r="P17" s="44"/>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74"/>
    </row>
    <row r="18" spans="2:51">
      <c r="B18" s="3"/>
      <c r="C18" s="3" t="s">
        <v>12</v>
      </c>
      <c r="H18" s="78">
        <f>SUM(H11:H16)</f>
        <v>33550</v>
      </c>
      <c r="I18" s="40">
        <f t="shared" ref="I18:AX18" si="46">SUM(I11:I16)</f>
        <v>35700</v>
      </c>
      <c r="J18" s="40">
        <f t="shared" si="46"/>
        <v>37850</v>
      </c>
      <c r="K18" s="40">
        <f t="shared" si="46"/>
        <v>40000</v>
      </c>
      <c r="L18" s="47">
        <f t="shared" si="46"/>
        <v>42150</v>
      </c>
      <c r="M18" s="40">
        <f t="shared" si="46"/>
        <v>44300</v>
      </c>
      <c r="N18" s="40">
        <f t="shared" si="46"/>
        <v>44945</v>
      </c>
      <c r="O18" s="40">
        <f t="shared" si="46"/>
        <v>45609.350000000006</v>
      </c>
      <c r="P18" s="40">
        <f t="shared" si="46"/>
        <v>46293.630499999999</v>
      </c>
      <c r="Q18" s="40">
        <f t="shared" si="46"/>
        <v>46998.439415000001</v>
      </c>
      <c r="R18" s="40">
        <f t="shared" si="46"/>
        <v>44124.392597450002</v>
      </c>
      <c r="S18" s="40">
        <f t="shared" si="46"/>
        <v>44872.124375373503</v>
      </c>
      <c r="T18" s="40">
        <f t="shared" si="46"/>
        <v>45642.288106634704</v>
      </c>
      <c r="U18" s="40">
        <f t="shared" si="46"/>
        <v>46435.556749833748</v>
      </c>
      <c r="V18" s="40">
        <f t="shared" si="46"/>
        <v>47252.623452328757</v>
      </c>
      <c r="W18" s="40">
        <f t="shared" si="46"/>
        <v>48094.202155898623</v>
      </c>
      <c r="X18" s="40">
        <f t="shared" si="46"/>
        <v>48961.028220575579</v>
      </c>
      <c r="Y18" s="40">
        <f t="shared" si="46"/>
        <v>49853.859067192854</v>
      </c>
      <c r="Z18" s="40">
        <f t="shared" si="46"/>
        <v>50773.474839208633</v>
      </c>
      <c r="AA18" s="40">
        <f t="shared" si="46"/>
        <v>51720.679084384901</v>
      </c>
      <c r="AB18" s="40">
        <f t="shared" si="46"/>
        <v>52696.299456916444</v>
      </c>
      <c r="AC18" s="40">
        <f t="shared" si="46"/>
        <v>53701.188440623941</v>
      </c>
      <c r="AD18" s="40">
        <f t="shared" si="46"/>
        <v>54736.224093842655</v>
      </c>
      <c r="AE18" s="40">
        <f t="shared" si="46"/>
        <v>55802.310816657933</v>
      </c>
      <c r="AF18" s="40">
        <f t="shared" si="46"/>
        <v>56900.380141157679</v>
      </c>
      <c r="AG18" s="40">
        <f t="shared" si="46"/>
        <v>58031.391545392413</v>
      </c>
      <c r="AH18" s="40">
        <f t="shared" si="46"/>
        <v>59196.333291754185</v>
      </c>
      <c r="AI18" s="40">
        <f t="shared" si="46"/>
        <v>60396.223290506816</v>
      </c>
      <c r="AJ18" s="40">
        <f t="shared" si="46"/>
        <v>61632.109989222008</v>
      </c>
      <c r="AK18" s="40">
        <f t="shared" si="46"/>
        <v>62905.073288898668</v>
      </c>
      <c r="AL18" s="40">
        <f t="shared" si="46"/>
        <v>46216.225487565636</v>
      </c>
      <c r="AM18" s="40">
        <f t="shared" si="46"/>
        <v>47566.712252192607</v>
      </c>
      <c r="AN18" s="40">
        <f t="shared" si="46"/>
        <v>48957.71361975839</v>
      </c>
      <c r="AO18" s="40">
        <f t="shared" si="46"/>
        <v>50390.44502835114</v>
      </c>
      <c r="AP18" s="40">
        <f t="shared" si="46"/>
        <v>51866.158379201675</v>
      </c>
      <c r="AQ18" s="40">
        <f t="shared" si="46"/>
        <v>53386.14313057773</v>
      </c>
      <c r="AR18" s="40">
        <f t="shared" si="46"/>
        <v>54951.727424495068</v>
      </c>
      <c r="AS18" s="40">
        <f t="shared" si="46"/>
        <v>56564.279247229919</v>
      </c>
      <c r="AT18" s="40">
        <f t="shared" si="46"/>
        <v>58225.207624646813</v>
      </c>
      <c r="AU18" s="40">
        <f t="shared" si="46"/>
        <v>59935.963853386231</v>
      </c>
      <c r="AV18" s="40">
        <f t="shared" si="46"/>
        <v>61698.042768987812</v>
      </c>
      <c r="AW18" s="40">
        <f t="shared" si="46"/>
        <v>63512.984052057443</v>
      </c>
      <c r="AX18" s="40">
        <f t="shared" si="46"/>
        <v>65382.373573619174</v>
      </c>
      <c r="AY18" s="73">
        <f>SUM(AY11:AY16)</f>
        <v>67307.844780827756</v>
      </c>
    </row>
    <row r="19" spans="2:51">
      <c r="H19" s="78"/>
      <c r="I19" s="40"/>
      <c r="J19" s="40"/>
      <c r="K19" s="40"/>
      <c r="L19" s="42"/>
      <c r="M19" s="40"/>
      <c r="N19" s="40"/>
      <c r="O19" s="40"/>
      <c r="P19" s="40"/>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72"/>
    </row>
    <row r="20" spans="2:51">
      <c r="B20" s="1" t="s">
        <v>13</v>
      </c>
      <c r="C20" s="1"/>
      <c r="D20" s="1"/>
      <c r="E20" s="1"/>
      <c r="F20" s="1"/>
      <c r="G20" s="1"/>
      <c r="H20" s="82">
        <f>H8-H18</f>
        <v>16450</v>
      </c>
      <c r="I20" s="83">
        <f t="shared" ref="I20:AY20" si="47">I8-I18</f>
        <v>24300</v>
      </c>
      <c r="J20" s="83">
        <f t="shared" si="47"/>
        <v>32150</v>
      </c>
      <c r="K20" s="83">
        <f t="shared" si="47"/>
        <v>40000</v>
      </c>
      <c r="L20" s="26">
        <f t="shared" si="47"/>
        <v>47850</v>
      </c>
      <c r="M20" s="83">
        <f t="shared" si="47"/>
        <v>55700</v>
      </c>
      <c r="N20" s="83">
        <f t="shared" si="47"/>
        <v>58055</v>
      </c>
      <c r="O20" s="83">
        <f t="shared" si="47"/>
        <v>60480.649999999994</v>
      </c>
      <c r="P20" s="83">
        <f t="shared" si="47"/>
        <v>62979.069499999998</v>
      </c>
      <c r="Q20" s="83">
        <f t="shared" si="47"/>
        <v>65552.441584999993</v>
      </c>
      <c r="R20" s="83">
        <f t="shared" si="47"/>
        <v>71803.01483254999</v>
      </c>
      <c r="S20" s="83">
        <f t="shared" si="47"/>
        <v>74533.105277526498</v>
      </c>
      <c r="T20" s="83">
        <f t="shared" si="47"/>
        <v>77345.098435852298</v>
      </c>
      <c r="U20" s="83">
        <f t="shared" si="47"/>
        <v>80241.451388927861</v>
      </c>
      <c r="V20" s="83">
        <f t="shared" si="47"/>
        <v>83224.69493059571</v>
      </c>
      <c r="W20" s="83">
        <f t="shared" si="47"/>
        <v>86297.43577851358</v>
      </c>
      <c r="X20" s="83">
        <f t="shared" si="47"/>
        <v>89462.358851868994</v>
      </c>
      <c r="Y20" s="83">
        <f t="shared" si="47"/>
        <v>92722.229617425066</v>
      </c>
      <c r="Z20" s="83">
        <f t="shared" si="47"/>
        <v>96079.896505947821</v>
      </c>
      <c r="AA20" s="83">
        <f t="shared" si="47"/>
        <v>99538.293401126255</v>
      </c>
      <c r="AB20" s="83">
        <f t="shared" si="47"/>
        <v>103100.44220316004</v>
      </c>
      <c r="AC20" s="83">
        <f t="shared" si="47"/>
        <v>106769.45546925486</v>
      </c>
      <c r="AD20" s="83">
        <f t="shared" si="47"/>
        <v>110548.53913333251</v>
      </c>
      <c r="AE20" s="83">
        <f t="shared" si="47"/>
        <v>114440.99530733249</v>
      </c>
      <c r="AF20" s="83">
        <f t="shared" si="47"/>
        <v>118450.22516655244</v>
      </c>
      <c r="AG20" s="83">
        <f t="shared" si="47"/>
        <v>122579.73192154903</v>
      </c>
      <c r="AH20" s="83">
        <f t="shared" si="47"/>
        <v>126833.12387919551</v>
      </c>
      <c r="AI20" s="83">
        <f t="shared" si="47"/>
        <v>131214.11759557138</v>
      </c>
      <c r="AJ20" s="83">
        <f t="shared" si="47"/>
        <v>135726.54112343851</v>
      </c>
      <c r="AK20" s="83">
        <f t="shared" si="47"/>
        <v>140374.33735714166</v>
      </c>
      <c r="AL20" s="83">
        <f t="shared" si="47"/>
        <v>163161.56747785595</v>
      </c>
      <c r="AM20" s="83">
        <f t="shared" si="47"/>
        <v>168092.41450219162</v>
      </c>
      <c r="AN20" s="83">
        <f t="shared" si="47"/>
        <v>173171.18693725736</v>
      </c>
      <c r="AO20" s="83">
        <f t="shared" si="47"/>
        <v>178402.32254537509</v>
      </c>
      <c r="AP20" s="83">
        <f t="shared" si="47"/>
        <v>183790.39222173637</v>
      </c>
      <c r="AQ20" s="83">
        <f t="shared" si="47"/>
        <v>189340.10398838847</v>
      </c>
      <c r="AR20" s="83">
        <f t="shared" si="47"/>
        <v>195056.30710804011</v>
      </c>
      <c r="AS20" s="83">
        <f t="shared" si="47"/>
        <v>200943.99632128133</v>
      </c>
      <c r="AT20" s="83">
        <f t="shared" si="47"/>
        <v>207008.31621091979</v>
      </c>
      <c r="AU20" s="83">
        <f t="shared" si="47"/>
        <v>213254.5656972474</v>
      </c>
      <c r="AV20" s="83">
        <f t="shared" si="47"/>
        <v>219688.2026681648</v>
      </c>
      <c r="AW20" s="83">
        <f t="shared" si="47"/>
        <v>226314.84874820977</v>
      </c>
      <c r="AX20" s="83">
        <f t="shared" si="47"/>
        <v>233140.29421065608</v>
      </c>
      <c r="AY20" s="75">
        <f t="shared" si="47"/>
        <v>240170.50303697574</v>
      </c>
    </row>
    <row r="21" spans="2:51">
      <c r="H21" s="78"/>
      <c r="I21" s="40"/>
      <c r="J21" s="40"/>
      <c r="K21" s="40"/>
      <c r="L21" s="42"/>
      <c r="M21" s="40"/>
      <c r="N21" s="40"/>
      <c r="O21" s="40"/>
      <c r="P21" s="40"/>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72"/>
    </row>
    <row r="22" spans="2:51">
      <c r="B22" s="2" t="s">
        <v>0</v>
      </c>
      <c r="H22" s="79">
        <f>28%*H6</f>
        <v>14000.000000000002</v>
      </c>
      <c r="I22" s="39">
        <f t="shared" ref="I22:L22" si="48">28%*I6</f>
        <v>16800</v>
      </c>
      <c r="J22" s="39">
        <f t="shared" si="48"/>
        <v>19600.000000000004</v>
      </c>
      <c r="K22" s="39">
        <f t="shared" si="48"/>
        <v>22400.000000000004</v>
      </c>
      <c r="L22" s="17">
        <f t="shared" si="48"/>
        <v>25200.000000000004</v>
      </c>
      <c r="M22" s="40">
        <f>M6*$M$38</f>
        <v>28000.000000000004</v>
      </c>
      <c r="N22" s="40">
        <f t="shared" ref="N22:AY22" si="49">N6*$M$38</f>
        <v>28840.000000000004</v>
      </c>
      <c r="O22" s="40">
        <f t="shared" si="49"/>
        <v>29705.200000000004</v>
      </c>
      <c r="P22" s="40">
        <f t="shared" si="49"/>
        <v>30596.356000000003</v>
      </c>
      <c r="Q22" s="40">
        <f t="shared" si="49"/>
        <v>31514.24668</v>
      </c>
      <c r="R22" s="40">
        <f t="shared" si="49"/>
        <v>32459.6740804</v>
      </c>
      <c r="S22" s="40">
        <f t="shared" si="49"/>
        <v>33433.464302812004</v>
      </c>
      <c r="T22" s="40">
        <f t="shared" si="49"/>
        <v>34436.468231896361</v>
      </c>
      <c r="U22" s="40">
        <f t="shared" si="49"/>
        <v>35469.562278853256</v>
      </c>
      <c r="V22" s="40">
        <f t="shared" si="49"/>
        <v>36533.649147218857</v>
      </c>
      <c r="W22" s="40">
        <f t="shared" si="49"/>
        <v>37629.658621635419</v>
      </c>
      <c r="X22" s="40">
        <f t="shared" si="49"/>
        <v>38758.548380284483</v>
      </c>
      <c r="Y22" s="40">
        <f t="shared" si="49"/>
        <v>39921.304831693022</v>
      </c>
      <c r="Z22" s="40">
        <f t="shared" si="49"/>
        <v>41118.943976643808</v>
      </c>
      <c r="AA22" s="40">
        <f t="shared" si="49"/>
        <v>42352.512295943125</v>
      </c>
      <c r="AB22" s="40">
        <f t="shared" si="49"/>
        <v>43623.087664821418</v>
      </c>
      <c r="AC22" s="40">
        <f t="shared" si="49"/>
        <v>44931.780294766068</v>
      </c>
      <c r="AD22" s="40">
        <f t="shared" si="49"/>
        <v>46279.733703609054</v>
      </c>
      <c r="AE22" s="40">
        <f t="shared" si="49"/>
        <v>47668.125714717324</v>
      </c>
      <c r="AF22" s="40">
        <f t="shared" si="49"/>
        <v>49098.16948615884</v>
      </c>
      <c r="AG22" s="40">
        <f t="shared" si="49"/>
        <v>50571.114570743608</v>
      </c>
      <c r="AH22" s="40">
        <f t="shared" si="49"/>
        <v>52088.248007865921</v>
      </c>
      <c r="AI22" s="40">
        <f t="shared" si="49"/>
        <v>53650.895448101903</v>
      </c>
      <c r="AJ22" s="40">
        <f t="shared" si="49"/>
        <v>55260.422311544957</v>
      </c>
      <c r="AK22" s="40">
        <f t="shared" si="49"/>
        <v>56918.234980891299</v>
      </c>
      <c r="AL22" s="40">
        <f t="shared" si="49"/>
        <v>58625.782030318042</v>
      </c>
      <c r="AM22" s="40">
        <f t="shared" si="49"/>
        <v>60384.555491227591</v>
      </c>
      <c r="AN22" s="40">
        <f t="shared" si="49"/>
        <v>62196.092155964419</v>
      </c>
      <c r="AO22" s="40">
        <f t="shared" si="49"/>
        <v>64061.974920643355</v>
      </c>
      <c r="AP22" s="40">
        <f t="shared" si="49"/>
        <v>65983.834168262649</v>
      </c>
      <c r="AQ22" s="40">
        <f t="shared" si="49"/>
        <v>67963.34919331054</v>
      </c>
      <c r="AR22" s="40">
        <f t="shared" si="49"/>
        <v>70002.249669109864</v>
      </c>
      <c r="AS22" s="40">
        <f t="shared" si="49"/>
        <v>72102.317159183163</v>
      </c>
      <c r="AT22" s="40">
        <f t="shared" si="49"/>
        <v>74265.386673958652</v>
      </c>
      <c r="AU22" s="40">
        <f t="shared" si="49"/>
        <v>76493.348274177421</v>
      </c>
      <c r="AV22" s="40">
        <f t="shared" si="49"/>
        <v>78788.148722402737</v>
      </c>
      <c r="AW22" s="40">
        <f t="shared" si="49"/>
        <v>81151.793184074821</v>
      </c>
      <c r="AX22" s="40">
        <f t="shared" si="49"/>
        <v>83586.346979597074</v>
      </c>
      <c r="AY22" s="73">
        <f t="shared" si="49"/>
        <v>86093.937388984981</v>
      </c>
    </row>
    <row r="23" spans="2:51">
      <c r="H23" s="78"/>
      <c r="I23" s="40"/>
      <c r="J23" s="40"/>
      <c r="K23" s="40"/>
      <c r="L23" s="42"/>
      <c r="M23" s="40"/>
      <c r="N23" s="40"/>
      <c r="O23" s="40"/>
      <c r="P23" s="40"/>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72"/>
    </row>
    <row r="24" spans="2:51">
      <c r="B24" s="1" t="s">
        <v>3</v>
      </c>
      <c r="C24" s="1"/>
      <c r="D24" s="1"/>
      <c r="E24" s="1"/>
      <c r="F24" s="1"/>
      <c r="G24" s="1"/>
      <c r="H24" s="82">
        <f>H20-H22</f>
        <v>2449.9999999999982</v>
      </c>
      <c r="I24" s="83">
        <f t="shared" ref="I24:AY24" si="50">I20-I22</f>
        <v>7500</v>
      </c>
      <c r="J24" s="83">
        <f t="shared" si="50"/>
        <v>12549.999999999996</v>
      </c>
      <c r="K24" s="83">
        <f t="shared" si="50"/>
        <v>17599.999999999996</v>
      </c>
      <c r="L24" s="26">
        <f t="shared" si="50"/>
        <v>22649.999999999996</v>
      </c>
      <c r="M24" s="83">
        <f t="shared" si="50"/>
        <v>27699.999999999996</v>
      </c>
      <c r="N24" s="83">
        <f t="shared" si="50"/>
        <v>29214.999999999996</v>
      </c>
      <c r="O24" s="83">
        <f t="shared" si="50"/>
        <v>30775.44999999999</v>
      </c>
      <c r="P24" s="83">
        <f t="shared" si="50"/>
        <v>32382.713499999994</v>
      </c>
      <c r="Q24" s="83">
        <f t="shared" si="50"/>
        <v>34038.194904999997</v>
      </c>
      <c r="R24" s="83">
        <f t="shared" si="50"/>
        <v>39343.34075214999</v>
      </c>
      <c r="S24" s="83">
        <f t="shared" si="50"/>
        <v>41099.640974714493</v>
      </c>
      <c r="T24" s="83">
        <f t="shared" si="50"/>
        <v>42908.630203955938</v>
      </c>
      <c r="U24" s="83">
        <f t="shared" si="50"/>
        <v>44771.889110074604</v>
      </c>
      <c r="V24" s="83">
        <f t="shared" si="50"/>
        <v>46691.045783376852</v>
      </c>
      <c r="W24" s="83">
        <f t="shared" si="50"/>
        <v>48667.777156878161</v>
      </c>
      <c r="X24" s="83">
        <f t="shared" si="50"/>
        <v>50703.810471584511</v>
      </c>
      <c r="Y24" s="83">
        <f t="shared" si="50"/>
        <v>52800.924785732044</v>
      </c>
      <c r="Z24" s="83">
        <f t="shared" si="50"/>
        <v>54960.952529304013</v>
      </c>
      <c r="AA24" s="83">
        <f t="shared" si="50"/>
        <v>57185.78110518313</v>
      </c>
      <c r="AB24" s="83">
        <f t="shared" si="50"/>
        <v>59477.354538338623</v>
      </c>
      <c r="AC24" s="83">
        <f t="shared" si="50"/>
        <v>61837.675174488788</v>
      </c>
      <c r="AD24" s="83">
        <f t="shared" si="50"/>
        <v>64268.805429723456</v>
      </c>
      <c r="AE24" s="83">
        <f t="shared" si="50"/>
        <v>66772.86959261517</v>
      </c>
      <c r="AF24" s="83">
        <f t="shared" si="50"/>
        <v>69352.055680393591</v>
      </c>
      <c r="AG24" s="83">
        <f t="shared" si="50"/>
        <v>72008.61735080542</v>
      </c>
      <c r="AH24" s="83">
        <f t="shared" si="50"/>
        <v>74744.875871329597</v>
      </c>
      <c r="AI24" s="83">
        <f t="shared" si="50"/>
        <v>77563.222147469482</v>
      </c>
      <c r="AJ24" s="83">
        <f t="shared" si="50"/>
        <v>80466.118811893553</v>
      </c>
      <c r="AK24" s="83">
        <f t="shared" si="50"/>
        <v>83456.102376250361</v>
      </c>
      <c r="AL24" s="83">
        <f t="shared" si="50"/>
        <v>104535.7854475379</v>
      </c>
      <c r="AM24" s="83">
        <f t="shared" si="50"/>
        <v>107707.85901096402</v>
      </c>
      <c r="AN24" s="83">
        <f t="shared" si="50"/>
        <v>110975.09478129294</v>
      </c>
      <c r="AO24" s="83">
        <f t="shared" si="50"/>
        <v>114340.34762473174</v>
      </c>
      <c r="AP24" s="83">
        <f t="shared" si="50"/>
        <v>117806.55805347372</v>
      </c>
      <c r="AQ24" s="83">
        <f t="shared" si="50"/>
        <v>121376.75479507793</v>
      </c>
      <c r="AR24" s="83">
        <f t="shared" si="50"/>
        <v>125054.05743893025</v>
      </c>
      <c r="AS24" s="83">
        <f t="shared" si="50"/>
        <v>128841.67916209817</v>
      </c>
      <c r="AT24" s="83">
        <f t="shared" si="50"/>
        <v>132742.92953696114</v>
      </c>
      <c r="AU24" s="83">
        <f t="shared" si="50"/>
        <v>136761.21742306999</v>
      </c>
      <c r="AV24" s="83">
        <f t="shared" si="50"/>
        <v>140900.05394576205</v>
      </c>
      <c r="AW24" s="83">
        <f t="shared" si="50"/>
        <v>145163.05556413496</v>
      </c>
      <c r="AX24" s="83">
        <f t="shared" si="50"/>
        <v>149553.94723105902</v>
      </c>
      <c r="AY24" s="75">
        <f t="shared" si="50"/>
        <v>154076.56564799076</v>
      </c>
    </row>
    <row r="25" spans="2:51">
      <c r="H25" s="84"/>
      <c r="I25" s="43"/>
      <c r="J25" s="43"/>
      <c r="K25" s="43"/>
      <c r="L25" s="26"/>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72"/>
    </row>
    <row r="26" spans="2:51">
      <c r="B26" s="2" t="s">
        <v>30</v>
      </c>
      <c r="H26" s="81">
        <v>2449.9999999999982</v>
      </c>
      <c r="I26" s="48">
        <f>H26*(1.01)+I24</f>
        <v>9974.4999999999982</v>
      </c>
      <c r="J26" s="48">
        <f>I26*(1.01)+J24</f>
        <v>22624.244999999995</v>
      </c>
      <c r="K26" s="48">
        <f>J26*(1.01)+K24</f>
        <v>40450.487449999993</v>
      </c>
      <c r="L26" s="49">
        <f>K26*(1.01)+L24</f>
        <v>63504.992324499995</v>
      </c>
      <c r="M26" s="44">
        <f t="shared" ref="M26:AY26" si="51">L26*(1.01)+M24</f>
        <v>91840.04224774499</v>
      </c>
      <c r="N26" s="44">
        <f t="shared" si="51"/>
        <v>121973.44267022244</v>
      </c>
      <c r="O26" s="44">
        <f t="shared" si="51"/>
        <v>153968.62709692467</v>
      </c>
      <c r="P26" s="44">
        <f t="shared" si="51"/>
        <v>187891.0268678939</v>
      </c>
      <c r="Q26" s="44">
        <f t="shared" si="51"/>
        <v>223808.13204157283</v>
      </c>
      <c r="R26" s="44">
        <f t="shared" si="51"/>
        <v>265389.55411413853</v>
      </c>
      <c r="S26" s="44">
        <f t="shared" si="51"/>
        <v>309143.0906299944</v>
      </c>
      <c r="T26" s="44">
        <f t="shared" si="51"/>
        <v>355143.15174025029</v>
      </c>
      <c r="U26" s="44">
        <f t="shared" si="51"/>
        <v>403466.47236772743</v>
      </c>
      <c r="V26" s="44">
        <f t="shared" si="51"/>
        <v>454192.18287478155</v>
      </c>
      <c r="W26" s="44">
        <f t="shared" si="51"/>
        <v>507401.88186040753</v>
      </c>
      <c r="X26" s="44">
        <f t="shared" si="51"/>
        <v>563179.71115059615</v>
      </c>
      <c r="Y26" s="44">
        <f t="shared" si="51"/>
        <v>621612.4330478342</v>
      </c>
      <c r="Z26" s="44">
        <f t="shared" si="51"/>
        <v>682789.50990761654</v>
      </c>
      <c r="AA26" s="44">
        <f t="shared" si="51"/>
        <v>746803.18611187593</v>
      </c>
      <c r="AB26" s="44">
        <f t="shared" si="51"/>
        <v>813748.57251133327</v>
      </c>
      <c r="AC26" s="44">
        <f t="shared" si="51"/>
        <v>883723.73341093538</v>
      </c>
      <c r="AD26" s="44">
        <f t="shared" si="51"/>
        <v>956829.77617476822</v>
      </c>
      <c r="AE26" s="44">
        <f t="shared" si="51"/>
        <v>1033170.9435291311</v>
      </c>
      <c r="AF26" s="44">
        <f t="shared" si="51"/>
        <v>1112854.7086448162</v>
      </c>
      <c r="AG26" s="44">
        <f t="shared" si="51"/>
        <v>1195991.8730820697</v>
      </c>
      <c r="AH26" s="44">
        <f t="shared" si="51"/>
        <v>1282696.66768422</v>
      </c>
      <c r="AI26" s="44">
        <f t="shared" si="51"/>
        <v>1373086.8565085316</v>
      </c>
      <c r="AJ26" s="44">
        <f t="shared" si="51"/>
        <v>1467283.8438855105</v>
      </c>
      <c r="AK26" s="44">
        <f t="shared" si="51"/>
        <v>1565412.7847006158</v>
      </c>
      <c r="AL26" s="44">
        <f t="shared" si="51"/>
        <v>1685602.6979951598</v>
      </c>
      <c r="AM26" s="44">
        <f t="shared" si="51"/>
        <v>1810166.5839860754</v>
      </c>
      <c r="AN26" s="44">
        <f t="shared" si="51"/>
        <v>1939243.3446072289</v>
      </c>
      <c r="AO26" s="44">
        <f t="shared" si="51"/>
        <v>2072976.1256780329</v>
      </c>
      <c r="AP26" s="44">
        <f t="shared" si="51"/>
        <v>2211512.4449882871</v>
      </c>
      <c r="AQ26" s="44">
        <f t="shared" si="51"/>
        <v>2355004.3242332479</v>
      </c>
      <c r="AR26" s="44">
        <f t="shared" si="51"/>
        <v>2503608.4249145105</v>
      </c>
      <c r="AS26" s="44">
        <f t="shared" si="51"/>
        <v>2657486.1883257539</v>
      </c>
      <c r="AT26" s="44">
        <f t="shared" si="51"/>
        <v>2816803.9797459724</v>
      </c>
      <c r="AU26" s="44">
        <f t="shared" si="51"/>
        <v>2981733.2369665019</v>
      </c>
      <c r="AV26" s="44">
        <f t="shared" si="51"/>
        <v>3152450.6232819292</v>
      </c>
      <c r="AW26" s="44">
        <f t="shared" si="51"/>
        <v>3329138.1850788835</v>
      </c>
      <c r="AX26" s="44">
        <f t="shared" si="51"/>
        <v>3511983.5141607313</v>
      </c>
      <c r="AY26" s="85">
        <f t="shared" si="51"/>
        <v>3701179.9149503298</v>
      </c>
    </row>
    <row r="27" spans="2:51">
      <c r="K27" s="34"/>
      <c r="L27" s="16"/>
    </row>
    <row r="28" spans="2:51">
      <c r="L28" s="16"/>
    </row>
    <row r="29" spans="2:51">
      <c r="B29" s="5" t="s">
        <v>14</v>
      </c>
      <c r="L29" s="16"/>
    </row>
    <row r="30" spans="2:51">
      <c r="L30" s="16"/>
    </row>
    <row r="31" spans="2:51">
      <c r="C31" s="2" t="s">
        <v>21</v>
      </c>
      <c r="H31" s="33"/>
      <c r="I31" s="9">
        <f>I6/H6-1</f>
        <v>0.19999999999999996</v>
      </c>
      <c r="J31" s="9">
        <f t="shared" ref="J31:L31" si="52">J6/I6-1</f>
        <v>0.16666666666666674</v>
      </c>
      <c r="K31" s="9">
        <f t="shared" si="52"/>
        <v>0.14285714285714279</v>
      </c>
      <c r="L31" s="18">
        <f t="shared" si="52"/>
        <v>0.125</v>
      </c>
      <c r="M31" s="31">
        <f>M6/L6-1</f>
        <v>0.11111111111111116</v>
      </c>
      <c r="N31" s="31">
        <v>0.03</v>
      </c>
      <c r="O31" s="31">
        <v>0.03</v>
      </c>
      <c r="P31" s="31">
        <v>0.03</v>
      </c>
      <c r="Q31" s="31">
        <v>0.03</v>
      </c>
      <c r="R31" s="31">
        <v>0.03</v>
      </c>
      <c r="S31" s="31">
        <v>0.03</v>
      </c>
      <c r="T31" s="31">
        <v>0.03</v>
      </c>
      <c r="U31" s="31">
        <v>0.03</v>
      </c>
      <c r="V31" s="31">
        <v>0.03</v>
      </c>
      <c r="W31" s="31">
        <v>0.03</v>
      </c>
      <c r="X31" s="31">
        <v>0.03</v>
      </c>
      <c r="Y31" s="31">
        <v>0.03</v>
      </c>
      <c r="Z31" s="31">
        <v>0.03</v>
      </c>
      <c r="AA31" s="31">
        <v>0.03</v>
      </c>
      <c r="AB31" s="31">
        <v>0.03</v>
      </c>
      <c r="AC31" s="31">
        <v>0.03</v>
      </c>
      <c r="AD31" s="31">
        <v>0.03</v>
      </c>
      <c r="AE31" s="31">
        <v>0.03</v>
      </c>
      <c r="AF31" s="31">
        <v>0.03</v>
      </c>
      <c r="AG31" s="31">
        <v>0.03</v>
      </c>
      <c r="AH31" s="31">
        <v>0.03</v>
      </c>
      <c r="AI31" s="31">
        <v>0.03</v>
      </c>
      <c r="AJ31" s="31">
        <v>0.03</v>
      </c>
      <c r="AK31" s="31">
        <v>0.03</v>
      </c>
      <c r="AL31" s="31">
        <v>0.03</v>
      </c>
      <c r="AM31" s="31">
        <v>0.03</v>
      </c>
      <c r="AN31" s="31">
        <v>0.03</v>
      </c>
      <c r="AO31" s="31">
        <v>0.03</v>
      </c>
      <c r="AP31" s="31">
        <v>0.03</v>
      </c>
      <c r="AQ31" s="31">
        <v>0.03</v>
      </c>
      <c r="AR31" s="31">
        <v>0.03</v>
      </c>
      <c r="AS31" s="31">
        <v>0.03</v>
      </c>
      <c r="AT31" s="31">
        <v>0.03</v>
      </c>
      <c r="AU31" s="31">
        <v>0.03</v>
      </c>
      <c r="AV31" s="31">
        <v>0.03</v>
      </c>
      <c r="AW31" s="31">
        <v>0.03</v>
      </c>
      <c r="AX31" s="31">
        <v>0.03</v>
      </c>
      <c r="AY31" s="31">
        <v>0.03</v>
      </c>
    </row>
    <row r="32" spans="2:51">
      <c r="C32" s="2" t="s">
        <v>23</v>
      </c>
      <c r="H32" s="9">
        <f>H11/H6</f>
        <v>0.36</v>
      </c>
      <c r="I32" s="9">
        <f t="shared" ref="I32:L32" si="53">I11/I6</f>
        <v>0.3</v>
      </c>
      <c r="J32" s="9">
        <f t="shared" si="53"/>
        <v>0.25714285714285712</v>
      </c>
      <c r="K32" s="9">
        <f t="shared" si="53"/>
        <v>0.22500000000000001</v>
      </c>
      <c r="L32" s="18">
        <f t="shared" si="53"/>
        <v>0.2</v>
      </c>
      <c r="M32" s="2" t="s">
        <v>31</v>
      </c>
    </row>
    <row r="33" spans="3:51">
      <c r="C33" s="2" t="s">
        <v>22</v>
      </c>
      <c r="H33" s="9">
        <f>H12/H6</f>
        <v>7.1999999999999995E-2</v>
      </c>
      <c r="I33" s="9">
        <f t="shared" ref="I33:L33" si="54">I12/I6</f>
        <v>0.06</v>
      </c>
      <c r="J33" s="9">
        <f t="shared" si="54"/>
        <v>5.1428571428571428E-2</v>
      </c>
      <c r="K33" s="9">
        <f t="shared" si="54"/>
        <v>4.4999999999999998E-2</v>
      </c>
      <c r="L33" s="18">
        <f t="shared" si="54"/>
        <v>0.04</v>
      </c>
      <c r="M33" s="2" t="s">
        <v>32</v>
      </c>
    </row>
    <row r="34" spans="3:51">
      <c r="C34" s="2" t="s">
        <v>24</v>
      </c>
      <c r="H34" s="9">
        <f>H13/H6</f>
        <v>5.0000000000000001E-3</v>
      </c>
      <c r="I34" s="9">
        <f t="shared" ref="I34:L34" si="55">I13/I6</f>
        <v>5.0000000000000001E-3</v>
      </c>
      <c r="J34" s="9">
        <f t="shared" si="55"/>
        <v>5.0000000000000001E-3</v>
      </c>
      <c r="K34" s="9">
        <f t="shared" si="55"/>
        <v>5.0000000000000001E-3</v>
      </c>
      <c r="L34" s="18">
        <f t="shared" si="55"/>
        <v>5.0000000000000001E-3</v>
      </c>
      <c r="M34" s="31">
        <v>5.0000000000000001E-3</v>
      </c>
      <c r="N34" s="31">
        <v>5.0000000000000001E-3</v>
      </c>
      <c r="O34" s="31">
        <v>5.0000000000000001E-3</v>
      </c>
      <c r="P34" s="31">
        <v>5.0000000000000001E-3</v>
      </c>
      <c r="Q34" s="31">
        <v>5.0000000000000001E-3</v>
      </c>
      <c r="R34" s="31">
        <v>5.0000000000000001E-3</v>
      </c>
      <c r="S34" s="31">
        <v>5.0000000000000001E-3</v>
      </c>
      <c r="T34" s="31">
        <v>5.0000000000000001E-3</v>
      </c>
      <c r="U34" s="31">
        <v>5.0000000000000001E-3</v>
      </c>
      <c r="V34" s="31">
        <v>5.0000000000000001E-3</v>
      </c>
      <c r="W34" s="31">
        <v>5.0000000000000001E-3</v>
      </c>
      <c r="X34" s="31">
        <v>5.0000000000000001E-3</v>
      </c>
      <c r="Y34" s="31">
        <v>5.0000000000000001E-3</v>
      </c>
      <c r="Z34" s="31">
        <v>5.0000000000000001E-3</v>
      </c>
      <c r="AA34" s="31">
        <v>5.0000000000000001E-3</v>
      </c>
      <c r="AB34" s="31">
        <v>5.0000000000000001E-3</v>
      </c>
      <c r="AC34" s="31">
        <v>5.0000000000000001E-3</v>
      </c>
      <c r="AD34" s="31">
        <v>5.0000000000000001E-3</v>
      </c>
      <c r="AE34" s="31">
        <v>5.0000000000000001E-3</v>
      </c>
      <c r="AF34" s="31">
        <v>5.0000000000000001E-3</v>
      </c>
      <c r="AG34" s="31">
        <v>5.0000000000000001E-3</v>
      </c>
      <c r="AH34" s="31">
        <v>5.0000000000000001E-3</v>
      </c>
      <c r="AI34" s="31">
        <v>5.0000000000000001E-3</v>
      </c>
      <c r="AJ34" s="31">
        <v>5.0000000000000001E-3</v>
      </c>
      <c r="AK34" s="31">
        <v>5.0000000000000001E-3</v>
      </c>
      <c r="AL34" s="31">
        <v>5.0000000000000001E-3</v>
      </c>
      <c r="AM34" s="31">
        <v>5.0000000000000001E-3</v>
      </c>
      <c r="AN34" s="31">
        <v>5.0000000000000001E-3</v>
      </c>
      <c r="AO34" s="31">
        <v>5.0000000000000001E-3</v>
      </c>
      <c r="AP34" s="31">
        <v>5.0000000000000001E-3</v>
      </c>
      <c r="AQ34" s="31">
        <v>5.0000000000000001E-3</v>
      </c>
      <c r="AR34" s="31">
        <v>5.0000000000000001E-3</v>
      </c>
      <c r="AS34" s="31">
        <v>5.0000000000000001E-3</v>
      </c>
      <c r="AT34" s="31">
        <v>5.0000000000000001E-3</v>
      </c>
      <c r="AU34" s="31">
        <v>5.0000000000000001E-3</v>
      </c>
      <c r="AV34" s="31">
        <v>5.0000000000000001E-3</v>
      </c>
      <c r="AW34" s="31">
        <v>5.0000000000000001E-3</v>
      </c>
      <c r="AX34" s="31">
        <v>5.0000000000000001E-3</v>
      </c>
      <c r="AY34" s="31">
        <v>5.0000000000000001E-3</v>
      </c>
    </row>
    <row r="35" spans="3:51">
      <c r="C35" s="2" t="s">
        <v>25</v>
      </c>
      <c r="H35" s="9">
        <f>H14/H6</f>
        <v>0.09</v>
      </c>
      <c r="I35" s="9">
        <f t="shared" ref="I35:L35" si="56">I14/I6</f>
        <v>0.09</v>
      </c>
      <c r="J35" s="9">
        <f t="shared" si="56"/>
        <v>0.09</v>
      </c>
      <c r="K35" s="9">
        <f t="shared" si="56"/>
        <v>0.09</v>
      </c>
      <c r="L35" s="18">
        <f t="shared" si="56"/>
        <v>0.09</v>
      </c>
      <c r="M35" s="31">
        <v>0.09</v>
      </c>
      <c r="N35" s="31">
        <v>0.09</v>
      </c>
      <c r="O35" s="31">
        <v>0.09</v>
      </c>
      <c r="P35" s="31">
        <v>0.09</v>
      </c>
      <c r="Q35" s="31">
        <v>0.09</v>
      </c>
      <c r="R35" s="31">
        <v>0.09</v>
      </c>
      <c r="S35" s="31">
        <v>0.09</v>
      </c>
      <c r="T35" s="31">
        <v>0.09</v>
      </c>
      <c r="U35" s="31">
        <v>0.09</v>
      </c>
      <c r="V35" s="31">
        <v>0.09</v>
      </c>
      <c r="W35" s="31">
        <v>0.09</v>
      </c>
      <c r="X35" s="31">
        <v>0.09</v>
      </c>
      <c r="Y35" s="31">
        <v>0.09</v>
      </c>
      <c r="Z35" s="31">
        <v>0.09</v>
      </c>
      <c r="AA35" s="31">
        <v>0.09</v>
      </c>
      <c r="AB35" s="31">
        <v>0.09</v>
      </c>
      <c r="AC35" s="31">
        <v>0.09</v>
      </c>
      <c r="AD35" s="31">
        <v>0.09</v>
      </c>
      <c r="AE35" s="31">
        <v>0.09</v>
      </c>
      <c r="AF35" s="31">
        <v>0.09</v>
      </c>
      <c r="AG35" s="31">
        <v>0.09</v>
      </c>
      <c r="AH35" s="31">
        <v>0.09</v>
      </c>
      <c r="AI35" s="31">
        <v>0.09</v>
      </c>
      <c r="AJ35" s="31">
        <v>0.09</v>
      </c>
      <c r="AK35" s="31">
        <v>0.09</v>
      </c>
      <c r="AL35" s="31">
        <v>0.09</v>
      </c>
      <c r="AM35" s="31">
        <v>0.09</v>
      </c>
      <c r="AN35" s="31">
        <v>0.09</v>
      </c>
      <c r="AO35" s="31">
        <v>0.09</v>
      </c>
      <c r="AP35" s="31">
        <v>0.09</v>
      </c>
      <c r="AQ35" s="31">
        <v>0.09</v>
      </c>
      <c r="AR35" s="31">
        <v>0.09</v>
      </c>
      <c r="AS35" s="31">
        <v>0.09</v>
      </c>
      <c r="AT35" s="31">
        <v>0.09</v>
      </c>
      <c r="AU35" s="31">
        <v>0.09</v>
      </c>
      <c r="AV35" s="31">
        <v>0.09</v>
      </c>
      <c r="AW35" s="31">
        <v>0.09</v>
      </c>
      <c r="AX35" s="31">
        <v>0.09</v>
      </c>
      <c r="AY35" s="31">
        <v>0.09</v>
      </c>
    </row>
    <row r="36" spans="3:51">
      <c r="C36" s="2" t="s">
        <v>26</v>
      </c>
      <c r="H36" s="9">
        <f>H15/H6</f>
        <v>2.4E-2</v>
      </c>
      <c r="I36" s="9">
        <f t="shared" ref="I36:L36" si="57">I15/I6</f>
        <v>0.02</v>
      </c>
      <c r="J36" s="9">
        <f t="shared" si="57"/>
        <v>1.7142857142857144E-2</v>
      </c>
      <c r="K36" s="9">
        <f t="shared" si="57"/>
        <v>1.4999999999999999E-2</v>
      </c>
      <c r="L36" s="18">
        <f t="shared" si="57"/>
        <v>1.3333333333333334E-2</v>
      </c>
      <c r="M36" s="2" t="s">
        <v>33</v>
      </c>
    </row>
    <row r="37" spans="3:51">
      <c r="C37" s="2" t="s">
        <v>27</v>
      </c>
      <c r="H37" s="9">
        <f>H16/H6</f>
        <v>0.12</v>
      </c>
      <c r="I37" s="9">
        <f t="shared" ref="I37:L37" si="58">I16/I6</f>
        <v>0.12</v>
      </c>
      <c r="J37" s="9">
        <f t="shared" si="58"/>
        <v>0.12</v>
      </c>
      <c r="K37" s="9">
        <f t="shared" si="58"/>
        <v>0.12</v>
      </c>
      <c r="L37" s="18">
        <f t="shared" si="58"/>
        <v>0.12</v>
      </c>
      <c r="M37" s="31">
        <v>0.12</v>
      </c>
      <c r="N37" s="31">
        <v>0.12</v>
      </c>
      <c r="O37" s="31">
        <v>0.12</v>
      </c>
      <c r="P37" s="31">
        <v>0.12</v>
      </c>
      <c r="Q37" s="31">
        <v>0.12</v>
      </c>
      <c r="R37" s="31">
        <v>0.12</v>
      </c>
      <c r="S37" s="31">
        <v>0.12</v>
      </c>
      <c r="T37" s="31">
        <v>0.12</v>
      </c>
      <c r="U37" s="31">
        <v>0.12</v>
      </c>
      <c r="V37" s="31">
        <v>0.12</v>
      </c>
      <c r="W37" s="31">
        <v>0.12</v>
      </c>
      <c r="X37" s="31">
        <v>0.12</v>
      </c>
      <c r="Y37" s="31">
        <v>0.12</v>
      </c>
      <c r="Z37" s="31">
        <v>0.12</v>
      </c>
      <c r="AA37" s="31">
        <v>0.12</v>
      </c>
      <c r="AB37" s="31">
        <v>0.12</v>
      </c>
      <c r="AC37" s="31">
        <v>0.12</v>
      </c>
      <c r="AD37" s="31">
        <v>0.12</v>
      </c>
      <c r="AE37" s="31">
        <v>0.12</v>
      </c>
      <c r="AF37" s="31">
        <v>0.12</v>
      </c>
      <c r="AG37" s="31">
        <v>0.12</v>
      </c>
      <c r="AH37" s="31">
        <v>0.12</v>
      </c>
      <c r="AI37" s="31">
        <v>0.12</v>
      </c>
      <c r="AJ37" s="31">
        <v>0.12</v>
      </c>
      <c r="AK37" s="31">
        <v>0.12</v>
      </c>
      <c r="AL37" s="31">
        <v>0.12</v>
      </c>
      <c r="AM37" s="31">
        <v>0.12</v>
      </c>
      <c r="AN37" s="31">
        <v>0.12</v>
      </c>
      <c r="AO37" s="31">
        <v>0.12</v>
      </c>
      <c r="AP37" s="31">
        <v>0.12</v>
      </c>
      <c r="AQ37" s="31">
        <v>0.12</v>
      </c>
      <c r="AR37" s="31">
        <v>0.12</v>
      </c>
      <c r="AS37" s="31">
        <v>0.12</v>
      </c>
      <c r="AT37" s="31">
        <v>0.12</v>
      </c>
      <c r="AU37" s="31">
        <v>0.12</v>
      </c>
      <c r="AV37" s="31">
        <v>0.12</v>
      </c>
      <c r="AW37" s="31">
        <v>0.12</v>
      </c>
      <c r="AX37" s="31">
        <v>0.12</v>
      </c>
      <c r="AY37" s="31">
        <v>0.12</v>
      </c>
    </row>
    <row r="38" spans="3:51">
      <c r="C38" s="2" t="s">
        <v>29</v>
      </c>
      <c r="H38" s="9">
        <f>H22/H6</f>
        <v>0.28000000000000003</v>
      </c>
      <c r="I38" s="9">
        <f t="shared" ref="I38:L38" si="59">I22/I6</f>
        <v>0.28000000000000003</v>
      </c>
      <c r="J38" s="9">
        <f t="shared" si="59"/>
        <v>0.28000000000000003</v>
      </c>
      <c r="K38" s="9">
        <f t="shared" si="59"/>
        <v>0.28000000000000003</v>
      </c>
      <c r="L38" s="18">
        <f t="shared" si="59"/>
        <v>0.28000000000000003</v>
      </c>
      <c r="M38" s="30">
        <v>0.28000000000000003</v>
      </c>
      <c r="N38" s="30">
        <v>0.28000000000000003</v>
      </c>
      <c r="O38" s="30">
        <v>0.28000000000000003</v>
      </c>
      <c r="P38" s="30">
        <v>0.28000000000000003</v>
      </c>
      <c r="Q38" s="30">
        <v>0.28000000000000003</v>
      </c>
      <c r="R38" s="30">
        <v>0.28000000000000003</v>
      </c>
      <c r="S38" s="30">
        <v>0.28000000000000003</v>
      </c>
      <c r="T38" s="30">
        <v>0.28000000000000003</v>
      </c>
      <c r="U38" s="30">
        <v>0.28000000000000003</v>
      </c>
      <c r="V38" s="30">
        <v>0.28000000000000003</v>
      </c>
      <c r="W38" s="30">
        <v>0.28000000000000003</v>
      </c>
      <c r="X38" s="30">
        <v>0.28000000000000003</v>
      </c>
      <c r="Y38" s="30">
        <v>0.28000000000000003</v>
      </c>
      <c r="Z38" s="30">
        <v>0.28000000000000003</v>
      </c>
      <c r="AA38" s="30">
        <v>0.28000000000000003</v>
      </c>
      <c r="AB38" s="30">
        <v>0.28000000000000003</v>
      </c>
      <c r="AC38" s="30">
        <v>0.28000000000000003</v>
      </c>
      <c r="AD38" s="30">
        <v>0.28000000000000003</v>
      </c>
      <c r="AE38" s="30">
        <v>0.28000000000000003</v>
      </c>
      <c r="AF38" s="30">
        <v>0.28000000000000003</v>
      </c>
      <c r="AG38" s="30">
        <v>0.28000000000000003</v>
      </c>
      <c r="AH38" s="30">
        <v>0.28000000000000003</v>
      </c>
      <c r="AI38" s="30">
        <v>0.28000000000000003</v>
      </c>
      <c r="AJ38" s="30">
        <v>0.28000000000000003</v>
      </c>
      <c r="AK38" s="30">
        <v>0.28000000000000003</v>
      </c>
      <c r="AL38" s="30">
        <v>0.28000000000000003</v>
      </c>
      <c r="AM38" s="30">
        <v>0.28000000000000003</v>
      </c>
      <c r="AN38" s="30">
        <v>0.28000000000000003</v>
      </c>
      <c r="AO38" s="30">
        <v>0.28000000000000003</v>
      </c>
      <c r="AP38" s="30">
        <v>0.28000000000000003</v>
      </c>
      <c r="AQ38" s="30">
        <v>0.28000000000000003</v>
      </c>
      <c r="AR38" s="30">
        <v>0.28000000000000003</v>
      </c>
      <c r="AS38" s="30">
        <v>0.28000000000000003</v>
      </c>
      <c r="AT38" s="30">
        <v>0.28000000000000003</v>
      </c>
      <c r="AU38" s="30">
        <v>0.28000000000000003</v>
      </c>
      <c r="AV38" s="30">
        <v>0.28000000000000003</v>
      </c>
      <c r="AW38" s="30">
        <v>0.28000000000000003</v>
      </c>
      <c r="AX38" s="30">
        <v>0.28000000000000003</v>
      </c>
      <c r="AY38" s="30">
        <v>0.28000000000000003</v>
      </c>
    </row>
    <row r="39" spans="3:51">
      <c r="C39" s="2" t="s">
        <v>28</v>
      </c>
      <c r="H39" s="33"/>
      <c r="I39" s="29">
        <v>0.01</v>
      </c>
      <c r="J39" s="29">
        <v>0.01</v>
      </c>
      <c r="K39" s="29">
        <v>0.01</v>
      </c>
      <c r="L39" s="32">
        <v>0.01</v>
      </c>
      <c r="M39" s="30">
        <v>0.01</v>
      </c>
      <c r="N39" s="30">
        <v>0.01</v>
      </c>
      <c r="O39" s="30">
        <v>0.01</v>
      </c>
      <c r="P39" s="30">
        <v>0.01</v>
      </c>
      <c r="Q39" s="30">
        <v>0.01</v>
      </c>
      <c r="R39" s="30">
        <v>0.01</v>
      </c>
      <c r="S39" s="30">
        <v>0.01</v>
      </c>
      <c r="T39" s="30">
        <v>0.01</v>
      </c>
      <c r="U39" s="30">
        <v>0.01</v>
      </c>
      <c r="V39" s="30">
        <v>0.01</v>
      </c>
      <c r="W39" s="30">
        <v>0.01</v>
      </c>
      <c r="X39" s="30">
        <v>0.01</v>
      </c>
      <c r="Y39" s="30">
        <v>0.01</v>
      </c>
      <c r="Z39" s="30">
        <v>0.01</v>
      </c>
      <c r="AA39" s="30">
        <v>0.01</v>
      </c>
      <c r="AB39" s="30">
        <v>0.01</v>
      </c>
      <c r="AC39" s="30">
        <v>0.01</v>
      </c>
      <c r="AD39" s="30">
        <v>0.01</v>
      </c>
      <c r="AE39" s="30">
        <v>0.01</v>
      </c>
      <c r="AF39" s="30">
        <v>0.01</v>
      </c>
      <c r="AG39" s="30">
        <v>0.01</v>
      </c>
      <c r="AH39" s="30">
        <v>0.01</v>
      </c>
      <c r="AI39" s="30">
        <v>0.01</v>
      </c>
      <c r="AJ39" s="30">
        <v>0.01</v>
      </c>
      <c r="AK39" s="30">
        <v>0.01</v>
      </c>
      <c r="AL39" s="30">
        <v>0.01</v>
      </c>
      <c r="AM39" s="30">
        <v>0.01</v>
      </c>
      <c r="AN39" s="30">
        <v>0.01</v>
      </c>
      <c r="AO39" s="30">
        <v>0.01</v>
      </c>
      <c r="AP39" s="30">
        <v>0.01</v>
      </c>
      <c r="AQ39" s="30">
        <v>0.01</v>
      </c>
      <c r="AR39" s="30">
        <v>0.01</v>
      </c>
      <c r="AS39" s="30">
        <v>0.01</v>
      </c>
      <c r="AT39" s="30">
        <v>0.01</v>
      </c>
      <c r="AU39" s="30">
        <v>0.01</v>
      </c>
      <c r="AV39" s="30">
        <v>0.01</v>
      </c>
      <c r="AW39" s="30">
        <v>0.01</v>
      </c>
      <c r="AX39" s="30">
        <v>0.01</v>
      </c>
      <c r="AY39" s="30">
        <v>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9235D-163A-4D40-B04E-4826BB272B18}">
  <dimension ref="A1:AY54"/>
  <sheetViews>
    <sheetView zoomScale="120" zoomScaleNormal="120" workbookViewId="0">
      <pane xSplit="7" topLeftCell="H1" activePane="topRight" state="frozen"/>
      <selection pane="topRight" activeCell="A37" sqref="A37"/>
    </sheetView>
  </sheetViews>
  <sheetFormatPr baseColWidth="10" defaultColWidth="9.1640625" defaultRowHeight="13"/>
  <cols>
    <col min="1" max="1" width="9.1640625" style="2"/>
    <col min="2" max="2" width="4" style="2" customWidth="1"/>
    <col min="3" max="6" width="9.1640625" style="2"/>
    <col min="7" max="7" width="18.33203125" style="2" customWidth="1"/>
    <col min="8" max="9" width="15.5" style="2" customWidth="1"/>
    <col min="10" max="20" width="15" style="2" customWidth="1"/>
    <col min="21" max="51" width="12.5" style="2" customWidth="1"/>
    <col min="52" max="16384" width="9.1640625" style="2"/>
  </cols>
  <sheetData>
    <row r="1" spans="1:51">
      <c r="A1" s="6"/>
      <c r="G1" s="25" t="s">
        <v>17</v>
      </c>
      <c r="H1" s="24">
        <v>22</v>
      </c>
      <c r="I1" s="2">
        <f>H1+1</f>
        <v>23</v>
      </c>
      <c r="J1" s="2">
        <f t="shared" ref="J1:AY1" si="0">I1+1</f>
        <v>24</v>
      </c>
      <c r="K1" s="2">
        <f t="shared" si="0"/>
        <v>25</v>
      </c>
      <c r="L1" s="2">
        <f t="shared" si="0"/>
        <v>26</v>
      </c>
      <c r="M1" s="2">
        <f t="shared" si="0"/>
        <v>27</v>
      </c>
      <c r="N1" s="2">
        <f t="shared" si="0"/>
        <v>28</v>
      </c>
      <c r="O1" s="2">
        <f t="shared" si="0"/>
        <v>29</v>
      </c>
      <c r="P1" s="2">
        <f t="shared" si="0"/>
        <v>30</v>
      </c>
      <c r="Q1" s="2">
        <f t="shared" si="0"/>
        <v>31</v>
      </c>
      <c r="R1" s="2">
        <f t="shared" si="0"/>
        <v>32</v>
      </c>
      <c r="S1" s="2">
        <f>R1+1</f>
        <v>33</v>
      </c>
      <c r="T1" s="2">
        <f t="shared" si="0"/>
        <v>34</v>
      </c>
      <c r="U1" s="2">
        <f t="shared" si="0"/>
        <v>35</v>
      </c>
      <c r="V1" s="2">
        <f t="shared" si="0"/>
        <v>36</v>
      </c>
      <c r="W1" s="2">
        <f t="shared" si="0"/>
        <v>37</v>
      </c>
      <c r="X1" s="2">
        <f t="shared" si="0"/>
        <v>38</v>
      </c>
      <c r="Y1" s="2">
        <f t="shared" si="0"/>
        <v>39</v>
      </c>
      <c r="Z1" s="2">
        <f>Y1+1</f>
        <v>40</v>
      </c>
      <c r="AA1" s="2">
        <f t="shared" si="0"/>
        <v>41</v>
      </c>
      <c r="AB1" s="2">
        <f t="shared" si="0"/>
        <v>42</v>
      </c>
      <c r="AC1" s="2">
        <f t="shared" si="0"/>
        <v>43</v>
      </c>
      <c r="AD1" s="2">
        <f t="shared" si="0"/>
        <v>44</v>
      </c>
      <c r="AE1" s="2">
        <f t="shared" si="0"/>
        <v>45</v>
      </c>
      <c r="AF1" s="2">
        <f t="shared" si="0"/>
        <v>46</v>
      </c>
      <c r="AG1" s="2">
        <f t="shared" si="0"/>
        <v>47</v>
      </c>
      <c r="AH1" s="2">
        <f t="shared" si="0"/>
        <v>48</v>
      </c>
      <c r="AI1" s="2">
        <f t="shared" si="0"/>
        <v>49</v>
      </c>
      <c r="AJ1" s="2">
        <f>AI1+1</f>
        <v>50</v>
      </c>
      <c r="AK1" s="2">
        <f t="shared" si="0"/>
        <v>51</v>
      </c>
      <c r="AL1" s="2">
        <f t="shared" si="0"/>
        <v>52</v>
      </c>
      <c r="AM1" s="2">
        <f>AL1+1</f>
        <v>53</v>
      </c>
      <c r="AN1" s="2">
        <f t="shared" si="0"/>
        <v>54</v>
      </c>
      <c r="AO1" s="2">
        <f t="shared" si="0"/>
        <v>55</v>
      </c>
      <c r="AP1" s="2">
        <f t="shared" si="0"/>
        <v>56</v>
      </c>
      <c r="AQ1" s="2">
        <f t="shared" si="0"/>
        <v>57</v>
      </c>
      <c r="AR1" s="2">
        <f t="shared" si="0"/>
        <v>58</v>
      </c>
      <c r="AS1" s="2">
        <f t="shared" si="0"/>
        <v>59</v>
      </c>
      <c r="AT1" s="2">
        <f t="shared" si="0"/>
        <v>60</v>
      </c>
      <c r="AU1" s="2">
        <f t="shared" si="0"/>
        <v>61</v>
      </c>
      <c r="AV1" s="2">
        <f t="shared" si="0"/>
        <v>62</v>
      </c>
      <c r="AW1" s="2">
        <f>AV1+1</f>
        <v>63</v>
      </c>
      <c r="AX1" s="2">
        <f t="shared" si="0"/>
        <v>64</v>
      </c>
      <c r="AY1" s="2">
        <f t="shared" si="0"/>
        <v>65</v>
      </c>
    </row>
    <row r="2" spans="1:51">
      <c r="H2" s="12"/>
      <c r="I2" s="13"/>
      <c r="J2" s="13" t="s">
        <v>1</v>
      </c>
      <c r="K2" s="13"/>
      <c r="L2" s="15"/>
      <c r="M2" s="14"/>
      <c r="N2" s="14" t="s">
        <v>2</v>
      </c>
      <c r="O2" s="14"/>
      <c r="P2" s="14"/>
    </row>
    <row r="3" spans="1:51">
      <c r="H3" s="19">
        <f t="shared" ref="H3:J3" si="1">I3-1</f>
        <v>2012</v>
      </c>
      <c r="I3" s="19">
        <f t="shared" si="1"/>
        <v>2013</v>
      </c>
      <c r="J3" s="35">
        <f t="shared" si="1"/>
        <v>2014</v>
      </c>
      <c r="K3" s="35">
        <f>L3-1</f>
        <v>2015</v>
      </c>
      <c r="L3" s="20">
        <f>M3-1</f>
        <v>2016</v>
      </c>
      <c r="M3" s="36">
        <v>2017</v>
      </c>
      <c r="N3" s="35">
        <f>M3+1</f>
        <v>2018</v>
      </c>
      <c r="O3" s="35">
        <f t="shared" ref="O3:AY3" si="2">N3+1</f>
        <v>2019</v>
      </c>
      <c r="P3" s="35">
        <f t="shared" si="2"/>
        <v>2020</v>
      </c>
      <c r="Q3" s="35">
        <f t="shared" si="2"/>
        <v>2021</v>
      </c>
      <c r="R3" s="35">
        <f t="shared" si="2"/>
        <v>2022</v>
      </c>
      <c r="S3" s="35">
        <f t="shared" si="2"/>
        <v>2023</v>
      </c>
      <c r="T3" s="35">
        <f t="shared" si="2"/>
        <v>2024</v>
      </c>
      <c r="U3" s="35">
        <f t="shared" si="2"/>
        <v>2025</v>
      </c>
      <c r="V3" s="35">
        <f t="shared" si="2"/>
        <v>2026</v>
      </c>
      <c r="W3" s="35">
        <f t="shared" si="2"/>
        <v>2027</v>
      </c>
      <c r="X3" s="35">
        <f t="shared" si="2"/>
        <v>2028</v>
      </c>
      <c r="Y3" s="35">
        <f t="shared" si="2"/>
        <v>2029</v>
      </c>
      <c r="Z3" s="35">
        <f t="shared" si="2"/>
        <v>2030</v>
      </c>
      <c r="AA3" s="35">
        <f t="shared" si="2"/>
        <v>2031</v>
      </c>
      <c r="AB3" s="35">
        <f t="shared" si="2"/>
        <v>2032</v>
      </c>
      <c r="AC3" s="35">
        <f t="shared" si="2"/>
        <v>2033</v>
      </c>
      <c r="AD3" s="35">
        <f t="shared" si="2"/>
        <v>2034</v>
      </c>
      <c r="AE3" s="35">
        <f t="shared" si="2"/>
        <v>2035</v>
      </c>
      <c r="AF3" s="35">
        <f t="shared" si="2"/>
        <v>2036</v>
      </c>
      <c r="AG3" s="35">
        <f t="shared" si="2"/>
        <v>2037</v>
      </c>
      <c r="AH3" s="35">
        <f t="shared" si="2"/>
        <v>2038</v>
      </c>
      <c r="AI3" s="35">
        <f t="shared" si="2"/>
        <v>2039</v>
      </c>
      <c r="AJ3" s="35">
        <f t="shared" si="2"/>
        <v>2040</v>
      </c>
      <c r="AK3" s="35">
        <f t="shared" si="2"/>
        <v>2041</v>
      </c>
      <c r="AL3" s="35">
        <f t="shared" si="2"/>
        <v>2042</v>
      </c>
      <c r="AM3" s="35">
        <f t="shared" si="2"/>
        <v>2043</v>
      </c>
      <c r="AN3" s="35">
        <f t="shared" si="2"/>
        <v>2044</v>
      </c>
      <c r="AO3" s="35">
        <f t="shared" si="2"/>
        <v>2045</v>
      </c>
      <c r="AP3" s="35">
        <f t="shared" si="2"/>
        <v>2046</v>
      </c>
      <c r="AQ3" s="35">
        <f t="shared" si="2"/>
        <v>2047</v>
      </c>
      <c r="AR3" s="35">
        <f t="shared" si="2"/>
        <v>2048</v>
      </c>
      <c r="AS3" s="35">
        <f t="shared" si="2"/>
        <v>2049</v>
      </c>
      <c r="AT3" s="35">
        <f t="shared" si="2"/>
        <v>2050</v>
      </c>
      <c r="AU3" s="35">
        <f t="shared" si="2"/>
        <v>2051</v>
      </c>
      <c r="AV3" s="35">
        <f t="shared" si="2"/>
        <v>2052</v>
      </c>
      <c r="AW3" s="35">
        <f t="shared" si="2"/>
        <v>2053</v>
      </c>
      <c r="AX3" s="35">
        <f t="shared" si="2"/>
        <v>2054</v>
      </c>
      <c r="AY3" s="35">
        <f t="shared" si="2"/>
        <v>2055</v>
      </c>
    </row>
    <row r="4" spans="1:51">
      <c r="H4" s="21"/>
      <c r="I4" s="21"/>
      <c r="J4" s="37"/>
      <c r="K4" s="37"/>
      <c r="L4" s="22"/>
      <c r="M4" s="37"/>
      <c r="N4" s="37"/>
      <c r="O4" s="37"/>
      <c r="P4" s="37"/>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row>
    <row r="5" spans="1:51">
      <c r="B5" s="4" t="s">
        <v>9</v>
      </c>
      <c r="H5" s="23"/>
      <c r="I5" s="23"/>
      <c r="J5" s="40"/>
      <c r="K5" s="40"/>
      <c r="L5" s="42"/>
      <c r="M5" s="40"/>
      <c r="N5" s="40"/>
      <c r="O5" s="40"/>
      <c r="P5" s="40"/>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row>
    <row r="6" spans="1:51">
      <c r="B6" s="2" t="s">
        <v>15</v>
      </c>
      <c r="H6" s="7">
        <v>50000</v>
      </c>
      <c r="I6" s="7">
        <v>60000</v>
      </c>
      <c r="J6" s="39">
        <v>70000</v>
      </c>
      <c r="K6" s="39">
        <v>80000</v>
      </c>
      <c r="L6" s="17">
        <v>90000</v>
      </c>
      <c r="M6" s="40">
        <v>100000</v>
      </c>
      <c r="N6" s="40">
        <f>M6*(1+N31)</f>
        <v>103000</v>
      </c>
      <c r="O6" s="40">
        <f t="shared" ref="O6:AY6" si="3">N6*(1+O31)</f>
        <v>106090</v>
      </c>
      <c r="P6" s="40">
        <f t="shared" si="3"/>
        <v>109272.7</v>
      </c>
      <c r="Q6" s="40">
        <f t="shared" si="3"/>
        <v>112550.88099999999</v>
      </c>
      <c r="R6" s="40">
        <f t="shared" si="3"/>
        <v>115927.40742999999</v>
      </c>
      <c r="S6" s="40">
        <f t="shared" si="3"/>
        <v>119405.2296529</v>
      </c>
      <c r="T6" s="40">
        <f t="shared" si="3"/>
        <v>122987.386542487</v>
      </c>
      <c r="U6" s="40">
        <f t="shared" si="3"/>
        <v>126677.00813876161</v>
      </c>
      <c r="V6" s="40">
        <f t="shared" si="3"/>
        <v>130477.31838292447</v>
      </c>
      <c r="W6" s="40">
        <f t="shared" si="3"/>
        <v>134391.6379344122</v>
      </c>
      <c r="X6" s="40">
        <f t="shared" si="3"/>
        <v>138423.38707244457</v>
      </c>
      <c r="Y6" s="40">
        <f t="shared" si="3"/>
        <v>142576.08868461792</v>
      </c>
      <c r="Z6" s="40">
        <f t="shared" si="3"/>
        <v>146853.37134515645</v>
      </c>
      <c r="AA6" s="40">
        <f t="shared" si="3"/>
        <v>151258.97248551116</v>
      </c>
      <c r="AB6" s="40">
        <f t="shared" si="3"/>
        <v>155796.74166007648</v>
      </c>
      <c r="AC6" s="40">
        <f t="shared" si="3"/>
        <v>160470.6439098788</v>
      </c>
      <c r="AD6" s="40">
        <f t="shared" si="3"/>
        <v>165284.76322717516</v>
      </c>
      <c r="AE6" s="40">
        <f t="shared" si="3"/>
        <v>170243.30612399042</v>
      </c>
      <c r="AF6" s="40">
        <f t="shared" si="3"/>
        <v>175350.60530771012</v>
      </c>
      <c r="AG6" s="40">
        <f t="shared" si="3"/>
        <v>180611.12346694144</v>
      </c>
      <c r="AH6" s="40">
        <f t="shared" si="3"/>
        <v>186029.4571709497</v>
      </c>
      <c r="AI6" s="40">
        <f t="shared" si="3"/>
        <v>191610.34088607819</v>
      </c>
      <c r="AJ6" s="40">
        <f t="shared" si="3"/>
        <v>197358.65111266053</v>
      </c>
      <c r="AK6" s="40">
        <f t="shared" si="3"/>
        <v>203279.41064604034</v>
      </c>
      <c r="AL6" s="40">
        <f t="shared" si="3"/>
        <v>209377.79296542157</v>
      </c>
      <c r="AM6" s="40">
        <f t="shared" si="3"/>
        <v>215659.12675438423</v>
      </c>
      <c r="AN6" s="40">
        <f t="shared" si="3"/>
        <v>222128.90055701576</v>
      </c>
      <c r="AO6" s="40">
        <f t="shared" si="3"/>
        <v>228792.76757372625</v>
      </c>
      <c r="AP6" s="40">
        <f t="shared" si="3"/>
        <v>235656.55060093803</v>
      </c>
      <c r="AQ6" s="40">
        <f t="shared" si="3"/>
        <v>242726.24711896619</v>
      </c>
      <c r="AR6" s="40">
        <f t="shared" si="3"/>
        <v>250008.03453253518</v>
      </c>
      <c r="AS6" s="40">
        <f t="shared" si="3"/>
        <v>257508.27556851125</v>
      </c>
      <c r="AT6" s="40">
        <f t="shared" si="3"/>
        <v>265233.52383556659</v>
      </c>
      <c r="AU6" s="40">
        <f t="shared" si="3"/>
        <v>273190.52955063363</v>
      </c>
      <c r="AV6" s="40">
        <f t="shared" si="3"/>
        <v>281386.24543715263</v>
      </c>
      <c r="AW6" s="40">
        <f t="shared" si="3"/>
        <v>289827.83280026721</v>
      </c>
      <c r="AX6" s="40">
        <f t="shared" si="3"/>
        <v>298522.66778427525</v>
      </c>
      <c r="AY6" s="40">
        <f t="shared" si="3"/>
        <v>307478.3478178035</v>
      </c>
    </row>
    <row r="7" spans="1:51">
      <c r="H7" s="44"/>
      <c r="I7" s="44"/>
      <c r="J7" s="44"/>
      <c r="K7" s="44"/>
      <c r="L7" s="45"/>
      <c r="M7" s="44"/>
      <c r="N7" s="44"/>
      <c r="O7" s="44"/>
      <c r="P7" s="44"/>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row>
    <row r="8" spans="1:51">
      <c r="C8" s="3" t="s">
        <v>10</v>
      </c>
      <c r="H8" s="23">
        <f>SUM(H6:H7)</f>
        <v>50000</v>
      </c>
      <c r="I8" s="23">
        <f t="shared" ref="I8:AY8" si="4">SUM(I6:I7)</f>
        <v>60000</v>
      </c>
      <c r="J8" s="23">
        <f t="shared" si="4"/>
        <v>70000</v>
      </c>
      <c r="K8" s="23">
        <f t="shared" si="4"/>
        <v>80000</v>
      </c>
      <c r="L8" s="47">
        <f t="shared" si="4"/>
        <v>90000</v>
      </c>
      <c r="M8" s="23">
        <f t="shared" si="4"/>
        <v>100000</v>
      </c>
      <c r="N8" s="23">
        <f t="shared" si="4"/>
        <v>103000</v>
      </c>
      <c r="O8" s="23">
        <f t="shared" si="4"/>
        <v>106090</v>
      </c>
      <c r="P8" s="23">
        <f t="shared" si="4"/>
        <v>109272.7</v>
      </c>
      <c r="Q8" s="23">
        <f t="shared" si="4"/>
        <v>112550.88099999999</v>
      </c>
      <c r="R8" s="23">
        <f t="shared" si="4"/>
        <v>115927.40742999999</v>
      </c>
      <c r="S8" s="23">
        <f t="shared" si="4"/>
        <v>119405.2296529</v>
      </c>
      <c r="T8" s="23">
        <f t="shared" si="4"/>
        <v>122987.386542487</v>
      </c>
      <c r="U8" s="23">
        <f t="shared" si="4"/>
        <v>126677.00813876161</v>
      </c>
      <c r="V8" s="23">
        <f t="shared" si="4"/>
        <v>130477.31838292447</v>
      </c>
      <c r="W8" s="23">
        <f t="shared" si="4"/>
        <v>134391.6379344122</v>
      </c>
      <c r="X8" s="23">
        <f t="shared" si="4"/>
        <v>138423.38707244457</v>
      </c>
      <c r="Y8" s="23">
        <f t="shared" si="4"/>
        <v>142576.08868461792</v>
      </c>
      <c r="Z8" s="23">
        <f t="shared" si="4"/>
        <v>146853.37134515645</v>
      </c>
      <c r="AA8" s="23">
        <f t="shared" si="4"/>
        <v>151258.97248551116</v>
      </c>
      <c r="AB8" s="23">
        <f t="shared" si="4"/>
        <v>155796.74166007648</v>
      </c>
      <c r="AC8" s="23">
        <f t="shared" si="4"/>
        <v>160470.6439098788</v>
      </c>
      <c r="AD8" s="23">
        <f t="shared" si="4"/>
        <v>165284.76322717516</v>
      </c>
      <c r="AE8" s="23">
        <f t="shared" si="4"/>
        <v>170243.30612399042</v>
      </c>
      <c r="AF8" s="23">
        <f t="shared" si="4"/>
        <v>175350.60530771012</v>
      </c>
      <c r="AG8" s="23">
        <f t="shared" si="4"/>
        <v>180611.12346694144</v>
      </c>
      <c r="AH8" s="23">
        <f t="shared" si="4"/>
        <v>186029.4571709497</v>
      </c>
      <c r="AI8" s="23">
        <f t="shared" si="4"/>
        <v>191610.34088607819</v>
      </c>
      <c r="AJ8" s="23">
        <f t="shared" si="4"/>
        <v>197358.65111266053</v>
      </c>
      <c r="AK8" s="23">
        <f t="shared" si="4"/>
        <v>203279.41064604034</v>
      </c>
      <c r="AL8" s="23">
        <f t="shared" si="4"/>
        <v>209377.79296542157</v>
      </c>
      <c r="AM8" s="23">
        <f t="shared" si="4"/>
        <v>215659.12675438423</v>
      </c>
      <c r="AN8" s="23">
        <f t="shared" si="4"/>
        <v>222128.90055701576</v>
      </c>
      <c r="AO8" s="23">
        <f t="shared" si="4"/>
        <v>228792.76757372625</v>
      </c>
      <c r="AP8" s="23">
        <f t="shared" si="4"/>
        <v>235656.55060093803</v>
      </c>
      <c r="AQ8" s="23">
        <f t="shared" si="4"/>
        <v>242726.24711896619</v>
      </c>
      <c r="AR8" s="23">
        <f t="shared" si="4"/>
        <v>250008.03453253518</v>
      </c>
      <c r="AS8" s="23">
        <f t="shared" si="4"/>
        <v>257508.27556851125</v>
      </c>
      <c r="AT8" s="23">
        <f t="shared" si="4"/>
        <v>265233.52383556659</v>
      </c>
      <c r="AU8" s="23">
        <f t="shared" si="4"/>
        <v>273190.52955063363</v>
      </c>
      <c r="AV8" s="23">
        <f t="shared" si="4"/>
        <v>281386.24543715263</v>
      </c>
      <c r="AW8" s="23">
        <f t="shared" si="4"/>
        <v>289827.83280026721</v>
      </c>
      <c r="AX8" s="23">
        <f t="shared" si="4"/>
        <v>298522.66778427525</v>
      </c>
      <c r="AY8" s="23">
        <f t="shared" si="4"/>
        <v>307478.3478178035</v>
      </c>
    </row>
    <row r="9" spans="1:51">
      <c r="H9" s="23"/>
      <c r="I9" s="23"/>
      <c r="J9" s="23"/>
      <c r="K9" s="23"/>
      <c r="L9" s="42"/>
      <c r="M9" s="23"/>
      <c r="N9" s="23"/>
      <c r="O9" s="23"/>
      <c r="P9" s="23"/>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row>
    <row r="10" spans="1:51">
      <c r="B10" s="4" t="s">
        <v>11</v>
      </c>
      <c r="H10" s="23"/>
      <c r="I10" s="23"/>
      <c r="J10" s="23"/>
      <c r="K10" s="23"/>
      <c r="L10" s="42"/>
      <c r="M10" s="23"/>
      <c r="N10" s="23"/>
      <c r="O10" s="23"/>
      <c r="P10" s="23"/>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row>
    <row r="11" spans="1:51">
      <c r="B11" s="2" t="s">
        <v>7</v>
      </c>
      <c r="H11" s="7">
        <f>1500*12</f>
        <v>18000</v>
      </c>
      <c r="I11" s="7">
        <f t="shared" ref="I11:L11" si="5">1500*12</f>
        <v>18000</v>
      </c>
      <c r="J11" s="7">
        <f t="shared" si="5"/>
        <v>18000</v>
      </c>
      <c r="K11" s="7">
        <f t="shared" si="5"/>
        <v>18000</v>
      </c>
      <c r="L11" s="17">
        <f t="shared" si="5"/>
        <v>18000</v>
      </c>
      <c r="M11" s="23">
        <v>18000</v>
      </c>
      <c r="N11" s="23">
        <v>18000</v>
      </c>
      <c r="O11" s="23">
        <v>18000</v>
      </c>
      <c r="P11" s="23">
        <v>18000</v>
      </c>
      <c r="Q11" s="23">
        <v>18000</v>
      </c>
      <c r="R11" s="23">
        <v>18000</v>
      </c>
      <c r="S11" s="23">
        <v>18000</v>
      </c>
      <c r="T11" s="23">
        <v>18000</v>
      </c>
      <c r="U11" s="23">
        <v>18000</v>
      </c>
      <c r="V11" s="23">
        <v>18000</v>
      </c>
      <c r="W11" s="23">
        <v>18000</v>
      </c>
      <c r="X11" s="23">
        <v>18000</v>
      </c>
      <c r="Y11" s="23">
        <v>18000</v>
      </c>
      <c r="Z11" s="23">
        <v>18000</v>
      </c>
      <c r="AA11" s="23">
        <v>18000</v>
      </c>
      <c r="AB11" s="23">
        <v>18000</v>
      </c>
      <c r="AC11" s="23">
        <v>18000</v>
      </c>
      <c r="AD11" s="23">
        <v>18000</v>
      </c>
      <c r="AE11" s="23">
        <v>18000</v>
      </c>
      <c r="AF11" s="23">
        <v>18000</v>
      </c>
      <c r="AG11" s="23">
        <v>18000</v>
      </c>
      <c r="AH11" s="23">
        <v>18000</v>
      </c>
      <c r="AI11" s="23">
        <v>18000</v>
      </c>
      <c r="AJ11" s="23">
        <v>18000</v>
      </c>
      <c r="AK11" s="23">
        <v>18000</v>
      </c>
      <c r="AL11" s="8">
        <v>0</v>
      </c>
      <c r="AM11" s="8">
        <v>0</v>
      </c>
      <c r="AN11" s="8">
        <v>0</v>
      </c>
      <c r="AO11" s="8">
        <v>0</v>
      </c>
      <c r="AP11" s="8">
        <v>0</v>
      </c>
      <c r="AQ11" s="8">
        <v>0</v>
      </c>
      <c r="AR11" s="8">
        <v>0</v>
      </c>
      <c r="AS11" s="8">
        <v>0</v>
      </c>
      <c r="AT11" s="8">
        <v>0</v>
      </c>
      <c r="AU11" s="8">
        <v>0</v>
      </c>
      <c r="AV11" s="8">
        <v>0</v>
      </c>
      <c r="AW11" s="8">
        <v>0</v>
      </c>
      <c r="AX11" s="8">
        <v>0</v>
      </c>
      <c r="AY11" s="8">
        <v>0</v>
      </c>
    </row>
    <row r="12" spans="1:51">
      <c r="B12" s="2" t="s">
        <v>16</v>
      </c>
      <c r="H12" s="7">
        <f>300*12</f>
        <v>3600</v>
      </c>
      <c r="I12" s="7">
        <f t="shared" ref="I12:L12" si="6">300*12</f>
        <v>3600</v>
      </c>
      <c r="J12" s="7">
        <f t="shared" si="6"/>
        <v>3600</v>
      </c>
      <c r="K12" s="7">
        <f t="shared" si="6"/>
        <v>3600</v>
      </c>
      <c r="L12" s="17">
        <f t="shared" si="6"/>
        <v>3600</v>
      </c>
      <c r="M12" s="23">
        <v>3600</v>
      </c>
      <c r="N12" s="23">
        <v>3600</v>
      </c>
      <c r="O12" s="23">
        <v>3600</v>
      </c>
      <c r="P12" s="23">
        <v>3600</v>
      </c>
      <c r="Q12" s="23">
        <v>3600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row>
    <row r="13" spans="1:51">
      <c r="B13" s="2" t="s">
        <v>18</v>
      </c>
      <c r="H13" s="7">
        <v>250</v>
      </c>
      <c r="I13" s="7">
        <v>300</v>
      </c>
      <c r="J13" s="7">
        <v>350</v>
      </c>
      <c r="K13" s="7">
        <v>400</v>
      </c>
      <c r="L13" s="17">
        <v>450</v>
      </c>
      <c r="M13" s="23">
        <f>M6*$M$34</f>
        <v>500</v>
      </c>
      <c r="N13" s="23">
        <f t="shared" ref="N13:AY13" si="7">N6*$M$34</f>
        <v>515</v>
      </c>
      <c r="O13" s="23">
        <f t="shared" si="7"/>
        <v>530.45000000000005</v>
      </c>
      <c r="P13" s="23">
        <f t="shared" si="7"/>
        <v>546.36350000000004</v>
      </c>
      <c r="Q13" s="23">
        <f t="shared" si="7"/>
        <v>562.75440500000002</v>
      </c>
      <c r="R13" s="23">
        <f t="shared" si="7"/>
        <v>579.63703714999997</v>
      </c>
      <c r="S13" s="23">
        <f t="shared" si="7"/>
        <v>597.02614826449997</v>
      </c>
      <c r="T13" s="23">
        <f t="shared" si="7"/>
        <v>614.93693271243501</v>
      </c>
      <c r="U13" s="23">
        <f t="shared" si="7"/>
        <v>633.38504069380804</v>
      </c>
      <c r="V13" s="23">
        <f t="shared" si="7"/>
        <v>652.38659191462239</v>
      </c>
      <c r="W13" s="23">
        <f t="shared" si="7"/>
        <v>671.95818967206094</v>
      </c>
      <c r="X13" s="23">
        <f t="shared" si="7"/>
        <v>692.11693536222288</v>
      </c>
      <c r="Y13" s="23">
        <f t="shared" si="7"/>
        <v>712.88044342308956</v>
      </c>
      <c r="Z13" s="23">
        <f t="shared" si="7"/>
        <v>734.2668567257823</v>
      </c>
      <c r="AA13" s="23">
        <f t="shared" si="7"/>
        <v>756.29486242755581</v>
      </c>
      <c r="AB13" s="23">
        <f t="shared" si="7"/>
        <v>778.98370830038243</v>
      </c>
      <c r="AC13" s="23">
        <f t="shared" si="7"/>
        <v>802.353219549394</v>
      </c>
      <c r="AD13" s="23">
        <f t="shared" si="7"/>
        <v>826.42381613587588</v>
      </c>
      <c r="AE13" s="23">
        <f t="shared" si="7"/>
        <v>851.2165306199521</v>
      </c>
      <c r="AF13" s="23">
        <f t="shared" si="7"/>
        <v>876.75302653855067</v>
      </c>
      <c r="AG13" s="23">
        <f t="shared" si="7"/>
        <v>903.05561733470722</v>
      </c>
      <c r="AH13" s="23">
        <f t="shared" si="7"/>
        <v>930.14728585474847</v>
      </c>
      <c r="AI13" s="23">
        <f t="shared" si="7"/>
        <v>958.05170443039094</v>
      </c>
      <c r="AJ13" s="23">
        <f t="shared" si="7"/>
        <v>986.79325556330264</v>
      </c>
      <c r="AK13" s="23">
        <f t="shared" si="7"/>
        <v>1016.3970532302018</v>
      </c>
      <c r="AL13" s="23">
        <f t="shared" si="7"/>
        <v>1046.8889648271079</v>
      </c>
      <c r="AM13" s="23">
        <f t="shared" si="7"/>
        <v>1078.2956337719211</v>
      </c>
      <c r="AN13" s="23">
        <f t="shared" si="7"/>
        <v>1110.6445027850789</v>
      </c>
      <c r="AO13" s="23">
        <f t="shared" si="7"/>
        <v>1143.9638378686313</v>
      </c>
      <c r="AP13" s="23">
        <f t="shared" si="7"/>
        <v>1178.2827530046902</v>
      </c>
      <c r="AQ13" s="23">
        <f t="shared" si="7"/>
        <v>1213.631235594831</v>
      </c>
      <c r="AR13" s="23">
        <f t="shared" si="7"/>
        <v>1250.040172662676</v>
      </c>
      <c r="AS13" s="23">
        <f t="shared" si="7"/>
        <v>1287.5413778425564</v>
      </c>
      <c r="AT13" s="23">
        <f t="shared" si="7"/>
        <v>1326.1676191778331</v>
      </c>
      <c r="AU13" s="23">
        <f t="shared" si="7"/>
        <v>1365.9526477531681</v>
      </c>
      <c r="AV13" s="23">
        <f t="shared" si="7"/>
        <v>1406.9312271857632</v>
      </c>
      <c r="AW13" s="23">
        <f t="shared" si="7"/>
        <v>1449.139164001336</v>
      </c>
      <c r="AX13" s="23">
        <f t="shared" si="7"/>
        <v>1492.6133389213762</v>
      </c>
      <c r="AY13" s="23">
        <f t="shared" si="7"/>
        <v>1537.3917390890176</v>
      </c>
    </row>
    <row r="14" spans="1:51">
      <c r="B14" s="2" t="s">
        <v>19</v>
      </c>
      <c r="H14" s="7">
        <v>4500</v>
      </c>
      <c r="I14" s="7">
        <v>5400</v>
      </c>
      <c r="J14" s="7">
        <v>6300</v>
      </c>
      <c r="K14" s="7">
        <v>7200</v>
      </c>
      <c r="L14" s="17">
        <v>8100</v>
      </c>
      <c r="M14" s="23">
        <f>M6*M35</f>
        <v>9000</v>
      </c>
      <c r="N14" s="23">
        <f t="shared" ref="N14:AY14" si="8">N6*N35</f>
        <v>9270</v>
      </c>
      <c r="O14" s="23">
        <f t="shared" si="8"/>
        <v>9548.1</v>
      </c>
      <c r="P14" s="23">
        <f t="shared" si="8"/>
        <v>9834.5429999999997</v>
      </c>
      <c r="Q14" s="23">
        <f t="shared" si="8"/>
        <v>10129.57929</v>
      </c>
      <c r="R14" s="23">
        <f t="shared" si="8"/>
        <v>10433.466668699999</v>
      </c>
      <c r="S14" s="23">
        <f t="shared" si="8"/>
        <v>10746.470668761</v>
      </c>
      <c r="T14" s="23">
        <f t="shared" si="8"/>
        <v>11068.86478882383</v>
      </c>
      <c r="U14" s="23">
        <f t="shared" si="8"/>
        <v>11400.930732488545</v>
      </c>
      <c r="V14" s="23">
        <f t="shared" si="8"/>
        <v>11742.958654463202</v>
      </c>
      <c r="W14" s="23">
        <f t="shared" si="8"/>
        <v>12095.247414097097</v>
      </c>
      <c r="X14" s="23">
        <f t="shared" si="8"/>
        <v>12458.104836520011</v>
      </c>
      <c r="Y14" s="23">
        <f t="shared" si="8"/>
        <v>12831.847981615612</v>
      </c>
      <c r="Z14" s="23">
        <f t="shared" si="8"/>
        <v>13216.80342106408</v>
      </c>
      <c r="AA14" s="23">
        <f t="shared" si="8"/>
        <v>13613.307523696003</v>
      </c>
      <c r="AB14" s="23">
        <f t="shared" si="8"/>
        <v>14021.706749406883</v>
      </c>
      <c r="AC14" s="23">
        <f t="shared" si="8"/>
        <v>14442.357951889091</v>
      </c>
      <c r="AD14" s="23">
        <f t="shared" si="8"/>
        <v>14875.628690445765</v>
      </c>
      <c r="AE14" s="23">
        <f t="shared" si="8"/>
        <v>15321.897551159138</v>
      </c>
      <c r="AF14" s="23">
        <f t="shared" si="8"/>
        <v>15781.554477693911</v>
      </c>
      <c r="AG14" s="23">
        <f t="shared" si="8"/>
        <v>16255.001112024729</v>
      </c>
      <c r="AH14" s="23">
        <f t="shared" si="8"/>
        <v>16742.651145385473</v>
      </c>
      <c r="AI14" s="23">
        <f t="shared" si="8"/>
        <v>17244.930679747038</v>
      </c>
      <c r="AJ14" s="23">
        <f t="shared" si="8"/>
        <v>17762.278600139449</v>
      </c>
      <c r="AK14" s="23">
        <f t="shared" si="8"/>
        <v>18295.146958143629</v>
      </c>
      <c r="AL14" s="23">
        <f t="shared" si="8"/>
        <v>18844.00136688794</v>
      </c>
      <c r="AM14" s="23">
        <f t="shared" si="8"/>
        <v>19409.321407894578</v>
      </c>
      <c r="AN14" s="23">
        <f t="shared" si="8"/>
        <v>19991.601050131419</v>
      </c>
      <c r="AO14" s="23">
        <f t="shared" si="8"/>
        <v>20591.349081635362</v>
      </c>
      <c r="AP14" s="23">
        <f t="shared" si="8"/>
        <v>21209.089554084421</v>
      </c>
      <c r="AQ14" s="23">
        <f t="shared" si="8"/>
        <v>21845.362240706956</v>
      </c>
      <c r="AR14" s="23">
        <f t="shared" si="8"/>
        <v>22500.723107928166</v>
      </c>
      <c r="AS14" s="23">
        <f t="shared" si="8"/>
        <v>23175.744801166013</v>
      </c>
      <c r="AT14" s="23">
        <f t="shared" si="8"/>
        <v>23871.017145200993</v>
      </c>
      <c r="AU14" s="23">
        <f t="shared" si="8"/>
        <v>24587.147659557024</v>
      </c>
      <c r="AV14" s="23">
        <f t="shared" si="8"/>
        <v>25324.762089343734</v>
      </c>
      <c r="AW14" s="23">
        <f t="shared" si="8"/>
        <v>26084.504952024046</v>
      </c>
      <c r="AX14" s="23">
        <f t="shared" si="8"/>
        <v>26867.040100584771</v>
      </c>
      <c r="AY14" s="23">
        <f t="shared" si="8"/>
        <v>27673.051303602315</v>
      </c>
    </row>
    <row r="15" spans="1:51">
      <c r="B15" s="2" t="s">
        <v>20</v>
      </c>
      <c r="H15" s="7">
        <f>100*12</f>
        <v>1200</v>
      </c>
      <c r="I15" s="7">
        <f t="shared" ref="I15:L15" si="9">100*12</f>
        <v>1200</v>
      </c>
      <c r="J15" s="7">
        <f t="shared" si="9"/>
        <v>1200</v>
      </c>
      <c r="K15" s="7">
        <f t="shared" si="9"/>
        <v>1200</v>
      </c>
      <c r="L15" s="17">
        <f t="shared" si="9"/>
        <v>1200</v>
      </c>
      <c r="M15" s="23">
        <f>M6*M36</f>
        <v>0</v>
      </c>
      <c r="N15" s="23">
        <f t="shared" ref="N15:AY15" si="10">N6*N36</f>
        <v>0</v>
      </c>
      <c r="O15" s="23">
        <f t="shared" si="10"/>
        <v>0</v>
      </c>
      <c r="P15" s="23">
        <f t="shared" si="10"/>
        <v>0</v>
      </c>
      <c r="Q15" s="23">
        <f t="shared" si="10"/>
        <v>0</v>
      </c>
      <c r="R15" s="23">
        <f t="shared" si="10"/>
        <v>0</v>
      </c>
      <c r="S15" s="23">
        <f t="shared" si="10"/>
        <v>0</v>
      </c>
      <c r="T15" s="23">
        <f t="shared" si="10"/>
        <v>0</v>
      </c>
      <c r="U15" s="23">
        <f t="shared" si="10"/>
        <v>0</v>
      </c>
      <c r="V15" s="23">
        <f t="shared" si="10"/>
        <v>0</v>
      </c>
      <c r="W15" s="23">
        <f t="shared" si="10"/>
        <v>0</v>
      </c>
      <c r="X15" s="23">
        <f t="shared" si="10"/>
        <v>0</v>
      </c>
      <c r="Y15" s="23">
        <f t="shared" si="10"/>
        <v>0</v>
      </c>
      <c r="Z15" s="23">
        <f t="shared" si="10"/>
        <v>0</v>
      </c>
      <c r="AA15" s="23">
        <f t="shared" si="10"/>
        <v>0</v>
      </c>
      <c r="AB15" s="23">
        <f t="shared" si="10"/>
        <v>0</v>
      </c>
      <c r="AC15" s="23">
        <f t="shared" si="10"/>
        <v>0</v>
      </c>
      <c r="AD15" s="23">
        <f t="shared" si="10"/>
        <v>0</v>
      </c>
      <c r="AE15" s="23">
        <f t="shared" si="10"/>
        <v>0</v>
      </c>
      <c r="AF15" s="23">
        <f t="shared" si="10"/>
        <v>0</v>
      </c>
      <c r="AG15" s="23">
        <f t="shared" si="10"/>
        <v>0</v>
      </c>
      <c r="AH15" s="23">
        <f t="shared" si="10"/>
        <v>0</v>
      </c>
      <c r="AI15" s="23">
        <f t="shared" si="10"/>
        <v>0</v>
      </c>
      <c r="AJ15" s="23">
        <f t="shared" si="10"/>
        <v>0</v>
      </c>
      <c r="AK15" s="23">
        <f t="shared" si="10"/>
        <v>0</v>
      </c>
      <c r="AL15" s="23">
        <f t="shared" si="10"/>
        <v>0</v>
      </c>
      <c r="AM15" s="23">
        <f t="shared" si="10"/>
        <v>0</v>
      </c>
      <c r="AN15" s="23">
        <f t="shared" si="10"/>
        <v>0</v>
      </c>
      <c r="AO15" s="23">
        <f t="shared" si="10"/>
        <v>0</v>
      </c>
      <c r="AP15" s="23">
        <f t="shared" si="10"/>
        <v>0</v>
      </c>
      <c r="AQ15" s="23">
        <f t="shared" si="10"/>
        <v>0</v>
      </c>
      <c r="AR15" s="23">
        <f t="shared" si="10"/>
        <v>0</v>
      </c>
      <c r="AS15" s="23">
        <f t="shared" si="10"/>
        <v>0</v>
      </c>
      <c r="AT15" s="23">
        <f t="shared" si="10"/>
        <v>0</v>
      </c>
      <c r="AU15" s="23">
        <f t="shared" si="10"/>
        <v>0</v>
      </c>
      <c r="AV15" s="23">
        <f t="shared" si="10"/>
        <v>0</v>
      </c>
      <c r="AW15" s="23">
        <f t="shared" si="10"/>
        <v>0</v>
      </c>
      <c r="AX15" s="23">
        <f t="shared" si="10"/>
        <v>0</v>
      </c>
      <c r="AY15" s="23">
        <f t="shared" si="10"/>
        <v>0</v>
      </c>
    </row>
    <row r="16" spans="1:51">
      <c r="B16" s="2" t="s">
        <v>8</v>
      </c>
      <c r="H16" s="7">
        <v>6000</v>
      </c>
      <c r="I16" s="7">
        <v>7200</v>
      </c>
      <c r="J16" s="7">
        <v>8400</v>
      </c>
      <c r="K16" s="7">
        <v>9600</v>
      </c>
      <c r="L16" s="17">
        <v>10800</v>
      </c>
      <c r="M16" s="23">
        <f>M6*M37</f>
        <v>12000</v>
      </c>
      <c r="N16" s="23">
        <f>N6*N37</f>
        <v>12360</v>
      </c>
      <c r="O16" s="23">
        <f t="shared" ref="O16:AY16" si="11">O6*O37</f>
        <v>12730.8</v>
      </c>
      <c r="P16" s="23">
        <f t="shared" si="11"/>
        <v>13112.723999999998</v>
      </c>
      <c r="Q16" s="23">
        <f t="shared" si="11"/>
        <v>13506.10572</v>
      </c>
      <c r="R16" s="23">
        <f t="shared" si="11"/>
        <v>13911.288891599999</v>
      </c>
      <c r="S16" s="23">
        <f t="shared" si="11"/>
        <v>14328.627558348</v>
      </c>
      <c r="T16" s="23">
        <f t="shared" si="11"/>
        <v>14758.48638509844</v>
      </c>
      <c r="U16" s="23">
        <f t="shared" si="11"/>
        <v>15201.240976651392</v>
      </c>
      <c r="V16" s="23">
        <f t="shared" si="11"/>
        <v>15657.278205950935</v>
      </c>
      <c r="W16" s="23">
        <f t="shared" si="11"/>
        <v>16126.996552129463</v>
      </c>
      <c r="X16" s="23">
        <f t="shared" si="11"/>
        <v>16610.806448693347</v>
      </c>
      <c r="Y16" s="23">
        <f t="shared" si="11"/>
        <v>17109.130642154149</v>
      </c>
      <c r="Z16" s="23">
        <f t="shared" si="11"/>
        <v>17622.404561418774</v>
      </c>
      <c r="AA16" s="23">
        <f t="shared" si="11"/>
        <v>18151.076698261339</v>
      </c>
      <c r="AB16" s="23">
        <f t="shared" si="11"/>
        <v>18695.608999209177</v>
      </c>
      <c r="AC16" s="23">
        <f t="shared" si="11"/>
        <v>19256.477269185456</v>
      </c>
      <c r="AD16" s="23">
        <f t="shared" si="11"/>
        <v>19834.171587261018</v>
      </c>
      <c r="AE16" s="23">
        <f t="shared" si="11"/>
        <v>20429.196734878849</v>
      </c>
      <c r="AF16" s="23">
        <f t="shared" si="11"/>
        <v>21042.072636925215</v>
      </c>
      <c r="AG16" s="23">
        <f t="shared" si="11"/>
        <v>21673.334816032973</v>
      </c>
      <c r="AH16" s="23">
        <f t="shared" si="11"/>
        <v>22323.534860513962</v>
      </c>
      <c r="AI16" s="23">
        <f t="shared" si="11"/>
        <v>22993.240906329382</v>
      </c>
      <c r="AJ16" s="23">
        <f t="shared" si="11"/>
        <v>23683.038133519261</v>
      </c>
      <c r="AK16" s="23">
        <f t="shared" si="11"/>
        <v>24393.529277524842</v>
      </c>
      <c r="AL16" s="23">
        <f t="shared" si="11"/>
        <v>25125.335155850589</v>
      </c>
      <c r="AM16" s="23">
        <f t="shared" si="11"/>
        <v>25879.095210526106</v>
      </c>
      <c r="AN16" s="23">
        <f t="shared" si="11"/>
        <v>26655.468066841891</v>
      </c>
      <c r="AO16" s="23">
        <f t="shared" si="11"/>
        <v>27455.132108847149</v>
      </c>
      <c r="AP16" s="23">
        <f t="shared" si="11"/>
        <v>28278.786072112562</v>
      </c>
      <c r="AQ16" s="23">
        <f t="shared" si="11"/>
        <v>29127.149654275941</v>
      </c>
      <c r="AR16" s="23">
        <f t="shared" si="11"/>
        <v>30000.964143904221</v>
      </c>
      <c r="AS16" s="23">
        <f t="shared" si="11"/>
        <v>30900.993068221349</v>
      </c>
      <c r="AT16" s="23">
        <f t="shared" si="11"/>
        <v>31828.022860267989</v>
      </c>
      <c r="AU16" s="23">
        <f t="shared" si="11"/>
        <v>32782.863546076034</v>
      </c>
      <c r="AV16" s="23">
        <f t="shared" si="11"/>
        <v>33766.349452458315</v>
      </c>
      <c r="AW16" s="23">
        <f t="shared" si="11"/>
        <v>34779.339936032062</v>
      </c>
      <c r="AX16" s="23">
        <f t="shared" si="11"/>
        <v>35822.720134113028</v>
      </c>
      <c r="AY16" s="23">
        <f t="shared" si="11"/>
        <v>36897.401738136417</v>
      </c>
    </row>
    <row r="17" spans="2:51">
      <c r="H17" s="48"/>
      <c r="I17" s="48"/>
      <c r="J17" s="48"/>
      <c r="K17" s="48"/>
      <c r="L17" s="49"/>
      <c r="M17" s="44"/>
      <c r="N17" s="44"/>
      <c r="O17" s="44"/>
      <c r="P17" s="44"/>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row>
    <row r="18" spans="2:51">
      <c r="B18" s="3"/>
      <c r="C18" s="3" t="s">
        <v>12</v>
      </c>
      <c r="H18" s="23">
        <f>SUM(H11:H16)</f>
        <v>33550</v>
      </c>
      <c r="I18" s="23">
        <f t="shared" ref="I18:AX18" si="12">SUM(I11:I16)</f>
        <v>35700</v>
      </c>
      <c r="J18" s="23">
        <f t="shared" si="12"/>
        <v>37850</v>
      </c>
      <c r="K18" s="23">
        <f t="shared" si="12"/>
        <v>40000</v>
      </c>
      <c r="L18" s="47">
        <f t="shared" si="12"/>
        <v>42150</v>
      </c>
      <c r="M18" s="23">
        <f t="shared" si="12"/>
        <v>43100</v>
      </c>
      <c r="N18" s="23">
        <f t="shared" si="12"/>
        <v>43745</v>
      </c>
      <c r="O18" s="23">
        <f t="shared" si="12"/>
        <v>44409.350000000006</v>
      </c>
      <c r="P18" s="23">
        <f t="shared" si="12"/>
        <v>45093.630499999999</v>
      </c>
      <c r="Q18" s="23">
        <f t="shared" si="12"/>
        <v>45798.439415000001</v>
      </c>
      <c r="R18" s="23">
        <f t="shared" si="12"/>
        <v>42924.392597450002</v>
      </c>
      <c r="S18" s="23">
        <f t="shared" si="12"/>
        <v>43672.124375373503</v>
      </c>
      <c r="T18" s="23">
        <f t="shared" si="12"/>
        <v>44442.288106634704</v>
      </c>
      <c r="U18" s="23">
        <f t="shared" si="12"/>
        <v>45235.556749833748</v>
      </c>
      <c r="V18" s="23">
        <f t="shared" si="12"/>
        <v>46052.623452328757</v>
      </c>
      <c r="W18" s="23">
        <f t="shared" si="12"/>
        <v>46894.202155898623</v>
      </c>
      <c r="X18" s="23">
        <f t="shared" si="12"/>
        <v>47761.028220575579</v>
      </c>
      <c r="Y18" s="23">
        <f t="shared" si="12"/>
        <v>48653.859067192854</v>
      </c>
      <c r="Z18" s="23">
        <f t="shared" si="12"/>
        <v>49573.474839208633</v>
      </c>
      <c r="AA18" s="23">
        <f t="shared" si="12"/>
        <v>50520.679084384901</v>
      </c>
      <c r="AB18" s="23">
        <f t="shared" si="12"/>
        <v>51496.299456916444</v>
      </c>
      <c r="AC18" s="23">
        <f t="shared" si="12"/>
        <v>52501.188440623941</v>
      </c>
      <c r="AD18" s="23">
        <f t="shared" si="12"/>
        <v>53536.224093842655</v>
      </c>
      <c r="AE18" s="23">
        <f t="shared" si="12"/>
        <v>54602.310816657933</v>
      </c>
      <c r="AF18" s="23">
        <f t="shared" si="12"/>
        <v>55700.380141157679</v>
      </c>
      <c r="AG18" s="23">
        <f t="shared" si="12"/>
        <v>56831.391545392413</v>
      </c>
      <c r="AH18" s="23">
        <f t="shared" si="12"/>
        <v>57996.333291754185</v>
      </c>
      <c r="AI18" s="23">
        <f t="shared" si="12"/>
        <v>59196.223290506816</v>
      </c>
      <c r="AJ18" s="23">
        <f t="shared" si="12"/>
        <v>60432.109989222008</v>
      </c>
      <c r="AK18" s="23">
        <f t="shared" si="12"/>
        <v>61705.073288898668</v>
      </c>
      <c r="AL18" s="23">
        <f t="shared" si="12"/>
        <v>45016.225487565636</v>
      </c>
      <c r="AM18" s="23">
        <f t="shared" si="12"/>
        <v>46366.712252192607</v>
      </c>
      <c r="AN18" s="23">
        <f t="shared" si="12"/>
        <v>47757.71361975839</v>
      </c>
      <c r="AO18" s="23">
        <f t="shared" si="12"/>
        <v>49190.44502835114</v>
      </c>
      <c r="AP18" s="23">
        <f t="shared" si="12"/>
        <v>50666.158379201675</v>
      </c>
      <c r="AQ18" s="23">
        <f t="shared" si="12"/>
        <v>52186.14313057773</v>
      </c>
      <c r="AR18" s="23">
        <f t="shared" si="12"/>
        <v>53751.727424495068</v>
      </c>
      <c r="AS18" s="23">
        <f t="shared" si="12"/>
        <v>55364.279247229919</v>
      </c>
      <c r="AT18" s="23">
        <f t="shared" si="12"/>
        <v>57025.207624646813</v>
      </c>
      <c r="AU18" s="23">
        <f t="shared" si="12"/>
        <v>58735.963853386231</v>
      </c>
      <c r="AV18" s="23">
        <f t="shared" si="12"/>
        <v>60498.042768987812</v>
      </c>
      <c r="AW18" s="23">
        <f t="shared" si="12"/>
        <v>62312.984052057443</v>
      </c>
      <c r="AX18" s="23">
        <f t="shared" si="12"/>
        <v>64182.373573619174</v>
      </c>
      <c r="AY18" s="23">
        <f>SUM(AY11:AY16)</f>
        <v>66107.844780827756</v>
      </c>
    </row>
    <row r="19" spans="2:51">
      <c r="H19" s="23"/>
      <c r="I19" s="23"/>
      <c r="J19" s="23"/>
      <c r="K19" s="23"/>
      <c r="L19" s="42"/>
      <c r="M19" s="23"/>
      <c r="N19" s="23"/>
      <c r="O19" s="23"/>
      <c r="P19" s="23"/>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row>
    <row r="20" spans="2:51">
      <c r="B20" s="1" t="s">
        <v>13</v>
      </c>
      <c r="C20" s="1"/>
      <c r="D20" s="1"/>
      <c r="E20" s="1"/>
      <c r="F20" s="1"/>
      <c r="G20" s="1"/>
      <c r="H20" s="27">
        <f>H8-H18</f>
        <v>16450</v>
      </c>
      <c r="I20" s="27">
        <f t="shared" ref="I20:AY20" si="13">I8-I18</f>
        <v>24300</v>
      </c>
      <c r="J20" s="27">
        <f t="shared" si="13"/>
        <v>32150</v>
      </c>
      <c r="K20" s="27">
        <f t="shared" si="13"/>
        <v>40000</v>
      </c>
      <c r="L20" s="26">
        <f t="shared" si="13"/>
        <v>47850</v>
      </c>
      <c r="M20" s="27">
        <f t="shared" si="13"/>
        <v>56900</v>
      </c>
      <c r="N20" s="27">
        <f t="shared" si="13"/>
        <v>59255</v>
      </c>
      <c r="O20" s="27">
        <f t="shared" si="13"/>
        <v>61680.649999999994</v>
      </c>
      <c r="P20" s="27">
        <f t="shared" si="13"/>
        <v>64179.069499999998</v>
      </c>
      <c r="Q20" s="27">
        <f t="shared" si="13"/>
        <v>66752.441584999993</v>
      </c>
      <c r="R20" s="27">
        <f t="shared" si="13"/>
        <v>73003.01483254999</v>
      </c>
      <c r="S20" s="27">
        <f t="shared" si="13"/>
        <v>75733.105277526498</v>
      </c>
      <c r="T20" s="27">
        <f t="shared" si="13"/>
        <v>78545.098435852298</v>
      </c>
      <c r="U20" s="27">
        <f t="shared" si="13"/>
        <v>81441.451388927861</v>
      </c>
      <c r="V20" s="27">
        <f t="shared" si="13"/>
        <v>84424.69493059571</v>
      </c>
      <c r="W20" s="27">
        <f t="shared" si="13"/>
        <v>87497.43577851358</v>
      </c>
      <c r="X20" s="27">
        <f t="shared" si="13"/>
        <v>90662.358851868994</v>
      </c>
      <c r="Y20" s="27">
        <f t="shared" si="13"/>
        <v>93922.229617425066</v>
      </c>
      <c r="Z20" s="27">
        <f t="shared" si="13"/>
        <v>97279.896505947821</v>
      </c>
      <c r="AA20" s="27">
        <f t="shared" si="13"/>
        <v>100738.29340112626</v>
      </c>
      <c r="AB20" s="27">
        <f t="shared" si="13"/>
        <v>104300.44220316004</v>
      </c>
      <c r="AC20" s="27">
        <f t="shared" si="13"/>
        <v>107969.45546925486</v>
      </c>
      <c r="AD20" s="27">
        <f t="shared" si="13"/>
        <v>111748.53913333251</v>
      </c>
      <c r="AE20" s="27">
        <f t="shared" si="13"/>
        <v>115640.99530733249</v>
      </c>
      <c r="AF20" s="27">
        <f t="shared" si="13"/>
        <v>119650.22516655244</v>
      </c>
      <c r="AG20" s="27">
        <f t="shared" si="13"/>
        <v>123779.73192154903</v>
      </c>
      <c r="AH20" s="27">
        <f t="shared" si="13"/>
        <v>128033.12387919551</v>
      </c>
      <c r="AI20" s="27">
        <f t="shared" si="13"/>
        <v>132414.11759557138</v>
      </c>
      <c r="AJ20" s="27">
        <f t="shared" si="13"/>
        <v>136926.54112343851</v>
      </c>
      <c r="AK20" s="27">
        <f t="shared" si="13"/>
        <v>141574.33735714166</v>
      </c>
      <c r="AL20" s="27">
        <f t="shared" si="13"/>
        <v>164361.56747785595</v>
      </c>
      <c r="AM20" s="27">
        <f t="shared" si="13"/>
        <v>169292.41450219162</v>
      </c>
      <c r="AN20" s="27">
        <f t="shared" si="13"/>
        <v>174371.18693725736</v>
      </c>
      <c r="AO20" s="27">
        <f t="shared" si="13"/>
        <v>179602.32254537509</v>
      </c>
      <c r="AP20" s="27">
        <f t="shared" si="13"/>
        <v>184990.39222173637</v>
      </c>
      <c r="AQ20" s="27">
        <f t="shared" si="13"/>
        <v>190540.10398838847</v>
      </c>
      <c r="AR20" s="27">
        <f t="shared" si="13"/>
        <v>196256.30710804011</v>
      </c>
      <c r="AS20" s="27">
        <f t="shared" si="13"/>
        <v>202143.99632128133</v>
      </c>
      <c r="AT20" s="27">
        <f t="shared" si="13"/>
        <v>208208.31621091979</v>
      </c>
      <c r="AU20" s="27">
        <f t="shared" si="13"/>
        <v>214454.5656972474</v>
      </c>
      <c r="AV20" s="27">
        <f t="shared" si="13"/>
        <v>220888.2026681648</v>
      </c>
      <c r="AW20" s="27">
        <f t="shared" si="13"/>
        <v>227514.84874820977</v>
      </c>
      <c r="AX20" s="27">
        <f t="shared" si="13"/>
        <v>234340.29421065608</v>
      </c>
      <c r="AY20" s="27">
        <f t="shared" si="13"/>
        <v>241370.50303697574</v>
      </c>
    </row>
    <row r="21" spans="2:51">
      <c r="H21" s="23"/>
      <c r="I21" s="23"/>
      <c r="J21" s="23"/>
      <c r="K21" s="23"/>
      <c r="L21" s="42"/>
      <c r="M21" s="23"/>
      <c r="N21" s="23"/>
      <c r="O21" s="23"/>
      <c r="P21" s="23"/>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row>
    <row r="22" spans="2:51">
      <c r="B22" s="2" t="s">
        <v>0</v>
      </c>
      <c r="H22" s="7">
        <f>28%*H6</f>
        <v>14000.000000000002</v>
      </c>
      <c r="I22" s="7">
        <f t="shared" ref="I22:L22" si="14">28%*I6</f>
        <v>16800</v>
      </c>
      <c r="J22" s="7">
        <f t="shared" si="14"/>
        <v>19600.000000000004</v>
      </c>
      <c r="K22" s="7">
        <f t="shared" si="14"/>
        <v>22400.000000000004</v>
      </c>
      <c r="L22" s="17">
        <f t="shared" si="14"/>
        <v>25200.000000000004</v>
      </c>
      <c r="M22" s="23">
        <f>M6*M38</f>
        <v>28000.000000000004</v>
      </c>
      <c r="N22" s="23">
        <f t="shared" ref="N22:AY22" si="15">N6*N38</f>
        <v>28840.000000000004</v>
      </c>
      <c r="O22" s="23">
        <f t="shared" si="15"/>
        <v>29705.200000000004</v>
      </c>
      <c r="P22" s="23">
        <f t="shared" si="15"/>
        <v>30596.356000000003</v>
      </c>
      <c r="Q22" s="23">
        <f t="shared" si="15"/>
        <v>31514.24668</v>
      </c>
      <c r="R22" s="23">
        <f t="shared" si="15"/>
        <v>32459.6740804</v>
      </c>
      <c r="S22" s="23">
        <f t="shared" si="15"/>
        <v>33433.464302812004</v>
      </c>
      <c r="T22" s="23">
        <f t="shared" si="15"/>
        <v>34436.468231896361</v>
      </c>
      <c r="U22" s="23">
        <f t="shared" si="15"/>
        <v>35469.562278853256</v>
      </c>
      <c r="V22" s="23">
        <f t="shared" si="15"/>
        <v>36533.649147218857</v>
      </c>
      <c r="W22" s="23">
        <f t="shared" si="15"/>
        <v>37629.658621635419</v>
      </c>
      <c r="X22" s="23">
        <f t="shared" si="15"/>
        <v>38758.548380284483</v>
      </c>
      <c r="Y22" s="23">
        <f t="shared" si="15"/>
        <v>39921.304831693022</v>
      </c>
      <c r="Z22" s="23">
        <f t="shared" si="15"/>
        <v>41118.943976643808</v>
      </c>
      <c r="AA22" s="23">
        <f t="shared" si="15"/>
        <v>42352.512295943125</v>
      </c>
      <c r="AB22" s="23">
        <f t="shared" si="15"/>
        <v>43623.087664821418</v>
      </c>
      <c r="AC22" s="23">
        <f t="shared" si="15"/>
        <v>44931.780294766068</v>
      </c>
      <c r="AD22" s="23">
        <f t="shared" si="15"/>
        <v>46279.733703609054</v>
      </c>
      <c r="AE22" s="23">
        <f t="shared" si="15"/>
        <v>47668.125714717324</v>
      </c>
      <c r="AF22" s="23">
        <f t="shared" si="15"/>
        <v>49098.16948615884</v>
      </c>
      <c r="AG22" s="23">
        <f t="shared" si="15"/>
        <v>50571.114570743608</v>
      </c>
      <c r="AH22" s="23">
        <f t="shared" si="15"/>
        <v>52088.248007865921</v>
      </c>
      <c r="AI22" s="23">
        <f t="shared" si="15"/>
        <v>53650.895448101903</v>
      </c>
      <c r="AJ22" s="23">
        <f t="shared" si="15"/>
        <v>55260.422311544957</v>
      </c>
      <c r="AK22" s="23">
        <f t="shared" si="15"/>
        <v>56918.234980891299</v>
      </c>
      <c r="AL22" s="23">
        <f t="shared" si="15"/>
        <v>58625.782030318042</v>
      </c>
      <c r="AM22" s="23">
        <f t="shared" si="15"/>
        <v>60384.555491227591</v>
      </c>
      <c r="AN22" s="23">
        <f t="shared" si="15"/>
        <v>62196.092155964419</v>
      </c>
      <c r="AO22" s="23">
        <f t="shared" si="15"/>
        <v>64061.974920643355</v>
      </c>
      <c r="AP22" s="23">
        <f t="shared" si="15"/>
        <v>65983.834168262649</v>
      </c>
      <c r="AQ22" s="23">
        <f t="shared" si="15"/>
        <v>67963.34919331054</v>
      </c>
      <c r="AR22" s="23">
        <f t="shared" si="15"/>
        <v>70002.249669109864</v>
      </c>
      <c r="AS22" s="23">
        <f t="shared" si="15"/>
        <v>72102.317159183163</v>
      </c>
      <c r="AT22" s="23">
        <f t="shared" si="15"/>
        <v>74265.386673958652</v>
      </c>
      <c r="AU22" s="23">
        <f t="shared" si="15"/>
        <v>76493.348274177421</v>
      </c>
      <c r="AV22" s="23">
        <f t="shared" si="15"/>
        <v>78788.148722402737</v>
      </c>
      <c r="AW22" s="23">
        <f t="shared" si="15"/>
        <v>81151.793184074821</v>
      </c>
      <c r="AX22" s="23">
        <f t="shared" si="15"/>
        <v>83586.346979597074</v>
      </c>
      <c r="AY22" s="23">
        <f t="shared" si="15"/>
        <v>86093.937388984981</v>
      </c>
    </row>
    <row r="23" spans="2:51">
      <c r="H23" s="23"/>
      <c r="I23" s="23"/>
      <c r="J23" s="23"/>
      <c r="K23" s="23"/>
      <c r="L23" s="42"/>
      <c r="M23" s="23"/>
      <c r="N23" s="23"/>
      <c r="O23" s="23"/>
      <c r="P23" s="23"/>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row>
    <row r="24" spans="2:51">
      <c r="B24" s="1" t="s">
        <v>3</v>
      </c>
      <c r="C24" s="1"/>
      <c r="D24" s="1"/>
      <c r="E24" s="1"/>
      <c r="F24" s="1"/>
      <c r="G24" s="1"/>
      <c r="H24" s="27">
        <f>H20-H22</f>
        <v>2449.9999999999982</v>
      </c>
      <c r="I24" s="27">
        <f t="shared" ref="I24:AY24" si="16">I20-I22</f>
        <v>7500</v>
      </c>
      <c r="J24" s="27">
        <f t="shared" si="16"/>
        <v>12549.999999999996</v>
      </c>
      <c r="K24" s="27">
        <f t="shared" si="16"/>
        <v>17599.999999999996</v>
      </c>
      <c r="L24" s="26">
        <f t="shared" si="16"/>
        <v>22649.999999999996</v>
      </c>
      <c r="M24" s="27">
        <f t="shared" si="16"/>
        <v>28899.999999999996</v>
      </c>
      <c r="N24" s="27">
        <f t="shared" si="16"/>
        <v>30414.999999999996</v>
      </c>
      <c r="O24" s="27">
        <f t="shared" si="16"/>
        <v>31975.44999999999</v>
      </c>
      <c r="P24" s="27">
        <f t="shared" si="16"/>
        <v>33582.713499999998</v>
      </c>
      <c r="Q24" s="27">
        <f t="shared" si="16"/>
        <v>35238.194904999997</v>
      </c>
      <c r="R24" s="27">
        <f t="shared" si="16"/>
        <v>40543.34075214999</v>
      </c>
      <c r="S24" s="27">
        <f t="shared" si="16"/>
        <v>42299.640974714493</v>
      </c>
      <c r="T24" s="27">
        <f t="shared" si="16"/>
        <v>44108.630203955938</v>
      </c>
      <c r="U24" s="27">
        <f t="shared" si="16"/>
        <v>45971.889110074604</v>
      </c>
      <c r="V24" s="27">
        <f t="shared" si="16"/>
        <v>47891.045783376852</v>
      </c>
      <c r="W24" s="27">
        <f t="shared" si="16"/>
        <v>49867.777156878161</v>
      </c>
      <c r="X24" s="27">
        <f t="shared" si="16"/>
        <v>51903.810471584511</v>
      </c>
      <c r="Y24" s="27">
        <f t="shared" si="16"/>
        <v>54000.924785732044</v>
      </c>
      <c r="Z24" s="27">
        <f t="shared" si="16"/>
        <v>56160.952529304013</v>
      </c>
      <c r="AA24" s="27">
        <f t="shared" si="16"/>
        <v>58385.78110518313</v>
      </c>
      <c r="AB24" s="27">
        <f t="shared" si="16"/>
        <v>60677.354538338623</v>
      </c>
      <c r="AC24" s="27">
        <f t="shared" si="16"/>
        <v>63037.675174488788</v>
      </c>
      <c r="AD24" s="27">
        <f t="shared" si="16"/>
        <v>65468.805429723456</v>
      </c>
      <c r="AE24" s="27">
        <f t="shared" si="16"/>
        <v>67972.86959261517</v>
      </c>
      <c r="AF24" s="27">
        <f t="shared" si="16"/>
        <v>70552.055680393591</v>
      </c>
      <c r="AG24" s="27">
        <f t="shared" si="16"/>
        <v>73208.61735080542</v>
      </c>
      <c r="AH24" s="27">
        <f t="shared" si="16"/>
        <v>75944.875871329597</v>
      </c>
      <c r="AI24" s="27">
        <f t="shared" si="16"/>
        <v>78763.222147469482</v>
      </c>
      <c r="AJ24" s="27">
        <f t="shared" si="16"/>
        <v>81666.118811893553</v>
      </c>
      <c r="AK24" s="27">
        <f t="shared" si="16"/>
        <v>84656.102376250361</v>
      </c>
      <c r="AL24" s="27">
        <f t="shared" si="16"/>
        <v>105735.7854475379</v>
      </c>
      <c r="AM24" s="27">
        <f t="shared" si="16"/>
        <v>108907.85901096402</v>
      </c>
      <c r="AN24" s="27">
        <f t="shared" si="16"/>
        <v>112175.09478129294</v>
      </c>
      <c r="AO24" s="27">
        <f t="shared" si="16"/>
        <v>115540.34762473174</v>
      </c>
      <c r="AP24" s="27">
        <f t="shared" si="16"/>
        <v>119006.55805347372</v>
      </c>
      <c r="AQ24" s="27">
        <f t="shared" si="16"/>
        <v>122576.75479507793</v>
      </c>
      <c r="AR24" s="27">
        <f t="shared" si="16"/>
        <v>126254.05743893025</v>
      </c>
      <c r="AS24" s="27">
        <f t="shared" si="16"/>
        <v>130041.67916209817</v>
      </c>
      <c r="AT24" s="27">
        <f t="shared" si="16"/>
        <v>133942.92953696114</v>
      </c>
      <c r="AU24" s="27">
        <f t="shared" si="16"/>
        <v>137961.21742306999</v>
      </c>
      <c r="AV24" s="27">
        <f t="shared" si="16"/>
        <v>142100.05394576205</v>
      </c>
      <c r="AW24" s="27">
        <f t="shared" si="16"/>
        <v>146363.05556413496</v>
      </c>
      <c r="AX24" s="27">
        <f t="shared" si="16"/>
        <v>150753.94723105902</v>
      </c>
      <c r="AY24" s="27">
        <f t="shared" si="16"/>
        <v>155276.56564799076</v>
      </c>
    </row>
    <row r="25" spans="2:51">
      <c r="H25" s="8"/>
      <c r="I25" s="8"/>
      <c r="J25" s="8"/>
      <c r="K25" s="8"/>
      <c r="L25" s="26"/>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row>
    <row r="26" spans="2:51">
      <c r="B26" s="2" t="s">
        <v>30</v>
      </c>
      <c r="H26" s="7">
        <v>2449.9999999999982</v>
      </c>
      <c r="I26" s="7">
        <f>H26*(1.01)+I24</f>
        <v>9974.4999999999982</v>
      </c>
      <c r="J26" s="7">
        <f>I26*(1.01)+J24</f>
        <v>22624.244999999995</v>
      </c>
      <c r="K26" s="7">
        <f>J26*(1.01)+K24</f>
        <v>40450.487449999993</v>
      </c>
      <c r="L26" s="17">
        <f>K26*(1.01)+L24</f>
        <v>63504.992324499995</v>
      </c>
      <c r="M26" s="23">
        <f>L26*(1+M39)+M24</f>
        <v>93040.04224774499</v>
      </c>
      <c r="N26" s="23">
        <f>M26*(1+N39)+N24</f>
        <v>124385.44267022244</v>
      </c>
      <c r="O26" s="23">
        <f>N26*(1+O39)+O24</f>
        <v>157604.74709692466</v>
      </c>
      <c r="P26" s="23">
        <f t="shared" ref="P26:AY26" si="17">O26*(1+P39)+P24</f>
        <v>192763.50806789391</v>
      </c>
      <c r="Q26" s="23">
        <f t="shared" si="17"/>
        <v>229929.33805357286</v>
      </c>
      <c r="R26" s="23">
        <f t="shared" si="17"/>
        <v>272771.97218625859</v>
      </c>
      <c r="S26" s="23">
        <f t="shared" si="17"/>
        <v>317799.33288283565</v>
      </c>
      <c r="T26" s="23">
        <f t="shared" si="17"/>
        <v>365085.95641561993</v>
      </c>
      <c r="U26" s="23">
        <f t="shared" si="17"/>
        <v>414708.70508985076</v>
      </c>
      <c r="V26" s="23">
        <f t="shared" si="17"/>
        <v>466746.83792412613</v>
      </c>
      <c r="W26" s="23">
        <f t="shared" si="17"/>
        <v>521282.08346024551</v>
      </c>
      <c r="X26" s="23">
        <f t="shared" si="17"/>
        <v>578398.71476643253</v>
      </c>
      <c r="Y26" s="23">
        <f t="shared" si="17"/>
        <v>638183.62669982889</v>
      </c>
      <c r="Z26" s="23">
        <f t="shared" si="17"/>
        <v>700726.41549613117</v>
      </c>
      <c r="AA26" s="23">
        <f t="shared" si="17"/>
        <v>766119.46075627569</v>
      </c>
      <c r="AB26" s="23">
        <f t="shared" si="17"/>
        <v>834458.00990217703</v>
      </c>
      <c r="AC26" s="23">
        <f t="shared" si="17"/>
        <v>905840.26517568761</v>
      </c>
      <c r="AD26" s="23">
        <f t="shared" si="17"/>
        <v>980367.47325716796</v>
      </c>
      <c r="AE26" s="23">
        <f t="shared" si="17"/>
        <v>1058144.0175823548</v>
      </c>
      <c r="AF26" s="23">
        <f t="shared" si="17"/>
        <v>1139277.5134385722</v>
      </c>
      <c r="AG26" s="23">
        <f t="shared" si="17"/>
        <v>1223878.9059237633</v>
      </c>
      <c r="AH26" s="23">
        <f t="shared" si="17"/>
        <v>1312062.5708543304</v>
      </c>
      <c r="AI26" s="23">
        <f t="shared" si="17"/>
        <v>1403946.4187103431</v>
      </c>
      <c r="AJ26" s="23">
        <f t="shared" si="17"/>
        <v>1499652.0017093401</v>
      </c>
      <c r="AK26" s="23">
        <f t="shared" si="17"/>
        <v>1599304.624102684</v>
      </c>
      <c r="AL26" s="23">
        <f t="shared" si="17"/>
        <v>1721033.4557912487</v>
      </c>
      <c r="AM26" s="23">
        <f t="shared" si="17"/>
        <v>1847151.6493601252</v>
      </c>
      <c r="AN26" s="23">
        <f t="shared" si="17"/>
        <v>1977798.2606350193</v>
      </c>
      <c r="AO26" s="23">
        <f t="shared" si="17"/>
        <v>2113116.5908661014</v>
      </c>
      <c r="AP26" s="23">
        <f t="shared" si="17"/>
        <v>2253254.3148282366</v>
      </c>
      <c r="AQ26" s="23">
        <f t="shared" si="17"/>
        <v>2398363.6127715968</v>
      </c>
      <c r="AR26" s="23">
        <f t="shared" si="17"/>
        <v>2548601.3063382427</v>
      </c>
      <c r="AS26" s="23">
        <f t="shared" si="17"/>
        <v>2704128.9985637232</v>
      </c>
      <c r="AT26" s="23">
        <f t="shared" si="17"/>
        <v>2865113.2180863214</v>
      </c>
      <c r="AU26" s="23">
        <f t="shared" si="17"/>
        <v>3031725.5676902542</v>
      </c>
      <c r="AV26" s="23">
        <f t="shared" si="17"/>
        <v>3204142.8773129187</v>
      </c>
      <c r="AW26" s="23">
        <f t="shared" si="17"/>
        <v>3382547.3616501829</v>
      </c>
      <c r="AX26" s="23">
        <f t="shared" si="17"/>
        <v>3567126.7824977436</v>
      </c>
      <c r="AY26" s="50">
        <f t="shared" si="17"/>
        <v>3758074.6159707122</v>
      </c>
    </row>
    <row r="27" spans="2:51">
      <c r="K27" s="34"/>
      <c r="L27" s="16"/>
    </row>
    <row r="28" spans="2:51">
      <c r="L28" s="16"/>
    </row>
    <row r="29" spans="2:51">
      <c r="B29" s="5" t="s">
        <v>14</v>
      </c>
      <c r="L29" s="16"/>
    </row>
    <row r="30" spans="2:51">
      <c r="L30" s="16"/>
    </row>
    <row r="31" spans="2:51">
      <c r="C31" s="2" t="s">
        <v>21</v>
      </c>
      <c r="H31" s="33"/>
      <c r="I31" s="9">
        <f>I6/H6-1</f>
        <v>0.19999999999999996</v>
      </c>
      <c r="J31" s="9">
        <f t="shared" ref="J31:L31" si="18">J6/I6-1</f>
        <v>0.16666666666666674</v>
      </c>
      <c r="K31" s="9">
        <f t="shared" si="18"/>
        <v>0.14285714285714279</v>
      </c>
      <c r="L31" s="18">
        <f t="shared" si="18"/>
        <v>0.125</v>
      </c>
      <c r="M31" s="31">
        <f>M6/L6-1</f>
        <v>0.11111111111111116</v>
      </c>
      <c r="N31" s="52">
        <v>0.03</v>
      </c>
      <c r="O31" s="31">
        <f>N31</f>
        <v>0.03</v>
      </c>
      <c r="P31" s="31">
        <f t="shared" ref="P31:AY31" si="19">O31</f>
        <v>0.03</v>
      </c>
      <c r="Q31" s="31">
        <f t="shared" si="19"/>
        <v>0.03</v>
      </c>
      <c r="R31" s="31">
        <f t="shared" si="19"/>
        <v>0.03</v>
      </c>
      <c r="S31" s="31">
        <f t="shared" si="19"/>
        <v>0.03</v>
      </c>
      <c r="T31" s="31">
        <f t="shared" si="19"/>
        <v>0.03</v>
      </c>
      <c r="U31" s="31">
        <f t="shared" si="19"/>
        <v>0.03</v>
      </c>
      <c r="V31" s="31">
        <f t="shared" si="19"/>
        <v>0.03</v>
      </c>
      <c r="W31" s="31">
        <f t="shared" si="19"/>
        <v>0.03</v>
      </c>
      <c r="X31" s="31">
        <f t="shared" si="19"/>
        <v>0.03</v>
      </c>
      <c r="Y31" s="31">
        <f t="shared" si="19"/>
        <v>0.03</v>
      </c>
      <c r="Z31" s="31">
        <f t="shared" si="19"/>
        <v>0.03</v>
      </c>
      <c r="AA31" s="31">
        <f t="shared" si="19"/>
        <v>0.03</v>
      </c>
      <c r="AB31" s="31">
        <f t="shared" si="19"/>
        <v>0.03</v>
      </c>
      <c r="AC31" s="31">
        <f t="shared" si="19"/>
        <v>0.03</v>
      </c>
      <c r="AD31" s="31">
        <f t="shared" si="19"/>
        <v>0.03</v>
      </c>
      <c r="AE31" s="31">
        <f t="shared" si="19"/>
        <v>0.03</v>
      </c>
      <c r="AF31" s="31">
        <f t="shared" si="19"/>
        <v>0.03</v>
      </c>
      <c r="AG31" s="31">
        <f t="shared" si="19"/>
        <v>0.03</v>
      </c>
      <c r="AH31" s="31">
        <f t="shared" si="19"/>
        <v>0.03</v>
      </c>
      <c r="AI31" s="31">
        <f t="shared" si="19"/>
        <v>0.03</v>
      </c>
      <c r="AJ31" s="31">
        <f t="shared" si="19"/>
        <v>0.03</v>
      </c>
      <c r="AK31" s="31">
        <f t="shared" si="19"/>
        <v>0.03</v>
      </c>
      <c r="AL31" s="31">
        <f t="shared" si="19"/>
        <v>0.03</v>
      </c>
      <c r="AM31" s="31">
        <f t="shared" si="19"/>
        <v>0.03</v>
      </c>
      <c r="AN31" s="31">
        <f t="shared" si="19"/>
        <v>0.03</v>
      </c>
      <c r="AO31" s="31">
        <f t="shared" si="19"/>
        <v>0.03</v>
      </c>
      <c r="AP31" s="31">
        <f t="shared" si="19"/>
        <v>0.03</v>
      </c>
      <c r="AQ31" s="31">
        <f t="shared" si="19"/>
        <v>0.03</v>
      </c>
      <c r="AR31" s="31">
        <f t="shared" si="19"/>
        <v>0.03</v>
      </c>
      <c r="AS31" s="31">
        <f t="shared" si="19"/>
        <v>0.03</v>
      </c>
      <c r="AT31" s="31">
        <f t="shared" si="19"/>
        <v>0.03</v>
      </c>
      <c r="AU31" s="31">
        <f t="shared" si="19"/>
        <v>0.03</v>
      </c>
      <c r="AV31" s="31">
        <f t="shared" si="19"/>
        <v>0.03</v>
      </c>
      <c r="AW31" s="31">
        <f t="shared" si="19"/>
        <v>0.03</v>
      </c>
      <c r="AX31" s="31">
        <f t="shared" si="19"/>
        <v>0.03</v>
      </c>
      <c r="AY31" s="31">
        <f t="shared" si="19"/>
        <v>0.03</v>
      </c>
    </row>
    <row r="32" spans="2:51">
      <c r="C32" s="2" t="s">
        <v>23</v>
      </c>
      <c r="H32" s="9">
        <f>H11/H6</f>
        <v>0.36</v>
      </c>
      <c r="I32" s="9">
        <f t="shared" ref="I32:L32" si="20">I11/I6</f>
        <v>0.3</v>
      </c>
      <c r="J32" s="9">
        <f t="shared" si="20"/>
        <v>0.25714285714285712</v>
      </c>
      <c r="K32" s="9">
        <f t="shared" si="20"/>
        <v>0.22500000000000001</v>
      </c>
      <c r="L32" s="18">
        <f t="shared" si="20"/>
        <v>0.2</v>
      </c>
      <c r="M32" s="2" t="s">
        <v>31</v>
      </c>
    </row>
    <row r="33" spans="3:51">
      <c r="C33" s="2" t="s">
        <v>22</v>
      </c>
      <c r="H33" s="9">
        <f>H12/H6</f>
        <v>7.1999999999999995E-2</v>
      </c>
      <c r="I33" s="9">
        <f t="shared" ref="I33:L33" si="21">I12/I6</f>
        <v>0.06</v>
      </c>
      <c r="J33" s="9">
        <f t="shared" si="21"/>
        <v>5.1428571428571428E-2</v>
      </c>
      <c r="K33" s="9">
        <f t="shared" si="21"/>
        <v>4.4999999999999998E-2</v>
      </c>
      <c r="L33" s="18">
        <f t="shared" si="21"/>
        <v>0.04</v>
      </c>
      <c r="M33" s="2" t="s">
        <v>32</v>
      </c>
    </row>
    <row r="34" spans="3:51">
      <c r="C34" s="2" t="s">
        <v>24</v>
      </c>
      <c r="H34" s="9">
        <f>H13/H6</f>
        <v>5.0000000000000001E-3</v>
      </c>
      <c r="I34" s="9">
        <f t="shared" ref="I34:L34" si="22">I13/I6</f>
        <v>5.0000000000000001E-3</v>
      </c>
      <c r="J34" s="9">
        <f t="shared" si="22"/>
        <v>5.0000000000000001E-3</v>
      </c>
      <c r="K34" s="9">
        <f t="shared" si="22"/>
        <v>5.0000000000000001E-3</v>
      </c>
      <c r="L34" s="18">
        <f t="shared" si="22"/>
        <v>5.0000000000000001E-3</v>
      </c>
      <c r="M34" s="31">
        <v>5.0000000000000001E-3</v>
      </c>
      <c r="N34" s="31">
        <v>5.0000000000000001E-3</v>
      </c>
      <c r="O34" s="31">
        <v>5.0000000000000001E-3</v>
      </c>
      <c r="P34" s="31">
        <v>5.0000000000000001E-3</v>
      </c>
      <c r="Q34" s="31">
        <v>5.0000000000000001E-3</v>
      </c>
      <c r="R34" s="31">
        <v>5.0000000000000001E-3</v>
      </c>
      <c r="S34" s="31">
        <v>5.0000000000000001E-3</v>
      </c>
      <c r="T34" s="31">
        <v>5.0000000000000001E-3</v>
      </c>
      <c r="U34" s="31">
        <v>5.0000000000000001E-3</v>
      </c>
      <c r="V34" s="31">
        <v>5.0000000000000001E-3</v>
      </c>
      <c r="W34" s="31">
        <v>5.0000000000000001E-3</v>
      </c>
      <c r="X34" s="31">
        <v>5.0000000000000001E-3</v>
      </c>
      <c r="Y34" s="31">
        <v>5.0000000000000001E-3</v>
      </c>
      <c r="Z34" s="31">
        <v>5.0000000000000001E-3</v>
      </c>
      <c r="AA34" s="31">
        <v>5.0000000000000001E-3</v>
      </c>
      <c r="AB34" s="31">
        <v>5.0000000000000001E-3</v>
      </c>
      <c r="AC34" s="31">
        <v>5.0000000000000001E-3</v>
      </c>
      <c r="AD34" s="31">
        <v>5.0000000000000001E-3</v>
      </c>
      <c r="AE34" s="31">
        <v>5.0000000000000001E-3</v>
      </c>
      <c r="AF34" s="31">
        <v>5.0000000000000001E-3</v>
      </c>
      <c r="AG34" s="31">
        <v>5.0000000000000001E-3</v>
      </c>
      <c r="AH34" s="31">
        <v>5.0000000000000001E-3</v>
      </c>
      <c r="AI34" s="31">
        <v>5.0000000000000001E-3</v>
      </c>
      <c r="AJ34" s="31">
        <v>5.0000000000000001E-3</v>
      </c>
      <c r="AK34" s="31">
        <v>5.0000000000000001E-3</v>
      </c>
      <c r="AL34" s="31">
        <v>5.0000000000000001E-3</v>
      </c>
      <c r="AM34" s="31">
        <v>5.0000000000000001E-3</v>
      </c>
      <c r="AN34" s="31">
        <v>5.0000000000000001E-3</v>
      </c>
      <c r="AO34" s="31">
        <v>5.0000000000000001E-3</v>
      </c>
      <c r="AP34" s="31">
        <v>5.0000000000000001E-3</v>
      </c>
      <c r="AQ34" s="31">
        <v>5.0000000000000001E-3</v>
      </c>
      <c r="AR34" s="31">
        <v>5.0000000000000001E-3</v>
      </c>
      <c r="AS34" s="31">
        <v>5.0000000000000001E-3</v>
      </c>
      <c r="AT34" s="31">
        <v>5.0000000000000001E-3</v>
      </c>
      <c r="AU34" s="31">
        <v>5.0000000000000001E-3</v>
      </c>
      <c r="AV34" s="31">
        <v>5.0000000000000001E-3</v>
      </c>
      <c r="AW34" s="31">
        <v>5.0000000000000001E-3</v>
      </c>
      <c r="AX34" s="31">
        <v>5.0000000000000001E-3</v>
      </c>
      <c r="AY34" s="31">
        <v>5.0000000000000001E-3</v>
      </c>
    </row>
    <row r="35" spans="3:51">
      <c r="C35" s="2" t="s">
        <v>25</v>
      </c>
      <c r="H35" s="9">
        <f>H14/H6</f>
        <v>0.09</v>
      </c>
      <c r="I35" s="9">
        <f t="shared" ref="I35:L35" si="23">I14/I6</f>
        <v>0.09</v>
      </c>
      <c r="J35" s="9">
        <f t="shared" si="23"/>
        <v>0.09</v>
      </c>
      <c r="K35" s="9">
        <f t="shared" si="23"/>
        <v>0.09</v>
      </c>
      <c r="L35" s="18">
        <f t="shared" si="23"/>
        <v>0.09</v>
      </c>
      <c r="M35" s="31">
        <v>0.09</v>
      </c>
      <c r="N35" s="31">
        <v>0.09</v>
      </c>
      <c r="O35" s="31">
        <v>0.09</v>
      </c>
      <c r="P35" s="31">
        <v>0.09</v>
      </c>
      <c r="Q35" s="31">
        <v>0.09</v>
      </c>
      <c r="R35" s="31">
        <v>0.09</v>
      </c>
      <c r="S35" s="31">
        <v>0.09</v>
      </c>
      <c r="T35" s="31">
        <v>0.09</v>
      </c>
      <c r="U35" s="31">
        <v>0.09</v>
      </c>
      <c r="V35" s="31">
        <v>0.09</v>
      </c>
      <c r="W35" s="31">
        <v>0.09</v>
      </c>
      <c r="X35" s="31">
        <v>0.09</v>
      </c>
      <c r="Y35" s="31">
        <v>0.09</v>
      </c>
      <c r="Z35" s="31">
        <v>0.09</v>
      </c>
      <c r="AA35" s="31">
        <v>0.09</v>
      </c>
      <c r="AB35" s="31">
        <v>0.09</v>
      </c>
      <c r="AC35" s="31">
        <v>0.09</v>
      </c>
      <c r="AD35" s="31">
        <v>0.09</v>
      </c>
      <c r="AE35" s="31">
        <v>0.09</v>
      </c>
      <c r="AF35" s="31">
        <v>0.09</v>
      </c>
      <c r="AG35" s="31">
        <v>0.09</v>
      </c>
      <c r="AH35" s="31">
        <v>0.09</v>
      </c>
      <c r="AI35" s="31">
        <v>0.09</v>
      </c>
      <c r="AJ35" s="31">
        <v>0.09</v>
      </c>
      <c r="AK35" s="31">
        <v>0.09</v>
      </c>
      <c r="AL35" s="31">
        <v>0.09</v>
      </c>
      <c r="AM35" s="31">
        <v>0.09</v>
      </c>
      <c r="AN35" s="31">
        <v>0.09</v>
      </c>
      <c r="AO35" s="31">
        <v>0.09</v>
      </c>
      <c r="AP35" s="31">
        <v>0.09</v>
      </c>
      <c r="AQ35" s="31">
        <v>0.09</v>
      </c>
      <c r="AR35" s="31">
        <v>0.09</v>
      </c>
      <c r="AS35" s="31">
        <v>0.09</v>
      </c>
      <c r="AT35" s="31">
        <v>0.09</v>
      </c>
      <c r="AU35" s="31">
        <v>0.09</v>
      </c>
      <c r="AV35" s="31">
        <v>0.09</v>
      </c>
      <c r="AW35" s="31">
        <v>0.09</v>
      </c>
      <c r="AX35" s="31">
        <v>0.09</v>
      </c>
      <c r="AY35" s="31">
        <v>0.09</v>
      </c>
    </row>
    <row r="36" spans="3:51">
      <c r="C36" s="2" t="s">
        <v>26</v>
      </c>
      <c r="H36" s="9">
        <f>H15/H6</f>
        <v>2.4E-2</v>
      </c>
      <c r="I36" s="9">
        <f t="shared" ref="I36:L36" si="24">I15/I6</f>
        <v>0.02</v>
      </c>
      <c r="J36" s="9">
        <f t="shared" si="24"/>
        <v>1.7142857142857144E-2</v>
      </c>
      <c r="K36" s="9">
        <f t="shared" si="24"/>
        <v>1.4999999999999999E-2</v>
      </c>
      <c r="L36" s="18">
        <f t="shared" si="24"/>
        <v>1.3333333333333334E-2</v>
      </c>
      <c r="M36" s="54">
        <v>0</v>
      </c>
      <c r="N36" s="28">
        <f>M36</f>
        <v>0</v>
      </c>
      <c r="O36" s="28">
        <f t="shared" ref="O36:AY36" si="25">N36</f>
        <v>0</v>
      </c>
      <c r="P36" s="28">
        <f t="shared" si="25"/>
        <v>0</v>
      </c>
      <c r="Q36" s="28">
        <f t="shared" si="25"/>
        <v>0</v>
      </c>
      <c r="R36" s="28">
        <f t="shared" si="25"/>
        <v>0</v>
      </c>
      <c r="S36" s="28">
        <f t="shared" si="25"/>
        <v>0</v>
      </c>
      <c r="T36" s="28">
        <f t="shared" si="25"/>
        <v>0</v>
      </c>
      <c r="U36" s="28">
        <f t="shared" si="25"/>
        <v>0</v>
      </c>
      <c r="V36" s="28">
        <f t="shared" si="25"/>
        <v>0</v>
      </c>
      <c r="W36" s="28">
        <f t="shared" si="25"/>
        <v>0</v>
      </c>
      <c r="X36" s="28">
        <f t="shared" si="25"/>
        <v>0</v>
      </c>
      <c r="Y36" s="28">
        <f t="shared" si="25"/>
        <v>0</v>
      </c>
      <c r="Z36" s="28">
        <f t="shared" si="25"/>
        <v>0</v>
      </c>
      <c r="AA36" s="28">
        <f t="shared" si="25"/>
        <v>0</v>
      </c>
      <c r="AB36" s="28">
        <f t="shared" si="25"/>
        <v>0</v>
      </c>
      <c r="AC36" s="28">
        <f t="shared" si="25"/>
        <v>0</v>
      </c>
      <c r="AD36" s="28">
        <f t="shared" si="25"/>
        <v>0</v>
      </c>
      <c r="AE36" s="28">
        <f t="shared" si="25"/>
        <v>0</v>
      </c>
      <c r="AF36" s="28">
        <f t="shared" si="25"/>
        <v>0</v>
      </c>
      <c r="AG36" s="28">
        <f t="shared" si="25"/>
        <v>0</v>
      </c>
      <c r="AH36" s="28">
        <f t="shared" si="25"/>
        <v>0</v>
      </c>
      <c r="AI36" s="28">
        <f t="shared" si="25"/>
        <v>0</v>
      </c>
      <c r="AJ36" s="28">
        <f t="shared" si="25"/>
        <v>0</v>
      </c>
      <c r="AK36" s="28">
        <f t="shared" si="25"/>
        <v>0</v>
      </c>
      <c r="AL36" s="28">
        <f t="shared" si="25"/>
        <v>0</v>
      </c>
      <c r="AM36" s="28">
        <f t="shared" si="25"/>
        <v>0</v>
      </c>
      <c r="AN36" s="28">
        <f t="shared" si="25"/>
        <v>0</v>
      </c>
      <c r="AO36" s="28">
        <f t="shared" si="25"/>
        <v>0</v>
      </c>
      <c r="AP36" s="28">
        <f t="shared" si="25"/>
        <v>0</v>
      </c>
      <c r="AQ36" s="28">
        <f t="shared" si="25"/>
        <v>0</v>
      </c>
      <c r="AR36" s="28">
        <f t="shared" si="25"/>
        <v>0</v>
      </c>
      <c r="AS36" s="28">
        <f t="shared" si="25"/>
        <v>0</v>
      </c>
      <c r="AT36" s="28">
        <f t="shared" si="25"/>
        <v>0</v>
      </c>
      <c r="AU36" s="28">
        <f t="shared" si="25"/>
        <v>0</v>
      </c>
      <c r="AV36" s="28">
        <f t="shared" si="25"/>
        <v>0</v>
      </c>
      <c r="AW36" s="28">
        <f t="shared" si="25"/>
        <v>0</v>
      </c>
      <c r="AX36" s="28">
        <f t="shared" si="25"/>
        <v>0</v>
      </c>
      <c r="AY36" s="28">
        <f t="shared" si="25"/>
        <v>0</v>
      </c>
    </row>
    <row r="37" spans="3:51">
      <c r="C37" s="2" t="s">
        <v>27</v>
      </c>
      <c r="H37" s="9">
        <f>H16/H6</f>
        <v>0.12</v>
      </c>
      <c r="I37" s="9">
        <f t="shared" ref="I37:L37" si="26">I16/I6</f>
        <v>0.12</v>
      </c>
      <c r="J37" s="9">
        <f t="shared" si="26"/>
        <v>0.12</v>
      </c>
      <c r="K37" s="9">
        <f t="shared" si="26"/>
        <v>0.12</v>
      </c>
      <c r="L37" s="18">
        <f t="shared" si="26"/>
        <v>0.12</v>
      </c>
      <c r="M37" s="31">
        <v>0.12</v>
      </c>
      <c r="N37" s="31">
        <v>0.12</v>
      </c>
      <c r="O37" s="31">
        <v>0.12</v>
      </c>
      <c r="P37" s="31">
        <v>0.12</v>
      </c>
      <c r="Q37" s="31">
        <v>0.12</v>
      </c>
      <c r="R37" s="31">
        <v>0.12</v>
      </c>
      <c r="S37" s="31">
        <v>0.12</v>
      </c>
      <c r="T37" s="31">
        <v>0.12</v>
      </c>
      <c r="U37" s="31">
        <v>0.12</v>
      </c>
      <c r="V37" s="31">
        <v>0.12</v>
      </c>
      <c r="W37" s="31">
        <v>0.12</v>
      </c>
      <c r="X37" s="31">
        <v>0.12</v>
      </c>
      <c r="Y37" s="31">
        <v>0.12</v>
      </c>
      <c r="Z37" s="31">
        <v>0.12</v>
      </c>
      <c r="AA37" s="31">
        <v>0.12</v>
      </c>
      <c r="AB37" s="31">
        <v>0.12</v>
      </c>
      <c r="AC37" s="31">
        <v>0.12</v>
      </c>
      <c r="AD37" s="31">
        <v>0.12</v>
      </c>
      <c r="AE37" s="31">
        <v>0.12</v>
      </c>
      <c r="AF37" s="31">
        <v>0.12</v>
      </c>
      <c r="AG37" s="31">
        <v>0.12</v>
      </c>
      <c r="AH37" s="31">
        <v>0.12</v>
      </c>
      <c r="AI37" s="31">
        <v>0.12</v>
      </c>
      <c r="AJ37" s="31">
        <v>0.12</v>
      </c>
      <c r="AK37" s="31">
        <v>0.12</v>
      </c>
      <c r="AL37" s="31">
        <v>0.12</v>
      </c>
      <c r="AM37" s="31">
        <v>0.12</v>
      </c>
      <c r="AN37" s="31">
        <v>0.12</v>
      </c>
      <c r="AO37" s="31">
        <v>0.12</v>
      </c>
      <c r="AP37" s="31">
        <v>0.12</v>
      </c>
      <c r="AQ37" s="31">
        <v>0.12</v>
      </c>
      <c r="AR37" s="31">
        <v>0.12</v>
      </c>
      <c r="AS37" s="31">
        <v>0.12</v>
      </c>
      <c r="AT37" s="31">
        <v>0.12</v>
      </c>
      <c r="AU37" s="31">
        <v>0.12</v>
      </c>
      <c r="AV37" s="31">
        <v>0.12</v>
      </c>
      <c r="AW37" s="31">
        <v>0.12</v>
      </c>
      <c r="AX37" s="31">
        <v>0.12</v>
      </c>
      <c r="AY37" s="31">
        <v>0.12</v>
      </c>
    </row>
    <row r="38" spans="3:51">
      <c r="C38" s="2" t="s">
        <v>29</v>
      </c>
      <c r="H38" s="9">
        <f>H22/H6</f>
        <v>0.28000000000000003</v>
      </c>
      <c r="I38" s="9">
        <f t="shared" ref="I38:L38" si="27">I22/I6</f>
        <v>0.28000000000000003</v>
      </c>
      <c r="J38" s="9">
        <f t="shared" si="27"/>
        <v>0.28000000000000003</v>
      </c>
      <c r="K38" s="9">
        <f t="shared" si="27"/>
        <v>0.28000000000000003</v>
      </c>
      <c r="L38" s="18">
        <f t="shared" si="27"/>
        <v>0.28000000000000003</v>
      </c>
      <c r="M38" s="30">
        <v>0.28000000000000003</v>
      </c>
      <c r="N38" s="30">
        <v>0.28000000000000003</v>
      </c>
      <c r="O38" s="30">
        <v>0.28000000000000003</v>
      </c>
      <c r="P38" s="30">
        <v>0.28000000000000003</v>
      </c>
      <c r="Q38" s="30">
        <v>0.28000000000000003</v>
      </c>
      <c r="R38" s="30">
        <v>0.28000000000000003</v>
      </c>
      <c r="S38" s="30">
        <v>0.28000000000000003</v>
      </c>
      <c r="T38" s="30">
        <v>0.28000000000000003</v>
      </c>
      <c r="U38" s="30">
        <v>0.28000000000000003</v>
      </c>
      <c r="V38" s="30">
        <v>0.28000000000000003</v>
      </c>
      <c r="W38" s="30">
        <v>0.28000000000000003</v>
      </c>
      <c r="X38" s="30">
        <v>0.28000000000000003</v>
      </c>
      <c r="Y38" s="30">
        <v>0.28000000000000003</v>
      </c>
      <c r="Z38" s="30">
        <v>0.28000000000000003</v>
      </c>
      <c r="AA38" s="30">
        <v>0.28000000000000003</v>
      </c>
      <c r="AB38" s="30">
        <v>0.28000000000000003</v>
      </c>
      <c r="AC38" s="30">
        <v>0.28000000000000003</v>
      </c>
      <c r="AD38" s="30">
        <v>0.28000000000000003</v>
      </c>
      <c r="AE38" s="30">
        <v>0.28000000000000003</v>
      </c>
      <c r="AF38" s="30">
        <v>0.28000000000000003</v>
      </c>
      <c r="AG38" s="30">
        <v>0.28000000000000003</v>
      </c>
      <c r="AH38" s="30">
        <v>0.28000000000000003</v>
      </c>
      <c r="AI38" s="30">
        <v>0.28000000000000003</v>
      </c>
      <c r="AJ38" s="30">
        <v>0.28000000000000003</v>
      </c>
      <c r="AK38" s="30">
        <v>0.28000000000000003</v>
      </c>
      <c r="AL38" s="30">
        <v>0.28000000000000003</v>
      </c>
      <c r="AM38" s="30">
        <v>0.28000000000000003</v>
      </c>
      <c r="AN38" s="30">
        <v>0.28000000000000003</v>
      </c>
      <c r="AO38" s="30">
        <v>0.28000000000000003</v>
      </c>
      <c r="AP38" s="30">
        <v>0.28000000000000003</v>
      </c>
      <c r="AQ38" s="30">
        <v>0.28000000000000003</v>
      </c>
      <c r="AR38" s="30">
        <v>0.28000000000000003</v>
      </c>
      <c r="AS38" s="30">
        <v>0.28000000000000003</v>
      </c>
      <c r="AT38" s="30">
        <v>0.28000000000000003</v>
      </c>
      <c r="AU38" s="30">
        <v>0.28000000000000003</v>
      </c>
      <c r="AV38" s="30">
        <v>0.28000000000000003</v>
      </c>
      <c r="AW38" s="30">
        <v>0.28000000000000003</v>
      </c>
      <c r="AX38" s="30">
        <v>0.28000000000000003</v>
      </c>
      <c r="AY38" s="30">
        <v>0.28000000000000003</v>
      </c>
    </row>
    <row r="39" spans="3:51">
      <c r="C39" s="2" t="s">
        <v>28</v>
      </c>
      <c r="H39" s="33"/>
      <c r="I39" s="29">
        <v>0.01</v>
      </c>
      <c r="J39" s="29">
        <v>0.01</v>
      </c>
      <c r="K39" s="29">
        <v>0.01</v>
      </c>
      <c r="L39" s="32">
        <v>0.01</v>
      </c>
      <c r="M39" s="30">
        <v>0.01</v>
      </c>
      <c r="N39" s="30">
        <v>0.01</v>
      </c>
      <c r="O39" s="30">
        <v>0.01</v>
      </c>
      <c r="P39" s="30">
        <v>0.01</v>
      </c>
      <c r="Q39" s="30">
        <v>0.01</v>
      </c>
      <c r="R39" s="30">
        <v>0.01</v>
      </c>
      <c r="S39" s="30">
        <v>0.01</v>
      </c>
      <c r="T39" s="30">
        <v>0.01</v>
      </c>
      <c r="U39" s="30">
        <v>0.01</v>
      </c>
      <c r="V39" s="30">
        <v>0.01</v>
      </c>
      <c r="W39" s="30">
        <v>0.01</v>
      </c>
      <c r="X39" s="30">
        <v>0.01</v>
      </c>
      <c r="Y39" s="30">
        <v>0.01</v>
      </c>
      <c r="Z39" s="30">
        <v>0.01</v>
      </c>
      <c r="AA39" s="30">
        <v>0.01</v>
      </c>
      <c r="AB39" s="30">
        <v>0.01</v>
      </c>
      <c r="AC39" s="30">
        <v>0.01</v>
      </c>
      <c r="AD39" s="30">
        <v>0.01</v>
      </c>
      <c r="AE39" s="30">
        <v>0.01</v>
      </c>
      <c r="AF39" s="30">
        <v>0.01</v>
      </c>
      <c r="AG39" s="30">
        <v>0.01</v>
      </c>
      <c r="AH39" s="30">
        <v>0.01</v>
      </c>
      <c r="AI39" s="30">
        <v>0.01</v>
      </c>
      <c r="AJ39" s="30">
        <v>0.01</v>
      </c>
      <c r="AK39" s="30">
        <v>0.01</v>
      </c>
      <c r="AL39" s="30">
        <v>0.01</v>
      </c>
      <c r="AM39" s="30">
        <v>0.01</v>
      </c>
      <c r="AN39" s="30">
        <v>0.01</v>
      </c>
      <c r="AO39" s="30">
        <v>0.01</v>
      </c>
      <c r="AP39" s="30">
        <v>0.01</v>
      </c>
      <c r="AQ39" s="30">
        <v>0.01</v>
      </c>
      <c r="AR39" s="30">
        <v>0.01</v>
      </c>
      <c r="AS39" s="30">
        <v>0.01</v>
      </c>
      <c r="AT39" s="30">
        <v>0.01</v>
      </c>
      <c r="AU39" s="30">
        <v>0.01</v>
      </c>
      <c r="AV39" s="30">
        <v>0.01</v>
      </c>
      <c r="AW39" s="30">
        <v>0.01</v>
      </c>
      <c r="AX39" s="30">
        <v>0.01</v>
      </c>
      <c r="AY39" s="30">
        <v>0.01</v>
      </c>
    </row>
    <row r="41" spans="3:51">
      <c r="H41" s="4" t="s">
        <v>35</v>
      </c>
    </row>
    <row r="42" spans="3:51">
      <c r="J42" s="2" t="s">
        <v>34</v>
      </c>
    </row>
    <row r="43" spans="3:51">
      <c r="H43" s="2" t="s">
        <v>21</v>
      </c>
      <c r="I43" s="51">
        <f>AY26</f>
        <v>3758074.6159707122</v>
      </c>
      <c r="J43" s="55">
        <v>0</v>
      </c>
      <c r="K43" s="55">
        <f t="shared" ref="K43:T43" si="28">J43+0.5%</f>
        <v>5.0000000000000001E-3</v>
      </c>
      <c r="L43" s="55">
        <f t="shared" si="28"/>
        <v>0.01</v>
      </c>
      <c r="M43" s="55">
        <f t="shared" si="28"/>
        <v>1.4999999999999999E-2</v>
      </c>
      <c r="N43" s="55">
        <f t="shared" si="28"/>
        <v>0.02</v>
      </c>
      <c r="O43" s="55">
        <f t="shared" si="28"/>
        <v>2.5000000000000001E-2</v>
      </c>
      <c r="P43" s="55">
        <f t="shared" si="28"/>
        <v>3.0000000000000002E-2</v>
      </c>
      <c r="Q43" s="55">
        <f t="shared" si="28"/>
        <v>3.5000000000000003E-2</v>
      </c>
      <c r="R43" s="55">
        <f t="shared" si="28"/>
        <v>0.04</v>
      </c>
      <c r="S43" s="55">
        <f t="shared" si="28"/>
        <v>4.4999999999999998E-2</v>
      </c>
      <c r="T43" s="55">
        <f t="shared" si="28"/>
        <v>4.9999999999999996E-2</v>
      </c>
    </row>
    <row r="44" spans="3:51">
      <c r="I44" s="53">
        <v>0</v>
      </c>
      <c r="J44" s="51">
        <f t="dataTable" ref="J44:T54" dt2D="1" dtr="1" r1="M36" r2="N31"/>
        <v>1877809.487010851</v>
      </c>
      <c r="K44" s="41">
        <v>1854103.3615856913</v>
      </c>
      <c r="L44" s="41">
        <v>1830397.2361605316</v>
      </c>
      <c r="M44" s="41">
        <v>1806691.1107353715</v>
      </c>
      <c r="N44" s="41">
        <v>1782984.985310212</v>
      </c>
      <c r="O44" s="41">
        <v>1759278.8598850528</v>
      </c>
      <c r="P44" s="41">
        <v>1735572.7344598933</v>
      </c>
      <c r="Q44" s="41">
        <v>1711866.6090347338</v>
      </c>
      <c r="R44" s="41">
        <v>1688160.4836095746</v>
      </c>
      <c r="S44" s="41">
        <v>1664454.3581844151</v>
      </c>
      <c r="T44" s="41">
        <v>1640748.2327592555</v>
      </c>
    </row>
    <row r="45" spans="3:51">
      <c r="I45" s="53">
        <f>I44+0.5%</f>
        <v>5.0000000000000001E-3</v>
      </c>
      <c r="J45" s="41">
        <v>2103449.7584179495</v>
      </c>
      <c r="K45" s="51">
        <v>2077509.57089965</v>
      </c>
      <c r="L45" s="41">
        <v>2051569.3833813514</v>
      </c>
      <c r="M45" s="41">
        <v>2025629.195863052</v>
      </c>
      <c r="N45" s="41">
        <v>1999689.0083447529</v>
      </c>
      <c r="O45" s="41">
        <v>1973748.8208264541</v>
      </c>
      <c r="P45" s="41">
        <v>1947808.633308155</v>
      </c>
      <c r="Q45" s="41">
        <v>1921868.4457898564</v>
      </c>
      <c r="R45" s="41">
        <v>1895928.258271557</v>
      </c>
      <c r="S45" s="41">
        <v>1869988.0707532587</v>
      </c>
      <c r="T45" s="41">
        <v>1844047.8832349591</v>
      </c>
    </row>
    <row r="46" spans="3:51">
      <c r="I46" s="53">
        <f t="shared" ref="I46:I54" si="29">I45+0.5%</f>
        <v>0.01</v>
      </c>
      <c r="J46" s="41">
        <v>2358029.7106509642</v>
      </c>
      <c r="K46" s="41">
        <v>2329568.9295461993</v>
      </c>
      <c r="L46" s="51">
        <v>2301108.1484414353</v>
      </c>
      <c r="M46" s="41">
        <v>2272647.3673366704</v>
      </c>
      <c r="N46" s="41">
        <v>2244186.5862319074</v>
      </c>
      <c r="O46" s="41">
        <v>2215725.8051271415</v>
      </c>
      <c r="P46" s="41">
        <v>2187265.0240223771</v>
      </c>
      <c r="Q46" s="41">
        <v>2158804.2429176136</v>
      </c>
      <c r="R46" s="41">
        <v>2130343.4618128492</v>
      </c>
      <c r="S46" s="41">
        <v>2101882.6807080843</v>
      </c>
      <c r="T46" s="41">
        <v>2073421.8996033196</v>
      </c>
    </row>
    <row r="47" spans="3:51">
      <c r="I47" s="53">
        <f t="shared" si="29"/>
        <v>1.4999999999999999E-2</v>
      </c>
      <c r="J47" s="41">
        <v>2645677.0571347326</v>
      </c>
      <c r="K47" s="41">
        <v>2614368.2825004263</v>
      </c>
      <c r="L47" s="41">
        <v>2583059.5078661186</v>
      </c>
      <c r="M47" s="51">
        <v>2551750.7332318127</v>
      </c>
      <c r="N47" s="41">
        <v>2520441.9585975059</v>
      </c>
      <c r="O47" s="41">
        <v>2489133.1839631987</v>
      </c>
      <c r="P47" s="41">
        <v>2457824.4093288919</v>
      </c>
      <c r="Q47" s="41">
        <v>2426515.6346945856</v>
      </c>
      <c r="R47" s="41">
        <v>2395206.8600602788</v>
      </c>
      <c r="S47" s="41">
        <v>2363898.0854259725</v>
      </c>
      <c r="T47" s="41">
        <v>2332589.3107916648</v>
      </c>
    </row>
    <row r="48" spans="3:51">
      <c r="I48" s="53">
        <f t="shared" si="29"/>
        <v>0.02</v>
      </c>
      <c r="J48" s="41">
        <v>2971133.2307904102</v>
      </c>
      <c r="K48" s="41">
        <v>2936602.1178030772</v>
      </c>
      <c r="L48" s="41">
        <v>2902071.0048157452</v>
      </c>
      <c r="M48" s="41">
        <v>2867539.8918284108</v>
      </c>
      <c r="N48" s="51">
        <v>2833008.7788410778</v>
      </c>
      <c r="O48" s="41">
        <v>2798477.6658537448</v>
      </c>
      <c r="P48" s="41">
        <v>2763946.5528664119</v>
      </c>
      <c r="Q48" s="41">
        <v>2729415.439879078</v>
      </c>
      <c r="R48" s="41">
        <v>2694884.3268917436</v>
      </c>
      <c r="S48" s="41">
        <v>2660353.2139044106</v>
      </c>
      <c r="T48" s="41">
        <v>2625822.1009170786</v>
      </c>
    </row>
    <row r="49" spans="9:20">
      <c r="I49" s="53">
        <f t="shared" si="29"/>
        <v>2.5000000000000001E-2</v>
      </c>
      <c r="J49" s="41">
        <v>3339845.777918342</v>
      </c>
      <c r="K49" s="41">
        <v>3301664.0456525153</v>
      </c>
      <c r="L49" s="41">
        <v>3263482.3133866875</v>
      </c>
      <c r="M49" s="41">
        <v>3225300.5811208589</v>
      </c>
      <c r="N49" s="41">
        <v>3187118.8488550326</v>
      </c>
      <c r="O49" s="51">
        <v>3148937.1165892044</v>
      </c>
      <c r="P49" s="41">
        <v>3110755.3843233767</v>
      </c>
      <c r="Q49" s="41">
        <v>3072573.652057549</v>
      </c>
      <c r="R49" s="41">
        <v>3034391.9197917213</v>
      </c>
      <c r="S49" s="41">
        <v>2996210.187525894</v>
      </c>
      <c r="T49" s="41">
        <v>2958028.4552600658</v>
      </c>
    </row>
    <row r="50" spans="9:20">
      <c r="I50" s="53">
        <f t="shared" si="29"/>
        <v>3.0000000000000002E-2</v>
      </c>
      <c r="J50" s="41">
        <v>3758074.6159707122</v>
      </c>
      <c r="K50" s="41">
        <v>3715752.0041202088</v>
      </c>
      <c r="L50" s="41">
        <v>3673429.3922697031</v>
      </c>
      <c r="M50" s="41">
        <v>3631106.7804191993</v>
      </c>
      <c r="N50" s="41">
        <v>3588784.1685686945</v>
      </c>
      <c r="O50" s="41">
        <v>3546461.5567181893</v>
      </c>
      <c r="P50" s="51">
        <v>3504138.944867685</v>
      </c>
      <c r="Q50" s="41">
        <v>3461816.3330171797</v>
      </c>
      <c r="R50" s="41">
        <v>3419493.7211666754</v>
      </c>
      <c r="S50" s="41">
        <v>3377171.1093161707</v>
      </c>
      <c r="T50" s="41">
        <v>3334848.4974656673</v>
      </c>
    </row>
    <row r="51" spans="9:20">
      <c r="I51" s="53">
        <f t="shared" si="29"/>
        <v>3.5000000000000003E-2</v>
      </c>
      <c r="J51" s="41">
        <v>4233014.2086748043</v>
      </c>
      <c r="K51" s="41">
        <v>4185989.2246193076</v>
      </c>
      <c r="L51" s="41">
        <v>4138964.2405638117</v>
      </c>
      <c r="M51" s="41">
        <v>4091939.2565083145</v>
      </c>
      <c r="N51" s="41">
        <v>4044914.2724528201</v>
      </c>
      <c r="O51" s="41">
        <v>3997889.2883973243</v>
      </c>
      <c r="P51" s="41">
        <v>3950864.3043418271</v>
      </c>
      <c r="Q51" s="51">
        <v>3903839.3202863331</v>
      </c>
      <c r="R51" s="41">
        <v>3856814.3362308368</v>
      </c>
      <c r="S51" s="41">
        <v>3809789.3521753424</v>
      </c>
      <c r="T51" s="41">
        <v>3762764.3681198461</v>
      </c>
    </row>
    <row r="52" spans="9:20">
      <c r="I52" s="53">
        <f t="shared" si="29"/>
        <v>0.04</v>
      </c>
      <c r="J52" s="41">
        <v>4772934.0102304351</v>
      </c>
      <c r="K52" s="41">
        <v>4720563.2855654787</v>
      </c>
      <c r="L52" s="41">
        <v>4668192.5609005205</v>
      </c>
      <c r="M52" s="41">
        <v>4615821.8362355642</v>
      </c>
      <c r="N52" s="41">
        <v>4563451.111570606</v>
      </c>
      <c r="O52" s="41">
        <v>4511080.3869056487</v>
      </c>
      <c r="P52" s="41">
        <v>4458709.6622406924</v>
      </c>
      <c r="Q52" s="41">
        <v>4406338.9375757342</v>
      </c>
      <c r="R52" s="51">
        <v>4353968.212910776</v>
      </c>
      <c r="S52" s="41">
        <v>4301597.4882458188</v>
      </c>
      <c r="T52" s="41">
        <v>4249226.7635808634</v>
      </c>
    </row>
    <row r="53" spans="9:20">
      <c r="I53" s="53">
        <f t="shared" si="29"/>
        <v>4.4999999999999998E-2</v>
      </c>
      <c r="J53" s="41">
        <v>5387339.8708451828</v>
      </c>
      <c r="K53" s="41">
        <v>5328885.9198375056</v>
      </c>
      <c r="L53" s="41">
        <v>5270431.9688298283</v>
      </c>
      <c r="M53" s="41">
        <v>5211978.0178221511</v>
      </c>
      <c r="N53" s="41">
        <v>5153524.066814471</v>
      </c>
      <c r="O53" s="41">
        <v>5095070.1158067947</v>
      </c>
      <c r="P53" s="41">
        <v>5036616.1647991147</v>
      </c>
      <c r="Q53" s="41">
        <v>4978162.2137914402</v>
      </c>
      <c r="R53" s="41">
        <v>4919708.2627837621</v>
      </c>
      <c r="S53" s="51">
        <v>4861254.3117760848</v>
      </c>
      <c r="T53" s="41">
        <v>4802800.3607684067</v>
      </c>
    </row>
    <row r="54" spans="9:20">
      <c r="I54" s="53">
        <f t="shared" si="29"/>
        <v>4.9999999999999996E-2</v>
      </c>
      <c r="J54" s="41">
        <v>6087159.4845200619</v>
      </c>
      <c r="K54" s="41">
        <v>6021776.6264462955</v>
      </c>
      <c r="L54" s="41">
        <v>5956393.7683725292</v>
      </c>
      <c r="M54" s="41">
        <v>5891010.9102987628</v>
      </c>
      <c r="N54" s="41">
        <v>5825628.0522249984</v>
      </c>
      <c r="O54" s="41">
        <v>5760245.1941512357</v>
      </c>
      <c r="P54" s="41">
        <v>5694862.3360774685</v>
      </c>
      <c r="Q54" s="41">
        <v>5629479.4780037012</v>
      </c>
      <c r="R54" s="41">
        <v>5564096.6199299367</v>
      </c>
      <c r="S54" s="41">
        <v>5498713.7618561704</v>
      </c>
      <c r="T54" s="51">
        <v>5433330.903782405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template</vt:lpstr>
      <vt:lpstr>Complete</vt:lpstr>
      <vt:lpstr>model data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dc:creator>
  <cp:lastModifiedBy>Junho Lee</cp:lastModifiedBy>
  <cp:lastPrinted>2016-11-25T07:36:45Z</cp:lastPrinted>
  <dcterms:created xsi:type="dcterms:W3CDTF">2016-11-23T15:02:51Z</dcterms:created>
  <dcterms:modified xsi:type="dcterms:W3CDTF">2018-10-30T19:58:27Z</dcterms:modified>
</cp:coreProperties>
</file>