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codeName="ThisWorkbook" defaultThemeVersion="124226"/>
  <mc:AlternateContent xmlns:mc="http://schemas.openxmlformats.org/markup-compatibility/2006">
    <mc:Choice Requires="x15">
      <x15ac:absPath xmlns:x15ac="http://schemas.microsoft.com/office/spreadsheetml/2010/11/ac" url="/Users/junlee/Documents/Actuary/Skills/Technical Skills Course (TIA)/GitHup_actuarial_skills/Microsoft Excel/"/>
    </mc:Choice>
  </mc:AlternateContent>
  <xr:revisionPtr revIDLastSave="0" documentId="13_ncr:1_{9D22FB9E-0D44-4540-AA2C-2FB09E8FB2BA}" xr6:coauthVersionLast="36" xr6:coauthVersionMax="36" xr10:uidLastSave="{00000000-0000-0000-0000-000000000000}"/>
  <bookViews>
    <workbookView xWindow="360" yWindow="460" windowWidth="38040" windowHeight="23540" tabRatio="772" activeTab="1" xr2:uid="{00000000-000D-0000-FFFF-FFFF00000000}"/>
  </bookViews>
  <sheets>
    <sheet name="ReadMe" sheetId="37" r:id="rId1"/>
    <sheet name="index and match" sheetId="14" r:id="rId2"/>
    <sheet name="indexmatch" sheetId="21" r:id="rId3"/>
    <sheet name="CondFmt" sheetId="34" r:id="rId4"/>
    <sheet name="SUMPRODUCT" sheetId="27" r:id="rId5"/>
    <sheet name="hlookup" sheetId="35" r:id="rId6"/>
    <sheet name="INDIRECT" sheetId="23" r:id="rId7"/>
    <sheet name="WA" sheetId="24" r:id="rId8"/>
    <sheet name="CA" sheetId="25" r:id="rId9"/>
    <sheet name="NY" sheetId="26" r:id="rId10"/>
    <sheet name="cameras slicers" sheetId="36" r:id="rId11"/>
    <sheet name="pivot table slicers" sheetId="38" r:id="rId12"/>
    <sheet name="offset" sheetId="22" r:id="rId13"/>
    <sheet name="Dynamic Charting" sheetId="28" r:id="rId14"/>
    <sheet name="ISNA" sheetId="31" r:id="rId15"/>
  </sheets>
  <definedNames>
    <definedName name="_xlnm._FilterDatabase" localSheetId="10" hidden="1">'cameras slicers'!$A$1:$K$81</definedName>
    <definedName name="_xlnm.Print_Area" localSheetId="0">ReadMe!$A$1:$N$11</definedName>
    <definedName name="SalesDates">OFFSET('Dynamic Charting'!$H$2,0,0,COUNT('Dynamic Charting'!$H$2:$H$200),1)</definedName>
    <definedName name="SalesDollars">OFFSET('Dynamic Charting'!$I$2,0,0,COUNT('Dynamic Charting'!$I$2:$I$1200),1)</definedName>
    <definedName name="Slicer_age">#N/A</definedName>
    <definedName name="Slicer_auto_make_year">#N/A</definedName>
    <definedName name="Slicer_gender">#N/A</definedName>
  </definedNames>
  <calcPr calcId="162913"/>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 i="14" l="1"/>
  <c r="B6" i="31" l="1"/>
  <c r="B7" i="31"/>
  <c r="B8" i="31"/>
  <c r="B9" i="31"/>
  <c r="B5" i="31"/>
  <c r="C5" i="31"/>
  <c r="C6" i="31"/>
  <c r="C8" i="31"/>
  <c r="C9" i="31"/>
  <c r="C7" i="31"/>
  <c r="K10" i="28"/>
  <c r="K9" i="28"/>
  <c r="C15" i="22"/>
  <c r="B15" i="22"/>
  <c r="B16" i="22"/>
  <c r="C16" i="22"/>
  <c r="D16" i="22"/>
  <c r="E16" i="22"/>
  <c r="F16" i="22"/>
  <c r="G16" i="22"/>
  <c r="B17" i="22"/>
  <c r="C17" i="22"/>
  <c r="D17" i="22"/>
  <c r="E17" i="22"/>
  <c r="F17" i="22"/>
  <c r="G17" i="22"/>
  <c r="B18" i="22"/>
  <c r="C18" i="22"/>
  <c r="D18" i="22"/>
  <c r="E18" i="22"/>
  <c r="F18" i="22"/>
  <c r="G18" i="22"/>
  <c r="B19" i="22"/>
  <c r="C19" i="22"/>
  <c r="D19" i="22"/>
  <c r="E19" i="22"/>
  <c r="F19" i="22"/>
  <c r="G19" i="22"/>
  <c r="B20" i="22"/>
  <c r="C20" i="22"/>
  <c r="D20" i="22"/>
  <c r="E20" i="22"/>
  <c r="F20" i="22"/>
  <c r="G20" i="22"/>
  <c r="D15" i="22"/>
  <c r="E15" i="22"/>
  <c r="F15" i="22"/>
  <c r="G15" i="22"/>
  <c r="B6" i="23"/>
  <c r="B5" i="23"/>
  <c r="B4" i="23"/>
  <c r="C10" i="35"/>
  <c r="C9" i="35"/>
  <c r="B10" i="35"/>
  <c r="B9" i="35"/>
  <c r="E9" i="27"/>
  <c r="E7" i="27"/>
  <c r="B6" i="21"/>
  <c r="C6" i="21"/>
  <c r="B7" i="21"/>
  <c r="C7" i="21"/>
  <c r="C5" i="21"/>
  <c r="B5" i="21"/>
  <c r="C4" i="14"/>
  <c r="B4" i="14"/>
  <c r="C4" i="23"/>
  <c r="C5" i="23"/>
  <c r="C6" i="23"/>
  <c r="I15" i="22" l="1"/>
  <c r="D4" i="31"/>
  <c r="J12" i="21" l="1"/>
  <c r="J11" i="21"/>
  <c r="J10" i="21"/>
  <c r="J9" i="21"/>
  <c r="J8" i="21"/>
  <c r="J7" i="21"/>
  <c r="J6" i="21"/>
  <c r="J5" i="21"/>
  <c r="J4" i="21"/>
  <c r="J3" i="21"/>
  <c r="J2" i="21"/>
  <c r="J12" i="14" l="1"/>
  <c r="J11" i="14"/>
  <c r="J10" i="14"/>
  <c r="J9" i="14"/>
  <c r="J8" i="14"/>
  <c r="J7" i="14"/>
  <c r="J6" i="14"/>
  <c r="J5" i="14"/>
  <c r="J4" i="14"/>
  <c r="J3" i="14"/>
  <c r="J2" i="14"/>
</calcChain>
</file>

<file path=xl/sharedStrings.xml><?xml version="1.0" encoding="utf-8"?>
<sst xmlns="http://schemas.openxmlformats.org/spreadsheetml/2006/main" count="772" uniqueCount="451">
  <si>
    <t>Name</t>
  </si>
  <si>
    <t>Susan</t>
  </si>
  <si>
    <t>Boyet</t>
  </si>
  <si>
    <t>Katie</t>
  </si>
  <si>
    <t>David</t>
  </si>
  <si>
    <t>Ahmed</t>
  </si>
  <si>
    <t>Cai</t>
  </si>
  <si>
    <t>Preeti</t>
  </si>
  <si>
    <t>Rahul</t>
  </si>
  <si>
    <t>Rico</t>
  </si>
  <si>
    <t>Saske</t>
  </si>
  <si>
    <t>Quinn</t>
  </si>
  <si>
    <t>Total</t>
  </si>
  <si>
    <t>Jan</t>
  </si>
  <si>
    <t>Feb</t>
  </si>
  <si>
    <t>EXCEL: INDEX and MATCH</t>
  </si>
  <si>
    <t>Obs</t>
  </si>
  <si>
    <t>INDEX</t>
  </si>
  <si>
    <t>returns a value like VLOOKUP</t>
  </si>
  <si>
    <t>MATCH</t>
  </si>
  <si>
    <t>returns a position</t>
  </si>
  <si>
    <t>Susan's Row Number?</t>
  </si>
  <si>
    <t>EXCEL: INDEXMATCH</t>
  </si>
  <si>
    <t>EXCEL: OFFSET</t>
  </si>
  <si>
    <t>EXCEL: INDIRECT</t>
  </si>
  <si>
    <t>Sales</t>
  </si>
  <si>
    <t>JAN</t>
  </si>
  <si>
    <t>FEB</t>
  </si>
  <si>
    <t>MAR</t>
  </si>
  <si>
    <t>APR</t>
  </si>
  <si>
    <t>MAY</t>
  </si>
  <si>
    <t>JUN</t>
  </si>
  <si>
    <t>JUL</t>
  </si>
  <si>
    <t>AUG</t>
  </si>
  <si>
    <t>SEPT</t>
  </si>
  <si>
    <t>OCT</t>
  </si>
  <si>
    <t>NOV</t>
  </si>
  <si>
    <t>DEC</t>
  </si>
  <si>
    <t>TOTAL</t>
  </si>
  <si>
    <t>WA</t>
  </si>
  <si>
    <t>CA</t>
  </si>
  <si>
    <t>NY</t>
  </si>
  <si>
    <t>TOTAL SALES</t>
  </si>
  <si>
    <t>EXCEL: SUMPRODUCT</t>
  </si>
  <si>
    <t>EXCEL: DYNAMIC CHARTING</t>
  </si>
  <si>
    <t>Date</t>
  </si>
  <si>
    <t>Gender</t>
  </si>
  <si>
    <t>M</t>
  </si>
  <si>
    <t>F</t>
  </si>
  <si>
    <t>OR</t>
  </si>
  <si>
    <t>EXCEL: ISNA VLOOKUP</t>
  </si>
  <si>
    <t>Bob</t>
  </si>
  <si>
    <t>Michelle</t>
  </si>
  <si>
    <t>EXCEL: Conditional Formatting</t>
  </si>
  <si>
    <t>SEP</t>
  </si>
  <si>
    <t>YEAR</t>
  </si>
  <si>
    <t>Source: Yahoo!Finance</t>
  </si>
  <si>
    <t>Car Accident Paid Triangles</t>
  </si>
  <si>
    <t>Accident Year</t>
  </si>
  <si>
    <t>Lag Year</t>
  </si>
  <si>
    <t>Paid Year (Cumulative Paid Amounts)</t>
  </si>
  <si>
    <t>EXCEL: HLOOKUP</t>
  </si>
  <si>
    <t>Cost</t>
  </si>
  <si>
    <t>address</t>
  </si>
  <si>
    <t>direction</t>
  </si>
  <si>
    <t>street</t>
  </si>
  <si>
    <t>crossStreet</t>
  </si>
  <si>
    <t>intersection</t>
  </si>
  <si>
    <t>gender</t>
  </si>
  <si>
    <t>age</t>
  </si>
  <si>
    <t>auto_make_year</t>
  </si>
  <si>
    <t>auto_type</t>
  </si>
  <si>
    <t>Fine_Amount</t>
  </si>
  <si>
    <t>Location</t>
  </si>
  <si>
    <t>S CATON AVE &amp; BENSON AVE</t>
  </si>
  <si>
    <t>N/B</t>
  </si>
  <si>
    <t>Caton Ave</t>
  </si>
  <si>
    <t>Benson Ave</t>
  </si>
  <si>
    <t>Caton Ave &amp; Benson Ave</t>
  </si>
  <si>
    <t>(39.2693779962, -76.6688185297)</t>
  </si>
  <si>
    <t>S/B</t>
  </si>
  <si>
    <t>(39.2693157898, -76.6689698176)</t>
  </si>
  <si>
    <t>WILKENS AVE &amp; PINE HEIGHTS AVE</t>
  </si>
  <si>
    <t>E/B</t>
  </si>
  <si>
    <t>Wilkens Ave</t>
  </si>
  <si>
    <t>Pine Heights</t>
  </si>
  <si>
    <t>Wilkens Ave &amp; Pine Heights</t>
  </si>
  <si>
    <t>(39.2720252302, -76.676960806)</t>
  </si>
  <si>
    <t>THE ALAMEDA &amp; E 33RD ST</t>
  </si>
  <si>
    <t>The Alameda</t>
  </si>
  <si>
    <t>33rd St</t>
  </si>
  <si>
    <t>The Alameda  &amp; 33rd St</t>
  </si>
  <si>
    <t>(39.3285013141, -76.5953545714)</t>
  </si>
  <si>
    <t>E 33RD ST &amp; THE ALAMEDA</t>
  </si>
  <si>
    <t>E 33rd</t>
  </si>
  <si>
    <t>E 33rd  &amp; The Alameda</t>
  </si>
  <si>
    <t>(39.3283410623, -76.5953594625)</t>
  </si>
  <si>
    <t>ERDMAN AVE &amp; N MACON ST</t>
  </si>
  <si>
    <t>Erdman</t>
  </si>
  <si>
    <t>Macon St</t>
  </si>
  <si>
    <t>Erdman  &amp; Macon St</t>
  </si>
  <si>
    <t>(39.3068045671, -76.5593167803)</t>
  </si>
  <si>
    <t>W/B</t>
  </si>
  <si>
    <t>(39.306966535, -76.5593122365)</t>
  </si>
  <si>
    <t>N CHARLES ST &amp; E LAKE AVE</t>
  </si>
  <si>
    <t>Charles</t>
  </si>
  <si>
    <t>Lake Ave</t>
  </si>
  <si>
    <t>Charles &amp; Lake Ave</t>
  </si>
  <si>
    <t>(39.3690535299, -76.625826716)</t>
  </si>
  <si>
    <t>E MADISON ST &amp; N CAROLINE ST</t>
  </si>
  <si>
    <t>Madison</t>
  </si>
  <si>
    <t>Caroline St</t>
  </si>
  <si>
    <t>Madison  &amp; Caroline St</t>
  </si>
  <si>
    <t>(39.2993257666, -76.5976760827)</t>
  </si>
  <si>
    <t>ORLEANS ST &amp; N LINWOOD AVE</t>
  </si>
  <si>
    <t>Orleans</t>
  </si>
  <si>
    <t>Linwood Ave</t>
  </si>
  <si>
    <t>Orleans   &amp; Linwood Ave</t>
  </si>
  <si>
    <t>(39.2958661981, -76.5764270078)</t>
  </si>
  <si>
    <t>EASTERN AVE &amp; KANE ST</t>
  </si>
  <si>
    <t>Eastern</t>
  </si>
  <si>
    <t>Kane St</t>
  </si>
  <si>
    <t>Eastern  &amp; Kane St</t>
  </si>
  <si>
    <t>(39.2877626582, -76.5371017795)</t>
  </si>
  <si>
    <t>EDMONDSON AVE &amp; COOKS LN</t>
  </si>
  <si>
    <t>Edmonson</t>
  </si>
  <si>
    <t>Cooks Lane</t>
  </si>
  <si>
    <t>Edmonson  &amp; Cooks Lane</t>
  </si>
  <si>
    <t>(39.2923680595, -76.7017056326)</t>
  </si>
  <si>
    <t>W FRANKLIN ST &amp; N PULASKI ST</t>
  </si>
  <si>
    <t>Franklin</t>
  </si>
  <si>
    <t>Pulaski St</t>
  </si>
  <si>
    <t>Franklin  &amp; Pulaski St</t>
  </si>
  <si>
    <t>(39.2937082594, -76.6503837515)</t>
  </si>
  <si>
    <t>ORLEANS ST &amp; N GAY ST</t>
  </si>
  <si>
    <t>Gay St</t>
  </si>
  <si>
    <t>Orleans  &amp; Gay St</t>
  </si>
  <si>
    <t>(39.2947203114, -76.606128007)</t>
  </si>
  <si>
    <t>S MARTIN LUTHER KING JR BLVD &amp; WASHINGTON BLVD</t>
  </si>
  <si>
    <t>MLK Jr. Blvd.</t>
  </si>
  <si>
    <t>Washington Blvd</t>
  </si>
  <si>
    <t>MLK Jr. Blvd.  &amp; Washington Blvd</t>
  </si>
  <si>
    <t>(39.2834598231, -76.6261138807)</t>
  </si>
  <si>
    <t>HILLEN RD &amp; ARGONNE DR</t>
  </si>
  <si>
    <t>Hillen Rd</t>
  </si>
  <si>
    <t>Argonne Drive</t>
  </si>
  <si>
    <t>Hillen Rd  &amp; Argonne Drive</t>
  </si>
  <si>
    <t>(39.3399907644, -76.588021025)</t>
  </si>
  <si>
    <t>W NORTH AVE &amp; N HOWARD ST</t>
  </si>
  <si>
    <t>North Ave</t>
  </si>
  <si>
    <t>Howard St</t>
  </si>
  <si>
    <t>North Ave  &amp; Howard St</t>
  </si>
  <si>
    <t>(39.3110873669, -76.6193071428)</t>
  </si>
  <si>
    <t>E PATAPSCO AVE &amp; 4TH ST</t>
  </si>
  <si>
    <t xml:space="preserve">Patapsco  </t>
  </si>
  <si>
    <t>4th St</t>
  </si>
  <si>
    <t>Patapsco  
 &amp; 4th St</t>
  </si>
  <si>
    <t>(39.2372692804, -76.6054039252)</t>
  </si>
  <si>
    <t>REISTERSTOWN RD &amp; FALLSTAFF RD</t>
  </si>
  <si>
    <t>Reisterstown</t>
  </si>
  <si>
    <t>Fallstaff Road</t>
  </si>
  <si>
    <t>Reisterstown   &amp; Fallstaff Road</t>
  </si>
  <si>
    <t>(39.3621351031, -76.7102427408)</t>
  </si>
  <si>
    <t>PARK HEIGHTS AVE &amp; HAYWARD AVE</t>
  </si>
  <si>
    <t>Park Heights</t>
  </si>
  <si>
    <t>Hayward Ave</t>
  </si>
  <si>
    <t>Park Heights   &amp; Hayward Ave</t>
  </si>
  <si>
    <t>(39.3499204055, -76.6788706721)</t>
  </si>
  <si>
    <t>S MARTIN LUTHER KING JR BLVD &amp; W PRATT ST</t>
  </si>
  <si>
    <t xml:space="preserve">MLK Jr. Blvd </t>
  </si>
  <si>
    <t>Pratt St</t>
  </si>
  <si>
    <t>MLK Jr. Blvd 
 &amp; Pratt St</t>
  </si>
  <si>
    <t>(39.2860268994, -76.6278460704)</t>
  </si>
  <si>
    <t>W NORTHERN PKWY &amp; GREENSPRING AVE</t>
  </si>
  <si>
    <t>Northern Pkwy</t>
  </si>
  <si>
    <t>Greenspring Ave</t>
  </si>
  <si>
    <t>Northern Pkwy   &amp; Greenspring Ave</t>
  </si>
  <si>
    <t>(39.3550243172, -76.6604587972)</t>
  </si>
  <si>
    <t>Northern Pkwy  &amp; Greenspring Ave</t>
  </si>
  <si>
    <t>(39.3551612114, -76.6605058823)</t>
  </si>
  <si>
    <t>EDMONDSON AVE &amp; N ATHOL AVE</t>
  </si>
  <si>
    <t>Woodbridge Ave</t>
  </si>
  <si>
    <t>Edmonson
  &amp; Woodbridge Ave</t>
  </si>
  <si>
    <t>(39.2934525382, -76.6893905792)</t>
  </si>
  <si>
    <t xml:space="preserve">Edmonson </t>
  </si>
  <si>
    <t>Edmonson 
 &amp; Woodbridge Ave</t>
  </si>
  <si>
    <t>(39.2935925831, -76.689399241)</t>
  </si>
  <si>
    <t>FREDERICK AVE &amp; S CATHERINE ST</t>
  </si>
  <si>
    <t>Fredrick Ave</t>
  </si>
  <si>
    <t>Catherine Ave</t>
  </si>
  <si>
    <t>Fredrick Ave
 &amp; Catherine Ave</t>
  </si>
  <si>
    <t>(39.2833935865, -76.6559289926)</t>
  </si>
  <si>
    <t>PARK HEIGHTS AVE &amp; VIOLET AVE</t>
  </si>
  <si>
    <t>Voilet Ave</t>
  </si>
  <si>
    <t>Park Heights  &amp; Voilet Ave</t>
  </si>
  <si>
    <t>(39.3307133383, -76.6597502076)</t>
  </si>
  <si>
    <t>SINCLAIR LN &amp; MORAVIA RD</t>
  </si>
  <si>
    <t>Sinclair</t>
  </si>
  <si>
    <t>Moravia Road</t>
  </si>
  <si>
    <t>Sinclair  &amp; Moravia Road</t>
  </si>
  <si>
    <t>(39.3220360862, -76.5484525966)</t>
  </si>
  <si>
    <t>WILKENS AVE &amp; DESOTO RD</t>
  </si>
  <si>
    <t>Wilkens</t>
  </si>
  <si>
    <t>DeSoto</t>
  </si>
  <si>
    <t>Wilkens  &amp; DeSoto</t>
  </si>
  <si>
    <t>(39.2749037576, -76.6681630903)</t>
  </si>
  <si>
    <t>E NORTHERN PKWY &amp; WAVERLY WAY</t>
  </si>
  <si>
    <t>Waverly St</t>
  </si>
  <si>
    <t>Northern Pkwy  &amp; Waverly St</t>
  </si>
  <si>
    <t>(39.367051509, -76.5810739873)</t>
  </si>
  <si>
    <t>E COLD SPRING LN &amp; HILLEN RD</t>
  </si>
  <si>
    <t>Cold Spring</t>
  </si>
  <si>
    <t>Hillen Road</t>
  </si>
  <si>
    <t>Cold Spring  &amp; Hillen Road</t>
  </si>
  <si>
    <t>(39.3459074717, -76.5859273904)</t>
  </si>
  <si>
    <t>W COLD SPRING LN &amp; ROLAND AVE</t>
  </si>
  <si>
    <t>Roland Ave</t>
  </si>
  <si>
    <t>Cold Spring
  &amp; Roland Ave</t>
  </si>
  <si>
    <t>(39.34390606, -76.6354262185)</t>
  </si>
  <si>
    <t>E COLD SPRING LN &amp; LOCH RAVEN BLVD</t>
  </si>
  <si>
    <t>Loch Raven Blvd</t>
  </si>
  <si>
    <t>Cold Spring
  &amp; Loch Raven Blvd</t>
  </si>
  <si>
    <t>(39.3460452397, -76.5920075335)</t>
  </si>
  <si>
    <t>TAMARIND RD &amp; W COLD SPRING LN</t>
  </si>
  <si>
    <t>Tamarind</t>
  </si>
  <si>
    <t>Coldspring Lane</t>
  </si>
  <si>
    <t>Tamarind
  &amp; Coldspring Lane</t>
  </si>
  <si>
    <t>(39.343899313, -76.6519407916)</t>
  </si>
  <si>
    <t>HARFORD RD &amp; THE ALAMEDA</t>
  </si>
  <si>
    <t xml:space="preserve">Harford </t>
  </si>
  <si>
    <t>Harford 
 &amp; The Alameda</t>
  </si>
  <si>
    <t>(39.3212074758, -76.5907705888)</t>
  </si>
  <si>
    <t>HARFORD RD &amp; ROSALIE AVE</t>
  </si>
  <si>
    <t>Harford</t>
  </si>
  <si>
    <t>Rosalie Ave</t>
  </si>
  <si>
    <t>Harford
  &amp; Rosalie Ave</t>
  </si>
  <si>
    <t>(39.3680654859, -76.5478183886)</t>
  </si>
  <si>
    <t>HARFORD RD &amp; CHRISTOPHER AVE</t>
  </si>
  <si>
    <t>Christopher Ave</t>
  </si>
  <si>
    <t>Harford 
 &amp; Christopher Ave</t>
  </si>
  <si>
    <t>(39.3583326463, -76.5562471252)</t>
  </si>
  <si>
    <t>SINCLAIR LN &amp; SHANNON DR</t>
  </si>
  <si>
    <t>Shannon Drive</t>
  </si>
  <si>
    <t>Sinclair
  &amp; Shannon Drive</t>
  </si>
  <si>
    <t>(39.3175028074, -76.5556737923)</t>
  </si>
  <si>
    <t xml:space="preserve">Sinclair </t>
  </si>
  <si>
    <t>Sinclair 
 &amp; Shannon Drive</t>
  </si>
  <si>
    <t>LIBERTY HTS &amp; HILLSDALE RD</t>
  </si>
  <si>
    <t>Liberty Hghts</t>
  </si>
  <si>
    <t>Hillsdale Ave</t>
  </si>
  <si>
    <t>Liberty Hghts
  &amp; Hillsdale Ave</t>
  </si>
  <si>
    <t>(39.3304453818, -76.6945100293)</t>
  </si>
  <si>
    <t>E NORTHERN PKWY &amp; SPRINGLAKE WAY</t>
  </si>
  <si>
    <t>Springlake Way</t>
  </si>
  <si>
    <t>Northern Pkwy
  &amp; Springlake Way</t>
  </si>
  <si>
    <t>(39.3643110382, -76.6176988692)</t>
  </si>
  <si>
    <t>HARFORD RD &amp; WALTHER AVE</t>
  </si>
  <si>
    <t>Walther Ave</t>
  </si>
  <si>
    <t>Harford  &amp; Walther Ave</t>
  </si>
  <si>
    <t>(39.3353084656, -76.5751846354)</t>
  </si>
  <si>
    <t>W NORTHERN PKWY &amp; FALLS RD</t>
  </si>
  <si>
    <t>Falls Road</t>
  </si>
  <si>
    <t>Northern Pkwy  &amp; Falls Road</t>
  </si>
  <si>
    <t>(39.3614127238, -76.6462199216)</t>
  </si>
  <si>
    <t>EDMONDSON AVE &amp; N HILTON ST</t>
  </si>
  <si>
    <t>Hilton St</t>
  </si>
  <si>
    <t>Edmonson  &amp; Hilton St</t>
  </si>
  <si>
    <t>(39.294061339, -76.6727600072)</t>
  </si>
  <si>
    <t>N PRESIDENT ST &amp; E FAYETTE ST</t>
  </si>
  <si>
    <t>President</t>
  </si>
  <si>
    <t>Fayette St</t>
  </si>
  <si>
    <t>President  &amp; Fayette St</t>
  </si>
  <si>
    <t>(39.2906240776, -76.6066648277)</t>
  </si>
  <si>
    <t>RUSSELL ST &amp; W HAMBURG ST</t>
  </si>
  <si>
    <t xml:space="preserve">Russell </t>
  </si>
  <si>
    <t>Hamburg St</t>
  </si>
  <si>
    <t>Russell 
 &amp; Hamburg St</t>
  </si>
  <si>
    <t>(39.2797863216, -76.6237544477)</t>
  </si>
  <si>
    <t>Russell</t>
  </si>
  <si>
    <t>Russell
  &amp; Hamburg St</t>
  </si>
  <si>
    <t>(39.2798187398, -76.6239105956)</t>
  </si>
  <si>
    <t>LIGHT ST &amp; E PRATT ST</t>
  </si>
  <si>
    <t xml:space="preserve">Light SB </t>
  </si>
  <si>
    <t>Light SB 
 &amp; Pratt St</t>
  </si>
  <si>
    <t>(39.2865415105, -76.6135493898)</t>
  </si>
  <si>
    <t>E LOMBARD ST &amp; S GAY ST</t>
  </si>
  <si>
    <t xml:space="preserve">Lombard </t>
  </si>
  <si>
    <t>Lombard 
 &amp; Gay St</t>
  </si>
  <si>
    <t>(39.2877660778, -76.6087475019)</t>
  </si>
  <si>
    <t>HARFORD RD &amp; E NORTH AVE</t>
  </si>
  <si>
    <t>Harford Rd</t>
  </si>
  <si>
    <t>Harford Rd
  &amp; North Ave</t>
  </si>
  <si>
    <t>(39.3119363297, -76.5993579666)</t>
  </si>
  <si>
    <t>FORT SMALLWOOD RD &amp; FORT ARMISTEAD RD</t>
  </si>
  <si>
    <t>Ft Smallwood</t>
  </si>
  <si>
    <t>Fort Armstead</t>
  </si>
  <si>
    <t>Ft Smallwood
  &amp; Fort Armstead</t>
  </si>
  <si>
    <t>(39.1999130165, -76.5559766825)</t>
  </si>
  <si>
    <t>GARRISON BLVD &amp; WABASH AVE</t>
  </si>
  <si>
    <t xml:space="preserve">Garrison </t>
  </si>
  <si>
    <t>Wabash Ave</t>
  </si>
  <si>
    <t>Garrison 
 &amp; Wabash Ave</t>
  </si>
  <si>
    <t>(39.3412090597, -76.6831167251)</t>
  </si>
  <si>
    <t>WALTHER AVE &amp; GLENMORE AVE</t>
  </si>
  <si>
    <t xml:space="preserve">Walther </t>
  </si>
  <si>
    <t>Glenmore</t>
  </si>
  <si>
    <t>Walther 
 &amp; Glenmore</t>
  </si>
  <si>
    <t>(39.3535402213, -76.5424942905)</t>
  </si>
  <si>
    <t>W FRANKLIN ST &amp; CATHEDRAL ST</t>
  </si>
  <si>
    <t xml:space="preserve">Franklin </t>
  </si>
  <si>
    <t>Cathedral</t>
  </si>
  <si>
    <t>Franklin 
 &amp; Cathedral</t>
  </si>
  <si>
    <t>(39.2950659131, -76.616872047)</t>
  </si>
  <si>
    <t>PERRING PKWY &amp; E BELVEDERE AVE</t>
  </si>
  <si>
    <t>Perring Pkwy</t>
  </si>
  <si>
    <t>Belvedere Ave</t>
  </si>
  <si>
    <t>Perring Pkwy
  &amp; Belvedere Ave</t>
  </si>
  <si>
    <t>(39.3549627467, -76.575725921)</t>
  </si>
  <si>
    <t>GWYNNS FLS &amp; GARRISON BLVD</t>
  </si>
  <si>
    <t xml:space="preserve">Gwynns Falls </t>
  </si>
  <si>
    <t>Garrison Blvd</t>
  </si>
  <si>
    <t>Gwynns Falls 
  &amp; Garrison Blvd</t>
  </si>
  <si>
    <t>(39.3135792902, -76.6762250182)</t>
  </si>
  <si>
    <t>REISTERSTOWN RD &amp; DRUID PARK DR</t>
  </si>
  <si>
    <t>Reistertown Rd</t>
  </si>
  <si>
    <t>Druid Lake Drive</t>
  </si>
  <si>
    <t>Reistertown Rd
  &amp; Druid Lake Drive</t>
  </si>
  <si>
    <t>(39.3252867997, -76.6577109834)</t>
  </si>
  <si>
    <t>POTEE ST &amp; TALBOTT ST</t>
  </si>
  <si>
    <t>Potee</t>
  </si>
  <si>
    <t>Talbot</t>
  </si>
  <si>
    <t>Potee
  &amp; Talbot</t>
  </si>
  <si>
    <t>(39.2364856246, -76.6122106478)</t>
  </si>
  <si>
    <t>YORK RD &amp; GITTINGS AVE</t>
  </si>
  <si>
    <t xml:space="preserve">York Rd </t>
  </si>
  <si>
    <t>Gitting Ave</t>
  </si>
  <si>
    <t>York Rd 
 &amp; Gitting Ave</t>
  </si>
  <si>
    <t>(39.3704929583, -76.6098121277)</t>
  </si>
  <si>
    <t>WABASH AVE &amp; W BELVEDERE AVE</t>
  </si>
  <si>
    <t xml:space="preserve">Wabash </t>
  </si>
  <si>
    <t>Wabash 
 &amp; Belvedere Ave</t>
  </si>
  <si>
    <t>(39.3416713553, -76.685042508)</t>
  </si>
  <si>
    <t>E NORTHERN PKWY &amp; YORK RD</t>
  </si>
  <si>
    <t>York Road</t>
  </si>
  <si>
    <t>Northern Pkwy
  &amp; York Road</t>
  </si>
  <si>
    <t>(39.3651462024, -76.6099220341)</t>
  </si>
  <si>
    <t>REISTERSTOWN RD &amp; PATTERSON AVE</t>
  </si>
  <si>
    <t xml:space="preserve">Reistertown </t>
  </si>
  <si>
    <t>Patterson Ave</t>
  </si>
  <si>
    <t>Reistertown 
  &amp; Patterson Ave</t>
  </si>
  <si>
    <t>(39.3561820401, -76.7025209585)</t>
  </si>
  <si>
    <t>PULASKI HWY &amp; E MONUMENT ST</t>
  </si>
  <si>
    <t xml:space="preserve">Pulaski Hwy </t>
  </si>
  <si>
    <t>Monument St</t>
  </si>
  <si>
    <t>Pulaski Hwy 
  &amp; Monument St</t>
  </si>
  <si>
    <t>(39.2997984532, -76.5542506552)</t>
  </si>
  <si>
    <t>W FRANKLIN ST &amp; N FRANKLINTOWN RD</t>
  </si>
  <si>
    <t>Franklintown Road</t>
  </si>
  <si>
    <t>Franklin 
  &amp; Franklintown Road</t>
  </si>
  <si>
    <t>(39.2930857459, -76.6623624871)</t>
  </si>
  <si>
    <t>S HANOVER ST &amp; E CROMWELL ST</t>
  </si>
  <si>
    <t xml:space="preserve">Hanover </t>
  </si>
  <si>
    <t>Cromwell St</t>
  </si>
  <si>
    <t xml:space="preserve"> &amp;</t>
  </si>
  <si>
    <t>(39.2620595495, -76.6145872791)</t>
  </si>
  <si>
    <t>REISTERSTOWN RD &amp; MENLO DR</t>
  </si>
  <si>
    <t xml:space="preserve">Reisterstown </t>
  </si>
  <si>
    <t>Menlo Drive</t>
  </si>
  <si>
    <t>Reisterstown 
 &amp; Menlo Drive</t>
  </si>
  <si>
    <t>(39.3519849983, -76.6963758159)</t>
  </si>
  <si>
    <t>RUSSELL ST &amp; BAYARD ST</t>
  </si>
  <si>
    <t>Bayard St</t>
  </si>
  <si>
    <t>Russell 
 &amp; Bayard St</t>
  </si>
  <si>
    <t>(39.2734675536, -76.6287385068)</t>
  </si>
  <si>
    <t>LIBERTY HEIGHTS AVE &amp; N DUKELAND ST</t>
  </si>
  <si>
    <t>Dukeland St</t>
  </si>
  <si>
    <t>Liberty Hghts
  &amp; Dukeland St</t>
  </si>
  <si>
    <t>(39.3226393684, -76.6666335903)</t>
  </si>
  <si>
    <t>S HANOVER &amp; REEDBIRD AVE</t>
  </si>
  <si>
    <t>Reedbird Ave</t>
  </si>
  <si>
    <t>Hanover 
 &amp; Reedbird Ave</t>
  </si>
  <si>
    <t>(39.2498797679, -76.6137494417)</t>
  </si>
  <si>
    <t>W FAYETTE ST &amp; N LIBERTY ST</t>
  </si>
  <si>
    <t>Fayette</t>
  </si>
  <si>
    <t>Liberty Heights Ave</t>
  </si>
  <si>
    <t>Fayette
  &amp; Liberty Heights Ave</t>
  </si>
  <si>
    <t>(39.2905038859, -76.617661176)</t>
  </si>
  <si>
    <t>LOCH RAVEN BLVD &amp; WALKER AVE</t>
  </si>
  <si>
    <t>Loch Raven</t>
  </si>
  <si>
    <t>Walker Ave</t>
  </si>
  <si>
    <t>Loch Raven
  &amp; Walker Ave</t>
  </si>
  <si>
    <t>(39.3700602939, -76.5831798122)</t>
  </si>
  <si>
    <t>PULASKI HWY &amp; MORAVIA PARK DR</t>
  </si>
  <si>
    <t>Moravia Park Drive</t>
  </si>
  <si>
    <t>Pulaski Hwy 
 &amp; Moravia Park Drive</t>
  </si>
  <si>
    <t>(39.3086437141, -76.5323658645)</t>
  </si>
  <si>
    <t>HILLEN ST &amp; FORREST ST</t>
  </si>
  <si>
    <t xml:space="preserve">Hillen </t>
  </si>
  <si>
    <t>Forrest St</t>
  </si>
  <si>
    <t>Hillen 
 &amp; Forrest St</t>
  </si>
  <si>
    <t>(39.2968601609, -76.6055317698)</t>
  </si>
  <si>
    <t>PULASKI HWY &amp; NORTH POINT RD</t>
  </si>
  <si>
    <t xml:space="preserve">Pulaski </t>
  </si>
  <si>
    <t>North Point Blvd</t>
  </si>
  <si>
    <t>Pulaski 
 &amp; North Point Blvd</t>
  </si>
  <si>
    <t>(39.3043275894, -76.5395800163)</t>
  </si>
  <si>
    <t>N MONROE ST &amp; W LAFAYETTE AVE</t>
  </si>
  <si>
    <t>Monroe</t>
  </si>
  <si>
    <t>Lafayette</t>
  </si>
  <si>
    <t>Monroe
 &amp; Lafayette</t>
  </si>
  <si>
    <t>(39.2987426878, -76.647517496)</t>
  </si>
  <si>
    <t>W MOUNT ROYAL AVE &amp; W NORTH AVE</t>
  </si>
  <si>
    <t>Mt Royal</t>
  </si>
  <si>
    <t>North</t>
  </si>
  <si>
    <t>Mt Royal
 &amp; North</t>
  </si>
  <si>
    <t>(39.3107672842, -76.6247302963)</t>
  </si>
  <si>
    <t>MOUNT ROYAL TER &amp; W NORTH AVE</t>
  </si>
  <si>
    <t>(39.3108706445, -76.6251255783)</t>
  </si>
  <si>
    <t>5 Year Treasury</t>
  </si>
  <si>
    <t>Yield</t>
  </si>
  <si>
    <t>Cash</t>
  </si>
  <si>
    <t>Type</t>
  </si>
  <si>
    <t>Stock</t>
  </si>
  <si>
    <t>Bond</t>
  </si>
  <si>
    <t>Currency</t>
  </si>
  <si>
    <t>Option</t>
  </si>
  <si>
    <t>Average Yield</t>
  </si>
  <si>
    <t>Weighted Average Yield</t>
  </si>
  <si>
    <t>NV</t>
  </si>
  <si>
    <t>RI</t>
  </si>
  <si>
    <t>Comments</t>
  </si>
  <si>
    <t>Date:</t>
  </si>
  <si>
    <t>Owner:</t>
  </si>
  <si>
    <t>The Infinite Actuary</t>
  </si>
  <si>
    <t>Technical Skills Course</t>
  </si>
  <si>
    <t>http://www.theinfiniteactuary.com/skills</t>
  </si>
  <si>
    <t>Purpose:</t>
  </si>
  <si>
    <t>The student should complete the examples directly after watching the tutorial videos</t>
  </si>
  <si>
    <t>Disclaimer:</t>
  </si>
  <si>
    <t>Do not redistribute</t>
  </si>
  <si>
    <r>
      <t xml:space="preserve">This is the workbook used in the </t>
    </r>
    <r>
      <rPr>
        <b/>
        <sz val="11"/>
        <color theme="1"/>
        <rFont val="Calibri"/>
        <family val="2"/>
        <scheme val="minor"/>
      </rPr>
      <t>Excel for Actuaries (Intermediate) lecture videos</t>
    </r>
    <r>
      <rPr>
        <sz val="11"/>
        <color theme="1"/>
        <rFont val="Calibri"/>
        <family val="2"/>
        <scheme val="minor"/>
      </rPr>
      <t xml:space="preserve"> found in the Technical Skills Course</t>
    </r>
  </si>
  <si>
    <t>Using indirect function to pull the state abbreviation into my formula</t>
  </si>
  <si>
    <t>Average of Fine_Amount</t>
  </si>
  <si>
    <t>average using offset function</t>
  </si>
  <si>
    <t>Step 1)</t>
  </si>
  <si>
    <t>Define Dynamic Ranges</t>
  </si>
  <si>
    <t>SalesDates</t>
  </si>
  <si>
    <t>Step 2)</t>
  </si>
  <si>
    <t>Select Named Ranges in Bar Chart</t>
  </si>
  <si>
    <t>SalesDollars</t>
  </si>
  <si>
    <t>ISNA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</si>
</sst>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s>
  <fonts count="11">
    <font>
      <sz val="11"/>
      <color theme="1"/>
      <name val="Calibri"/>
      <family val="2"/>
      <scheme val="minor"/>
    </font>
    <font>
      <sz val="12"/>
      <color theme="1"/>
      <name val="Calibri"/>
      <family val="2"/>
      <scheme val="minor"/>
    </font>
    <font>
      <b/>
      <sz val="11"/>
      <color theme="1"/>
      <name val="Calibri"/>
      <family val="2"/>
      <scheme val="minor"/>
    </font>
    <font>
      <b/>
      <sz val="22"/>
      <color theme="1"/>
      <name val="Calibri"/>
      <family val="2"/>
      <scheme val="minor"/>
    </font>
    <font>
      <u/>
      <sz val="11"/>
      <color theme="10"/>
      <name val="Calibri"/>
      <family val="2"/>
      <scheme val="minor"/>
    </font>
    <font>
      <u/>
      <sz val="16"/>
      <color theme="10"/>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FF99"/>
        <bgColor indexed="64"/>
      </patternFill>
    </fill>
  </fills>
  <borders count="17">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43" fontId="9"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cellStyleXfs>
  <cellXfs count="85">
    <xf numFmtId="0" fontId="0" fillId="0" borderId="0" xfId="0"/>
    <xf numFmtId="0" fontId="3" fillId="0" borderId="0" xfId="0" applyFont="1"/>
    <xf numFmtId="0" fontId="5" fillId="0" borderId="0" xfId="1" applyFont="1"/>
    <xf numFmtId="0" fontId="6" fillId="0" borderId="0" xfId="0" applyFont="1"/>
    <xf numFmtId="0" fontId="7" fillId="0" borderId="1" xfId="0" applyFont="1" applyBorder="1"/>
    <xf numFmtId="0" fontId="8" fillId="0" borderId="0" xfId="0" applyFont="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8" fillId="0" borderId="5" xfId="0" applyFont="1" applyBorder="1"/>
    <xf numFmtId="0" fontId="8" fillId="0" borderId="0" xfId="0" applyFont="1" applyBorder="1"/>
    <xf numFmtId="0" fontId="8" fillId="0" borderId="6" xfId="0" applyFont="1" applyBorder="1"/>
    <xf numFmtId="0" fontId="8" fillId="0" borderId="0" xfId="0" applyFont="1" applyFill="1" applyBorder="1"/>
    <xf numFmtId="0" fontId="8" fillId="0" borderId="7" xfId="0" applyFont="1" applyBorder="1"/>
    <xf numFmtId="0" fontId="8" fillId="0" borderId="1" xfId="0" applyFont="1" applyBorder="1"/>
    <xf numFmtId="0" fontId="8" fillId="0" borderId="8" xfId="0" applyFont="1" applyBorder="1"/>
    <xf numFmtId="0" fontId="7" fillId="0" borderId="0" xfId="0" applyFont="1" applyBorder="1"/>
    <xf numFmtId="0" fontId="8" fillId="0" borderId="0" xfId="0" quotePrefix="1" applyFont="1"/>
    <xf numFmtId="0" fontId="8" fillId="0" borderId="5" xfId="0" applyFont="1" applyBorder="1" applyAlignment="1">
      <alignment horizontal="center"/>
    </xf>
    <xf numFmtId="0" fontId="8" fillId="0" borderId="7" xfId="0" applyFont="1" applyBorder="1" applyAlignment="1">
      <alignment horizontal="center"/>
    </xf>
    <xf numFmtId="0" fontId="0" fillId="0" borderId="1" xfId="0" applyBorder="1"/>
    <xf numFmtId="164" fontId="0" fillId="0" borderId="0" xfId="3" applyNumberFormat="1" applyFont="1"/>
    <xf numFmtId="164" fontId="0" fillId="0" borderId="1" xfId="3" applyNumberFormat="1" applyFont="1" applyBorder="1"/>
    <xf numFmtId="164" fontId="0" fillId="0" borderId="0" xfId="3" applyNumberFormat="1" applyFont="1" applyFill="1" applyBorder="1"/>
    <xf numFmtId="0" fontId="0" fillId="0" borderId="0" xfId="0" applyAlignment="1">
      <alignment horizontal="center"/>
    </xf>
    <xf numFmtId="164" fontId="7" fillId="0" borderId="0" xfId="3" applyNumberFormat="1" applyFont="1" applyBorder="1"/>
    <xf numFmtId="165" fontId="0" fillId="0" borderId="9" xfId="2" applyNumberFormat="1" applyFont="1" applyBorder="1"/>
    <xf numFmtId="165" fontId="7" fillId="0" borderId="9" xfId="2" applyNumberFormat="1" applyFont="1" applyBorder="1" applyAlignment="1">
      <alignment horizontal="center"/>
    </xf>
    <xf numFmtId="165" fontId="8" fillId="0" borderId="9" xfId="2" applyNumberFormat="1" applyFont="1" applyBorder="1"/>
    <xf numFmtId="0" fontId="2" fillId="0" borderId="12" xfId="0" applyFont="1" applyBorder="1"/>
    <xf numFmtId="14" fontId="0" fillId="0" borderId="0" xfId="0" applyNumberFormat="1"/>
    <xf numFmtId="0" fontId="8" fillId="2" borderId="0" xfId="0" applyFont="1" applyFill="1"/>
    <xf numFmtId="0" fontId="0" fillId="0" borderId="0" xfId="0" applyBorder="1"/>
    <xf numFmtId="0" fontId="0" fillId="0" borderId="6" xfId="0" applyBorder="1"/>
    <xf numFmtId="0" fontId="0" fillId="0" borderId="8" xfId="0" applyBorder="1"/>
    <xf numFmtId="0" fontId="2" fillId="0" borderId="9" xfId="0" applyFont="1" applyBorder="1"/>
    <xf numFmtId="0" fontId="0" fillId="0" borderId="10" xfId="0" applyBorder="1"/>
    <xf numFmtId="0" fontId="0" fillId="0" borderId="11" xfId="0" applyBorder="1"/>
    <xf numFmtId="0" fontId="2" fillId="0" borderId="3" xfId="0" applyFont="1" applyBorder="1" applyAlignment="1">
      <alignment horizontal="center"/>
    </xf>
    <xf numFmtId="0" fontId="2" fillId="0" borderId="4" xfId="0" applyFont="1" applyBorder="1" applyAlignment="1">
      <alignment horizontal="center"/>
    </xf>
    <xf numFmtId="0" fontId="10" fillId="0" borderId="0" xfId="0" applyFont="1"/>
    <xf numFmtId="2" fontId="0" fillId="0" borderId="0" xfId="0" applyNumberFormat="1" applyBorder="1"/>
    <xf numFmtId="165" fontId="8" fillId="0" borderId="0" xfId="2" applyNumberFormat="1" applyFont="1" applyBorder="1"/>
    <xf numFmtId="165" fontId="0" fillId="0" borderId="0" xfId="2" applyNumberFormat="1" applyFont="1" applyBorder="1"/>
    <xf numFmtId="0" fontId="7" fillId="0" borderId="9" xfId="2" applyNumberFormat="1" applyFont="1" applyBorder="1" applyAlignment="1">
      <alignment horizontal="center"/>
    </xf>
    <xf numFmtId="0" fontId="7" fillId="0" borderId="9" xfId="2" applyNumberFormat="1" applyFont="1" applyFill="1" applyBorder="1" applyAlignment="1">
      <alignment horizontal="center"/>
    </xf>
    <xf numFmtId="9" fontId="8" fillId="0" borderId="9" xfId="4" applyFont="1" applyBorder="1"/>
    <xf numFmtId="9" fontId="0" fillId="0" borderId="9" xfId="4" applyFont="1" applyBorder="1"/>
    <xf numFmtId="166" fontId="0" fillId="3" borderId="9" xfId="4" applyNumberFormat="1" applyFont="1" applyFill="1" applyBorder="1"/>
    <xf numFmtId="0" fontId="2" fillId="0" borderId="13" xfId="0" applyFont="1" applyBorder="1"/>
    <xf numFmtId="0" fontId="7" fillId="0" borderId="10" xfId="0" applyFont="1" applyBorder="1"/>
    <xf numFmtId="0" fontId="7" fillId="0" borderId="11" xfId="0" applyFont="1" applyBorder="1"/>
    <xf numFmtId="0" fontId="7" fillId="0" borderId="2" xfId="0" quotePrefix="1" applyFont="1" applyBorder="1"/>
    <xf numFmtId="0" fontId="7" fillId="0" borderId="3" xfId="0" applyFont="1" applyBorder="1"/>
    <xf numFmtId="0" fontId="2" fillId="0" borderId="3" xfId="0" applyFont="1" applyBorder="1"/>
    <xf numFmtId="0" fontId="2" fillId="0" borderId="4" xfId="0" applyFont="1" applyBorder="1"/>
    <xf numFmtId="0" fontId="6" fillId="0" borderId="0" xfId="0" applyFont="1" applyBorder="1"/>
    <xf numFmtId="165" fontId="8" fillId="0" borderId="14" xfId="2" applyNumberFormat="1" applyFont="1" applyBorder="1"/>
    <xf numFmtId="165" fontId="8" fillId="0" borderId="15" xfId="2" applyNumberFormat="1" applyFont="1" applyBorder="1"/>
    <xf numFmtId="165" fontId="8" fillId="0" borderId="16" xfId="2" applyNumberFormat="1" applyFont="1" applyBorder="1"/>
    <xf numFmtId="165" fontId="8" fillId="0" borderId="5" xfId="2" applyNumberFormat="1" applyFont="1" applyBorder="1"/>
    <xf numFmtId="165" fontId="8" fillId="0" borderId="6" xfId="2" applyNumberFormat="1" applyFont="1" applyBorder="1"/>
    <xf numFmtId="165" fontId="8" fillId="0" borderId="5" xfId="2" quotePrefix="1" applyNumberFormat="1" applyFont="1" applyBorder="1"/>
    <xf numFmtId="165" fontId="0" fillId="0" borderId="5" xfId="2" applyNumberFormat="1" applyFont="1" applyBorder="1"/>
    <xf numFmtId="165" fontId="0" fillId="0" borderId="7" xfId="2" applyNumberFormat="1" applyFont="1" applyBorder="1"/>
    <xf numFmtId="165" fontId="0" fillId="0" borderId="1" xfId="2" applyNumberFormat="1" applyFont="1" applyBorder="1"/>
    <xf numFmtId="165" fontId="8" fillId="0" borderId="8" xfId="2" applyNumberFormat="1" applyFont="1" applyBorder="1"/>
    <xf numFmtId="165" fontId="0" fillId="0" borderId="14" xfId="2" applyNumberFormat="1" applyFont="1" applyBorder="1"/>
    <xf numFmtId="0" fontId="8" fillId="4" borderId="0" xfId="0" applyFont="1" applyFill="1"/>
    <xf numFmtId="0" fontId="0" fillId="0" borderId="9" xfId="0" applyBorder="1"/>
    <xf numFmtId="1" fontId="0" fillId="0" borderId="0" xfId="0" applyNumberFormat="1"/>
    <xf numFmtId="0" fontId="0" fillId="0" borderId="0" xfId="0" applyAlignment="1">
      <alignment wrapText="1"/>
    </xf>
    <xf numFmtId="166" fontId="0" fillId="0" borderId="0" xfId="4" applyNumberFormat="1" applyFont="1"/>
    <xf numFmtId="1" fontId="8" fillId="0" borderId="0" xfId="0" applyNumberFormat="1" applyFont="1" applyBorder="1"/>
    <xf numFmtId="0" fontId="4" fillId="0" borderId="0" xfId="1"/>
    <xf numFmtId="0" fontId="1" fillId="0" borderId="0" xfId="0" applyFont="1" applyBorder="1"/>
    <xf numFmtId="0" fontId="1" fillId="0" borderId="0" xfId="0" quotePrefix="1" applyFont="1"/>
    <xf numFmtId="0" fontId="1" fillId="0" borderId="0" xfId="0" applyFont="1"/>
    <xf numFmtId="0" fontId="0" fillId="0" borderId="0" xfId="0" applyNumberFormat="1"/>
    <xf numFmtId="165" fontId="0" fillId="0" borderId="0" xfId="2" applyNumberFormat="1" applyFont="1" applyFill="1" applyBorder="1"/>
    <xf numFmtId="165" fontId="1" fillId="0" borderId="0" xfId="2" applyNumberFormat="1" applyFont="1" applyFill="1" applyBorder="1"/>
    <xf numFmtId="165" fontId="1" fillId="0" borderId="6" xfId="2" applyNumberFormat="1" applyFont="1" applyFill="1" applyBorder="1"/>
    <xf numFmtId="165" fontId="0" fillId="0" borderId="13" xfId="2" applyNumberFormat="1" applyFont="1" applyBorder="1"/>
    <xf numFmtId="165" fontId="0" fillId="0" borderId="2" xfId="2" applyNumberFormat="1" applyFont="1" applyBorder="1"/>
    <xf numFmtId="165" fontId="0" fillId="0" borderId="0" xfId="0" applyNumberFormat="1"/>
  </cellXfs>
  <cellStyles count="5">
    <cellStyle name="Comma" xfId="2" builtinId="3"/>
    <cellStyle name="Currency" xfId="3" builtinId="4"/>
    <cellStyle name="Hyperlink" xfId="1" builtinId="8"/>
    <cellStyle name="Normal" xfId="0" builtinId="0"/>
    <cellStyle name="Percent" xfId="4"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'Dynamic Charting'!$I$1</c:f>
              <c:strCache>
                <c:ptCount val="1"/>
                <c:pt idx="0">
                  <c:v>Sales</c:v>
                </c:pt>
              </c:strCache>
            </c:strRef>
          </c:tx>
          <c:spPr>
            <a:solidFill>
              <a:schemeClr val="accent1"/>
            </a:solidFill>
            <a:ln>
              <a:noFill/>
            </a:ln>
            <a:effectLst/>
          </c:spPr>
          <c:invertIfNegative val="0"/>
          <c:cat>
            <c:numRef>
              <c:f>[0]!SalesDates</c:f>
              <c:numCache>
                <c:formatCode>m/d/yy</c:formatCode>
                <c:ptCount val="5"/>
                <c:pt idx="0">
                  <c:v>40909</c:v>
                </c:pt>
                <c:pt idx="1">
                  <c:v>40940</c:v>
                </c:pt>
                <c:pt idx="2">
                  <c:v>40969</c:v>
                </c:pt>
                <c:pt idx="3">
                  <c:v>41000</c:v>
                </c:pt>
                <c:pt idx="4">
                  <c:v>41030</c:v>
                </c:pt>
              </c:numCache>
            </c:numRef>
          </c:cat>
          <c:val>
            <c:numRef>
              <c:f>[0]!SalesDollars</c:f>
              <c:numCache>
                <c:formatCode>_("$"* #,##0_);_("$"* \(#,##0\);_("$"* "-"??_);_(@_)</c:formatCode>
                <c:ptCount val="5"/>
                <c:pt idx="0">
                  <c:v>614.78752411059213</c:v>
                </c:pt>
                <c:pt idx="1">
                  <c:v>264.65047552293686</c:v>
                </c:pt>
                <c:pt idx="2">
                  <c:v>600</c:v>
                </c:pt>
                <c:pt idx="3">
                  <c:v>75</c:v>
                </c:pt>
                <c:pt idx="4">
                  <c:v>300</c:v>
                </c:pt>
              </c:numCache>
            </c:numRef>
          </c:val>
          <c:extLst>
            <c:ext xmlns:c16="http://schemas.microsoft.com/office/drawing/2014/chart" uri="{C3380CC4-5D6E-409C-BE32-E72D297353CC}">
              <c16:uniqueId val="{00000000-D027-D345-842E-0EF6C2EA6935}"/>
            </c:ext>
          </c:extLst>
        </c:ser>
        <c:dLbls>
          <c:showLegendKey val="0"/>
          <c:showVal val="0"/>
          <c:showCatName val="0"/>
          <c:showSerName val="0"/>
          <c:showPercent val="0"/>
          <c:showBubbleSize val="0"/>
        </c:dLbls>
        <c:gapWidth val="219"/>
        <c:overlap val="-27"/>
        <c:axId val="1482247647"/>
        <c:axId val="1482629343"/>
      </c:barChart>
      <c:dateAx>
        <c:axId val="1482247647"/>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29343"/>
        <c:crosses val="autoZero"/>
        <c:auto val="1"/>
        <c:lblOffset val="100"/>
        <c:baseTimeUnit val="months"/>
      </c:dateAx>
      <c:valAx>
        <c:axId val="1482629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24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0</xdr:colOff>
      <xdr:row>2</xdr:row>
      <xdr:rowOff>154643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466975" cy="5356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152400</xdr:colOff>
      <xdr:row>4</xdr:row>
      <xdr:rowOff>139700</xdr:rowOff>
    </xdr:from>
    <xdr:to>
      <xdr:col>4</xdr:col>
      <xdr:colOff>330200</xdr:colOff>
      <xdr:row>17</xdr:row>
      <xdr:rowOff>92069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B6833D7-C3DB-2940-8216-1F8AF5CD99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27300" y="901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355600</xdr:colOff>
      <xdr:row>4</xdr:row>
      <xdr:rowOff>152400</xdr:rowOff>
    </xdr:from>
    <xdr:to>
      <xdr:col>6</xdr:col>
      <xdr:colOff>533400</xdr:colOff>
      <xdr:row>17</xdr:row>
      <xdr:rowOff>104769</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45DB28CB-4C25-464D-9258-3C30F670F17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381500" y="914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520700</xdr:colOff>
      <xdr:row>4</xdr:row>
      <xdr:rowOff>152400</xdr:rowOff>
    </xdr:from>
    <xdr:to>
      <xdr:col>8</xdr:col>
      <xdr:colOff>698500</xdr:colOff>
      <xdr:row>17</xdr:row>
      <xdr:rowOff>104769</xdr:rowOff>
    </xdr:to>
    <mc:AlternateContent xmlns:mc="http://schemas.openxmlformats.org/markup-compatibility/2006" xmlns:a14="http://schemas.microsoft.com/office/drawing/2010/main">
      <mc:Choice Requires="a14">
        <xdr:graphicFrame macro="">
          <xdr:nvGraphicFramePr>
            <xdr:cNvPr id="4" name="auto_make_year">
              <a:extLst>
                <a:ext uri="{FF2B5EF4-FFF2-40B4-BE49-F238E27FC236}">
                  <a16:creationId xmlns:a16="http://schemas.microsoft.com/office/drawing/2014/main" id="{FBE6F368-E869-E740-841A-300210AEF9FA}"/>
                </a:ext>
              </a:extLst>
            </xdr:cNvPr>
            <xdr:cNvGraphicFramePr/>
          </xdr:nvGraphicFramePr>
          <xdr:xfrm>
            <a:off x="0" y="0"/>
            <a:ext cx="0" cy="0"/>
          </xdr:xfrm>
          <a:graphic>
            <a:graphicData uri="http://schemas.microsoft.com/office/drawing/2010/slicer">
              <sle:slicer xmlns:sle="http://schemas.microsoft.com/office/drawing/2010/slicer" name="auto_make_year"/>
            </a:graphicData>
          </a:graphic>
        </xdr:graphicFrame>
      </mc:Choice>
      <mc:Fallback xmlns="">
        <xdr:sp macro="" textlink="">
          <xdr:nvSpPr>
            <xdr:cNvPr id="0" name=""/>
            <xdr:cNvSpPr>
              <a:spLocks noTextEdit="1"/>
            </xdr:cNvSpPr>
          </xdr:nvSpPr>
          <xdr:spPr>
            <a:xfrm>
              <a:off x="6197600" y="914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381000</xdr:colOff>
      <xdr:row>12</xdr:row>
      <xdr:rowOff>186593</xdr:rowOff>
    </xdr:from>
    <xdr:to>
      <xdr:col>7</xdr:col>
      <xdr:colOff>566615</xdr:colOff>
      <xdr:row>26</xdr:row>
      <xdr:rowOff>194408</xdr:rowOff>
    </xdr:to>
    <xdr:graphicFrame macro="">
      <xdr:nvGraphicFramePr>
        <xdr:cNvPr id="4" name="Chart 3">
          <a:extLst>
            <a:ext uri="{FF2B5EF4-FFF2-40B4-BE49-F238E27FC236}">
              <a16:creationId xmlns:a16="http://schemas.microsoft.com/office/drawing/2014/main" id="{A3A93CC1-F03B-3149-95D2-EF9CE7243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ho Lee" refreshedDate="43402.960116435184" createdVersion="6" refreshedVersion="6" minRefreshableVersion="3" recordCount="80" xr:uid="{77C5908B-6F84-E844-868F-3F6CCFA518FE}">
  <cacheSource type="worksheet">
    <worksheetSource ref="A1:K81" sheet="cameras slicers"/>
  </cacheSource>
  <cacheFields count="11">
    <cacheField name="address" numFmtId="0">
      <sharedItems/>
    </cacheField>
    <cacheField name="direction" numFmtId="0">
      <sharedItems/>
    </cacheField>
    <cacheField name="street" numFmtId="0">
      <sharedItems/>
    </cacheField>
    <cacheField name="crossStreet" numFmtId="0">
      <sharedItems/>
    </cacheField>
    <cacheField name="intersection" numFmtId="0">
      <sharedItems/>
    </cacheField>
    <cacheField name="gender" numFmtId="0">
      <sharedItems count="2">
        <s v="F"/>
        <s v="M"/>
      </sharedItems>
    </cacheField>
    <cacheField name="age" numFmtId="1">
      <sharedItems containsSemiMixedTypes="0" containsString="0" containsNumber="1" containsInteger="1" minValue="17" maxValue="79" count="43">
        <n v="58"/>
        <n v="32"/>
        <n v="37"/>
        <n v="52"/>
        <n v="23"/>
        <n v="38"/>
        <n v="68"/>
        <n v="74"/>
        <n v="62"/>
        <n v="61"/>
        <n v="57"/>
        <n v="40"/>
        <n v="56"/>
        <n v="79"/>
        <n v="77"/>
        <n v="51"/>
        <n v="25"/>
        <n v="67"/>
        <n v="41"/>
        <n v="20"/>
        <n v="44"/>
        <n v="54"/>
        <n v="60"/>
        <n v="18"/>
        <n v="26"/>
        <n v="55"/>
        <n v="71"/>
        <n v="29"/>
        <n v="22"/>
        <n v="42"/>
        <n v="33"/>
        <n v="75"/>
        <n v="59"/>
        <n v="53"/>
        <n v="34"/>
        <n v="66"/>
        <n v="17"/>
        <n v="45"/>
        <n v="27"/>
        <n v="36"/>
        <n v="46"/>
        <n v="65"/>
        <n v="64"/>
      </sharedItems>
    </cacheField>
    <cacheField name="auto_make_year" numFmtId="0">
      <sharedItems containsSemiMixedTypes="0" containsString="0" containsNumber="1" containsInteger="1" minValue="1950" maxValue="2013" count="46">
        <n v="1960"/>
        <n v="2008"/>
        <n v="1951"/>
        <n v="1962"/>
        <n v="1950"/>
        <n v="2012"/>
        <n v="1993"/>
        <n v="1994"/>
        <n v="2013"/>
        <n v="2009"/>
        <n v="1952"/>
        <n v="2004"/>
        <n v="1999"/>
        <n v="2000"/>
        <n v="1986"/>
        <n v="1957"/>
        <n v="2007"/>
        <n v="1992"/>
        <n v="1980"/>
        <n v="1988"/>
        <n v="1955"/>
        <n v="1954"/>
        <n v="1956"/>
        <n v="1984"/>
        <n v="2001"/>
        <n v="1981"/>
        <n v="1982"/>
        <n v="1966"/>
        <n v="1997"/>
        <n v="1974"/>
        <n v="2005"/>
        <n v="1995"/>
        <n v="1961"/>
        <n v="1987"/>
        <n v="1958"/>
        <n v="1973"/>
        <n v="2011"/>
        <n v="1968"/>
        <n v="1991"/>
        <n v="1972"/>
        <n v="1975"/>
        <n v="1978"/>
        <n v="1959"/>
        <n v="1979"/>
        <n v="2002"/>
        <n v="1977"/>
      </sharedItems>
    </cacheField>
    <cacheField name="auto_type" numFmtId="0">
      <sharedItems containsSemiMixedTypes="0" containsString="0" containsNumber="1" containsInteger="1" minValue="1" maxValue="5" count="5">
        <n v="5"/>
        <n v="2"/>
        <n v="3"/>
        <n v="4"/>
        <n v="1"/>
      </sharedItems>
    </cacheField>
    <cacheField name="Fine_Amount" numFmtId="0">
      <sharedItems containsSemiMixedTypes="0" containsString="0" containsNumber="1" containsInteger="1" minValue="84" maxValue="1996"/>
    </cacheField>
    <cacheField name="Location" numFmtId="0">
      <sharedItems/>
    </cacheField>
  </cacheFields>
  <extLst>
    <ext xmlns:x14="http://schemas.microsoft.com/office/spreadsheetml/2009/9/main" uri="{725AE2AE-9491-48be-B2B4-4EB974FC3084}">
      <x14:pivotCacheDefinition pivotCacheId="1874110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S CATON AVE &amp; BENSON AVE"/>
    <s v="N/B"/>
    <s v="Caton Ave"/>
    <s v="Benson Ave"/>
    <s v="Caton Ave &amp; Benson Ave"/>
    <x v="0"/>
    <x v="0"/>
    <x v="0"/>
    <x v="0"/>
    <n v="1243"/>
    <s v="(39.2693779962, -76.6688185297)"/>
  </r>
  <r>
    <s v="S CATON AVE &amp; BENSON AVE"/>
    <s v="S/B"/>
    <s v="Caton Ave"/>
    <s v="Benson Ave"/>
    <s v="Caton Ave &amp; Benson Ave"/>
    <x v="1"/>
    <x v="1"/>
    <x v="1"/>
    <x v="1"/>
    <n v="1672"/>
    <s v="(39.2693157898, -76.6689698176)"/>
  </r>
  <r>
    <s v="WILKENS AVE &amp; PINE HEIGHTS AVE"/>
    <s v="E/B"/>
    <s v="Wilkens Ave"/>
    <s v="Pine Heights"/>
    <s v="Wilkens Ave &amp; Pine Heights"/>
    <x v="1"/>
    <x v="2"/>
    <x v="2"/>
    <x v="2"/>
    <n v="377"/>
    <s v="(39.2720252302, -76.676960806)"/>
  </r>
  <r>
    <s v="THE ALAMEDA &amp; E 33RD ST"/>
    <s v="S/B"/>
    <s v="The Alameda"/>
    <s v="33rd St"/>
    <s v="The Alameda  &amp; 33rd St"/>
    <x v="1"/>
    <x v="3"/>
    <x v="3"/>
    <x v="3"/>
    <n v="461"/>
    <s v="(39.3285013141, -76.5953545714)"/>
  </r>
  <r>
    <s v="E 33RD ST &amp; THE ALAMEDA"/>
    <s v="E/B"/>
    <s v="E 33rd"/>
    <s v="The Alameda"/>
    <s v="E 33rd  &amp; The Alameda"/>
    <x v="1"/>
    <x v="4"/>
    <x v="4"/>
    <x v="0"/>
    <n v="1100"/>
    <s v="(39.3283410623, -76.5953594625)"/>
  </r>
  <r>
    <s v="ERDMAN AVE &amp; N MACON ST"/>
    <s v="E/B"/>
    <s v="Erdman"/>
    <s v="Macon St"/>
    <s v="Erdman  &amp; Macon St"/>
    <x v="1"/>
    <x v="5"/>
    <x v="5"/>
    <x v="2"/>
    <n v="1299"/>
    <s v="(39.3068045671, -76.5593167803)"/>
  </r>
  <r>
    <s v="ERDMAN AVE &amp; N MACON ST"/>
    <s v="W/B"/>
    <s v="Erdman"/>
    <s v="Macon St"/>
    <s v="Erdman  &amp; Macon St"/>
    <x v="0"/>
    <x v="6"/>
    <x v="6"/>
    <x v="4"/>
    <n v="1515"/>
    <s v="(39.306966535, -76.5593122365)"/>
  </r>
  <r>
    <s v="N CHARLES ST &amp; E LAKE AVE"/>
    <s v="S/B"/>
    <s v="Charles"/>
    <s v="Lake Ave"/>
    <s v="Charles &amp; Lake Ave"/>
    <x v="1"/>
    <x v="7"/>
    <x v="7"/>
    <x v="4"/>
    <n v="651"/>
    <s v="(39.3690535299, -76.625826716)"/>
  </r>
  <r>
    <s v="E MADISON ST &amp; N CAROLINE ST"/>
    <s v="W/B"/>
    <s v="Madison"/>
    <s v="Caroline St"/>
    <s v="Madison  &amp; Caroline St"/>
    <x v="1"/>
    <x v="8"/>
    <x v="8"/>
    <x v="3"/>
    <n v="323"/>
    <s v="(39.2993257666, -76.5976760827)"/>
  </r>
  <r>
    <s v="ORLEANS ST &amp; N LINWOOD AVE"/>
    <s v="E/B"/>
    <s v="Orleans"/>
    <s v="Linwood Ave"/>
    <s v="Orleans   &amp; Linwood Ave"/>
    <x v="1"/>
    <x v="9"/>
    <x v="9"/>
    <x v="3"/>
    <n v="263"/>
    <s v="(39.2958661981, -76.5764270078)"/>
  </r>
  <r>
    <s v="EASTERN AVE &amp; KANE ST"/>
    <s v="E/B"/>
    <s v="Eastern"/>
    <s v="Kane St"/>
    <s v="Eastern  &amp; Kane St"/>
    <x v="1"/>
    <x v="10"/>
    <x v="7"/>
    <x v="2"/>
    <n v="1759"/>
    <s v="(39.2877626582, -76.5371017795)"/>
  </r>
  <r>
    <s v="EDMONDSON AVE &amp; COOKS LN"/>
    <s v="E/B"/>
    <s v="Edmonson"/>
    <s v="Cooks Lane"/>
    <s v="Edmonson  &amp; Cooks Lane"/>
    <x v="1"/>
    <x v="11"/>
    <x v="10"/>
    <x v="2"/>
    <n v="1511"/>
    <s v="(39.2923680595, -76.7017056326)"/>
  </r>
  <r>
    <s v="W FRANKLIN ST &amp; N PULASKI ST"/>
    <s v="W/B"/>
    <s v="Franklin"/>
    <s v="Pulaski St"/>
    <s v="Franklin  &amp; Pulaski St"/>
    <x v="1"/>
    <x v="12"/>
    <x v="2"/>
    <x v="2"/>
    <n v="282"/>
    <s v="(39.2937082594, -76.6503837515)"/>
  </r>
  <r>
    <s v="ORLEANS ST &amp; N GAY ST"/>
    <s v="E/B"/>
    <s v="Orleans"/>
    <s v="Gay St"/>
    <s v="Orleans  &amp; Gay St"/>
    <x v="1"/>
    <x v="6"/>
    <x v="11"/>
    <x v="3"/>
    <n v="529"/>
    <s v="(39.2947203114, -76.606128007)"/>
  </r>
  <r>
    <s v="S MARTIN LUTHER KING JR BLVD &amp; WASHINGTON BLVD"/>
    <s v="N/B"/>
    <s v="MLK Jr. Blvd."/>
    <s v="Washington Blvd"/>
    <s v="MLK Jr. Blvd.  &amp; Washington Blvd"/>
    <x v="0"/>
    <x v="13"/>
    <x v="12"/>
    <x v="2"/>
    <n v="1304"/>
    <s v="(39.2834598231, -76.6261138807)"/>
  </r>
  <r>
    <s v="HILLEN RD &amp; ARGONNE DR"/>
    <s v="S/B"/>
    <s v="Hillen Rd"/>
    <s v="Argonne Drive"/>
    <s v="Hillen Rd  &amp; Argonne Drive"/>
    <x v="1"/>
    <x v="14"/>
    <x v="13"/>
    <x v="0"/>
    <n v="1012"/>
    <s v="(39.3399907644, -76.588021025)"/>
  </r>
  <r>
    <s v="W NORTH AVE &amp; N HOWARD ST"/>
    <s v="W/B"/>
    <s v="North Ave"/>
    <s v="Howard St"/>
    <s v="North Ave  &amp; Howard St"/>
    <x v="1"/>
    <x v="15"/>
    <x v="5"/>
    <x v="1"/>
    <n v="1491"/>
    <s v="(39.3110873669, -76.6193071428)"/>
  </r>
  <r>
    <s v="E PATAPSCO AVE &amp; 4TH ST"/>
    <s v="W/B"/>
    <s v="Patapsco  "/>
    <s v="4th St"/>
    <s v="Patapsco  _x000a_ &amp; 4th St"/>
    <x v="1"/>
    <x v="16"/>
    <x v="14"/>
    <x v="4"/>
    <n v="487"/>
    <s v="(39.2372692804, -76.6054039252)"/>
  </r>
  <r>
    <s v="REISTERSTOWN RD &amp; FALLSTAFF RD"/>
    <s v="S/B"/>
    <s v="Reisterstown"/>
    <s v="Fallstaff Road"/>
    <s v="Reisterstown   &amp; Fallstaff Road"/>
    <x v="1"/>
    <x v="17"/>
    <x v="15"/>
    <x v="4"/>
    <n v="426"/>
    <s v="(39.3621351031, -76.7102427408)"/>
  </r>
  <r>
    <s v="PARK HEIGHTS AVE &amp; HAYWARD AVE"/>
    <s v="N/B"/>
    <s v="Park Heights"/>
    <s v="Hayward Ave"/>
    <s v="Park Heights   &amp; Hayward Ave"/>
    <x v="1"/>
    <x v="18"/>
    <x v="16"/>
    <x v="4"/>
    <n v="282"/>
    <s v="(39.3499204055, -76.6788706721)"/>
  </r>
  <r>
    <s v="PARK HEIGHTS AVE &amp; HAYWARD AVE"/>
    <s v="S/B"/>
    <s v="Park Heights"/>
    <s v="Hayward Ave"/>
    <s v="Park Heights   &amp; Hayward Ave"/>
    <x v="1"/>
    <x v="19"/>
    <x v="9"/>
    <x v="1"/>
    <n v="100"/>
    <s v="(39.3499204055, -76.6788706721)"/>
  </r>
  <r>
    <s v="S MARTIN LUTHER KING JR BLVD &amp; W PRATT ST"/>
    <s v="S/B"/>
    <s v="MLK Jr. Blvd "/>
    <s v="Pratt St"/>
    <s v="MLK Jr. Blvd _x000a_ &amp; Pratt St"/>
    <x v="0"/>
    <x v="20"/>
    <x v="13"/>
    <x v="1"/>
    <n v="1243"/>
    <s v="(39.2860268994, -76.6278460704)"/>
  </r>
  <r>
    <s v="W NORTHERN PKWY &amp; GREENSPRING AVE"/>
    <s v="E/B"/>
    <s v="Northern Pkwy"/>
    <s v="Greenspring Ave"/>
    <s v="Northern Pkwy   &amp; Greenspring Ave"/>
    <x v="0"/>
    <x v="21"/>
    <x v="17"/>
    <x v="2"/>
    <n v="1881"/>
    <s v="(39.3550243172, -76.6604587972)"/>
  </r>
  <r>
    <s v="W NORTHERN PKWY &amp; GREENSPRING AVE"/>
    <s v="W/B"/>
    <s v="Northern Pkwy"/>
    <s v="Greenspring Ave"/>
    <s v="Northern Pkwy  &amp; Greenspring Ave"/>
    <x v="1"/>
    <x v="22"/>
    <x v="10"/>
    <x v="3"/>
    <n v="411"/>
    <s v="(39.3551612114, -76.6605058823)"/>
  </r>
  <r>
    <s v="EDMONDSON AVE &amp; N ATHOL AVE"/>
    <s v="E/B"/>
    <s v="Edmonson"/>
    <s v="Woodbridge Ave"/>
    <s v="Edmonson_x000a_  &amp; Woodbridge Ave"/>
    <x v="1"/>
    <x v="18"/>
    <x v="18"/>
    <x v="0"/>
    <n v="1996"/>
    <s v="(39.2934525382, -76.6893905792)"/>
  </r>
  <r>
    <s v="EDMONDSON AVE &amp; N ATHOL AVE"/>
    <s v="W/B"/>
    <s v="Edmonson "/>
    <s v="Woodbridge Ave"/>
    <s v="Edmonson _x000a_ &amp; Woodbridge Ave"/>
    <x v="1"/>
    <x v="2"/>
    <x v="19"/>
    <x v="2"/>
    <n v="556"/>
    <s v="(39.2935925831, -76.689399241)"/>
  </r>
  <r>
    <s v="FREDERICK AVE &amp; S CATHERINE ST"/>
    <s v="E/B"/>
    <s v="Fredrick Ave"/>
    <s v="Catherine Ave"/>
    <s v="Fredrick Ave_x000a_ &amp; Catherine Ave"/>
    <x v="0"/>
    <x v="5"/>
    <x v="20"/>
    <x v="2"/>
    <n v="1081"/>
    <s v="(39.2833935865, -76.6559289926)"/>
  </r>
  <r>
    <s v="PARK HEIGHTS AVE &amp; VIOLET AVE"/>
    <s v="N/B"/>
    <s v="Park Heights"/>
    <s v="Voilet Ave"/>
    <s v="Park Heights  &amp; Voilet Ave"/>
    <x v="1"/>
    <x v="23"/>
    <x v="21"/>
    <x v="2"/>
    <n v="1536"/>
    <s v="(39.3307133383, -76.6597502076)"/>
  </r>
  <r>
    <s v="SINCLAIR LN &amp; MORAVIA RD"/>
    <s v="W/B"/>
    <s v="Sinclair"/>
    <s v="Moravia Road"/>
    <s v="Sinclair  &amp; Moravia Road"/>
    <x v="1"/>
    <x v="17"/>
    <x v="22"/>
    <x v="3"/>
    <n v="869"/>
    <s v="(39.3220360862, -76.5484525966)"/>
  </r>
  <r>
    <s v="WILKENS AVE &amp; DESOTO RD"/>
    <s v="E/B"/>
    <s v="Wilkens"/>
    <s v="DeSoto"/>
    <s v="Wilkens  &amp; DeSoto"/>
    <x v="0"/>
    <x v="24"/>
    <x v="9"/>
    <x v="2"/>
    <n v="1113"/>
    <s v="(39.2749037576, -76.6681630903)"/>
  </r>
  <r>
    <s v="E NORTHERN PKWY &amp; WAVERLY WAY"/>
    <s v="W/B"/>
    <s v="Northern Pkwy"/>
    <s v="Waverly St"/>
    <s v="Northern Pkwy  &amp; Waverly St"/>
    <x v="0"/>
    <x v="23"/>
    <x v="23"/>
    <x v="3"/>
    <n v="939"/>
    <s v="(39.367051509, -76.5810739873)"/>
  </r>
  <r>
    <s v="E COLD SPRING LN &amp; HILLEN RD"/>
    <s v="W/B"/>
    <s v="Cold Spring"/>
    <s v="Hillen Road"/>
    <s v="Cold Spring  &amp; Hillen Road"/>
    <x v="1"/>
    <x v="25"/>
    <x v="17"/>
    <x v="1"/>
    <n v="418"/>
    <s v="(39.3459074717, -76.5859273904)"/>
  </r>
  <r>
    <s v="W COLD SPRING LN &amp; ROLAND AVE"/>
    <s v="E/B"/>
    <s v="Cold Spring"/>
    <s v="Roland Ave"/>
    <s v="Cold Spring_x000a_  &amp; Roland Ave"/>
    <x v="1"/>
    <x v="26"/>
    <x v="13"/>
    <x v="3"/>
    <n v="1089"/>
    <s v="(39.34390606, -76.6354262185)"/>
  </r>
  <r>
    <s v="E COLD SPRING LN &amp; LOCH RAVEN BLVD"/>
    <s v="W/B"/>
    <s v="Cold Spring"/>
    <s v="Loch Raven Blvd"/>
    <s v="Cold Spring_x000a_  &amp; Loch Raven Blvd"/>
    <x v="0"/>
    <x v="20"/>
    <x v="24"/>
    <x v="0"/>
    <n v="1100"/>
    <s v="(39.3460452397, -76.5920075335)"/>
  </r>
  <r>
    <s v="TAMARIND RD &amp; W COLD SPRING LN"/>
    <s v="E/B"/>
    <s v="Tamarind"/>
    <s v="Coldspring Lane"/>
    <s v="Tamarind_x000a_  &amp; Coldspring Lane"/>
    <x v="1"/>
    <x v="27"/>
    <x v="2"/>
    <x v="2"/>
    <n v="1485"/>
    <s v="(39.343899313, -76.6519407916)"/>
  </r>
  <r>
    <s v="HARFORD RD &amp; THE ALAMEDA"/>
    <s v="N/B"/>
    <s v="Harford "/>
    <s v="The Alameda"/>
    <s v="Harford _x000a_ &amp; The Alameda"/>
    <x v="1"/>
    <x v="28"/>
    <x v="25"/>
    <x v="2"/>
    <n v="1231"/>
    <s v="(39.3212074758, -76.5907705888)"/>
  </r>
  <r>
    <s v="HARFORD RD &amp; ROSALIE AVE"/>
    <s v="N/B"/>
    <s v="Harford"/>
    <s v="Rosalie Ave"/>
    <s v="Harford_x000a_  &amp; Rosalie Ave"/>
    <x v="1"/>
    <x v="20"/>
    <x v="26"/>
    <x v="4"/>
    <n v="481"/>
    <s v="(39.3680654859, -76.5478183886)"/>
  </r>
  <r>
    <s v="HARFORD RD &amp; CHRISTOPHER AVE"/>
    <s v="N/B"/>
    <s v="Harford "/>
    <s v="Christopher Ave"/>
    <s v="Harford _x000a_ &amp; Christopher Ave"/>
    <x v="1"/>
    <x v="29"/>
    <x v="27"/>
    <x v="1"/>
    <n v="1564"/>
    <s v="(39.3583326463, -76.5562471252)"/>
  </r>
  <r>
    <s v="SINCLAIR LN &amp; SHANNON DR"/>
    <s v="E/B"/>
    <s v="Sinclair"/>
    <s v="Shannon Drive"/>
    <s v="Sinclair_x000a_  &amp; Shannon Drive"/>
    <x v="1"/>
    <x v="1"/>
    <x v="28"/>
    <x v="4"/>
    <n v="1258"/>
    <s v="(39.3175028074, -76.5556737923)"/>
  </r>
  <r>
    <s v="SINCLAIR LN &amp; SHANNON DR"/>
    <s v="W/B"/>
    <s v="Sinclair "/>
    <s v="Shannon Drive"/>
    <s v="Sinclair _x000a_ &amp; Shannon Drive"/>
    <x v="1"/>
    <x v="4"/>
    <x v="29"/>
    <x v="3"/>
    <n v="210"/>
    <s v="(39.3175028074, -76.5556737923)"/>
  </r>
  <r>
    <s v="LIBERTY HTS &amp; HILLSDALE RD"/>
    <s v="E/B"/>
    <s v="Liberty Hghts"/>
    <s v="Hillsdale Ave"/>
    <s v="Liberty Hghts_x000a_  &amp; Hillsdale Ave"/>
    <x v="0"/>
    <x v="28"/>
    <x v="21"/>
    <x v="1"/>
    <n v="297"/>
    <s v="(39.3304453818, -76.6945100293)"/>
  </r>
  <r>
    <s v="LIBERTY HTS &amp; HILLSDALE RD"/>
    <s v="W/B"/>
    <s v="Liberty Hghts"/>
    <s v="Hillsdale Ave"/>
    <s v="Liberty Hghts_x000a_  &amp; Hillsdale Ave"/>
    <x v="0"/>
    <x v="30"/>
    <x v="30"/>
    <x v="4"/>
    <n v="548"/>
    <s v="(39.3304453818, -76.6945100293)"/>
  </r>
  <r>
    <s v="E NORTHERN PKWY &amp; SPRINGLAKE WAY"/>
    <s v="W/B"/>
    <s v="Northern Pkwy"/>
    <s v="Springlake Way"/>
    <s v="Northern Pkwy_x000a_  &amp; Springlake Way"/>
    <x v="0"/>
    <x v="31"/>
    <x v="22"/>
    <x v="2"/>
    <n v="247"/>
    <s v="(39.3643110382, -76.6176988692)"/>
  </r>
  <r>
    <s v="HARFORD RD &amp; WALTHER AVE"/>
    <s v="S/B"/>
    <s v="Harford"/>
    <s v="Walther Ave"/>
    <s v="Harford  &amp; Walther Ave"/>
    <x v="0"/>
    <x v="32"/>
    <x v="22"/>
    <x v="4"/>
    <n v="216"/>
    <s v="(39.3353084656, -76.5751846354)"/>
  </r>
  <r>
    <s v="W NORTHERN PKWY &amp; FALLS RD"/>
    <s v="W/B"/>
    <s v="Northern Pkwy"/>
    <s v="Falls Road"/>
    <s v="Northern Pkwy  &amp; Falls Road"/>
    <x v="0"/>
    <x v="6"/>
    <x v="31"/>
    <x v="4"/>
    <n v="1984"/>
    <s v="(39.3614127238, -76.6462199216)"/>
  </r>
  <r>
    <s v="EDMONDSON AVE &amp; N HILTON ST"/>
    <s v="E/B"/>
    <s v="Edmonson"/>
    <s v="Hilton St"/>
    <s v="Edmonson  &amp; Hilton St"/>
    <x v="0"/>
    <x v="17"/>
    <x v="32"/>
    <x v="3"/>
    <n v="538"/>
    <s v="(39.294061339, -76.6727600072)"/>
  </r>
  <r>
    <s v="N PRESIDENT ST &amp; E FAYETTE ST"/>
    <s v="S/B"/>
    <s v="President"/>
    <s v="Fayette St"/>
    <s v="President  &amp; Fayette St"/>
    <x v="1"/>
    <x v="16"/>
    <x v="18"/>
    <x v="1"/>
    <n v="393"/>
    <s v="(39.2906240776, -76.6066648277)"/>
  </r>
  <r>
    <s v="RUSSELL ST &amp; W HAMBURG ST"/>
    <s v="N/B"/>
    <s v="Russell "/>
    <s v="Hamburg St"/>
    <s v="Russell _x000a_ &amp; Hamburg St"/>
    <x v="1"/>
    <x v="33"/>
    <x v="28"/>
    <x v="0"/>
    <n v="1908"/>
    <s v="(39.2797863216, -76.6237544477)"/>
  </r>
  <r>
    <s v="RUSSELL ST &amp; W HAMBURG ST"/>
    <s v="S/B"/>
    <s v="Russell"/>
    <s v="Hamburg St"/>
    <s v="Russell_x000a_  &amp; Hamburg St"/>
    <x v="0"/>
    <x v="24"/>
    <x v="33"/>
    <x v="4"/>
    <n v="365"/>
    <s v="(39.2798187398, -76.6239105956)"/>
  </r>
  <r>
    <s v="LIGHT ST &amp; E PRATT ST"/>
    <s v="S/B"/>
    <s v="Light SB "/>
    <s v="Pratt St"/>
    <s v="Light SB _x000a_ &amp; Pratt St"/>
    <x v="0"/>
    <x v="34"/>
    <x v="18"/>
    <x v="0"/>
    <n v="1007"/>
    <s v="(39.2865415105, -76.6135493898)"/>
  </r>
  <r>
    <s v="E LOMBARD ST &amp; S GAY ST"/>
    <s v="W/B"/>
    <s v="Lombard "/>
    <s v="Gay St"/>
    <s v="Lombard _x000a_ &amp; Gay St"/>
    <x v="1"/>
    <x v="35"/>
    <x v="34"/>
    <x v="1"/>
    <n v="1277"/>
    <s v="(39.2877660778, -76.6087475019)"/>
  </r>
  <r>
    <s v="HARFORD RD &amp; E NORTH AVE"/>
    <s v="N/B"/>
    <s v="Harford Rd"/>
    <s v="North Ave"/>
    <s v="Harford Rd_x000a_  &amp; North Ave"/>
    <x v="1"/>
    <x v="31"/>
    <x v="35"/>
    <x v="4"/>
    <n v="84"/>
    <s v="(39.3119363297, -76.5993579666)"/>
  </r>
  <r>
    <s v="FORT SMALLWOOD RD &amp; FORT ARMISTEAD RD"/>
    <s v="S/B"/>
    <s v="Ft Smallwood"/>
    <s v="Fort Armstead"/>
    <s v="Ft Smallwood_x000a_  &amp; Fort Armstead"/>
    <x v="1"/>
    <x v="36"/>
    <x v="34"/>
    <x v="2"/>
    <n v="1473"/>
    <s v="(39.1999130165, -76.5559766825)"/>
  </r>
  <r>
    <s v="GARRISON BLVD &amp; WABASH AVE"/>
    <s v="E/B"/>
    <s v="Garrison "/>
    <s v="Wabash Ave"/>
    <s v="Garrison _x000a_ &amp; Wabash Ave"/>
    <x v="1"/>
    <x v="37"/>
    <x v="6"/>
    <x v="1"/>
    <n v="951"/>
    <s v="(39.3412090597, -76.6831167251)"/>
  </r>
  <r>
    <s v="WALTHER AVE &amp; GLENMORE AVE"/>
    <s v="N/B"/>
    <s v="Walther "/>
    <s v="Glenmore"/>
    <s v="Walther _x000a_ &amp; Glenmore"/>
    <x v="1"/>
    <x v="31"/>
    <x v="29"/>
    <x v="4"/>
    <n v="487"/>
    <s v="(39.3535402213, -76.5424942905)"/>
  </r>
  <r>
    <s v="W FRANKLIN ST &amp; CATHEDRAL ST"/>
    <s v="W/B"/>
    <s v="Franklin "/>
    <s v="Cathedral"/>
    <s v="Franklin _x000a_ &amp; Cathedral"/>
    <x v="1"/>
    <x v="10"/>
    <x v="16"/>
    <x v="0"/>
    <n v="636"/>
    <s v="(39.2950659131, -76.616872047)"/>
  </r>
  <r>
    <s v="PERRING PKWY &amp; E BELVEDERE AVE"/>
    <s v="S/B"/>
    <s v="Perring Pkwy"/>
    <s v="Belvedere Ave"/>
    <s v="Perring Pkwy_x000a_  &amp; Belvedere Ave"/>
    <x v="1"/>
    <x v="21"/>
    <x v="36"/>
    <x v="2"/>
    <n v="903"/>
    <s v="(39.3549627467, -76.575725921)"/>
  </r>
  <r>
    <s v="GWYNNS FLS &amp; GARRISON BLVD"/>
    <s v="W/B"/>
    <s v="Gwynns Falls "/>
    <s v="Garrison Blvd"/>
    <s v="Gwynns Falls _x000a_  &amp; Garrison Blvd"/>
    <x v="0"/>
    <x v="4"/>
    <x v="24"/>
    <x v="4"/>
    <n v="746"/>
    <s v="(39.3135792902, -76.6762250182)"/>
  </r>
  <r>
    <s v="REISTERSTOWN RD &amp; DRUID PARK DR"/>
    <s v="S/B"/>
    <s v="Reistertown Rd"/>
    <s v="Druid Lake Drive"/>
    <s v="Reistertown Rd_x000a_  &amp; Druid Lake Drive"/>
    <x v="1"/>
    <x v="38"/>
    <x v="37"/>
    <x v="3"/>
    <n v="1620"/>
    <s v="(39.3252867997, -76.6577109834)"/>
  </r>
  <r>
    <s v="POTEE ST &amp; TALBOTT ST"/>
    <s v="S/B"/>
    <s v="Potee"/>
    <s v="Talbot"/>
    <s v="Potee_x000a_  &amp; Talbot"/>
    <x v="1"/>
    <x v="39"/>
    <x v="25"/>
    <x v="3"/>
    <n v="1994"/>
    <s v="(39.2364856246, -76.6122106478)"/>
  </r>
  <r>
    <s v="YORK RD &amp; GITTINGS AVE"/>
    <s v="S/B"/>
    <s v="York Rd "/>
    <s v="Gitting Ave"/>
    <s v="York Rd _x000a_ &amp; Gitting Ave"/>
    <x v="1"/>
    <x v="15"/>
    <x v="38"/>
    <x v="3"/>
    <n v="1503"/>
    <s v="(39.3704929583, -76.6098121277)"/>
  </r>
  <r>
    <s v="WABASH AVE &amp; W BELVEDERE AVE"/>
    <s v="E/B"/>
    <s v="Wabash "/>
    <s v="Belvedere Ave"/>
    <s v="Wabash _x000a_ &amp; Belvedere Ave"/>
    <x v="1"/>
    <x v="40"/>
    <x v="39"/>
    <x v="3"/>
    <n v="1238"/>
    <s v="(39.3416713553, -76.685042508)"/>
  </r>
  <r>
    <s v="E NORTHERN PKWY &amp; YORK RD"/>
    <s v="W/B"/>
    <s v="Northern Pkwy"/>
    <s v="York Road"/>
    <s v="Northern Pkwy_x000a_  &amp; York Road"/>
    <x v="0"/>
    <x v="24"/>
    <x v="40"/>
    <x v="1"/>
    <n v="1500"/>
    <s v="(39.3651462024, -76.6099220341)"/>
  </r>
  <r>
    <s v="REISTERSTOWN RD &amp; PATTERSON AVE"/>
    <s v="E/B"/>
    <s v="Reistertown "/>
    <s v="Patterson Ave"/>
    <s v="Reistertown _x000a_  &amp; Patterson Ave"/>
    <x v="1"/>
    <x v="17"/>
    <x v="10"/>
    <x v="2"/>
    <n v="1412"/>
    <s v="(39.3561820401, -76.7025209585)"/>
  </r>
  <r>
    <s v="PULASKI HWY &amp; E MONUMENT ST"/>
    <s v="E/B"/>
    <s v="Pulaski Hwy "/>
    <s v="Monument St"/>
    <s v="Pulaski Hwy _x000a_  &amp; Monument St"/>
    <x v="0"/>
    <x v="25"/>
    <x v="33"/>
    <x v="2"/>
    <n v="307"/>
    <s v="(39.2997984532, -76.5542506552)"/>
  </r>
  <r>
    <s v="W FRANKLIN ST &amp; N FRANKLINTOWN RD"/>
    <s v="E/B"/>
    <s v="Franklin "/>
    <s v="Franklintown Road"/>
    <s v="Franklin _x000a_  &amp; Franklintown Road"/>
    <x v="1"/>
    <x v="0"/>
    <x v="23"/>
    <x v="0"/>
    <n v="365"/>
    <s v="(39.2930857459, -76.6623624871)"/>
  </r>
  <r>
    <s v="S HANOVER ST &amp; E CROMWELL ST"/>
    <s v="S/B"/>
    <s v="Hanover "/>
    <s v="Cromwell St"/>
    <s v=" &amp;"/>
    <x v="1"/>
    <x v="26"/>
    <x v="20"/>
    <x v="3"/>
    <n v="888"/>
    <s v="(39.2620595495, -76.6145872791)"/>
  </r>
  <r>
    <s v="REISTERSTOWN RD &amp; MENLO DR"/>
    <s v="N/B"/>
    <s v="Reisterstown "/>
    <s v="Menlo Drive"/>
    <s v="Reisterstown _x000a_ &amp; Menlo Drive"/>
    <x v="0"/>
    <x v="15"/>
    <x v="41"/>
    <x v="1"/>
    <n v="1097"/>
    <s v="(39.3519849983, -76.6963758159)"/>
  </r>
  <r>
    <s v="RUSSELL ST &amp; BAYARD ST"/>
    <s v="S/B"/>
    <s v="Russell "/>
    <s v="Bayard St"/>
    <s v="Russell _x000a_ &amp; Bayard St"/>
    <x v="1"/>
    <x v="4"/>
    <x v="34"/>
    <x v="2"/>
    <n v="1109"/>
    <s v="(39.2734675536, -76.6287385068)"/>
  </r>
  <r>
    <s v="LIBERTY HEIGHTS AVE &amp; N DUKELAND ST"/>
    <s v="E/B"/>
    <s v="Liberty Hghts"/>
    <s v="Dukeland St"/>
    <s v="Liberty Hghts_x000a_  &amp; Dukeland St"/>
    <x v="1"/>
    <x v="27"/>
    <x v="11"/>
    <x v="4"/>
    <n v="346"/>
    <s v="(39.3226393684, -76.6666335903)"/>
  </r>
  <r>
    <s v="S HANOVER &amp; REEDBIRD AVE"/>
    <s v="N/B"/>
    <s v="Hanover "/>
    <s v="Reedbird Ave"/>
    <s v="Hanover _x000a_ &amp; Reedbird Ave"/>
    <x v="1"/>
    <x v="41"/>
    <x v="42"/>
    <x v="0"/>
    <n v="1858"/>
    <s v="(39.2498797679, -76.6137494417)"/>
  </r>
  <r>
    <s v="W FAYETTE ST &amp; N LIBERTY ST"/>
    <s v="W/B"/>
    <s v="Fayette"/>
    <s v="Liberty Heights Ave"/>
    <s v="Fayette_x000a_  &amp; Liberty Heights Ave"/>
    <x v="1"/>
    <x v="30"/>
    <x v="43"/>
    <x v="0"/>
    <n v="529"/>
    <s v="(39.2905038859, -76.617661176)"/>
  </r>
  <r>
    <s v="GWYNNS FLS &amp; GARRISON BLVD"/>
    <s v="E/B"/>
    <s v="Gwynns Falls "/>
    <s v="Garrison Blvd"/>
    <s v="Gwynns Falls _x000a_  &amp; Garrison Blvd"/>
    <x v="1"/>
    <x v="17"/>
    <x v="9"/>
    <x v="4"/>
    <n v="715"/>
    <s v="(39.3135792902, -76.6762250182)"/>
  </r>
  <r>
    <s v="LOCH RAVEN BLVD &amp; WALKER AVE"/>
    <s v="N/B"/>
    <s v="Loch Raven"/>
    <s v="Walker Ave"/>
    <s v="Loch Raven_x000a_  &amp; Walker Ave"/>
    <x v="1"/>
    <x v="42"/>
    <x v="44"/>
    <x v="1"/>
    <n v="635"/>
    <s v="(39.3700602939, -76.5831798122)"/>
  </r>
  <r>
    <s v="PULASKI HWY &amp; MORAVIA PARK DR"/>
    <s v="W/B"/>
    <s v="Pulaski Hwy "/>
    <s v="Moravia Park Drive"/>
    <s v="Pulaski Hwy _x000a_ &amp; Moravia Park Drive"/>
    <x v="1"/>
    <x v="34"/>
    <x v="39"/>
    <x v="4"/>
    <n v="198"/>
    <s v="(39.3086437141, -76.5323658645)"/>
  </r>
  <r>
    <s v="HILLEN ST &amp; FORREST ST"/>
    <s v="W/B"/>
    <s v="Hillen "/>
    <s v="Forrest St"/>
    <s v="Hillen _x000a_ &amp; Forrest St"/>
    <x v="0"/>
    <x v="41"/>
    <x v="45"/>
    <x v="2"/>
    <n v="1848"/>
    <s v="(39.2968601609, -76.6055317698)"/>
  </r>
  <r>
    <s v="PULASKI HWY &amp; NORTH POINT RD"/>
    <s v="E/B"/>
    <s v="Pulaski "/>
    <s v="North Point Blvd"/>
    <s v="Pulaski _x000a_ &amp; North Point Blvd"/>
    <x v="1"/>
    <x v="10"/>
    <x v="23"/>
    <x v="3"/>
    <n v="177"/>
    <s v="(39.3043275894, -76.5395800163)"/>
  </r>
  <r>
    <s v="N MONROE ST &amp; W LAFAYETTE AVE"/>
    <s v="S/B"/>
    <s v="Monroe"/>
    <s v="Lafayette"/>
    <s v="Monroe_x000a_ &amp; Lafayette"/>
    <x v="1"/>
    <x v="19"/>
    <x v="10"/>
    <x v="4"/>
    <n v="1484"/>
    <s v="(39.2987426878, -76.647517496)"/>
  </r>
  <r>
    <s v="W MOUNT ROYAL AVE &amp; W NORTH AVE"/>
    <s v="N/B"/>
    <s v="Mt Royal"/>
    <s v="North"/>
    <s v="Mt Royal_x000a_ &amp; North"/>
    <x v="0"/>
    <x v="18"/>
    <x v="43"/>
    <x v="1"/>
    <n v="944"/>
    <s v="(39.3107672842, -76.6247302963)"/>
  </r>
  <r>
    <s v="MOUNT ROYAL TER &amp; W NORTH AVE"/>
    <s v="S/B"/>
    <s v="Mt Royal"/>
    <s v="North"/>
    <s v="Mt Royal_x000a_ &amp; North"/>
    <x v="0"/>
    <x v="22"/>
    <x v="34"/>
    <x v="3"/>
    <n v="512"/>
    <s v="(39.3108706445, -76.62512557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8DED6D-3E68-9742-BD03-FF3A0F42DB1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1">
    <pivotField showAll="0"/>
    <pivotField showAll="0"/>
    <pivotField showAll="0"/>
    <pivotField showAll="0"/>
    <pivotField showAll="0"/>
    <pivotField showAll="0">
      <items count="3">
        <item h="1" x="0"/>
        <item x="1"/>
        <item t="default"/>
      </items>
    </pivotField>
    <pivotField numFmtId="1" showAll="0">
      <items count="44">
        <item h="1" x="36"/>
        <item h="1" x="23"/>
        <item x="19"/>
        <item h="1" x="28"/>
        <item h="1" x="4"/>
        <item h="1" x="16"/>
        <item h="1" x="24"/>
        <item h="1" x="38"/>
        <item h="1" x="27"/>
        <item h="1" x="1"/>
        <item h="1" x="30"/>
        <item h="1" x="34"/>
        <item h="1" x="39"/>
        <item h="1" x="2"/>
        <item h="1" x="5"/>
        <item h="1" x="11"/>
        <item h="1" x="18"/>
        <item h="1" x="29"/>
        <item h="1" x="20"/>
        <item h="1" x="37"/>
        <item h="1" x="40"/>
        <item h="1" x="15"/>
        <item h="1" x="3"/>
        <item h="1" x="33"/>
        <item h="1" x="21"/>
        <item h="1" x="25"/>
        <item h="1" x="12"/>
        <item h="1" x="10"/>
        <item h="1" x="0"/>
        <item h="1" x="32"/>
        <item h="1" x="22"/>
        <item h="1" x="9"/>
        <item h="1" x="8"/>
        <item h="1" x="42"/>
        <item h="1" x="41"/>
        <item h="1" x="35"/>
        <item h="1" x="17"/>
        <item h="1" x="6"/>
        <item h="1" x="26"/>
        <item h="1" x="7"/>
        <item h="1" x="31"/>
        <item h="1" x="14"/>
        <item h="1" x="13"/>
        <item t="default"/>
      </items>
    </pivotField>
    <pivotField showAll="0">
      <items count="47">
        <item h="1" x="4"/>
        <item h="1" x="2"/>
        <item h="1" x="10"/>
        <item h="1" x="21"/>
        <item h="1" x="20"/>
        <item h="1" x="22"/>
        <item h="1" x="15"/>
        <item h="1" x="34"/>
        <item h="1" x="42"/>
        <item h="1" x="0"/>
        <item h="1" x="32"/>
        <item h="1" x="3"/>
        <item h="1" x="27"/>
        <item h="1" x="37"/>
        <item h="1" x="39"/>
        <item h="1" x="35"/>
        <item h="1" x="29"/>
        <item h="1" x="40"/>
        <item h="1" x="45"/>
        <item h="1" x="41"/>
        <item h="1" x="43"/>
        <item h="1" x="18"/>
        <item h="1" x="25"/>
        <item h="1" x="26"/>
        <item h="1" x="23"/>
        <item h="1" x="14"/>
        <item h="1" x="33"/>
        <item h="1" x="19"/>
        <item h="1" x="38"/>
        <item h="1" x="17"/>
        <item h="1" x="6"/>
        <item h="1" x="7"/>
        <item h="1" x="31"/>
        <item h="1" x="28"/>
        <item h="1" x="12"/>
        <item h="1" x="13"/>
        <item h="1" x="24"/>
        <item h="1" x="44"/>
        <item h="1" x="11"/>
        <item h="1" x="30"/>
        <item h="1" x="16"/>
        <item h="1" x="1"/>
        <item x="9"/>
        <item h="1" x="36"/>
        <item h="1" x="5"/>
        <item h="1" x="8"/>
        <item t="default"/>
      </items>
    </pivotField>
    <pivotField showAll="0">
      <items count="6">
        <item x="4"/>
        <item x="1"/>
        <item x="2"/>
        <item x="3"/>
        <item x="0"/>
        <item t="default"/>
      </items>
    </pivotField>
    <pivotField dataField="1" showAll="0"/>
    <pivotField showAll="0"/>
  </pivotFields>
  <rowItems count="1">
    <i/>
  </rowItems>
  <colItems count="1">
    <i/>
  </colItems>
  <dataFields count="1">
    <dataField name="Average of Fine_Amount"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CBFA1AD-0794-3C45-BB50-01F36B506FED}" sourceName="gender">
  <pivotTables>
    <pivotTable tabId="38" name="PivotTable1"/>
  </pivotTables>
  <data>
    <tabular pivotCacheId="1874110302">
      <items count="2">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44261E0-D49C-5849-A653-778E29185866}" sourceName="age">
  <pivotTables>
    <pivotTable tabId="38" name="PivotTable1"/>
  </pivotTables>
  <data>
    <tabular pivotCacheId="1874110302">
      <items count="43">
        <i x="19" s="1"/>
        <i x="9"/>
        <i x="17"/>
        <i x="36" nd="1"/>
        <i x="23" nd="1"/>
        <i x="28" nd="1"/>
        <i x="4" nd="1"/>
        <i x="16" nd="1"/>
        <i x="24" nd="1"/>
        <i x="38" nd="1"/>
        <i x="27" nd="1"/>
        <i x="1" nd="1"/>
        <i x="30" nd="1"/>
        <i x="34" nd="1"/>
        <i x="39" nd="1"/>
        <i x="2" nd="1"/>
        <i x="5" nd="1"/>
        <i x="11" nd="1"/>
        <i x="18" nd="1"/>
        <i x="29" nd="1"/>
        <i x="20" nd="1"/>
        <i x="37" nd="1"/>
        <i x="40" nd="1"/>
        <i x="15" nd="1"/>
        <i x="3" nd="1"/>
        <i x="33" nd="1"/>
        <i x="21" nd="1"/>
        <i x="25" nd="1"/>
        <i x="12" nd="1"/>
        <i x="10" nd="1"/>
        <i x="0" nd="1"/>
        <i x="32" nd="1"/>
        <i x="22" nd="1"/>
        <i x="8" nd="1"/>
        <i x="42" nd="1"/>
        <i x="41" nd="1"/>
        <i x="35" nd="1"/>
        <i x="6" nd="1"/>
        <i x="26" nd="1"/>
        <i x="7" nd="1"/>
        <i x="31" nd="1"/>
        <i x="14" nd="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o_make_year" xr10:uid="{47856404-8D84-5448-910A-08711C436FB0}" sourceName="auto_make_year">
  <pivotTables>
    <pivotTable tabId="38" name="PivotTable1"/>
  </pivotTables>
  <data>
    <tabular pivotCacheId="1874110302">
      <items count="46">
        <i x="10"/>
        <i x="9" s="1"/>
        <i x="4" nd="1"/>
        <i x="2" nd="1"/>
        <i x="21" nd="1"/>
        <i x="20" nd="1"/>
        <i x="22" nd="1"/>
        <i x="15" nd="1"/>
        <i x="34" nd="1"/>
        <i x="42" nd="1"/>
        <i x="0" nd="1"/>
        <i x="32" nd="1"/>
        <i x="3" nd="1"/>
        <i x="27" nd="1"/>
        <i x="37" nd="1"/>
        <i x="39" nd="1"/>
        <i x="35" nd="1"/>
        <i x="29" nd="1"/>
        <i x="40" nd="1"/>
        <i x="45" nd="1"/>
        <i x="41" nd="1"/>
        <i x="43" nd="1"/>
        <i x="18" nd="1"/>
        <i x="25" nd="1"/>
        <i x="26" nd="1"/>
        <i x="23" nd="1"/>
        <i x="14" nd="1"/>
        <i x="33" nd="1"/>
        <i x="19" nd="1"/>
        <i x="38" nd="1"/>
        <i x="17" nd="1"/>
        <i x="6" nd="1"/>
        <i x="7" nd="1"/>
        <i x="31" nd="1"/>
        <i x="28" nd="1"/>
        <i x="12" nd="1"/>
        <i x="13" nd="1"/>
        <i x="24" nd="1"/>
        <i x="44" nd="1"/>
        <i x="11" nd="1"/>
        <i x="30" nd="1"/>
        <i x="16" nd="1"/>
        <i x="1" nd="1"/>
        <i x="36" nd="1"/>
        <i x="5"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A53A4CE-DDE7-FA4E-A341-255A6E3F0C3B}" cache="Slicer_gender" caption="gender" rowHeight="230716"/>
  <slicer name="age" xr10:uid="{E176CE13-933A-E747-B7E3-7083FA2B805F}" cache="Slicer_age" caption="age" rowHeight="230716"/>
  <slicer name="auto_make_year" xr10:uid="{AC6150A4-254F-154B-B934-B1F97A9AF11E}" cache="Slicer_auto_make_year" caption="auto_make_yea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heinfiniteactuary.com/skill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showGridLines="0" zoomScaleNormal="100" workbookViewId="0">
      <selection activeCell="B5" sqref="B5"/>
    </sheetView>
  </sheetViews>
  <sheetFormatPr baseColWidth="10" defaultColWidth="8.83203125" defaultRowHeight="15"/>
  <cols>
    <col min="2" max="2" width="9.5" customWidth="1"/>
  </cols>
  <sheetData>
    <row r="4" spans="1:3">
      <c r="A4" t="s">
        <v>431</v>
      </c>
      <c r="B4" s="30">
        <v>43402</v>
      </c>
    </row>
    <row r="5" spans="1:3">
      <c r="A5" t="s">
        <v>432</v>
      </c>
      <c r="B5" t="s">
        <v>433</v>
      </c>
    </row>
    <row r="6" spans="1:3">
      <c r="C6" t="s">
        <v>434</v>
      </c>
    </row>
    <row r="7" spans="1:3">
      <c r="C7" s="74" t="s">
        <v>435</v>
      </c>
    </row>
    <row r="8" spans="1:3">
      <c r="A8" t="s">
        <v>436</v>
      </c>
      <c r="B8" t="s">
        <v>440</v>
      </c>
    </row>
    <row r="9" spans="1:3">
      <c r="B9" t="s">
        <v>437</v>
      </c>
    </row>
    <row r="11" spans="1:3">
      <c r="A11" t="s">
        <v>438</v>
      </c>
      <c r="B11" t="s">
        <v>439</v>
      </c>
    </row>
  </sheetData>
  <hyperlinks>
    <hyperlink ref="C7" r:id="rId1" xr:uid="{00000000-0004-0000-0000-000000000000}"/>
  </hyperlinks>
  <pageMargins left="0.7" right="0.7" top="0.75" bottom="0.75" header="0.3" footer="0.3"/>
  <pageSetup scale="70"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0" tint="-0.14999847407452621"/>
  </sheetPr>
  <dimension ref="A1:B14"/>
  <sheetViews>
    <sheetView zoomScale="90" zoomScaleNormal="90" workbookViewId="0">
      <selection activeCell="O27" sqref="O27"/>
    </sheetView>
  </sheetViews>
  <sheetFormatPr baseColWidth="10" defaultColWidth="8.83203125" defaultRowHeight="15"/>
  <sheetData>
    <row r="1" spans="1:2">
      <c r="B1" s="24" t="s">
        <v>25</v>
      </c>
    </row>
    <row r="2" spans="1:2">
      <c r="A2" t="s">
        <v>26</v>
      </c>
      <c r="B2" s="21">
        <v>790.7102781277938</v>
      </c>
    </row>
    <row r="3" spans="1:2">
      <c r="A3" t="s">
        <v>27</v>
      </c>
      <c r="B3" s="21">
        <v>389.81637125843957</v>
      </c>
    </row>
    <row r="4" spans="1:2">
      <c r="A4" t="s">
        <v>28</v>
      </c>
      <c r="B4" s="21">
        <v>318.36549606284967</v>
      </c>
    </row>
    <row r="5" spans="1:2">
      <c r="A5" t="s">
        <v>29</v>
      </c>
      <c r="B5" s="21">
        <v>843.33912153268545</v>
      </c>
    </row>
    <row r="6" spans="1:2">
      <c r="A6" t="s">
        <v>30</v>
      </c>
      <c r="B6" s="21">
        <v>152.5925114220814</v>
      </c>
    </row>
    <row r="7" spans="1:2">
      <c r="A7" t="s">
        <v>31</v>
      </c>
      <c r="B7" s="21">
        <v>658.0979080645169</v>
      </c>
    </row>
    <row r="8" spans="1:2">
      <c r="A8" t="s">
        <v>32</v>
      </c>
      <c r="B8" s="21">
        <v>723.36884225395181</v>
      </c>
    </row>
    <row r="9" spans="1:2">
      <c r="A9" t="s">
        <v>33</v>
      </c>
      <c r="B9" s="21">
        <v>130.6661611073543</v>
      </c>
    </row>
    <row r="10" spans="1:2">
      <c r="A10" t="s">
        <v>34</v>
      </c>
      <c r="B10" s="21">
        <v>913.4158901061669</v>
      </c>
    </row>
    <row r="11" spans="1:2">
      <c r="A11" t="s">
        <v>35</v>
      </c>
      <c r="B11" s="21">
        <v>973.28742712750909</v>
      </c>
    </row>
    <row r="12" spans="1:2">
      <c r="A12" t="s">
        <v>36</v>
      </c>
      <c r="B12" s="21">
        <v>743.69790171694717</v>
      </c>
    </row>
    <row r="13" spans="1:2">
      <c r="A13" s="20" t="s">
        <v>37</v>
      </c>
      <c r="B13" s="22">
        <v>63.84072316381895</v>
      </c>
    </row>
    <row r="14" spans="1:2">
      <c r="A14" t="s">
        <v>38</v>
      </c>
      <c r="B14" s="23">
        <v>6701.1986319441148</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1"/>
  <sheetViews>
    <sheetView zoomScale="120" zoomScaleNormal="120" workbookViewId="0">
      <selection activeCell="C86" sqref="C86"/>
    </sheetView>
  </sheetViews>
  <sheetFormatPr baseColWidth="10" defaultColWidth="8.83203125" defaultRowHeight="15"/>
  <cols>
    <col min="1" max="1" width="49.83203125" bestFit="1" customWidth="1"/>
    <col min="2" max="2" width="9" bestFit="1" customWidth="1"/>
    <col min="3" max="3" width="14.6640625" bestFit="1" customWidth="1"/>
    <col min="4" max="4" width="18.5" bestFit="1" customWidth="1"/>
    <col min="5" max="5" width="32.83203125" bestFit="1" customWidth="1"/>
    <col min="6" max="6" width="7.33203125" bestFit="1" customWidth="1"/>
    <col min="7" max="7" width="4.1640625" bestFit="1" customWidth="1"/>
    <col min="8" max="8" width="15.83203125" bestFit="1" customWidth="1"/>
    <col min="9" max="9" width="10" bestFit="1" customWidth="1"/>
    <col min="10" max="10" width="13.1640625" bestFit="1" customWidth="1"/>
    <col min="11" max="11" width="30" bestFit="1" customWidth="1"/>
    <col min="257" max="257" width="49.83203125" bestFit="1" customWidth="1"/>
    <col min="258" max="258" width="9" bestFit="1" customWidth="1"/>
    <col min="259" max="259" width="14.6640625" bestFit="1" customWidth="1"/>
    <col min="260" max="260" width="18.5" bestFit="1" customWidth="1"/>
    <col min="261" max="261" width="32.83203125" bestFit="1" customWidth="1"/>
    <col min="262" max="262" width="7.33203125" bestFit="1" customWidth="1"/>
    <col min="263" max="263" width="4.1640625" bestFit="1" customWidth="1"/>
    <col min="264" max="264" width="15.83203125" bestFit="1" customWidth="1"/>
    <col min="265" max="265" width="10" bestFit="1" customWidth="1"/>
    <col min="266" max="266" width="13.1640625" bestFit="1" customWidth="1"/>
    <col min="267" max="267" width="30" bestFit="1" customWidth="1"/>
    <col min="513" max="513" width="49.83203125" bestFit="1" customWidth="1"/>
    <col min="514" max="514" width="9" bestFit="1" customWidth="1"/>
    <col min="515" max="515" width="14.6640625" bestFit="1" customWidth="1"/>
    <col min="516" max="516" width="18.5" bestFit="1" customWidth="1"/>
    <col min="517" max="517" width="32.83203125" bestFit="1" customWidth="1"/>
    <col min="518" max="518" width="7.33203125" bestFit="1" customWidth="1"/>
    <col min="519" max="519" width="4.1640625" bestFit="1" customWidth="1"/>
    <col min="520" max="520" width="15.83203125" bestFit="1" customWidth="1"/>
    <col min="521" max="521" width="10" bestFit="1" customWidth="1"/>
    <col min="522" max="522" width="13.1640625" bestFit="1" customWidth="1"/>
    <col min="523" max="523" width="30" bestFit="1" customWidth="1"/>
    <col min="769" max="769" width="49.83203125" bestFit="1" customWidth="1"/>
    <col min="770" max="770" width="9" bestFit="1" customWidth="1"/>
    <col min="771" max="771" width="14.6640625" bestFit="1" customWidth="1"/>
    <col min="772" max="772" width="18.5" bestFit="1" customWidth="1"/>
    <col min="773" max="773" width="32.83203125" bestFit="1" customWidth="1"/>
    <col min="774" max="774" width="7.33203125" bestFit="1" customWidth="1"/>
    <col min="775" max="775" width="4.1640625" bestFit="1" customWidth="1"/>
    <col min="776" max="776" width="15.83203125" bestFit="1" customWidth="1"/>
    <col min="777" max="777" width="10" bestFit="1" customWidth="1"/>
    <col min="778" max="778" width="13.1640625" bestFit="1" customWidth="1"/>
    <col min="779" max="779" width="30" bestFit="1" customWidth="1"/>
    <col min="1025" max="1025" width="49.83203125" bestFit="1" customWidth="1"/>
    <col min="1026" max="1026" width="9" bestFit="1" customWidth="1"/>
    <col min="1027" max="1027" width="14.6640625" bestFit="1" customWidth="1"/>
    <col min="1028" max="1028" width="18.5" bestFit="1" customWidth="1"/>
    <col min="1029" max="1029" width="32.83203125" bestFit="1" customWidth="1"/>
    <col min="1030" max="1030" width="7.33203125" bestFit="1" customWidth="1"/>
    <col min="1031" max="1031" width="4.1640625" bestFit="1" customWidth="1"/>
    <col min="1032" max="1032" width="15.83203125" bestFit="1" customWidth="1"/>
    <col min="1033" max="1033" width="10" bestFit="1" customWidth="1"/>
    <col min="1034" max="1034" width="13.1640625" bestFit="1" customWidth="1"/>
    <col min="1035" max="1035" width="30" bestFit="1" customWidth="1"/>
    <col min="1281" max="1281" width="49.83203125" bestFit="1" customWidth="1"/>
    <col min="1282" max="1282" width="9" bestFit="1" customWidth="1"/>
    <col min="1283" max="1283" width="14.6640625" bestFit="1" customWidth="1"/>
    <col min="1284" max="1284" width="18.5" bestFit="1" customWidth="1"/>
    <col min="1285" max="1285" width="32.83203125" bestFit="1" customWidth="1"/>
    <col min="1286" max="1286" width="7.33203125" bestFit="1" customWidth="1"/>
    <col min="1287" max="1287" width="4.1640625" bestFit="1" customWidth="1"/>
    <col min="1288" max="1288" width="15.83203125" bestFit="1" customWidth="1"/>
    <col min="1289" max="1289" width="10" bestFit="1" customWidth="1"/>
    <col min="1290" max="1290" width="13.1640625" bestFit="1" customWidth="1"/>
    <col min="1291" max="1291" width="30" bestFit="1" customWidth="1"/>
    <col min="1537" max="1537" width="49.83203125" bestFit="1" customWidth="1"/>
    <col min="1538" max="1538" width="9" bestFit="1" customWidth="1"/>
    <col min="1539" max="1539" width="14.6640625" bestFit="1" customWidth="1"/>
    <col min="1540" max="1540" width="18.5" bestFit="1" customWidth="1"/>
    <col min="1541" max="1541" width="32.83203125" bestFit="1" customWidth="1"/>
    <col min="1542" max="1542" width="7.33203125" bestFit="1" customWidth="1"/>
    <col min="1543" max="1543" width="4.1640625" bestFit="1" customWidth="1"/>
    <col min="1544" max="1544" width="15.83203125" bestFit="1" customWidth="1"/>
    <col min="1545" max="1545" width="10" bestFit="1" customWidth="1"/>
    <col min="1546" max="1546" width="13.1640625" bestFit="1" customWidth="1"/>
    <col min="1547" max="1547" width="30" bestFit="1" customWidth="1"/>
    <col min="1793" max="1793" width="49.83203125" bestFit="1" customWidth="1"/>
    <col min="1794" max="1794" width="9" bestFit="1" customWidth="1"/>
    <col min="1795" max="1795" width="14.6640625" bestFit="1" customWidth="1"/>
    <col min="1796" max="1796" width="18.5" bestFit="1" customWidth="1"/>
    <col min="1797" max="1797" width="32.83203125" bestFit="1" customWidth="1"/>
    <col min="1798" max="1798" width="7.33203125" bestFit="1" customWidth="1"/>
    <col min="1799" max="1799" width="4.1640625" bestFit="1" customWidth="1"/>
    <col min="1800" max="1800" width="15.83203125" bestFit="1" customWidth="1"/>
    <col min="1801" max="1801" width="10" bestFit="1" customWidth="1"/>
    <col min="1802" max="1802" width="13.1640625" bestFit="1" customWidth="1"/>
    <col min="1803" max="1803" width="30" bestFit="1" customWidth="1"/>
    <col min="2049" max="2049" width="49.83203125" bestFit="1" customWidth="1"/>
    <col min="2050" max="2050" width="9" bestFit="1" customWidth="1"/>
    <col min="2051" max="2051" width="14.6640625" bestFit="1" customWidth="1"/>
    <col min="2052" max="2052" width="18.5" bestFit="1" customWidth="1"/>
    <col min="2053" max="2053" width="32.83203125" bestFit="1" customWidth="1"/>
    <col min="2054" max="2054" width="7.33203125" bestFit="1" customWidth="1"/>
    <col min="2055" max="2055" width="4.1640625" bestFit="1" customWidth="1"/>
    <col min="2056" max="2056" width="15.83203125" bestFit="1" customWidth="1"/>
    <col min="2057" max="2057" width="10" bestFit="1" customWidth="1"/>
    <col min="2058" max="2058" width="13.1640625" bestFit="1" customWidth="1"/>
    <col min="2059" max="2059" width="30" bestFit="1" customWidth="1"/>
    <col min="2305" max="2305" width="49.83203125" bestFit="1" customWidth="1"/>
    <col min="2306" max="2306" width="9" bestFit="1" customWidth="1"/>
    <col min="2307" max="2307" width="14.6640625" bestFit="1" customWidth="1"/>
    <col min="2308" max="2308" width="18.5" bestFit="1" customWidth="1"/>
    <col min="2309" max="2309" width="32.83203125" bestFit="1" customWidth="1"/>
    <col min="2310" max="2310" width="7.33203125" bestFit="1" customWidth="1"/>
    <col min="2311" max="2311" width="4.1640625" bestFit="1" customWidth="1"/>
    <col min="2312" max="2312" width="15.83203125" bestFit="1" customWidth="1"/>
    <col min="2313" max="2313" width="10" bestFit="1" customWidth="1"/>
    <col min="2314" max="2314" width="13.1640625" bestFit="1" customWidth="1"/>
    <col min="2315" max="2315" width="30" bestFit="1" customWidth="1"/>
    <col min="2561" max="2561" width="49.83203125" bestFit="1" customWidth="1"/>
    <col min="2562" max="2562" width="9" bestFit="1" customWidth="1"/>
    <col min="2563" max="2563" width="14.6640625" bestFit="1" customWidth="1"/>
    <col min="2564" max="2564" width="18.5" bestFit="1" customWidth="1"/>
    <col min="2565" max="2565" width="32.83203125" bestFit="1" customWidth="1"/>
    <col min="2566" max="2566" width="7.33203125" bestFit="1" customWidth="1"/>
    <col min="2567" max="2567" width="4.1640625" bestFit="1" customWidth="1"/>
    <col min="2568" max="2568" width="15.83203125" bestFit="1" customWidth="1"/>
    <col min="2569" max="2569" width="10" bestFit="1" customWidth="1"/>
    <col min="2570" max="2570" width="13.1640625" bestFit="1" customWidth="1"/>
    <col min="2571" max="2571" width="30" bestFit="1" customWidth="1"/>
    <col min="2817" max="2817" width="49.83203125" bestFit="1" customWidth="1"/>
    <col min="2818" max="2818" width="9" bestFit="1" customWidth="1"/>
    <col min="2819" max="2819" width="14.6640625" bestFit="1" customWidth="1"/>
    <col min="2820" max="2820" width="18.5" bestFit="1" customWidth="1"/>
    <col min="2821" max="2821" width="32.83203125" bestFit="1" customWidth="1"/>
    <col min="2822" max="2822" width="7.33203125" bestFit="1" customWidth="1"/>
    <col min="2823" max="2823" width="4.1640625" bestFit="1" customWidth="1"/>
    <col min="2824" max="2824" width="15.83203125" bestFit="1" customWidth="1"/>
    <col min="2825" max="2825" width="10" bestFit="1" customWidth="1"/>
    <col min="2826" max="2826" width="13.1640625" bestFit="1" customWidth="1"/>
    <col min="2827" max="2827" width="30" bestFit="1" customWidth="1"/>
    <col min="3073" max="3073" width="49.83203125" bestFit="1" customWidth="1"/>
    <col min="3074" max="3074" width="9" bestFit="1" customWidth="1"/>
    <col min="3075" max="3075" width="14.6640625" bestFit="1" customWidth="1"/>
    <col min="3076" max="3076" width="18.5" bestFit="1" customWidth="1"/>
    <col min="3077" max="3077" width="32.83203125" bestFit="1" customWidth="1"/>
    <col min="3078" max="3078" width="7.33203125" bestFit="1" customWidth="1"/>
    <col min="3079" max="3079" width="4.1640625" bestFit="1" customWidth="1"/>
    <col min="3080" max="3080" width="15.83203125" bestFit="1" customWidth="1"/>
    <col min="3081" max="3081" width="10" bestFit="1" customWidth="1"/>
    <col min="3082" max="3082" width="13.1640625" bestFit="1" customWidth="1"/>
    <col min="3083" max="3083" width="30" bestFit="1" customWidth="1"/>
    <col min="3329" max="3329" width="49.83203125" bestFit="1" customWidth="1"/>
    <col min="3330" max="3330" width="9" bestFit="1" customWidth="1"/>
    <col min="3331" max="3331" width="14.6640625" bestFit="1" customWidth="1"/>
    <col min="3332" max="3332" width="18.5" bestFit="1" customWidth="1"/>
    <col min="3333" max="3333" width="32.83203125" bestFit="1" customWidth="1"/>
    <col min="3334" max="3334" width="7.33203125" bestFit="1" customWidth="1"/>
    <col min="3335" max="3335" width="4.1640625" bestFit="1" customWidth="1"/>
    <col min="3336" max="3336" width="15.83203125" bestFit="1" customWidth="1"/>
    <col min="3337" max="3337" width="10" bestFit="1" customWidth="1"/>
    <col min="3338" max="3338" width="13.1640625" bestFit="1" customWidth="1"/>
    <col min="3339" max="3339" width="30" bestFit="1" customWidth="1"/>
    <col min="3585" max="3585" width="49.83203125" bestFit="1" customWidth="1"/>
    <col min="3586" max="3586" width="9" bestFit="1" customWidth="1"/>
    <col min="3587" max="3587" width="14.6640625" bestFit="1" customWidth="1"/>
    <col min="3588" max="3588" width="18.5" bestFit="1" customWidth="1"/>
    <col min="3589" max="3589" width="32.83203125" bestFit="1" customWidth="1"/>
    <col min="3590" max="3590" width="7.33203125" bestFit="1" customWidth="1"/>
    <col min="3591" max="3591" width="4.1640625" bestFit="1" customWidth="1"/>
    <col min="3592" max="3592" width="15.83203125" bestFit="1" customWidth="1"/>
    <col min="3593" max="3593" width="10" bestFit="1" customWidth="1"/>
    <col min="3594" max="3594" width="13.1640625" bestFit="1" customWidth="1"/>
    <col min="3595" max="3595" width="30" bestFit="1" customWidth="1"/>
    <col min="3841" max="3841" width="49.83203125" bestFit="1" customWidth="1"/>
    <col min="3842" max="3842" width="9" bestFit="1" customWidth="1"/>
    <col min="3843" max="3843" width="14.6640625" bestFit="1" customWidth="1"/>
    <col min="3844" max="3844" width="18.5" bestFit="1" customWidth="1"/>
    <col min="3845" max="3845" width="32.83203125" bestFit="1" customWidth="1"/>
    <col min="3846" max="3846" width="7.33203125" bestFit="1" customWidth="1"/>
    <col min="3847" max="3847" width="4.1640625" bestFit="1" customWidth="1"/>
    <col min="3848" max="3848" width="15.83203125" bestFit="1" customWidth="1"/>
    <col min="3849" max="3849" width="10" bestFit="1" customWidth="1"/>
    <col min="3850" max="3850" width="13.1640625" bestFit="1" customWidth="1"/>
    <col min="3851" max="3851" width="30" bestFit="1" customWidth="1"/>
    <col min="4097" max="4097" width="49.83203125" bestFit="1" customWidth="1"/>
    <col min="4098" max="4098" width="9" bestFit="1" customWidth="1"/>
    <col min="4099" max="4099" width="14.6640625" bestFit="1" customWidth="1"/>
    <col min="4100" max="4100" width="18.5" bestFit="1" customWidth="1"/>
    <col min="4101" max="4101" width="32.83203125" bestFit="1" customWidth="1"/>
    <col min="4102" max="4102" width="7.33203125" bestFit="1" customWidth="1"/>
    <col min="4103" max="4103" width="4.1640625" bestFit="1" customWidth="1"/>
    <col min="4104" max="4104" width="15.83203125" bestFit="1" customWidth="1"/>
    <col min="4105" max="4105" width="10" bestFit="1" customWidth="1"/>
    <col min="4106" max="4106" width="13.1640625" bestFit="1" customWidth="1"/>
    <col min="4107" max="4107" width="30" bestFit="1" customWidth="1"/>
    <col min="4353" max="4353" width="49.83203125" bestFit="1" customWidth="1"/>
    <col min="4354" max="4354" width="9" bestFit="1" customWidth="1"/>
    <col min="4355" max="4355" width="14.6640625" bestFit="1" customWidth="1"/>
    <col min="4356" max="4356" width="18.5" bestFit="1" customWidth="1"/>
    <col min="4357" max="4357" width="32.83203125" bestFit="1" customWidth="1"/>
    <col min="4358" max="4358" width="7.33203125" bestFit="1" customWidth="1"/>
    <col min="4359" max="4359" width="4.1640625" bestFit="1" customWidth="1"/>
    <col min="4360" max="4360" width="15.83203125" bestFit="1" customWidth="1"/>
    <col min="4361" max="4361" width="10" bestFit="1" customWidth="1"/>
    <col min="4362" max="4362" width="13.1640625" bestFit="1" customWidth="1"/>
    <col min="4363" max="4363" width="30" bestFit="1" customWidth="1"/>
    <col min="4609" max="4609" width="49.83203125" bestFit="1" customWidth="1"/>
    <col min="4610" max="4610" width="9" bestFit="1" customWidth="1"/>
    <col min="4611" max="4611" width="14.6640625" bestFit="1" customWidth="1"/>
    <col min="4612" max="4612" width="18.5" bestFit="1" customWidth="1"/>
    <col min="4613" max="4613" width="32.83203125" bestFit="1" customWidth="1"/>
    <col min="4614" max="4614" width="7.33203125" bestFit="1" customWidth="1"/>
    <col min="4615" max="4615" width="4.1640625" bestFit="1" customWidth="1"/>
    <col min="4616" max="4616" width="15.83203125" bestFit="1" customWidth="1"/>
    <col min="4617" max="4617" width="10" bestFit="1" customWidth="1"/>
    <col min="4618" max="4618" width="13.1640625" bestFit="1" customWidth="1"/>
    <col min="4619" max="4619" width="30" bestFit="1" customWidth="1"/>
    <col min="4865" max="4865" width="49.83203125" bestFit="1" customWidth="1"/>
    <col min="4866" max="4866" width="9" bestFit="1" customWidth="1"/>
    <col min="4867" max="4867" width="14.6640625" bestFit="1" customWidth="1"/>
    <col min="4868" max="4868" width="18.5" bestFit="1" customWidth="1"/>
    <col min="4869" max="4869" width="32.83203125" bestFit="1" customWidth="1"/>
    <col min="4870" max="4870" width="7.33203125" bestFit="1" customWidth="1"/>
    <col min="4871" max="4871" width="4.1640625" bestFit="1" customWidth="1"/>
    <col min="4872" max="4872" width="15.83203125" bestFit="1" customWidth="1"/>
    <col min="4873" max="4873" width="10" bestFit="1" customWidth="1"/>
    <col min="4874" max="4874" width="13.1640625" bestFit="1" customWidth="1"/>
    <col min="4875" max="4875" width="30" bestFit="1" customWidth="1"/>
    <col min="5121" max="5121" width="49.83203125" bestFit="1" customWidth="1"/>
    <col min="5122" max="5122" width="9" bestFit="1" customWidth="1"/>
    <col min="5123" max="5123" width="14.6640625" bestFit="1" customWidth="1"/>
    <col min="5124" max="5124" width="18.5" bestFit="1" customWidth="1"/>
    <col min="5125" max="5125" width="32.83203125" bestFit="1" customWidth="1"/>
    <col min="5126" max="5126" width="7.33203125" bestFit="1" customWidth="1"/>
    <col min="5127" max="5127" width="4.1640625" bestFit="1" customWidth="1"/>
    <col min="5128" max="5128" width="15.83203125" bestFit="1" customWidth="1"/>
    <col min="5129" max="5129" width="10" bestFit="1" customWidth="1"/>
    <col min="5130" max="5130" width="13.1640625" bestFit="1" customWidth="1"/>
    <col min="5131" max="5131" width="30" bestFit="1" customWidth="1"/>
    <col min="5377" max="5377" width="49.83203125" bestFit="1" customWidth="1"/>
    <col min="5378" max="5378" width="9" bestFit="1" customWidth="1"/>
    <col min="5379" max="5379" width="14.6640625" bestFit="1" customWidth="1"/>
    <col min="5380" max="5380" width="18.5" bestFit="1" customWidth="1"/>
    <col min="5381" max="5381" width="32.83203125" bestFit="1" customWidth="1"/>
    <col min="5382" max="5382" width="7.33203125" bestFit="1" customWidth="1"/>
    <col min="5383" max="5383" width="4.1640625" bestFit="1" customWidth="1"/>
    <col min="5384" max="5384" width="15.83203125" bestFit="1" customWidth="1"/>
    <col min="5385" max="5385" width="10" bestFit="1" customWidth="1"/>
    <col min="5386" max="5386" width="13.1640625" bestFit="1" customWidth="1"/>
    <col min="5387" max="5387" width="30" bestFit="1" customWidth="1"/>
    <col min="5633" max="5633" width="49.83203125" bestFit="1" customWidth="1"/>
    <col min="5634" max="5634" width="9" bestFit="1" customWidth="1"/>
    <col min="5635" max="5635" width="14.6640625" bestFit="1" customWidth="1"/>
    <col min="5636" max="5636" width="18.5" bestFit="1" customWidth="1"/>
    <col min="5637" max="5637" width="32.83203125" bestFit="1" customWidth="1"/>
    <col min="5638" max="5638" width="7.33203125" bestFit="1" customWidth="1"/>
    <col min="5639" max="5639" width="4.1640625" bestFit="1" customWidth="1"/>
    <col min="5640" max="5640" width="15.83203125" bestFit="1" customWidth="1"/>
    <col min="5641" max="5641" width="10" bestFit="1" customWidth="1"/>
    <col min="5642" max="5642" width="13.1640625" bestFit="1" customWidth="1"/>
    <col min="5643" max="5643" width="30" bestFit="1" customWidth="1"/>
    <col min="5889" max="5889" width="49.83203125" bestFit="1" customWidth="1"/>
    <col min="5890" max="5890" width="9" bestFit="1" customWidth="1"/>
    <col min="5891" max="5891" width="14.6640625" bestFit="1" customWidth="1"/>
    <col min="5892" max="5892" width="18.5" bestFit="1" customWidth="1"/>
    <col min="5893" max="5893" width="32.83203125" bestFit="1" customWidth="1"/>
    <col min="5894" max="5894" width="7.33203125" bestFit="1" customWidth="1"/>
    <col min="5895" max="5895" width="4.1640625" bestFit="1" customWidth="1"/>
    <col min="5896" max="5896" width="15.83203125" bestFit="1" customWidth="1"/>
    <col min="5897" max="5897" width="10" bestFit="1" customWidth="1"/>
    <col min="5898" max="5898" width="13.1640625" bestFit="1" customWidth="1"/>
    <col min="5899" max="5899" width="30" bestFit="1" customWidth="1"/>
    <col min="6145" max="6145" width="49.83203125" bestFit="1" customWidth="1"/>
    <col min="6146" max="6146" width="9" bestFit="1" customWidth="1"/>
    <col min="6147" max="6147" width="14.6640625" bestFit="1" customWidth="1"/>
    <col min="6148" max="6148" width="18.5" bestFit="1" customWidth="1"/>
    <col min="6149" max="6149" width="32.83203125" bestFit="1" customWidth="1"/>
    <col min="6150" max="6150" width="7.33203125" bestFit="1" customWidth="1"/>
    <col min="6151" max="6151" width="4.1640625" bestFit="1" customWidth="1"/>
    <col min="6152" max="6152" width="15.83203125" bestFit="1" customWidth="1"/>
    <col min="6153" max="6153" width="10" bestFit="1" customWidth="1"/>
    <col min="6154" max="6154" width="13.1640625" bestFit="1" customWidth="1"/>
    <col min="6155" max="6155" width="30" bestFit="1" customWidth="1"/>
    <col min="6401" max="6401" width="49.83203125" bestFit="1" customWidth="1"/>
    <col min="6402" max="6402" width="9" bestFit="1" customWidth="1"/>
    <col min="6403" max="6403" width="14.6640625" bestFit="1" customWidth="1"/>
    <col min="6404" max="6404" width="18.5" bestFit="1" customWidth="1"/>
    <col min="6405" max="6405" width="32.83203125" bestFit="1" customWidth="1"/>
    <col min="6406" max="6406" width="7.33203125" bestFit="1" customWidth="1"/>
    <col min="6407" max="6407" width="4.1640625" bestFit="1" customWidth="1"/>
    <col min="6408" max="6408" width="15.83203125" bestFit="1" customWidth="1"/>
    <col min="6409" max="6409" width="10" bestFit="1" customWidth="1"/>
    <col min="6410" max="6410" width="13.1640625" bestFit="1" customWidth="1"/>
    <col min="6411" max="6411" width="30" bestFit="1" customWidth="1"/>
    <col min="6657" max="6657" width="49.83203125" bestFit="1" customWidth="1"/>
    <col min="6658" max="6658" width="9" bestFit="1" customWidth="1"/>
    <col min="6659" max="6659" width="14.6640625" bestFit="1" customWidth="1"/>
    <col min="6660" max="6660" width="18.5" bestFit="1" customWidth="1"/>
    <col min="6661" max="6661" width="32.83203125" bestFit="1" customWidth="1"/>
    <col min="6662" max="6662" width="7.33203125" bestFit="1" customWidth="1"/>
    <col min="6663" max="6663" width="4.1640625" bestFit="1" customWidth="1"/>
    <col min="6664" max="6664" width="15.83203125" bestFit="1" customWidth="1"/>
    <col min="6665" max="6665" width="10" bestFit="1" customWidth="1"/>
    <col min="6666" max="6666" width="13.1640625" bestFit="1" customWidth="1"/>
    <col min="6667" max="6667" width="30" bestFit="1" customWidth="1"/>
    <col min="6913" max="6913" width="49.83203125" bestFit="1" customWidth="1"/>
    <col min="6914" max="6914" width="9" bestFit="1" customWidth="1"/>
    <col min="6915" max="6915" width="14.6640625" bestFit="1" customWidth="1"/>
    <col min="6916" max="6916" width="18.5" bestFit="1" customWidth="1"/>
    <col min="6917" max="6917" width="32.83203125" bestFit="1" customWidth="1"/>
    <col min="6918" max="6918" width="7.33203125" bestFit="1" customWidth="1"/>
    <col min="6919" max="6919" width="4.1640625" bestFit="1" customWidth="1"/>
    <col min="6920" max="6920" width="15.83203125" bestFit="1" customWidth="1"/>
    <col min="6921" max="6921" width="10" bestFit="1" customWidth="1"/>
    <col min="6922" max="6922" width="13.1640625" bestFit="1" customWidth="1"/>
    <col min="6923" max="6923" width="30" bestFit="1" customWidth="1"/>
    <col min="7169" max="7169" width="49.83203125" bestFit="1" customWidth="1"/>
    <col min="7170" max="7170" width="9" bestFit="1" customWidth="1"/>
    <col min="7171" max="7171" width="14.6640625" bestFit="1" customWidth="1"/>
    <col min="7172" max="7172" width="18.5" bestFit="1" customWidth="1"/>
    <col min="7173" max="7173" width="32.83203125" bestFit="1" customWidth="1"/>
    <col min="7174" max="7174" width="7.33203125" bestFit="1" customWidth="1"/>
    <col min="7175" max="7175" width="4.1640625" bestFit="1" customWidth="1"/>
    <col min="7176" max="7176" width="15.83203125" bestFit="1" customWidth="1"/>
    <col min="7177" max="7177" width="10" bestFit="1" customWidth="1"/>
    <col min="7178" max="7178" width="13.1640625" bestFit="1" customWidth="1"/>
    <col min="7179" max="7179" width="30" bestFit="1" customWidth="1"/>
    <col min="7425" max="7425" width="49.83203125" bestFit="1" customWidth="1"/>
    <col min="7426" max="7426" width="9" bestFit="1" customWidth="1"/>
    <col min="7427" max="7427" width="14.6640625" bestFit="1" customWidth="1"/>
    <col min="7428" max="7428" width="18.5" bestFit="1" customWidth="1"/>
    <col min="7429" max="7429" width="32.83203125" bestFit="1" customWidth="1"/>
    <col min="7430" max="7430" width="7.33203125" bestFit="1" customWidth="1"/>
    <col min="7431" max="7431" width="4.1640625" bestFit="1" customWidth="1"/>
    <col min="7432" max="7432" width="15.83203125" bestFit="1" customWidth="1"/>
    <col min="7433" max="7433" width="10" bestFit="1" customWidth="1"/>
    <col min="7434" max="7434" width="13.1640625" bestFit="1" customWidth="1"/>
    <col min="7435" max="7435" width="30" bestFit="1" customWidth="1"/>
    <col min="7681" max="7681" width="49.83203125" bestFit="1" customWidth="1"/>
    <col min="7682" max="7682" width="9" bestFit="1" customWidth="1"/>
    <col min="7683" max="7683" width="14.6640625" bestFit="1" customWidth="1"/>
    <col min="7684" max="7684" width="18.5" bestFit="1" customWidth="1"/>
    <col min="7685" max="7685" width="32.83203125" bestFit="1" customWidth="1"/>
    <col min="7686" max="7686" width="7.33203125" bestFit="1" customWidth="1"/>
    <col min="7687" max="7687" width="4.1640625" bestFit="1" customWidth="1"/>
    <col min="7688" max="7688" width="15.83203125" bestFit="1" customWidth="1"/>
    <col min="7689" max="7689" width="10" bestFit="1" customWidth="1"/>
    <col min="7690" max="7690" width="13.1640625" bestFit="1" customWidth="1"/>
    <col min="7691" max="7691" width="30" bestFit="1" customWidth="1"/>
    <col min="7937" max="7937" width="49.83203125" bestFit="1" customWidth="1"/>
    <col min="7938" max="7938" width="9" bestFit="1" customWidth="1"/>
    <col min="7939" max="7939" width="14.6640625" bestFit="1" customWidth="1"/>
    <col min="7940" max="7940" width="18.5" bestFit="1" customWidth="1"/>
    <col min="7941" max="7941" width="32.83203125" bestFit="1" customWidth="1"/>
    <col min="7942" max="7942" width="7.33203125" bestFit="1" customWidth="1"/>
    <col min="7943" max="7943" width="4.1640625" bestFit="1" customWidth="1"/>
    <col min="7944" max="7944" width="15.83203125" bestFit="1" customWidth="1"/>
    <col min="7945" max="7945" width="10" bestFit="1" customWidth="1"/>
    <col min="7946" max="7946" width="13.1640625" bestFit="1" customWidth="1"/>
    <col min="7947" max="7947" width="30" bestFit="1" customWidth="1"/>
    <col min="8193" max="8193" width="49.83203125" bestFit="1" customWidth="1"/>
    <col min="8194" max="8194" width="9" bestFit="1" customWidth="1"/>
    <col min="8195" max="8195" width="14.6640625" bestFit="1" customWidth="1"/>
    <col min="8196" max="8196" width="18.5" bestFit="1" customWidth="1"/>
    <col min="8197" max="8197" width="32.83203125" bestFit="1" customWidth="1"/>
    <col min="8198" max="8198" width="7.33203125" bestFit="1" customWidth="1"/>
    <col min="8199" max="8199" width="4.1640625" bestFit="1" customWidth="1"/>
    <col min="8200" max="8200" width="15.83203125" bestFit="1" customWidth="1"/>
    <col min="8201" max="8201" width="10" bestFit="1" customWidth="1"/>
    <col min="8202" max="8202" width="13.1640625" bestFit="1" customWidth="1"/>
    <col min="8203" max="8203" width="30" bestFit="1" customWidth="1"/>
    <col min="8449" max="8449" width="49.83203125" bestFit="1" customWidth="1"/>
    <col min="8450" max="8450" width="9" bestFit="1" customWidth="1"/>
    <col min="8451" max="8451" width="14.6640625" bestFit="1" customWidth="1"/>
    <col min="8452" max="8452" width="18.5" bestFit="1" customWidth="1"/>
    <col min="8453" max="8453" width="32.83203125" bestFit="1" customWidth="1"/>
    <col min="8454" max="8454" width="7.33203125" bestFit="1" customWidth="1"/>
    <col min="8455" max="8455" width="4.1640625" bestFit="1" customWidth="1"/>
    <col min="8456" max="8456" width="15.83203125" bestFit="1" customWidth="1"/>
    <col min="8457" max="8457" width="10" bestFit="1" customWidth="1"/>
    <col min="8458" max="8458" width="13.1640625" bestFit="1" customWidth="1"/>
    <col min="8459" max="8459" width="30" bestFit="1" customWidth="1"/>
    <col min="8705" max="8705" width="49.83203125" bestFit="1" customWidth="1"/>
    <col min="8706" max="8706" width="9" bestFit="1" customWidth="1"/>
    <col min="8707" max="8707" width="14.6640625" bestFit="1" customWidth="1"/>
    <col min="8708" max="8708" width="18.5" bestFit="1" customWidth="1"/>
    <col min="8709" max="8709" width="32.83203125" bestFit="1" customWidth="1"/>
    <col min="8710" max="8710" width="7.33203125" bestFit="1" customWidth="1"/>
    <col min="8711" max="8711" width="4.1640625" bestFit="1" customWidth="1"/>
    <col min="8712" max="8712" width="15.83203125" bestFit="1" customWidth="1"/>
    <col min="8713" max="8713" width="10" bestFit="1" customWidth="1"/>
    <col min="8714" max="8714" width="13.1640625" bestFit="1" customWidth="1"/>
    <col min="8715" max="8715" width="30" bestFit="1" customWidth="1"/>
    <col min="8961" max="8961" width="49.83203125" bestFit="1" customWidth="1"/>
    <col min="8962" max="8962" width="9" bestFit="1" customWidth="1"/>
    <col min="8963" max="8963" width="14.6640625" bestFit="1" customWidth="1"/>
    <col min="8964" max="8964" width="18.5" bestFit="1" customWidth="1"/>
    <col min="8965" max="8965" width="32.83203125" bestFit="1" customWidth="1"/>
    <col min="8966" max="8966" width="7.33203125" bestFit="1" customWidth="1"/>
    <col min="8967" max="8967" width="4.1640625" bestFit="1" customWidth="1"/>
    <col min="8968" max="8968" width="15.83203125" bestFit="1" customWidth="1"/>
    <col min="8969" max="8969" width="10" bestFit="1" customWidth="1"/>
    <col min="8970" max="8970" width="13.1640625" bestFit="1" customWidth="1"/>
    <col min="8971" max="8971" width="30" bestFit="1" customWidth="1"/>
    <col min="9217" max="9217" width="49.83203125" bestFit="1" customWidth="1"/>
    <col min="9218" max="9218" width="9" bestFit="1" customWidth="1"/>
    <col min="9219" max="9219" width="14.6640625" bestFit="1" customWidth="1"/>
    <col min="9220" max="9220" width="18.5" bestFit="1" customWidth="1"/>
    <col min="9221" max="9221" width="32.83203125" bestFit="1" customWidth="1"/>
    <col min="9222" max="9222" width="7.33203125" bestFit="1" customWidth="1"/>
    <col min="9223" max="9223" width="4.1640625" bestFit="1" customWidth="1"/>
    <col min="9224" max="9224" width="15.83203125" bestFit="1" customWidth="1"/>
    <col min="9225" max="9225" width="10" bestFit="1" customWidth="1"/>
    <col min="9226" max="9226" width="13.1640625" bestFit="1" customWidth="1"/>
    <col min="9227" max="9227" width="30" bestFit="1" customWidth="1"/>
    <col min="9473" max="9473" width="49.83203125" bestFit="1" customWidth="1"/>
    <col min="9474" max="9474" width="9" bestFit="1" customWidth="1"/>
    <col min="9475" max="9475" width="14.6640625" bestFit="1" customWidth="1"/>
    <col min="9476" max="9476" width="18.5" bestFit="1" customWidth="1"/>
    <col min="9477" max="9477" width="32.83203125" bestFit="1" customWidth="1"/>
    <col min="9478" max="9478" width="7.33203125" bestFit="1" customWidth="1"/>
    <col min="9479" max="9479" width="4.1640625" bestFit="1" customWidth="1"/>
    <col min="9480" max="9480" width="15.83203125" bestFit="1" customWidth="1"/>
    <col min="9481" max="9481" width="10" bestFit="1" customWidth="1"/>
    <col min="9482" max="9482" width="13.1640625" bestFit="1" customWidth="1"/>
    <col min="9483" max="9483" width="30" bestFit="1" customWidth="1"/>
    <col min="9729" max="9729" width="49.83203125" bestFit="1" customWidth="1"/>
    <col min="9730" max="9730" width="9" bestFit="1" customWidth="1"/>
    <col min="9731" max="9731" width="14.6640625" bestFit="1" customWidth="1"/>
    <col min="9732" max="9732" width="18.5" bestFit="1" customWidth="1"/>
    <col min="9733" max="9733" width="32.83203125" bestFit="1" customWidth="1"/>
    <col min="9734" max="9734" width="7.33203125" bestFit="1" customWidth="1"/>
    <col min="9735" max="9735" width="4.1640625" bestFit="1" customWidth="1"/>
    <col min="9736" max="9736" width="15.83203125" bestFit="1" customWidth="1"/>
    <col min="9737" max="9737" width="10" bestFit="1" customWidth="1"/>
    <col min="9738" max="9738" width="13.1640625" bestFit="1" customWidth="1"/>
    <col min="9739" max="9739" width="30" bestFit="1" customWidth="1"/>
    <col min="9985" max="9985" width="49.83203125" bestFit="1" customWidth="1"/>
    <col min="9986" max="9986" width="9" bestFit="1" customWidth="1"/>
    <col min="9987" max="9987" width="14.6640625" bestFit="1" customWidth="1"/>
    <col min="9988" max="9988" width="18.5" bestFit="1" customWidth="1"/>
    <col min="9989" max="9989" width="32.83203125" bestFit="1" customWidth="1"/>
    <col min="9990" max="9990" width="7.33203125" bestFit="1" customWidth="1"/>
    <col min="9991" max="9991" width="4.1640625" bestFit="1" customWidth="1"/>
    <col min="9992" max="9992" width="15.83203125" bestFit="1" customWidth="1"/>
    <col min="9993" max="9993" width="10" bestFit="1" customWidth="1"/>
    <col min="9994" max="9994" width="13.1640625" bestFit="1" customWidth="1"/>
    <col min="9995" max="9995" width="30" bestFit="1" customWidth="1"/>
    <col min="10241" max="10241" width="49.83203125" bestFit="1" customWidth="1"/>
    <col min="10242" max="10242" width="9" bestFit="1" customWidth="1"/>
    <col min="10243" max="10243" width="14.6640625" bestFit="1" customWidth="1"/>
    <col min="10244" max="10244" width="18.5" bestFit="1" customWidth="1"/>
    <col min="10245" max="10245" width="32.83203125" bestFit="1" customWidth="1"/>
    <col min="10246" max="10246" width="7.33203125" bestFit="1" customWidth="1"/>
    <col min="10247" max="10247" width="4.1640625" bestFit="1" customWidth="1"/>
    <col min="10248" max="10248" width="15.83203125" bestFit="1" customWidth="1"/>
    <col min="10249" max="10249" width="10" bestFit="1" customWidth="1"/>
    <col min="10250" max="10250" width="13.1640625" bestFit="1" customWidth="1"/>
    <col min="10251" max="10251" width="30" bestFit="1" customWidth="1"/>
    <col min="10497" max="10497" width="49.83203125" bestFit="1" customWidth="1"/>
    <col min="10498" max="10498" width="9" bestFit="1" customWidth="1"/>
    <col min="10499" max="10499" width="14.6640625" bestFit="1" customWidth="1"/>
    <col min="10500" max="10500" width="18.5" bestFit="1" customWidth="1"/>
    <col min="10501" max="10501" width="32.83203125" bestFit="1" customWidth="1"/>
    <col min="10502" max="10502" width="7.33203125" bestFit="1" customWidth="1"/>
    <col min="10503" max="10503" width="4.1640625" bestFit="1" customWidth="1"/>
    <col min="10504" max="10504" width="15.83203125" bestFit="1" customWidth="1"/>
    <col min="10505" max="10505" width="10" bestFit="1" customWidth="1"/>
    <col min="10506" max="10506" width="13.1640625" bestFit="1" customWidth="1"/>
    <col min="10507" max="10507" width="30" bestFit="1" customWidth="1"/>
    <col min="10753" max="10753" width="49.83203125" bestFit="1" customWidth="1"/>
    <col min="10754" max="10754" width="9" bestFit="1" customWidth="1"/>
    <col min="10755" max="10755" width="14.6640625" bestFit="1" customWidth="1"/>
    <col min="10756" max="10756" width="18.5" bestFit="1" customWidth="1"/>
    <col min="10757" max="10757" width="32.83203125" bestFit="1" customWidth="1"/>
    <col min="10758" max="10758" width="7.33203125" bestFit="1" customWidth="1"/>
    <col min="10759" max="10759" width="4.1640625" bestFit="1" customWidth="1"/>
    <col min="10760" max="10760" width="15.83203125" bestFit="1" customWidth="1"/>
    <col min="10761" max="10761" width="10" bestFit="1" customWidth="1"/>
    <col min="10762" max="10762" width="13.1640625" bestFit="1" customWidth="1"/>
    <col min="10763" max="10763" width="30" bestFit="1" customWidth="1"/>
    <col min="11009" max="11009" width="49.83203125" bestFit="1" customWidth="1"/>
    <col min="11010" max="11010" width="9" bestFit="1" customWidth="1"/>
    <col min="11011" max="11011" width="14.6640625" bestFit="1" customWidth="1"/>
    <col min="11012" max="11012" width="18.5" bestFit="1" customWidth="1"/>
    <col min="11013" max="11013" width="32.83203125" bestFit="1" customWidth="1"/>
    <col min="11014" max="11014" width="7.33203125" bestFit="1" customWidth="1"/>
    <col min="11015" max="11015" width="4.1640625" bestFit="1" customWidth="1"/>
    <col min="11016" max="11016" width="15.83203125" bestFit="1" customWidth="1"/>
    <col min="11017" max="11017" width="10" bestFit="1" customWidth="1"/>
    <col min="11018" max="11018" width="13.1640625" bestFit="1" customWidth="1"/>
    <col min="11019" max="11019" width="30" bestFit="1" customWidth="1"/>
    <col min="11265" max="11265" width="49.83203125" bestFit="1" customWidth="1"/>
    <col min="11266" max="11266" width="9" bestFit="1" customWidth="1"/>
    <col min="11267" max="11267" width="14.6640625" bestFit="1" customWidth="1"/>
    <col min="11268" max="11268" width="18.5" bestFit="1" customWidth="1"/>
    <col min="11269" max="11269" width="32.83203125" bestFit="1" customWidth="1"/>
    <col min="11270" max="11270" width="7.33203125" bestFit="1" customWidth="1"/>
    <col min="11271" max="11271" width="4.1640625" bestFit="1" customWidth="1"/>
    <col min="11272" max="11272" width="15.83203125" bestFit="1" customWidth="1"/>
    <col min="11273" max="11273" width="10" bestFit="1" customWidth="1"/>
    <col min="11274" max="11274" width="13.1640625" bestFit="1" customWidth="1"/>
    <col min="11275" max="11275" width="30" bestFit="1" customWidth="1"/>
    <col min="11521" max="11521" width="49.83203125" bestFit="1" customWidth="1"/>
    <col min="11522" max="11522" width="9" bestFit="1" customWidth="1"/>
    <col min="11523" max="11523" width="14.6640625" bestFit="1" customWidth="1"/>
    <col min="11524" max="11524" width="18.5" bestFit="1" customWidth="1"/>
    <col min="11525" max="11525" width="32.83203125" bestFit="1" customWidth="1"/>
    <col min="11526" max="11526" width="7.33203125" bestFit="1" customWidth="1"/>
    <col min="11527" max="11527" width="4.1640625" bestFit="1" customWidth="1"/>
    <col min="11528" max="11528" width="15.83203125" bestFit="1" customWidth="1"/>
    <col min="11529" max="11529" width="10" bestFit="1" customWidth="1"/>
    <col min="11530" max="11530" width="13.1640625" bestFit="1" customWidth="1"/>
    <col min="11531" max="11531" width="30" bestFit="1" customWidth="1"/>
    <col min="11777" max="11777" width="49.83203125" bestFit="1" customWidth="1"/>
    <col min="11778" max="11778" width="9" bestFit="1" customWidth="1"/>
    <col min="11779" max="11779" width="14.6640625" bestFit="1" customWidth="1"/>
    <col min="11780" max="11780" width="18.5" bestFit="1" customWidth="1"/>
    <col min="11781" max="11781" width="32.83203125" bestFit="1" customWidth="1"/>
    <col min="11782" max="11782" width="7.33203125" bestFit="1" customWidth="1"/>
    <col min="11783" max="11783" width="4.1640625" bestFit="1" customWidth="1"/>
    <col min="11784" max="11784" width="15.83203125" bestFit="1" customWidth="1"/>
    <col min="11785" max="11785" width="10" bestFit="1" customWidth="1"/>
    <col min="11786" max="11786" width="13.1640625" bestFit="1" customWidth="1"/>
    <col min="11787" max="11787" width="30" bestFit="1" customWidth="1"/>
    <col min="12033" max="12033" width="49.83203125" bestFit="1" customWidth="1"/>
    <col min="12034" max="12034" width="9" bestFit="1" customWidth="1"/>
    <col min="12035" max="12035" width="14.6640625" bestFit="1" customWidth="1"/>
    <col min="12036" max="12036" width="18.5" bestFit="1" customWidth="1"/>
    <col min="12037" max="12037" width="32.83203125" bestFit="1" customWidth="1"/>
    <col min="12038" max="12038" width="7.33203125" bestFit="1" customWidth="1"/>
    <col min="12039" max="12039" width="4.1640625" bestFit="1" customWidth="1"/>
    <col min="12040" max="12040" width="15.83203125" bestFit="1" customWidth="1"/>
    <col min="12041" max="12041" width="10" bestFit="1" customWidth="1"/>
    <col min="12042" max="12042" width="13.1640625" bestFit="1" customWidth="1"/>
    <col min="12043" max="12043" width="30" bestFit="1" customWidth="1"/>
    <col min="12289" max="12289" width="49.83203125" bestFit="1" customWidth="1"/>
    <col min="12290" max="12290" width="9" bestFit="1" customWidth="1"/>
    <col min="12291" max="12291" width="14.6640625" bestFit="1" customWidth="1"/>
    <col min="12292" max="12292" width="18.5" bestFit="1" customWidth="1"/>
    <col min="12293" max="12293" width="32.83203125" bestFit="1" customWidth="1"/>
    <col min="12294" max="12294" width="7.33203125" bestFit="1" customWidth="1"/>
    <col min="12295" max="12295" width="4.1640625" bestFit="1" customWidth="1"/>
    <col min="12296" max="12296" width="15.83203125" bestFit="1" customWidth="1"/>
    <col min="12297" max="12297" width="10" bestFit="1" customWidth="1"/>
    <col min="12298" max="12298" width="13.1640625" bestFit="1" customWidth="1"/>
    <col min="12299" max="12299" width="30" bestFit="1" customWidth="1"/>
    <col min="12545" max="12545" width="49.83203125" bestFit="1" customWidth="1"/>
    <col min="12546" max="12546" width="9" bestFit="1" customWidth="1"/>
    <col min="12547" max="12547" width="14.6640625" bestFit="1" customWidth="1"/>
    <col min="12548" max="12548" width="18.5" bestFit="1" customWidth="1"/>
    <col min="12549" max="12549" width="32.83203125" bestFit="1" customWidth="1"/>
    <col min="12550" max="12550" width="7.33203125" bestFit="1" customWidth="1"/>
    <col min="12551" max="12551" width="4.1640625" bestFit="1" customWidth="1"/>
    <col min="12552" max="12552" width="15.83203125" bestFit="1" customWidth="1"/>
    <col min="12553" max="12553" width="10" bestFit="1" customWidth="1"/>
    <col min="12554" max="12554" width="13.1640625" bestFit="1" customWidth="1"/>
    <col min="12555" max="12555" width="30" bestFit="1" customWidth="1"/>
    <col min="12801" max="12801" width="49.83203125" bestFit="1" customWidth="1"/>
    <col min="12802" max="12802" width="9" bestFit="1" customWidth="1"/>
    <col min="12803" max="12803" width="14.6640625" bestFit="1" customWidth="1"/>
    <col min="12804" max="12804" width="18.5" bestFit="1" customWidth="1"/>
    <col min="12805" max="12805" width="32.83203125" bestFit="1" customWidth="1"/>
    <col min="12806" max="12806" width="7.33203125" bestFit="1" customWidth="1"/>
    <col min="12807" max="12807" width="4.1640625" bestFit="1" customWidth="1"/>
    <col min="12808" max="12808" width="15.83203125" bestFit="1" customWidth="1"/>
    <col min="12809" max="12809" width="10" bestFit="1" customWidth="1"/>
    <col min="12810" max="12810" width="13.1640625" bestFit="1" customWidth="1"/>
    <col min="12811" max="12811" width="30" bestFit="1" customWidth="1"/>
    <col min="13057" max="13057" width="49.83203125" bestFit="1" customWidth="1"/>
    <col min="13058" max="13058" width="9" bestFit="1" customWidth="1"/>
    <col min="13059" max="13059" width="14.6640625" bestFit="1" customWidth="1"/>
    <col min="13060" max="13060" width="18.5" bestFit="1" customWidth="1"/>
    <col min="13061" max="13061" width="32.83203125" bestFit="1" customWidth="1"/>
    <col min="13062" max="13062" width="7.33203125" bestFit="1" customWidth="1"/>
    <col min="13063" max="13063" width="4.1640625" bestFit="1" customWidth="1"/>
    <col min="13064" max="13064" width="15.83203125" bestFit="1" customWidth="1"/>
    <col min="13065" max="13065" width="10" bestFit="1" customWidth="1"/>
    <col min="13066" max="13066" width="13.1640625" bestFit="1" customWidth="1"/>
    <col min="13067" max="13067" width="30" bestFit="1" customWidth="1"/>
    <col min="13313" max="13313" width="49.83203125" bestFit="1" customWidth="1"/>
    <col min="13314" max="13314" width="9" bestFit="1" customWidth="1"/>
    <col min="13315" max="13315" width="14.6640625" bestFit="1" customWidth="1"/>
    <col min="13316" max="13316" width="18.5" bestFit="1" customWidth="1"/>
    <col min="13317" max="13317" width="32.83203125" bestFit="1" customWidth="1"/>
    <col min="13318" max="13318" width="7.33203125" bestFit="1" customWidth="1"/>
    <col min="13319" max="13319" width="4.1640625" bestFit="1" customWidth="1"/>
    <col min="13320" max="13320" width="15.83203125" bestFit="1" customWidth="1"/>
    <col min="13321" max="13321" width="10" bestFit="1" customWidth="1"/>
    <col min="13322" max="13322" width="13.1640625" bestFit="1" customWidth="1"/>
    <col min="13323" max="13323" width="30" bestFit="1" customWidth="1"/>
    <col min="13569" max="13569" width="49.83203125" bestFit="1" customWidth="1"/>
    <col min="13570" max="13570" width="9" bestFit="1" customWidth="1"/>
    <col min="13571" max="13571" width="14.6640625" bestFit="1" customWidth="1"/>
    <col min="13572" max="13572" width="18.5" bestFit="1" customWidth="1"/>
    <col min="13573" max="13573" width="32.83203125" bestFit="1" customWidth="1"/>
    <col min="13574" max="13574" width="7.33203125" bestFit="1" customWidth="1"/>
    <col min="13575" max="13575" width="4.1640625" bestFit="1" customWidth="1"/>
    <col min="13576" max="13576" width="15.83203125" bestFit="1" customWidth="1"/>
    <col min="13577" max="13577" width="10" bestFit="1" customWidth="1"/>
    <col min="13578" max="13578" width="13.1640625" bestFit="1" customWidth="1"/>
    <col min="13579" max="13579" width="30" bestFit="1" customWidth="1"/>
    <col min="13825" max="13825" width="49.83203125" bestFit="1" customWidth="1"/>
    <col min="13826" max="13826" width="9" bestFit="1" customWidth="1"/>
    <col min="13827" max="13827" width="14.6640625" bestFit="1" customWidth="1"/>
    <col min="13828" max="13828" width="18.5" bestFit="1" customWidth="1"/>
    <col min="13829" max="13829" width="32.83203125" bestFit="1" customWidth="1"/>
    <col min="13830" max="13830" width="7.33203125" bestFit="1" customWidth="1"/>
    <col min="13831" max="13831" width="4.1640625" bestFit="1" customWidth="1"/>
    <col min="13832" max="13832" width="15.83203125" bestFit="1" customWidth="1"/>
    <col min="13833" max="13833" width="10" bestFit="1" customWidth="1"/>
    <col min="13834" max="13834" width="13.1640625" bestFit="1" customWidth="1"/>
    <col min="13835" max="13835" width="30" bestFit="1" customWidth="1"/>
    <col min="14081" max="14081" width="49.83203125" bestFit="1" customWidth="1"/>
    <col min="14082" max="14082" width="9" bestFit="1" customWidth="1"/>
    <col min="14083" max="14083" width="14.6640625" bestFit="1" customWidth="1"/>
    <col min="14084" max="14084" width="18.5" bestFit="1" customWidth="1"/>
    <col min="14085" max="14085" width="32.83203125" bestFit="1" customWidth="1"/>
    <col min="14086" max="14086" width="7.33203125" bestFit="1" customWidth="1"/>
    <col min="14087" max="14087" width="4.1640625" bestFit="1" customWidth="1"/>
    <col min="14088" max="14088" width="15.83203125" bestFit="1" customWidth="1"/>
    <col min="14089" max="14089" width="10" bestFit="1" customWidth="1"/>
    <col min="14090" max="14090" width="13.1640625" bestFit="1" customWidth="1"/>
    <col min="14091" max="14091" width="30" bestFit="1" customWidth="1"/>
    <col min="14337" max="14337" width="49.83203125" bestFit="1" customWidth="1"/>
    <col min="14338" max="14338" width="9" bestFit="1" customWidth="1"/>
    <col min="14339" max="14339" width="14.6640625" bestFit="1" customWidth="1"/>
    <col min="14340" max="14340" width="18.5" bestFit="1" customWidth="1"/>
    <col min="14341" max="14341" width="32.83203125" bestFit="1" customWidth="1"/>
    <col min="14342" max="14342" width="7.33203125" bestFit="1" customWidth="1"/>
    <col min="14343" max="14343" width="4.1640625" bestFit="1" customWidth="1"/>
    <col min="14344" max="14344" width="15.83203125" bestFit="1" customWidth="1"/>
    <col min="14345" max="14345" width="10" bestFit="1" customWidth="1"/>
    <col min="14346" max="14346" width="13.1640625" bestFit="1" customWidth="1"/>
    <col min="14347" max="14347" width="30" bestFit="1" customWidth="1"/>
    <col min="14593" max="14593" width="49.83203125" bestFit="1" customWidth="1"/>
    <col min="14594" max="14594" width="9" bestFit="1" customWidth="1"/>
    <col min="14595" max="14595" width="14.6640625" bestFit="1" customWidth="1"/>
    <col min="14596" max="14596" width="18.5" bestFit="1" customWidth="1"/>
    <col min="14597" max="14597" width="32.83203125" bestFit="1" customWidth="1"/>
    <col min="14598" max="14598" width="7.33203125" bestFit="1" customWidth="1"/>
    <col min="14599" max="14599" width="4.1640625" bestFit="1" customWidth="1"/>
    <col min="14600" max="14600" width="15.83203125" bestFit="1" customWidth="1"/>
    <col min="14601" max="14601" width="10" bestFit="1" customWidth="1"/>
    <col min="14602" max="14602" width="13.1640625" bestFit="1" customWidth="1"/>
    <col min="14603" max="14603" width="30" bestFit="1" customWidth="1"/>
    <col min="14849" max="14849" width="49.83203125" bestFit="1" customWidth="1"/>
    <col min="14850" max="14850" width="9" bestFit="1" customWidth="1"/>
    <col min="14851" max="14851" width="14.6640625" bestFit="1" customWidth="1"/>
    <col min="14852" max="14852" width="18.5" bestFit="1" customWidth="1"/>
    <col min="14853" max="14853" width="32.83203125" bestFit="1" customWidth="1"/>
    <col min="14854" max="14854" width="7.33203125" bestFit="1" customWidth="1"/>
    <col min="14855" max="14855" width="4.1640625" bestFit="1" customWidth="1"/>
    <col min="14856" max="14856" width="15.83203125" bestFit="1" customWidth="1"/>
    <col min="14857" max="14857" width="10" bestFit="1" customWidth="1"/>
    <col min="14858" max="14858" width="13.1640625" bestFit="1" customWidth="1"/>
    <col min="14859" max="14859" width="30" bestFit="1" customWidth="1"/>
    <col min="15105" max="15105" width="49.83203125" bestFit="1" customWidth="1"/>
    <col min="15106" max="15106" width="9" bestFit="1" customWidth="1"/>
    <col min="15107" max="15107" width="14.6640625" bestFit="1" customWidth="1"/>
    <col min="15108" max="15108" width="18.5" bestFit="1" customWidth="1"/>
    <col min="15109" max="15109" width="32.83203125" bestFit="1" customWidth="1"/>
    <col min="15110" max="15110" width="7.33203125" bestFit="1" customWidth="1"/>
    <col min="15111" max="15111" width="4.1640625" bestFit="1" customWidth="1"/>
    <col min="15112" max="15112" width="15.83203125" bestFit="1" customWidth="1"/>
    <col min="15113" max="15113" width="10" bestFit="1" customWidth="1"/>
    <col min="15114" max="15114" width="13.1640625" bestFit="1" customWidth="1"/>
    <col min="15115" max="15115" width="30" bestFit="1" customWidth="1"/>
    <col min="15361" max="15361" width="49.83203125" bestFit="1" customWidth="1"/>
    <col min="15362" max="15362" width="9" bestFit="1" customWidth="1"/>
    <col min="15363" max="15363" width="14.6640625" bestFit="1" customWidth="1"/>
    <col min="15364" max="15364" width="18.5" bestFit="1" customWidth="1"/>
    <col min="15365" max="15365" width="32.83203125" bestFit="1" customWidth="1"/>
    <col min="15366" max="15366" width="7.33203125" bestFit="1" customWidth="1"/>
    <col min="15367" max="15367" width="4.1640625" bestFit="1" customWidth="1"/>
    <col min="15368" max="15368" width="15.83203125" bestFit="1" customWidth="1"/>
    <col min="15369" max="15369" width="10" bestFit="1" customWidth="1"/>
    <col min="15370" max="15370" width="13.1640625" bestFit="1" customWidth="1"/>
    <col min="15371" max="15371" width="30" bestFit="1" customWidth="1"/>
    <col min="15617" max="15617" width="49.83203125" bestFit="1" customWidth="1"/>
    <col min="15618" max="15618" width="9" bestFit="1" customWidth="1"/>
    <col min="15619" max="15619" width="14.6640625" bestFit="1" customWidth="1"/>
    <col min="15620" max="15620" width="18.5" bestFit="1" customWidth="1"/>
    <col min="15621" max="15621" width="32.83203125" bestFit="1" customWidth="1"/>
    <col min="15622" max="15622" width="7.33203125" bestFit="1" customWidth="1"/>
    <col min="15623" max="15623" width="4.1640625" bestFit="1" customWidth="1"/>
    <col min="15624" max="15624" width="15.83203125" bestFit="1" customWidth="1"/>
    <col min="15625" max="15625" width="10" bestFit="1" customWidth="1"/>
    <col min="15626" max="15626" width="13.1640625" bestFit="1" customWidth="1"/>
    <col min="15627" max="15627" width="30" bestFit="1" customWidth="1"/>
    <col min="15873" max="15873" width="49.83203125" bestFit="1" customWidth="1"/>
    <col min="15874" max="15874" width="9" bestFit="1" customWidth="1"/>
    <col min="15875" max="15875" width="14.6640625" bestFit="1" customWidth="1"/>
    <col min="15876" max="15876" width="18.5" bestFit="1" customWidth="1"/>
    <col min="15877" max="15877" width="32.83203125" bestFit="1" customWidth="1"/>
    <col min="15878" max="15878" width="7.33203125" bestFit="1" customWidth="1"/>
    <col min="15879" max="15879" width="4.1640625" bestFit="1" customWidth="1"/>
    <col min="15880" max="15880" width="15.83203125" bestFit="1" customWidth="1"/>
    <col min="15881" max="15881" width="10" bestFit="1" customWidth="1"/>
    <col min="15882" max="15882" width="13.1640625" bestFit="1" customWidth="1"/>
    <col min="15883" max="15883" width="30" bestFit="1" customWidth="1"/>
    <col min="16129" max="16129" width="49.83203125" bestFit="1" customWidth="1"/>
    <col min="16130" max="16130" width="9" bestFit="1" customWidth="1"/>
    <col min="16131" max="16131" width="14.6640625" bestFit="1" customWidth="1"/>
    <col min="16132" max="16132" width="18.5" bestFit="1" customWidth="1"/>
    <col min="16133" max="16133" width="32.83203125" bestFit="1" customWidth="1"/>
    <col min="16134" max="16134" width="7.33203125" bestFit="1" customWidth="1"/>
    <col min="16135" max="16135" width="4.1640625" bestFit="1" customWidth="1"/>
    <col min="16136" max="16136" width="15.83203125" bestFit="1" customWidth="1"/>
    <col min="16137" max="16137" width="10" bestFit="1" customWidth="1"/>
    <col min="16138" max="16138" width="13.1640625" bestFit="1" customWidth="1"/>
    <col min="16139" max="16139" width="30" bestFit="1" customWidth="1"/>
  </cols>
  <sheetData>
    <row r="1" spans="1:11" ht="12.75" customHeight="1">
      <c r="A1" t="s">
        <v>63</v>
      </c>
      <c r="B1" t="s">
        <v>64</v>
      </c>
      <c r="C1" t="s">
        <v>65</v>
      </c>
      <c r="D1" t="s">
        <v>66</v>
      </c>
      <c r="E1" t="s">
        <v>67</v>
      </c>
      <c r="F1" t="s">
        <v>68</v>
      </c>
      <c r="G1" t="s">
        <v>69</v>
      </c>
      <c r="H1" t="s">
        <v>70</v>
      </c>
      <c r="I1" t="s">
        <v>71</v>
      </c>
      <c r="J1" t="s">
        <v>72</v>
      </c>
      <c r="K1" t="s">
        <v>73</v>
      </c>
    </row>
    <row r="2" spans="1:11" ht="12.75" customHeight="1">
      <c r="A2" t="s">
        <v>74</v>
      </c>
      <c r="B2" t="s">
        <v>75</v>
      </c>
      <c r="C2" t="s">
        <v>76</v>
      </c>
      <c r="D2" t="s">
        <v>77</v>
      </c>
      <c r="E2" t="s">
        <v>78</v>
      </c>
      <c r="F2" t="s">
        <v>48</v>
      </c>
      <c r="G2" s="70">
        <v>58</v>
      </c>
      <c r="H2">
        <v>1960</v>
      </c>
      <c r="I2">
        <v>5</v>
      </c>
      <c r="J2">
        <v>1243</v>
      </c>
      <c r="K2" t="s">
        <v>79</v>
      </c>
    </row>
    <row r="3" spans="1:11" ht="12.75" customHeight="1">
      <c r="A3" t="s">
        <v>74</v>
      </c>
      <c r="B3" t="s">
        <v>80</v>
      </c>
      <c r="C3" t="s">
        <v>76</v>
      </c>
      <c r="D3" t="s">
        <v>77</v>
      </c>
      <c r="E3" t="s">
        <v>78</v>
      </c>
      <c r="F3" t="s">
        <v>47</v>
      </c>
      <c r="G3" s="70">
        <v>32</v>
      </c>
      <c r="H3">
        <v>2008</v>
      </c>
      <c r="I3">
        <v>2</v>
      </c>
      <c r="J3">
        <v>1672</v>
      </c>
      <c r="K3" t="s">
        <v>81</v>
      </c>
    </row>
    <row r="4" spans="1:11" ht="12.75" customHeight="1">
      <c r="A4" t="s">
        <v>82</v>
      </c>
      <c r="B4" t="s">
        <v>83</v>
      </c>
      <c r="C4" t="s">
        <v>84</v>
      </c>
      <c r="D4" t="s">
        <v>85</v>
      </c>
      <c r="E4" t="s">
        <v>86</v>
      </c>
      <c r="F4" t="s">
        <v>47</v>
      </c>
      <c r="G4" s="70">
        <v>37</v>
      </c>
      <c r="H4">
        <v>1951</v>
      </c>
      <c r="I4">
        <v>3</v>
      </c>
      <c r="J4">
        <v>377</v>
      </c>
      <c r="K4" t="s">
        <v>87</v>
      </c>
    </row>
    <row r="5" spans="1:11" ht="12.75" customHeight="1">
      <c r="A5" t="s">
        <v>88</v>
      </c>
      <c r="B5" t="s">
        <v>80</v>
      </c>
      <c r="C5" t="s">
        <v>89</v>
      </c>
      <c r="D5" t="s">
        <v>90</v>
      </c>
      <c r="E5" t="s">
        <v>91</v>
      </c>
      <c r="F5" t="s">
        <v>47</v>
      </c>
      <c r="G5" s="70">
        <v>52</v>
      </c>
      <c r="H5">
        <v>1962</v>
      </c>
      <c r="I5">
        <v>4</v>
      </c>
      <c r="J5">
        <v>461</v>
      </c>
      <c r="K5" t="s">
        <v>92</v>
      </c>
    </row>
    <row r="6" spans="1:11" ht="12.75" customHeight="1">
      <c r="A6" t="s">
        <v>93</v>
      </c>
      <c r="B6" t="s">
        <v>83</v>
      </c>
      <c r="C6" t="s">
        <v>94</v>
      </c>
      <c r="D6" t="s">
        <v>89</v>
      </c>
      <c r="E6" t="s">
        <v>95</v>
      </c>
      <c r="F6" t="s">
        <v>47</v>
      </c>
      <c r="G6" s="70">
        <v>23</v>
      </c>
      <c r="H6">
        <v>1950</v>
      </c>
      <c r="I6">
        <v>5</v>
      </c>
      <c r="J6">
        <v>1100</v>
      </c>
      <c r="K6" t="s">
        <v>96</v>
      </c>
    </row>
    <row r="7" spans="1:11" ht="12.75" customHeight="1">
      <c r="A7" t="s">
        <v>97</v>
      </c>
      <c r="B7" t="s">
        <v>83</v>
      </c>
      <c r="C7" t="s">
        <v>98</v>
      </c>
      <c r="D7" t="s">
        <v>99</v>
      </c>
      <c r="E7" t="s">
        <v>100</v>
      </c>
      <c r="F7" t="s">
        <v>47</v>
      </c>
      <c r="G7" s="70">
        <v>38</v>
      </c>
      <c r="H7">
        <v>2012</v>
      </c>
      <c r="I7">
        <v>3</v>
      </c>
      <c r="J7">
        <v>1299</v>
      </c>
      <c r="K7" t="s">
        <v>101</v>
      </c>
    </row>
    <row r="8" spans="1:11" ht="12.75" customHeight="1">
      <c r="A8" t="s">
        <v>97</v>
      </c>
      <c r="B8" t="s">
        <v>102</v>
      </c>
      <c r="C8" t="s">
        <v>98</v>
      </c>
      <c r="D8" t="s">
        <v>99</v>
      </c>
      <c r="E8" t="s">
        <v>100</v>
      </c>
      <c r="F8" t="s">
        <v>48</v>
      </c>
      <c r="G8" s="70">
        <v>68</v>
      </c>
      <c r="H8">
        <v>1993</v>
      </c>
      <c r="I8">
        <v>1</v>
      </c>
      <c r="J8">
        <v>1515</v>
      </c>
      <c r="K8" t="s">
        <v>103</v>
      </c>
    </row>
    <row r="9" spans="1:11" ht="12.75" customHeight="1">
      <c r="A9" t="s">
        <v>104</v>
      </c>
      <c r="B9" t="s">
        <v>80</v>
      </c>
      <c r="C9" t="s">
        <v>105</v>
      </c>
      <c r="D9" t="s">
        <v>106</v>
      </c>
      <c r="E9" t="s">
        <v>107</v>
      </c>
      <c r="F9" t="s">
        <v>47</v>
      </c>
      <c r="G9" s="70">
        <v>74</v>
      </c>
      <c r="H9">
        <v>1994</v>
      </c>
      <c r="I9">
        <v>1</v>
      </c>
      <c r="J9">
        <v>651</v>
      </c>
      <c r="K9" t="s">
        <v>108</v>
      </c>
    </row>
    <row r="10" spans="1:11" ht="12.75" customHeight="1">
      <c r="A10" t="s">
        <v>109</v>
      </c>
      <c r="B10" t="s">
        <v>102</v>
      </c>
      <c r="C10" t="s">
        <v>110</v>
      </c>
      <c r="D10" t="s">
        <v>111</v>
      </c>
      <c r="E10" t="s">
        <v>112</v>
      </c>
      <c r="F10" t="s">
        <v>47</v>
      </c>
      <c r="G10" s="70">
        <v>62</v>
      </c>
      <c r="H10">
        <v>2013</v>
      </c>
      <c r="I10">
        <v>4</v>
      </c>
      <c r="J10">
        <v>323</v>
      </c>
      <c r="K10" t="s">
        <v>113</v>
      </c>
    </row>
    <row r="11" spans="1:11" ht="12.75" customHeight="1">
      <c r="A11" t="s">
        <v>114</v>
      </c>
      <c r="B11" t="s">
        <v>83</v>
      </c>
      <c r="C11" t="s">
        <v>115</v>
      </c>
      <c r="D11" t="s">
        <v>116</v>
      </c>
      <c r="E11" t="s">
        <v>117</v>
      </c>
      <c r="F11" t="s">
        <v>47</v>
      </c>
      <c r="G11" s="70">
        <v>61</v>
      </c>
      <c r="H11">
        <v>2009</v>
      </c>
      <c r="I11">
        <v>4</v>
      </c>
      <c r="J11">
        <v>263</v>
      </c>
      <c r="K11" t="s">
        <v>118</v>
      </c>
    </row>
    <row r="12" spans="1:11" ht="12.75" customHeight="1">
      <c r="A12" t="s">
        <v>119</v>
      </c>
      <c r="B12" t="s">
        <v>83</v>
      </c>
      <c r="C12" t="s">
        <v>120</v>
      </c>
      <c r="D12" t="s">
        <v>121</v>
      </c>
      <c r="E12" t="s">
        <v>122</v>
      </c>
      <c r="F12" t="s">
        <v>47</v>
      </c>
      <c r="G12" s="70">
        <v>57</v>
      </c>
      <c r="H12">
        <v>1994</v>
      </c>
      <c r="I12">
        <v>3</v>
      </c>
      <c r="J12">
        <v>1759</v>
      </c>
      <c r="K12" t="s">
        <v>123</v>
      </c>
    </row>
    <row r="13" spans="1:11" ht="12.75" customHeight="1">
      <c r="A13" t="s">
        <v>124</v>
      </c>
      <c r="B13" t="s">
        <v>83</v>
      </c>
      <c r="C13" t="s">
        <v>125</v>
      </c>
      <c r="D13" t="s">
        <v>126</v>
      </c>
      <c r="E13" t="s">
        <v>127</v>
      </c>
      <c r="F13" t="s">
        <v>47</v>
      </c>
      <c r="G13" s="70">
        <v>40</v>
      </c>
      <c r="H13">
        <v>1952</v>
      </c>
      <c r="I13">
        <v>3</v>
      </c>
      <c r="J13">
        <v>1511</v>
      </c>
      <c r="K13" t="s">
        <v>128</v>
      </c>
    </row>
    <row r="14" spans="1:11" ht="12.75" customHeight="1">
      <c r="A14" t="s">
        <v>129</v>
      </c>
      <c r="B14" t="s">
        <v>102</v>
      </c>
      <c r="C14" t="s">
        <v>130</v>
      </c>
      <c r="D14" t="s">
        <v>131</v>
      </c>
      <c r="E14" t="s">
        <v>132</v>
      </c>
      <c r="F14" t="s">
        <v>47</v>
      </c>
      <c r="G14" s="70">
        <v>56</v>
      </c>
      <c r="H14">
        <v>1951</v>
      </c>
      <c r="I14">
        <v>3</v>
      </c>
      <c r="J14">
        <v>282</v>
      </c>
      <c r="K14" t="s">
        <v>133</v>
      </c>
    </row>
    <row r="15" spans="1:11" ht="12.75" customHeight="1">
      <c r="A15" t="s">
        <v>134</v>
      </c>
      <c r="B15" t="s">
        <v>83</v>
      </c>
      <c r="C15" t="s">
        <v>115</v>
      </c>
      <c r="D15" t="s">
        <v>135</v>
      </c>
      <c r="E15" t="s">
        <v>136</v>
      </c>
      <c r="F15" t="s">
        <v>47</v>
      </c>
      <c r="G15" s="70">
        <v>68</v>
      </c>
      <c r="H15">
        <v>2004</v>
      </c>
      <c r="I15">
        <v>4</v>
      </c>
      <c r="J15">
        <v>529</v>
      </c>
      <c r="K15" t="s">
        <v>137</v>
      </c>
    </row>
    <row r="16" spans="1:11" ht="12.75" customHeight="1">
      <c r="A16" t="s">
        <v>138</v>
      </c>
      <c r="B16" t="s">
        <v>75</v>
      </c>
      <c r="C16" t="s">
        <v>139</v>
      </c>
      <c r="D16" t="s">
        <v>140</v>
      </c>
      <c r="E16" t="s">
        <v>141</v>
      </c>
      <c r="F16" t="s">
        <v>48</v>
      </c>
      <c r="G16" s="70">
        <v>79</v>
      </c>
      <c r="H16">
        <v>1999</v>
      </c>
      <c r="I16">
        <v>3</v>
      </c>
      <c r="J16">
        <v>1304</v>
      </c>
      <c r="K16" t="s">
        <v>142</v>
      </c>
    </row>
    <row r="17" spans="1:11" ht="12.75" customHeight="1">
      <c r="A17" t="s">
        <v>143</v>
      </c>
      <c r="B17" t="s">
        <v>80</v>
      </c>
      <c r="C17" t="s">
        <v>144</v>
      </c>
      <c r="D17" t="s">
        <v>145</v>
      </c>
      <c r="E17" t="s">
        <v>146</v>
      </c>
      <c r="F17" t="s">
        <v>47</v>
      </c>
      <c r="G17" s="70">
        <v>77</v>
      </c>
      <c r="H17">
        <v>2000</v>
      </c>
      <c r="I17">
        <v>5</v>
      </c>
      <c r="J17">
        <v>1012</v>
      </c>
      <c r="K17" t="s">
        <v>147</v>
      </c>
    </row>
    <row r="18" spans="1:11" ht="12.75" customHeight="1">
      <c r="A18" t="s">
        <v>148</v>
      </c>
      <c r="B18" t="s">
        <v>102</v>
      </c>
      <c r="C18" t="s">
        <v>149</v>
      </c>
      <c r="D18" t="s">
        <v>150</v>
      </c>
      <c r="E18" t="s">
        <v>151</v>
      </c>
      <c r="F18" t="s">
        <v>47</v>
      </c>
      <c r="G18" s="70">
        <v>51</v>
      </c>
      <c r="H18">
        <v>2012</v>
      </c>
      <c r="I18">
        <v>2</v>
      </c>
      <c r="J18">
        <v>1491</v>
      </c>
      <c r="K18" t="s">
        <v>152</v>
      </c>
    </row>
    <row r="19" spans="1:11" ht="12.75" customHeight="1">
      <c r="A19" t="s">
        <v>153</v>
      </c>
      <c r="B19" t="s">
        <v>102</v>
      </c>
      <c r="C19" t="s">
        <v>154</v>
      </c>
      <c r="D19" t="s">
        <v>155</v>
      </c>
      <c r="E19" s="71" t="s">
        <v>156</v>
      </c>
      <c r="F19" t="s">
        <v>47</v>
      </c>
      <c r="G19" s="70">
        <v>25</v>
      </c>
      <c r="H19">
        <v>1986</v>
      </c>
      <c r="I19">
        <v>1</v>
      </c>
      <c r="J19">
        <v>487</v>
      </c>
      <c r="K19" t="s">
        <v>157</v>
      </c>
    </row>
    <row r="20" spans="1:11" ht="12.75" customHeight="1">
      <c r="A20" t="s">
        <v>158</v>
      </c>
      <c r="B20" t="s">
        <v>80</v>
      </c>
      <c r="C20" t="s">
        <v>159</v>
      </c>
      <c r="D20" t="s">
        <v>160</v>
      </c>
      <c r="E20" t="s">
        <v>161</v>
      </c>
      <c r="F20" t="s">
        <v>47</v>
      </c>
      <c r="G20" s="70">
        <v>67</v>
      </c>
      <c r="H20">
        <v>1957</v>
      </c>
      <c r="I20">
        <v>1</v>
      </c>
      <c r="J20">
        <v>426</v>
      </c>
      <c r="K20" t="s">
        <v>162</v>
      </c>
    </row>
    <row r="21" spans="1:11" ht="12.75" customHeight="1">
      <c r="A21" t="s">
        <v>163</v>
      </c>
      <c r="B21" t="s">
        <v>75</v>
      </c>
      <c r="C21" t="s">
        <v>164</v>
      </c>
      <c r="D21" t="s">
        <v>165</v>
      </c>
      <c r="E21" t="s">
        <v>166</v>
      </c>
      <c r="F21" t="s">
        <v>47</v>
      </c>
      <c r="G21" s="70">
        <v>41</v>
      </c>
      <c r="H21">
        <v>2007</v>
      </c>
      <c r="I21">
        <v>1</v>
      </c>
      <c r="J21">
        <v>282</v>
      </c>
      <c r="K21" t="s">
        <v>167</v>
      </c>
    </row>
    <row r="22" spans="1:11" ht="12.75" customHeight="1">
      <c r="A22" t="s">
        <v>163</v>
      </c>
      <c r="B22" t="s">
        <v>80</v>
      </c>
      <c r="C22" t="s">
        <v>164</v>
      </c>
      <c r="D22" t="s">
        <v>165</v>
      </c>
      <c r="E22" t="s">
        <v>166</v>
      </c>
      <c r="F22" t="s">
        <v>47</v>
      </c>
      <c r="G22" s="70">
        <v>20</v>
      </c>
      <c r="H22">
        <v>2009</v>
      </c>
      <c r="I22">
        <v>2</v>
      </c>
      <c r="J22">
        <v>100</v>
      </c>
      <c r="K22" t="s">
        <v>167</v>
      </c>
    </row>
    <row r="23" spans="1:11" ht="12.75" customHeight="1">
      <c r="A23" t="s">
        <v>168</v>
      </c>
      <c r="B23" t="s">
        <v>80</v>
      </c>
      <c r="C23" t="s">
        <v>169</v>
      </c>
      <c r="D23" t="s">
        <v>170</v>
      </c>
      <c r="E23" s="71" t="s">
        <v>171</v>
      </c>
      <c r="F23" t="s">
        <v>48</v>
      </c>
      <c r="G23" s="70">
        <v>44</v>
      </c>
      <c r="H23">
        <v>2000</v>
      </c>
      <c r="I23">
        <v>2</v>
      </c>
      <c r="J23">
        <v>1243</v>
      </c>
      <c r="K23" t="s">
        <v>172</v>
      </c>
    </row>
    <row r="24" spans="1:11" ht="12.75" customHeight="1">
      <c r="A24" t="s">
        <v>173</v>
      </c>
      <c r="B24" t="s">
        <v>83</v>
      </c>
      <c r="C24" t="s">
        <v>174</v>
      </c>
      <c r="D24" t="s">
        <v>175</v>
      </c>
      <c r="E24" t="s">
        <v>176</v>
      </c>
      <c r="F24" t="s">
        <v>48</v>
      </c>
      <c r="G24" s="70">
        <v>54</v>
      </c>
      <c r="H24">
        <v>1992</v>
      </c>
      <c r="I24">
        <v>3</v>
      </c>
      <c r="J24">
        <v>1881</v>
      </c>
      <c r="K24" t="s">
        <v>177</v>
      </c>
    </row>
    <row r="25" spans="1:11" ht="12.75" customHeight="1">
      <c r="A25" t="s">
        <v>173</v>
      </c>
      <c r="B25" t="s">
        <v>102</v>
      </c>
      <c r="C25" t="s">
        <v>174</v>
      </c>
      <c r="D25" t="s">
        <v>175</v>
      </c>
      <c r="E25" t="s">
        <v>178</v>
      </c>
      <c r="F25" t="s">
        <v>47</v>
      </c>
      <c r="G25" s="70">
        <v>60</v>
      </c>
      <c r="H25">
        <v>1952</v>
      </c>
      <c r="I25">
        <v>4</v>
      </c>
      <c r="J25">
        <v>411</v>
      </c>
      <c r="K25" t="s">
        <v>179</v>
      </c>
    </row>
    <row r="26" spans="1:11" ht="12.75" customHeight="1">
      <c r="A26" t="s">
        <v>180</v>
      </c>
      <c r="B26" t="s">
        <v>83</v>
      </c>
      <c r="C26" t="s">
        <v>125</v>
      </c>
      <c r="D26" t="s">
        <v>181</v>
      </c>
      <c r="E26" s="71" t="s">
        <v>182</v>
      </c>
      <c r="F26" t="s">
        <v>47</v>
      </c>
      <c r="G26" s="70">
        <v>41</v>
      </c>
      <c r="H26">
        <v>1980</v>
      </c>
      <c r="I26">
        <v>5</v>
      </c>
      <c r="J26">
        <v>1996</v>
      </c>
      <c r="K26" t="s">
        <v>183</v>
      </c>
    </row>
    <row r="27" spans="1:11" ht="12.75" customHeight="1">
      <c r="A27" t="s">
        <v>180</v>
      </c>
      <c r="B27" t="s">
        <v>102</v>
      </c>
      <c r="C27" t="s">
        <v>184</v>
      </c>
      <c r="D27" t="s">
        <v>181</v>
      </c>
      <c r="E27" s="71" t="s">
        <v>185</v>
      </c>
      <c r="F27" t="s">
        <v>47</v>
      </c>
      <c r="G27" s="70">
        <v>37</v>
      </c>
      <c r="H27">
        <v>1988</v>
      </c>
      <c r="I27">
        <v>3</v>
      </c>
      <c r="J27">
        <v>556</v>
      </c>
      <c r="K27" t="s">
        <v>186</v>
      </c>
    </row>
    <row r="28" spans="1:11" ht="12.75" customHeight="1">
      <c r="A28" t="s">
        <v>187</v>
      </c>
      <c r="B28" t="s">
        <v>83</v>
      </c>
      <c r="C28" t="s">
        <v>188</v>
      </c>
      <c r="D28" t="s">
        <v>189</v>
      </c>
      <c r="E28" s="71" t="s">
        <v>190</v>
      </c>
      <c r="F28" t="s">
        <v>48</v>
      </c>
      <c r="G28" s="70">
        <v>38</v>
      </c>
      <c r="H28">
        <v>1955</v>
      </c>
      <c r="I28">
        <v>3</v>
      </c>
      <c r="J28">
        <v>1081</v>
      </c>
      <c r="K28" t="s">
        <v>191</v>
      </c>
    </row>
    <row r="29" spans="1:11" ht="12.75" customHeight="1">
      <c r="A29" t="s">
        <v>192</v>
      </c>
      <c r="B29" t="s">
        <v>75</v>
      </c>
      <c r="C29" t="s">
        <v>164</v>
      </c>
      <c r="D29" t="s">
        <v>193</v>
      </c>
      <c r="E29" t="s">
        <v>194</v>
      </c>
      <c r="F29" t="s">
        <v>47</v>
      </c>
      <c r="G29" s="70">
        <v>18</v>
      </c>
      <c r="H29">
        <v>1954</v>
      </c>
      <c r="I29">
        <v>3</v>
      </c>
      <c r="J29">
        <v>1536</v>
      </c>
      <c r="K29" t="s">
        <v>195</v>
      </c>
    </row>
    <row r="30" spans="1:11" ht="12.75" customHeight="1">
      <c r="A30" t="s">
        <v>196</v>
      </c>
      <c r="B30" t="s">
        <v>102</v>
      </c>
      <c r="C30" t="s">
        <v>197</v>
      </c>
      <c r="D30" t="s">
        <v>198</v>
      </c>
      <c r="E30" t="s">
        <v>199</v>
      </c>
      <c r="F30" t="s">
        <v>47</v>
      </c>
      <c r="G30" s="70">
        <v>67</v>
      </c>
      <c r="H30">
        <v>1956</v>
      </c>
      <c r="I30">
        <v>4</v>
      </c>
      <c r="J30">
        <v>869</v>
      </c>
      <c r="K30" t="s">
        <v>200</v>
      </c>
    </row>
    <row r="31" spans="1:11" ht="12.75" customHeight="1">
      <c r="A31" t="s">
        <v>201</v>
      </c>
      <c r="B31" t="s">
        <v>83</v>
      </c>
      <c r="C31" t="s">
        <v>202</v>
      </c>
      <c r="D31" t="s">
        <v>203</v>
      </c>
      <c r="E31" t="s">
        <v>204</v>
      </c>
      <c r="F31" t="s">
        <v>48</v>
      </c>
      <c r="G31" s="70">
        <v>26</v>
      </c>
      <c r="H31">
        <v>2009</v>
      </c>
      <c r="I31">
        <v>3</v>
      </c>
      <c r="J31">
        <v>1113</v>
      </c>
      <c r="K31" t="s">
        <v>205</v>
      </c>
    </row>
    <row r="32" spans="1:11" ht="12.75" customHeight="1">
      <c r="A32" t="s">
        <v>206</v>
      </c>
      <c r="B32" t="s">
        <v>102</v>
      </c>
      <c r="C32" t="s">
        <v>174</v>
      </c>
      <c r="D32" t="s">
        <v>207</v>
      </c>
      <c r="E32" t="s">
        <v>208</v>
      </c>
      <c r="F32" t="s">
        <v>48</v>
      </c>
      <c r="G32" s="70">
        <v>18</v>
      </c>
      <c r="H32">
        <v>1984</v>
      </c>
      <c r="I32">
        <v>4</v>
      </c>
      <c r="J32">
        <v>939</v>
      </c>
      <c r="K32" t="s">
        <v>209</v>
      </c>
    </row>
    <row r="33" spans="1:11" ht="12.75" customHeight="1">
      <c r="A33" t="s">
        <v>210</v>
      </c>
      <c r="B33" t="s">
        <v>102</v>
      </c>
      <c r="C33" t="s">
        <v>211</v>
      </c>
      <c r="D33" t="s">
        <v>212</v>
      </c>
      <c r="E33" t="s">
        <v>213</v>
      </c>
      <c r="F33" t="s">
        <v>47</v>
      </c>
      <c r="G33" s="70">
        <v>55</v>
      </c>
      <c r="H33">
        <v>1992</v>
      </c>
      <c r="I33">
        <v>2</v>
      </c>
      <c r="J33">
        <v>418</v>
      </c>
      <c r="K33" t="s">
        <v>214</v>
      </c>
    </row>
    <row r="34" spans="1:11" ht="12.75" customHeight="1">
      <c r="A34" t="s">
        <v>215</v>
      </c>
      <c r="B34" t="s">
        <v>83</v>
      </c>
      <c r="C34" t="s">
        <v>211</v>
      </c>
      <c r="D34" t="s">
        <v>216</v>
      </c>
      <c r="E34" s="71" t="s">
        <v>217</v>
      </c>
      <c r="F34" t="s">
        <v>47</v>
      </c>
      <c r="G34" s="70">
        <v>71</v>
      </c>
      <c r="H34">
        <v>2000</v>
      </c>
      <c r="I34">
        <v>4</v>
      </c>
      <c r="J34">
        <v>1089</v>
      </c>
      <c r="K34" t="s">
        <v>218</v>
      </c>
    </row>
    <row r="35" spans="1:11" ht="12.75" customHeight="1">
      <c r="A35" t="s">
        <v>219</v>
      </c>
      <c r="B35" t="s">
        <v>102</v>
      </c>
      <c r="C35" t="s">
        <v>211</v>
      </c>
      <c r="D35" t="s">
        <v>220</v>
      </c>
      <c r="E35" s="71" t="s">
        <v>221</v>
      </c>
      <c r="F35" t="s">
        <v>48</v>
      </c>
      <c r="G35" s="70">
        <v>44</v>
      </c>
      <c r="H35">
        <v>2001</v>
      </c>
      <c r="I35">
        <v>5</v>
      </c>
      <c r="J35">
        <v>1100</v>
      </c>
      <c r="K35" t="s">
        <v>222</v>
      </c>
    </row>
    <row r="36" spans="1:11" ht="12.75" customHeight="1">
      <c r="A36" t="s">
        <v>223</v>
      </c>
      <c r="B36" t="s">
        <v>83</v>
      </c>
      <c r="C36" t="s">
        <v>224</v>
      </c>
      <c r="D36" t="s">
        <v>225</v>
      </c>
      <c r="E36" s="71" t="s">
        <v>226</v>
      </c>
      <c r="F36" t="s">
        <v>47</v>
      </c>
      <c r="G36" s="70">
        <v>29</v>
      </c>
      <c r="H36">
        <v>1951</v>
      </c>
      <c r="I36">
        <v>3</v>
      </c>
      <c r="J36">
        <v>1485</v>
      </c>
      <c r="K36" t="s">
        <v>227</v>
      </c>
    </row>
    <row r="37" spans="1:11" ht="12.75" customHeight="1">
      <c r="A37" t="s">
        <v>228</v>
      </c>
      <c r="B37" t="s">
        <v>75</v>
      </c>
      <c r="C37" t="s">
        <v>229</v>
      </c>
      <c r="D37" t="s">
        <v>89</v>
      </c>
      <c r="E37" s="71" t="s">
        <v>230</v>
      </c>
      <c r="F37" t="s">
        <v>47</v>
      </c>
      <c r="G37" s="70">
        <v>22</v>
      </c>
      <c r="H37">
        <v>1981</v>
      </c>
      <c r="I37">
        <v>3</v>
      </c>
      <c r="J37">
        <v>1231</v>
      </c>
      <c r="K37" t="s">
        <v>231</v>
      </c>
    </row>
    <row r="38" spans="1:11" ht="12.75" customHeight="1">
      <c r="A38" t="s">
        <v>232</v>
      </c>
      <c r="B38" t="s">
        <v>75</v>
      </c>
      <c r="C38" t="s">
        <v>233</v>
      </c>
      <c r="D38" t="s">
        <v>234</v>
      </c>
      <c r="E38" s="71" t="s">
        <v>235</v>
      </c>
      <c r="F38" t="s">
        <v>47</v>
      </c>
      <c r="G38" s="70">
        <v>44</v>
      </c>
      <c r="H38">
        <v>1982</v>
      </c>
      <c r="I38">
        <v>1</v>
      </c>
      <c r="J38">
        <v>481</v>
      </c>
      <c r="K38" t="s">
        <v>236</v>
      </c>
    </row>
    <row r="39" spans="1:11" ht="12.75" customHeight="1">
      <c r="A39" t="s">
        <v>237</v>
      </c>
      <c r="B39" t="s">
        <v>75</v>
      </c>
      <c r="C39" t="s">
        <v>229</v>
      </c>
      <c r="D39" t="s">
        <v>238</v>
      </c>
      <c r="E39" s="71" t="s">
        <v>239</v>
      </c>
      <c r="F39" t="s">
        <v>47</v>
      </c>
      <c r="G39" s="70">
        <v>42</v>
      </c>
      <c r="H39">
        <v>1966</v>
      </c>
      <c r="I39">
        <v>2</v>
      </c>
      <c r="J39">
        <v>1564</v>
      </c>
      <c r="K39" t="s">
        <v>240</v>
      </c>
    </row>
    <row r="40" spans="1:11" ht="12.75" customHeight="1">
      <c r="A40" t="s">
        <v>241</v>
      </c>
      <c r="B40" t="s">
        <v>83</v>
      </c>
      <c r="C40" t="s">
        <v>197</v>
      </c>
      <c r="D40" t="s">
        <v>242</v>
      </c>
      <c r="E40" s="71" t="s">
        <v>243</v>
      </c>
      <c r="F40" t="s">
        <v>47</v>
      </c>
      <c r="G40" s="70">
        <v>32</v>
      </c>
      <c r="H40">
        <v>1997</v>
      </c>
      <c r="I40">
        <v>1</v>
      </c>
      <c r="J40">
        <v>1258</v>
      </c>
      <c r="K40" t="s">
        <v>244</v>
      </c>
    </row>
    <row r="41" spans="1:11" ht="12.75" customHeight="1">
      <c r="A41" t="s">
        <v>241</v>
      </c>
      <c r="B41" t="s">
        <v>102</v>
      </c>
      <c r="C41" t="s">
        <v>245</v>
      </c>
      <c r="D41" t="s">
        <v>242</v>
      </c>
      <c r="E41" s="71" t="s">
        <v>246</v>
      </c>
      <c r="F41" t="s">
        <v>47</v>
      </c>
      <c r="G41" s="70">
        <v>23</v>
      </c>
      <c r="H41">
        <v>1974</v>
      </c>
      <c r="I41">
        <v>4</v>
      </c>
      <c r="J41">
        <v>210</v>
      </c>
      <c r="K41" t="s">
        <v>244</v>
      </c>
    </row>
    <row r="42" spans="1:11" ht="12.75" customHeight="1">
      <c r="A42" t="s">
        <v>247</v>
      </c>
      <c r="B42" t="s">
        <v>83</v>
      </c>
      <c r="C42" t="s">
        <v>248</v>
      </c>
      <c r="D42" t="s">
        <v>249</v>
      </c>
      <c r="E42" s="71" t="s">
        <v>250</v>
      </c>
      <c r="F42" t="s">
        <v>48</v>
      </c>
      <c r="G42" s="70">
        <v>22</v>
      </c>
      <c r="H42">
        <v>1954</v>
      </c>
      <c r="I42">
        <v>2</v>
      </c>
      <c r="J42">
        <v>297</v>
      </c>
      <c r="K42" t="s">
        <v>251</v>
      </c>
    </row>
    <row r="43" spans="1:11" ht="12.75" customHeight="1">
      <c r="A43" t="s">
        <v>247</v>
      </c>
      <c r="B43" t="s">
        <v>102</v>
      </c>
      <c r="C43" t="s">
        <v>248</v>
      </c>
      <c r="D43" t="s">
        <v>249</v>
      </c>
      <c r="E43" s="71" t="s">
        <v>250</v>
      </c>
      <c r="F43" t="s">
        <v>48</v>
      </c>
      <c r="G43" s="70">
        <v>33</v>
      </c>
      <c r="H43">
        <v>2005</v>
      </c>
      <c r="I43">
        <v>1</v>
      </c>
      <c r="J43">
        <v>548</v>
      </c>
      <c r="K43" t="s">
        <v>251</v>
      </c>
    </row>
    <row r="44" spans="1:11" ht="12.75" customHeight="1">
      <c r="A44" t="s">
        <v>252</v>
      </c>
      <c r="B44" t="s">
        <v>102</v>
      </c>
      <c r="C44" t="s">
        <v>174</v>
      </c>
      <c r="D44" t="s">
        <v>253</v>
      </c>
      <c r="E44" s="71" t="s">
        <v>254</v>
      </c>
      <c r="F44" t="s">
        <v>48</v>
      </c>
      <c r="G44" s="70">
        <v>75</v>
      </c>
      <c r="H44">
        <v>1956</v>
      </c>
      <c r="I44">
        <v>3</v>
      </c>
      <c r="J44">
        <v>247</v>
      </c>
      <c r="K44" t="s">
        <v>255</v>
      </c>
    </row>
    <row r="45" spans="1:11" ht="12.75" customHeight="1">
      <c r="A45" t="s">
        <v>256</v>
      </c>
      <c r="B45" t="s">
        <v>80</v>
      </c>
      <c r="C45" t="s">
        <v>233</v>
      </c>
      <c r="D45" t="s">
        <v>257</v>
      </c>
      <c r="E45" t="s">
        <v>258</v>
      </c>
      <c r="F45" t="s">
        <v>48</v>
      </c>
      <c r="G45" s="70">
        <v>59</v>
      </c>
      <c r="H45">
        <v>1956</v>
      </c>
      <c r="I45">
        <v>1</v>
      </c>
      <c r="J45">
        <v>216</v>
      </c>
      <c r="K45" t="s">
        <v>259</v>
      </c>
    </row>
    <row r="46" spans="1:11" ht="12.75" customHeight="1">
      <c r="A46" t="s">
        <v>260</v>
      </c>
      <c r="B46" t="s">
        <v>102</v>
      </c>
      <c r="C46" t="s">
        <v>174</v>
      </c>
      <c r="D46" t="s">
        <v>261</v>
      </c>
      <c r="E46" t="s">
        <v>262</v>
      </c>
      <c r="F46" t="s">
        <v>48</v>
      </c>
      <c r="G46" s="70">
        <v>68</v>
      </c>
      <c r="H46">
        <v>1995</v>
      </c>
      <c r="I46">
        <v>1</v>
      </c>
      <c r="J46">
        <v>1984</v>
      </c>
      <c r="K46" t="s">
        <v>263</v>
      </c>
    </row>
    <row r="47" spans="1:11" ht="12.75" customHeight="1">
      <c r="A47" t="s">
        <v>264</v>
      </c>
      <c r="B47" t="s">
        <v>83</v>
      </c>
      <c r="C47" t="s">
        <v>125</v>
      </c>
      <c r="D47" t="s">
        <v>265</v>
      </c>
      <c r="E47" t="s">
        <v>266</v>
      </c>
      <c r="F47" t="s">
        <v>48</v>
      </c>
      <c r="G47" s="70">
        <v>67</v>
      </c>
      <c r="H47">
        <v>1961</v>
      </c>
      <c r="I47">
        <v>4</v>
      </c>
      <c r="J47">
        <v>538</v>
      </c>
      <c r="K47" t="s">
        <v>267</v>
      </c>
    </row>
    <row r="48" spans="1:11" ht="12.75" customHeight="1">
      <c r="A48" t="s">
        <v>268</v>
      </c>
      <c r="B48" t="s">
        <v>80</v>
      </c>
      <c r="C48" t="s">
        <v>269</v>
      </c>
      <c r="D48" t="s">
        <v>270</v>
      </c>
      <c r="E48" t="s">
        <v>271</v>
      </c>
      <c r="F48" t="s">
        <v>47</v>
      </c>
      <c r="G48" s="70">
        <v>25</v>
      </c>
      <c r="H48">
        <v>1980</v>
      </c>
      <c r="I48">
        <v>2</v>
      </c>
      <c r="J48">
        <v>393</v>
      </c>
      <c r="K48" t="s">
        <v>272</v>
      </c>
    </row>
    <row r="49" spans="1:11" ht="12.75" customHeight="1">
      <c r="A49" t="s">
        <v>273</v>
      </c>
      <c r="B49" t="s">
        <v>75</v>
      </c>
      <c r="C49" t="s">
        <v>274</v>
      </c>
      <c r="D49" t="s">
        <v>275</v>
      </c>
      <c r="E49" s="71" t="s">
        <v>276</v>
      </c>
      <c r="F49" t="s">
        <v>47</v>
      </c>
      <c r="G49" s="70">
        <v>53</v>
      </c>
      <c r="H49">
        <v>1997</v>
      </c>
      <c r="I49">
        <v>5</v>
      </c>
      <c r="J49">
        <v>1908</v>
      </c>
      <c r="K49" t="s">
        <v>277</v>
      </c>
    </row>
    <row r="50" spans="1:11" ht="12.75" customHeight="1">
      <c r="A50" t="s">
        <v>273</v>
      </c>
      <c r="B50" t="s">
        <v>80</v>
      </c>
      <c r="C50" t="s">
        <v>278</v>
      </c>
      <c r="D50" t="s">
        <v>275</v>
      </c>
      <c r="E50" s="71" t="s">
        <v>279</v>
      </c>
      <c r="F50" t="s">
        <v>48</v>
      </c>
      <c r="G50" s="70">
        <v>26</v>
      </c>
      <c r="H50">
        <v>1987</v>
      </c>
      <c r="I50">
        <v>1</v>
      </c>
      <c r="J50">
        <v>365</v>
      </c>
      <c r="K50" t="s">
        <v>280</v>
      </c>
    </row>
    <row r="51" spans="1:11" ht="12.75" customHeight="1">
      <c r="A51" t="s">
        <v>281</v>
      </c>
      <c r="B51" t="s">
        <v>80</v>
      </c>
      <c r="C51" t="s">
        <v>282</v>
      </c>
      <c r="D51" t="s">
        <v>170</v>
      </c>
      <c r="E51" s="71" t="s">
        <v>283</v>
      </c>
      <c r="F51" t="s">
        <v>48</v>
      </c>
      <c r="G51" s="70">
        <v>34</v>
      </c>
      <c r="H51">
        <v>1980</v>
      </c>
      <c r="I51">
        <v>5</v>
      </c>
      <c r="J51">
        <v>1007</v>
      </c>
      <c r="K51" t="s">
        <v>284</v>
      </c>
    </row>
    <row r="52" spans="1:11" ht="12.75" customHeight="1">
      <c r="A52" t="s">
        <v>285</v>
      </c>
      <c r="B52" t="s">
        <v>102</v>
      </c>
      <c r="C52" t="s">
        <v>286</v>
      </c>
      <c r="D52" t="s">
        <v>135</v>
      </c>
      <c r="E52" s="71" t="s">
        <v>287</v>
      </c>
      <c r="F52" t="s">
        <v>47</v>
      </c>
      <c r="G52" s="70">
        <v>66</v>
      </c>
      <c r="H52">
        <v>1958</v>
      </c>
      <c r="I52">
        <v>2</v>
      </c>
      <c r="J52">
        <v>1277</v>
      </c>
      <c r="K52" t="s">
        <v>288</v>
      </c>
    </row>
    <row r="53" spans="1:11" ht="12.75" customHeight="1">
      <c r="A53" t="s">
        <v>289</v>
      </c>
      <c r="B53" t="s">
        <v>75</v>
      </c>
      <c r="C53" t="s">
        <v>290</v>
      </c>
      <c r="D53" t="s">
        <v>149</v>
      </c>
      <c r="E53" s="71" t="s">
        <v>291</v>
      </c>
      <c r="F53" t="s">
        <v>47</v>
      </c>
      <c r="G53" s="70">
        <v>75</v>
      </c>
      <c r="H53">
        <v>1973</v>
      </c>
      <c r="I53">
        <v>1</v>
      </c>
      <c r="J53">
        <v>84</v>
      </c>
      <c r="K53" t="s">
        <v>292</v>
      </c>
    </row>
    <row r="54" spans="1:11" ht="12.75" customHeight="1">
      <c r="A54" t="s">
        <v>293</v>
      </c>
      <c r="B54" t="s">
        <v>80</v>
      </c>
      <c r="C54" t="s">
        <v>294</v>
      </c>
      <c r="D54" t="s">
        <v>295</v>
      </c>
      <c r="E54" s="71" t="s">
        <v>296</v>
      </c>
      <c r="F54" t="s">
        <v>47</v>
      </c>
      <c r="G54" s="70">
        <v>17</v>
      </c>
      <c r="H54">
        <v>1958</v>
      </c>
      <c r="I54">
        <v>3</v>
      </c>
      <c r="J54">
        <v>1473</v>
      </c>
      <c r="K54" t="s">
        <v>297</v>
      </c>
    </row>
    <row r="55" spans="1:11" ht="12.75" customHeight="1">
      <c r="A55" t="s">
        <v>298</v>
      </c>
      <c r="B55" t="s">
        <v>83</v>
      </c>
      <c r="C55" t="s">
        <v>299</v>
      </c>
      <c r="D55" t="s">
        <v>300</v>
      </c>
      <c r="E55" s="71" t="s">
        <v>301</v>
      </c>
      <c r="F55" t="s">
        <v>47</v>
      </c>
      <c r="G55" s="70">
        <v>45</v>
      </c>
      <c r="H55">
        <v>1993</v>
      </c>
      <c r="I55">
        <v>2</v>
      </c>
      <c r="J55">
        <v>951</v>
      </c>
      <c r="K55" t="s">
        <v>302</v>
      </c>
    </row>
    <row r="56" spans="1:11" ht="12.75" customHeight="1">
      <c r="A56" t="s">
        <v>303</v>
      </c>
      <c r="B56" t="s">
        <v>75</v>
      </c>
      <c r="C56" t="s">
        <v>304</v>
      </c>
      <c r="D56" t="s">
        <v>305</v>
      </c>
      <c r="E56" s="71" t="s">
        <v>306</v>
      </c>
      <c r="F56" t="s">
        <v>47</v>
      </c>
      <c r="G56" s="70">
        <v>75</v>
      </c>
      <c r="H56">
        <v>1974</v>
      </c>
      <c r="I56">
        <v>1</v>
      </c>
      <c r="J56">
        <v>487</v>
      </c>
      <c r="K56" t="s">
        <v>307</v>
      </c>
    </row>
    <row r="57" spans="1:11" ht="12.75" customHeight="1">
      <c r="A57" t="s">
        <v>308</v>
      </c>
      <c r="B57" t="s">
        <v>102</v>
      </c>
      <c r="C57" t="s">
        <v>309</v>
      </c>
      <c r="D57" t="s">
        <v>310</v>
      </c>
      <c r="E57" s="71" t="s">
        <v>311</v>
      </c>
      <c r="F57" t="s">
        <v>47</v>
      </c>
      <c r="G57" s="70">
        <v>57</v>
      </c>
      <c r="H57">
        <v>2007</v>
      </c>
      <c r="I57">
        <v>5</v>
      </c>
      <c r="J57">
        <v>636</v>
      </c>
      <c r="K57" t="s">
        <v>312</v>
      </c>
    </row>
    <row r="58" spans="1:11" ht="12.75" customHeight="1">
      <c r="A58" t="s">
        <v>313</v>
      </c>
      <c r="B58" t="s">
        <v>80</v>
      </c>
      <c r="C58" t="s">
        <v>314</v>
      </c>
      <c r="D58" t="s">
        <v>315</v>
      </c>
      <c r="E58" s="71" t="s">
        <v>316</v>
      </c>
      <c r="F58" t="s">
        <v>47</v>
      </c>
      <c r="G58" s="70">
        <v>54</v>
      </c>
      <c r="H58">
        <v>2011</v>
      </c>
      <c r="I58">
        <v>3</v>
      </c>
      <c r="J58">
        <v>903</v>
      </c>
      <c r="K58" t="s">
        <v>317</v>
      </c>
    </row>
    <row r="59" spans="1:11" ht="12.75" customHeight="1">
      <c r="A59" t="s">
        <v>318</v>
      </c>
      <c r="B59" t="s">
        <v>102</v>
      </c>
      <c r="C59" t="s">
        <v>319</v>
      </c>
      <c r="D59" t="s">
        <v>320</v>
      </c>
      <c r="E59" s="71" t="s">
        <v>321</v>
      </c>
      <c r="F59" t="s">
        <v>48</v>
      </c>
      <c r="G59" s="70">
        <v>23</v>
      </c>
      <c r="H59">
        <v>2001</v>
      </c>
      <c r="I59">
        <v>1</v>
      </c>
      <c r="J59">
        <v>746</v>
      </c>
      <c r="K59" t="s">
        <v>322</v>
      </c>
    </row>
    <row r="60" spans="1:11" ht="12.75" customHeight="1">
      <c r="A60" t="s">
        <v>323</v>
      </c>
      <c r="B60" t="s">
        <v>80</v>
      </c>
      <c r="C60" t="s">
        <v>324</v>
      </c>
      <c r="D60" t="s">
        <v>325</v>
      </c>
      <c r="E60" s="71" t="s">
        <v>326</v>
      </c>
      <c r="F60" t="s">
        <v>47</v>
      </c>
      <c r="G60" s="70">
        <v>27</v>
      </c>
      <c r="H60">
        <v>1968</v>
      </c>
      <c r="I60">
        <v>4</v>
      </c>
      <c r="J60">
        <v>1620</v>
      </c>
      <c r="K60" t="s">
        <v>327</v>
      </c>
    </row>
    <row r="61" spans="1:11" ht="12.75" customHeight="1">
      <c r="A61" t="s">
        <v>328</v>
      </c>
      <c r="B61" t="s">
        <v>80</v>
      </c>
      <c r="C61" t="s">
        <v>329</v>
      </c>
      <c r="D61" t="s">
        <v>330</v>
      </c>
      <c r="E61" s="71" t="s">
        <v>331</v>
      </c>
      <c r="F61" t="s">
        <v>47</v>
      </c>
      <c r="G61" s="70">
        <v>36</v>
      </c>
      <c r="H61">
        <v>1981</v>
      </c>
      <c r="I61">
        <v>4</v>
      </c>
      <c r="J61">
        <v>1994</v>
      </c>
      <c r="K61" t="s">
        <v>332</v>
      </c>
    </row>
    <row r="62" spans="1:11" ht="12.75" customHeight="1">
      <c r="A62" t="s">
        <v>333</v>
      </c>
      <c r="B62" t="s">
        <v>80</v>
      </c>
      <c r="C62" t="s">
        <v>334</v>
      </c>
      <c r="D62" t="s">
        <v>335</v>
      </c>
      <c r="E62" s="71" t="s">
        <v>336</v>
      </c>
      <c r="F62" t="s">
        <v>47</v>
      </c>
      <c r="G62" s="70">
        <v>51</v>
      </c>
      <c r="H62">
        <v>1991</v>
      </c>
      <c r="I62">
        <v>4</v>
      </c>
      <c r="J62">
        <v>1503</v>
      </c>
      <c r="K62" t="s">
        <v>337</v>
      </c>
    </row>
    <row r="63" spans="1:11" ht="12.75" customHeight="1">
      <c r="A63" t="s">
        <v>338</v>
      </c>
      <c r="B63" t="s">
        <v>83</v>
      </c>
      <c r="C63" t="s">
        <v>339</v>
      </c>
      <c r="D63" t="s">
        <v>315</v>
      </c>
      <c r="E63" s="71" t="s">
        <v>340</v>
      </c>
      <c r="F63" t="s">
        <v>47</v>
      </c>
      <c r="G63" s="70">
        <v>46</v>
      </c>
      <c r="H63">
        <v>1972</v>
      </c>
      <c r="I63">
        <v>4</v>
      </c>
      <c r="J63">
        <v>1238</v>
      </c>
      <c r="K63" t="s">
        <v>341</v>
      </c>
    </row>
    <row r="64" spans="1:11" ht="12.75" customHeight="1">
      <c r="A64" t="s">
        <v>342</v>
      </c>
      <c r="B64" t="s">
        <v>102</v>
      </c>
      <c r="C64" t="s">
        <v>174</v>
      </c>
      <c r="D64" t="s">
        <v>343</v>
      </c>
      <c r="E64" s="71" t="s">
        <v>344</v>
      </c>
      <c r="F64" t="s">
        <v>48</v>
      </c>
      <c r="G64" s="70">
        <v>26</v>
      </c>
      <c r="H64">
        <v>1975</v>
      </c>
      <c r="I64">
        <v>2</v>
      </c>
      <c r="J64">
        <v>1500</v>
      </c>
      <c r="K64" t="s">
        <v>345</v>
      </c>
    </row>
    <row r="65" spans="1:11" ht="12.75" customHeight="1">
      <c r="A65" t="s">
        <v>346</v>
      </c>
      <c r="B65" t="s">
        <v>83</v>
      </c>
      <c r="C65" t="s">
        <v>347</v>
      </c>
      <c r="D65" t="s">
        <v>348</v>
      </c>
      <c r="E65" s="71" t="s">
        <v>349</v>
      </c>
      <c r="F65" t="s">
        <v>47</v>
      </c>
      <c r="G65" s="70">
        <v>67</v>
      </c>
      <c r="H65">
        <v>1952</v>
      </c>
      <c r="I65">
        <v>3</v>
      </c>
      <c r="J65">
        <v>1412</v>
      </c>
      <c r="K65" t="s">
        <v>350</v>
      </c>
    </row>
    <row r="66" spans="1:11" ht="12.75" customHeight="1">
      <c r="A66" t="s">
        <v>351</v>
      </c>
      <c r="B66" t="s">
        <v>83</v>
      </c>
      <c r="C66" t="s">
        <v>352</v>
      </c>
      <c r="D66" t="s">
        <v>353</v>
      </c>
      <c r="E66" s="71" t="s">
        <v>354</v>
      </c>
      <c r="F66" t="s">
        <v>48</v>
      </c>
      <c r="G66" s="70">
        <v>55</v>
      </c>
      <c r="H66">
        <v>1987</v>
      </c>
      <c r="I66">
        <v>3</v>
      </c>
      <c r="J66">
        <v>307</v>
      </c>
      <c r="K66" t="s">
        <v>355</v>
      </c>
    </row>
    <row r="67" spans="1:11" ht="12.75" customHeight="1">
      <c r="A67" t="s">
        <v>356</v>
      </c>
      <c r="B67" t="s">
        <v>83</v>
      </c>
      <c r="C67" t="s">
        <v>309</v>
      </c>
      <c r="D67" t="s">
        <v>357</v>
      </c>
      <c r="E67" s="71" t="s">
        <v>358</v>
      </c>
      <c r="F67" t="s">
        <v>47</v>
      </c>
      <c r="G67" s="70">
        <v>58</v>
      </c>
      <c r="H67">
        <v>1984</v>
      </c>
      <c r="I67">
        <v>5</v>
      </c>
      <c r="J67">
        <v>365</v>
      </c>
      <c r="K67" t="s">
        <v>359</v>
      </c>
    </row>
    <row r="68" spans="1:11" ht="12.75" customHeight="1">
      <c r="A68" t="s">
        <v>360</v>
      </c>
      <c r="B68" t="s">
        <v>80</v>
      </c>
      <c r="C68" t="s">
        <v>361</v>
      </c>
      <c r="D68" t="s">
        <v>362</v>
      </c>
      <c r="E68" t="s">
        <v>363</v>
      </c>
      <c r="F68" t="s">
        <v>47</v>
      </c>
      <c r="G68" s="70">
        <v>71</v>
      </c>
      <c r="H68">
        <v>1955</v>
      </c>
      <c r="I68">
        <v>4</v>
      </c>
      <c r="J68">
        <v>888</v>
      </c>
      <c r="K68" t="s">
        <v>364</v>
      </c>
    </row>
    <row r="69" spans="1:11" ht="12.75" customHeight="1">
      <c r="A69" t="s">
        <v>365</v>
      </c>
      <c r="B69" t="s">
        <v>75</v>
      </c>
      <c r="C69" t="s">
        <v>366</v>
      </c>
      <c r="D69" t="s">
        <v>367</v>
      </c>
      <c r="E69" s="71" t="s">
        <v>368</v>
      </c>
      <c r="F69" t="s">
        <v>48</v>
      </c>
      <c r="G69" s="70">
        <v>51</v>
      </c>
      <c r="H69">
        <v>1978</v>
      </c>
      <c r="I69">
        <v>2</v>
      </c>
      <c r="J69">
        <v>1097</v>
      </c>
      <c r="K69" t="s">
        <v>369</v>
      </c>
    </row>
    <row r="70" spans="1:11" ht="12.75" customHeight="1">
      <c r="A70" t="s">
        <v>370</v>
      </c>
      <c r="B70" t="s">
        <v>80</v>
      </c>
      <c r="C70" t="s">
        <v>274</v>
      </c>
      <c r="D70" t="s">
        <v>371</v>
      </c>
      <c r="E70" s="71" t="s">
        <v>372</v>
      </c>
      <c r="F70" t="s">
        <v>47</v>
      </c>
      <c r="G70" s="70">
        <v>23</v>
      </c>
      <c r="H70">
        <v>1958</v>
      </c>
      <c r="I70">
        <v>3</v>
      </c>
      <c r="J70">
        <v>1109</v>
      </c>
      <c r="K70" t="s">
        <v>373</v>
      </c>
    </row>
    <row r="71" spans="1:11" ht="12.75" customHeight="1">
      <c r="A71" t="s">
        <v>374</v>
      </c>
      <c r="B71" t="s">
        <v>83</v>
      </c>
      <c r="C71" t="s">
        <v>248</v>
      </c>
      <c r="D71" t="s">
        <v>375</v>
      </c>
      <c r="E71" s="71" t="s">
        <v>376</v>
      </c>
      <c r="F71" t="s">
        <v>47</v>
      </c>
      <c r="G71" s="70">
        <v>29</v>
      </c>
      <c r="H71">
        <v>2004</v>
      </c>
      <c r="I71">
        <v>1</v>
      </c>
      <c r="J71">
        <v>346</v>
      </c>
      <c r="K71" t="s">
        <v>377</v>
      </c>
    </row>
    <row r="72" spans="1:11" ht="12.75" customHeight="1">
      <c r="A72" t="s">
        <v>378</v>
      </c>
      <c r="B72" t="s">
        <v>75</v>
      </c>
      <c r="C72" t="s">
        <v>361</v>
      </c>
      <c r="D72" t="s">
        <v>379</v>
      </c>
      <c r="E72" s="71" t="s">
        <v>380</v>
      </c>
      <c r="F72" t="s">
        <v>47</v>
      </c>
      <c r="G72" s="70">
        <v>65</v>
      </c>
      <c r="H72">
        <v>1959</v>
      </c>
      <c r="I72">
        <v>5</v>
      </c>
      <c r="J72">
        <v>1858</v>
      </c>
      <c r="K72" t="s">
        <v>381</v>
      </c>
    </row>
    <row r="73" spans="1:11" ht="12.75" customHeight="1">
      <c r="A73" t="s">
        <v>382</v>
      </c>
      <c r="B73" t="s">
        <v>102</v>
      </c>
      <c r="C73" t="s">
        <v>383</v>
      </c>
      <c r="D73" t="s">
        <v>384</v>
      </c>
      <c r="E73" s="71" t="s">
        <v>385</v>
      </c>
      <c r="F73" t="s">
        <v>47</v>
      </c>
      <c r="G73" s="70">
        <v>33</v>
      </c>
      <c r="H73">
        <v>1979</v>
      </c>
      <c r="I73">
        <v>5</v>
      </c>
      <c r="J73">
        <v>529</v>
      </c>
      <c r="K73" t="s">
        <v>386</v>
      </c>
    </row>
    <row r="74" spans="1:11" ht="12.75" customHeight="1">
      <c r="A74" t="s">
        <v>318</v>
      </c>
      <c r="B74" t="s">
        <v>83</v>
      </c>
      <c r="C74" t="s">
        <v>319</v>
      </c>
      <c r="D74" t="s">
        <v>320</v>
      </c>
      <c r="E74" s="71" t="s">
        <v>321</v>
      </c>
      <c r="F74" t="s">
        <v>47</v>
      </c>
      <c r="G74" s="70">
        <v>67</v>
      </c>
      <c r="H74">
        <v>2009</v>
      </c>
      <c r="I74">
        <v>1</v>
      </c>
      <c r="J74">
        <v>715</v>
      </c>
      <c r="K74" t="s">
        <v>322</v>
      </c>
    </row>
    <row r="75" spans="1:11" ht="12.75" customHeight="1">
      <c r="A75" t="s">
        <v>387</v>
      </c>
      <c r="B75" t="s">
        <v>75</v>
      </c>
      <c r="C75" t="s">
        <v>388</v>
      </c>
      <c r="D75" t="s">
        <v>389</v>
      </c>
      <c r="E75" s="71" t="s">
        <v>390</v>
      </c>
      <c r="F75" t="s">
        <v>47</v>
      </c>
      <c r="G75" s="70">
        <v>64</v>
      </c>
      <c r="H75">
        <v>2002</v>
      </c>
      <c r="I75">
        <v>2</v>
      </c>
      <c r="J75">
        <v>635</v>
      </c>
      <c r="K75" t="s">
        <v>391</v>
      </c>
    </row>
    <row r="76" spans="1:11" ht="12.75" customHeight="1">
      <c r="A76" t="s">
        <v>392</v>
      </c>
      <c r="B76" t="s">
        <v>102</v>
      </c>
      <c r="C76" t="s">
        <v>352</v>
      </c>
      <c r="D76" t="s">
        <v>393</v>
      </c>
      <c r="E76" s="71" t="s">
        <v>394</v>
      </c>
      <c r="F76" t="s">
        <v>47</v>
      </c>
      <c r="G76" s="70">
        <v>34</v>
      </c>
      <c r="H76">
        <v>1972</v>
      </c>
      <c r="I76">
        <v>1</v>
      </c>
      <c r="J76">
        <v>198</v>
      </c>
      <c r="K76" t="s">
        <v>395</v>
      </c>
    </row>
    <row r="77" spans="1:11" ht="12.75" customHeight="1">
      <c r="A77" t="s">
        <v>396</v>
      </c>
      <c r="B77" t="s">
        <v>102</v>
      </c>
      <c r="C77" t="s">
        <v>397</v>
      </c>
      <c r="D77" t="s">
        <v>398</v>
      </c>
      <c r="E77" s="71" t="s">
        <v>399</v>
      </c>
      <c r="F77" t="s">
        <v>48</v>
      </c>
      <c r="G77" s="70">
        <v>65</v>
      </c>
      <c r="H77">
        <v>1977</v>
      </c>
      <c r="I77">
        <v>3</v>
      </c>
      <c r="J77">
        <v>1848</v>
      </c>
      <c r="K77" t="s">
        <v>400</v>
      </c>
    </row>
    <row r="78" spans="1:11" ht="12.75" customHeight="1">
      <c r="A78" t="s">
        <v>401</v>
      </c>
      <c r="B78" t="s">
        <v>83</v>
      </c>
      <c r="C78" t="s">
        <v>402</v>
      </c>
      <c r="D78" t="s">
        <v>403</v>
      </c>
      <c r="E78" s="71" t="s">
        <v>404</v>
      </c>
      <c r="F78" t="s">
        <v>47</v>
      </c>
      <c r="G78" s="70">
        <v>57</v>
      </c>
      <c r="H78">
        <v>1984</v>
      </c>
      <c r="I78">
        <v>4</v>
      </c>
      <c r="J78">
        <v>177</v>
      </c>
      <c r="K78" t="s">
        <v>405</v>
      </c>
    </row>
    <row r="79" spans="1:11" ht="12.75" customHeight="1">
      <c r="A79" t="s">
        <v>406</v>
      </c>
      <c r="B79" t="s">
        <v>80</v>
      </c>
      <c r="C79" t="s">
        <v>407</v>
      </c>
      <c r="D79" t="s">
        <v>408</v>
      </c>
      <c r="E79" s="71" t="s">
        <v>409</v>
      </c>
      <c r="F79" t="s">
        <v>47</v>
      </c>
      <c r="G79" s="70">
        <v>20</v>
      </c>
      <c r="H79">
        <v>1952</v>
      </c>
      <c r="I79">
        <v>1</v>
      </c>
      <c r="J79">
        <v>1484</v>
      </c>
      <c r="K79" t="s">
        <v>410</v>
      </c>
    </row>
    <row r="80" spans="1:11" ht="12.75" customHeight="1">
      <c r="A80" t="s">
        <v>411</v>
      </c>
      <c r="B80" t="s">
        <v>75</v>
      </c>
      <c r="C80" t="s">
        <v>412</v>
      </c>
      <c r="D80" t="s">
        <v>413</v>
      </c>
      <c r="E80" s="71" t="s">
        <v>414</v>
      </c>
      <c r="F80" t="s">
        <v>48</v>
      </c>
      <c r="G80" s="70">
        <v>41</v>
      </c>
      <c r="H80">
        <v>1979</v>
      </c>
      <c r="I80">
        <v>2</v>
      </c>
      <c r="J80">
        <v>944</v>
      </c>
      <c r="K80" t="s">
        <v>415</v>
      </c>
    </row>
    <row r="81" spans="1:11" ht="12.75" customHeight="1">
      <c r="A81" t="s">
        <v>416</v>
      </c>
      <c r="B81" t="s">
        <v>80</v>
      </c>
      <c r="C81" t="s">
        <v>412</v>
      </c>
      <c r="D81" t="s">
        <v>413</v>
      </c>
      <c r="E81" s="71" t="s">
        <v>414</v>
      </c>
      <c r="F81" t="s">
        <v>48</v>
      </c>
      <c r="G81" s="70">
        <v>60</v>
      </c>
      <c r="H81">
        <v>1958</v>
      </c>
      <c r="I81">
        <v>4</v>
      </c>
      <c r="J81">
        <v>512</v>
      </c>
      <c r="K81" t="s">
        <v>417</v>
      </c>
    </row>
  </sheetData>
  <autoFilter ref="A1:K81" xr:uid="{F22A621F-1462-D043-B81C-E064AFB98300}"/>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C57B4-8C4C-D645-9A7C-A0A1BA05939B}">
  <dimension ref="A3:A4"/>
  <sheetViews>
    <sheetView workbookViewId="0">
      <selection activeCell="A3" sqref="A3"/>
    </sheetView>
  </sheetViews>
  <sheetFormatPr baseColWidth="10" defaultRowHeight="15"/>
  <cols>
    <col min="1" max="1" width="20.33203125" bestFit="1" customWidth="1"/>
  </cols>
  <sheetData>
    <row r="3" spans="1:1">
      <c r="A3" t="s">
        <v>442</v>
      </c>
    </row>
    <row r="4" spans="1:1">
      <c r="A4" s="78">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J22"/>
  <sheetViews>
    <sheetView zoomScale="140" zoomScaleNormal="140" workbookViewId="0">
      <selection activeCell="I15" sqref="I15"/>
    </sheetView>
  </sheetViews>
  <sheetFormatPr baseColWidth="10" defaultColWidth="8.83203125" defaultRowHeight="15"/>
  <cols>
    <col min="1" max="1" width="15.83203125" customWidth="1"/>
    <col min="2" max="2" width="14.5" customWidth="1"/>
    <col min="3" max="6" width="11.6640625" bestFit="1" customWidth="1"/>
    <col min="7" max="7" width="10" customWidth="1"/>
    <col min="8" max="8" width="10.83203125" bestFit="1" customWidth="1"/>
    <col min="9" max="9" width="7.6640625" bestFit="1" customWidth="1"/>
    <col min="10" max="10" width="9.83203125" customWidth="1"/>
  </cols>
  <sheetData>
    <row r="1" spans="1:10" ht="29">
      <c r="A1" s="1" t="s">
        <v>23</v>
      </c>
    </row>
    <row r="3" spans="1:10" ht="21">
      <c r="A3" s="56" t="s">
        <v>57</v>
      </c>
      <c r="C3" s="16"/>
      <c r="D3" s="16"/>
      <c r="E3" s="5"/>
    </row>
    <row r="4" spans="1:10" ht="16">
      <c r="B4" s="10" t="s">
        <v>60</v>
      </c>
      <c r="C4" s="10"/>
      <c r="D4" s="5"/>
    </row>
    <row r="5" spans="1:10" ht="16">
      <c r="A5" s="10" t="s">
        <v>58</v>
      </c>
      <c r="B5" s="52">
        <v>2007</v>
      </c>
      <c r="C5" s="53">
        <v>2008</v>
      </c>
      <c r="D5" s="53">
        <v>2009</v>
      </c>
      <c r="E5" s="54">
        <v>2010</v>
      </c>
      <c r="F5" s="54">
        <v>2011</v>
      </c>
      <c r="G5" s="55">
        <v>2012</v>
      </c>
    </row>
    <row r="6" spans="1:10" ht="16">
      <c r="A6" s="49">
        <v>2007</v>
      </c>
      <c r="B6" s="57">
        <v>27416</v>
      </c>
      <c r="C6" s="58">
        <v>64896</v>
      </c>
      <c r="D6" s="58">
        <v>80999</v>
      </c>
      <c r="E6" s="58">
        <v>87236</v>
      </c>
      <c r="F6" s="58">
        <v>90875</v>
      </c>
      <c r="G6" s="59">
        <v>91546</v>
      </c>
    </row>
    <row r="7" spans="1:10" ht="16">
      <c r="A7" s="50">
        <v>2008</v>
      </c>
      <c r="B7" s="60"/>
      <c r="C7" s="42">
        <v>27965</v>
      </c>
      <c r="D7" s="42">
        <v>67984</v>
      </c>
      <c r="E7" s="42">
        <v>82478</v>
      </c>
      <c r="F7" s="42">
        <v>86345</v>
      </c>
      <c r="G7" s="61">
        <v>89012</v>
      </c>
    </row>
    <row r="8" spans="1:10" ht="16">
      <c r="A8" s="50">
        <v>2009</v>
      </c>
      <c r="B8" s="62"/>
      <c r="C8" s="42"/>
      <c r="D8" s="42">
        <v>28456</v>
      </c>
      <c r="E8" s="43">
        <v>64879</v>
      </c>
      <c r="F8" s="42">
        <v>81999</v>
      </c>
      <c r="G8" s="61">
        <v>84364</v>
      </c>
    </row>
    <row r="9" spans="1:10" ht="16">
      <c r="A9" s="50">
        <v>2010</v>
      </c>
      <c r="B9" s="60"/>
      <c r="C9" s="42"/>
      <c r="D9" s="42"/>
      <c r="E9" s="43">
        <v>25748</v>
      </c>
      <c r="F9" s="42">
        <v>64987</v>
      </c>
      <c r="G9" s="61">
        <v>78666</v>
      </c>
    </row>
    <row r="10" spans="1:10" ht="16">
      <c r="A10" s="50">
        <v>2011</v>
      </c>
      <c r="B10" s="63"/>
      <c r="C10" s="43"/>
      <c r="D10" s="43"/>
      <c r="E10" s="43"/>
      <c r="F10" s="42">
        <v>28875</v>
      </c>
      <c r="G10" s="61">
        <v>66987</v>
      </c>
    </row>
    <row r="11" spans="1:10" ht="16">
      <c r="A11" s="51">
        <v>2012</v>
      </c>
      <c r="B11" s="64"/>
      <c r="C11" s="65"/>
      <c r="D11" s="65"/>
      <c r="E11" s="65"/>
      <c r="F11" s="65"/>
      <c r="G11" s="66">
        <v>26137</v>
      </c>
    </row>
    <row r="12" spans="1:10" ht="16">
      <c r="B12">
        <v>0</v>
      </c>
      <c r="C12">
        <v>1</v>
      </c>
      <c r="D12">
        <v>2</v>
      </c>
      <c r="E12" s="79">
        <v>3</v>
      </c>
      <c r="F12" s="80">
        <v>4</v>
      </c>
      <c r="G12" s="81">
        <v>5</v>
      </c>
    </row>
    <row r="13" spans="1:10">
      <c r="B13" t="s">
        <v>58</v>
      </c>
    </row>
    <row r="14" spans="1:10">
      <c r="A14" s="35" t="s">
        <v>59</v>
      </c>
      <c r="B14" s="54">
        <v>2007</v>
      </c>
      <c r="C14" s="54">
        <v>2008</v>
      </c>
      <c r="D14" s="54">
        <v>2009</v>
      </c>
      <c r="E14" s="54">
        <v>2010</v>
      </c>
      <c r="F14" s="54">
        <v>2011</v>
      </c>
      <c r="G14" s="55">
        <v>2012</v>
      </c>
      <c r="I14" t="s">
        <v>443</v>
      </c>
    </row>
    <row r="15" spans="1:10">
      <c r="A15" s="36">
        <v>1</v>
      </c>
      <c r="B15" s="67">
        <f ca="1">OFFSET($B$6,B$12,B$12+$H15,1,1)</f>
        <v>27416</v>
      </c>
      <c r="C15" s="67">
        <f ca="1">OFFSET($B$6,C$12,C$12+$H15,1,1)</f>
        <v>27965</v>
      </c>
      <c r="D15" s="67">
        <f t="shared" ref="C15:G20" ca="1" si="0">OFFSET($B$6,D$12,D$12+$H15,1,1)</f>
        <v>28456</v>
      </c>
      <c r="E15" s="67">
        <f t="shared" ca="1" si="0"/>
        <v>25748</v>
      </c>
      <c r="F15" s="67">
        <f t="shared" ca="1" si="0"/>
        <v>28875</v>
      </c>
      <c r="G15" s="82">
        <f t="shared" ca="1" si="0"/>
        <v>26137</v>
      </c>
      <c r="H15">
        <v>0</v>
      </c>
      <c r="I15" s="84">
        <f ca="1">AVERAGE(OFFSET($B$15,0,0,1,6))</f>
        <v>27432.833333333332</v>
      </c>
      <c r="J15" s="70"/>
    </row>
    <row r="16" spans="1:10">
      <c r="A16" s="36">
        <v>2</v>
      </c>
      <c r="B16" s="67">
        <f t="shared" ref="B16:B20" ca="1" si="1">OFFSET($B$6,B$12,B$12+$H16,1,1)</f>
        <v>64896</v>
      </c>
      <c r="C16" s="67">
        <f t="shared" ca="1" si="0"/>
        <v>67984</v>
      </c>
      <c r="D16" s="67">
        <f t="shared" ca="1" si="0"/>
        <v>64879</v>
      </c>
      <c r="E16" s="67">
        <f t="shared" ca="1" si="0"/>
        <v>64987</v>
      </c>
      <c r="F16" s="67">
        <f t="shared" ca="1" si="0"/>
        <v>66987</v>
      </c>
      <c r="G16" s="82">
        <f t="shared" ca="1" si="0"/>
        <v>0</v>
      </c>
      <c r="H16">
        <v>1</v>
      </c>
    </row>
    <row r="17" spans="1:8">
      <c r="A17" s="36">
        <v>3</v>
      </c>
      <c r="B17" s="67">
        <f t="shared" ca="1" si="1"/>
        <v>80999</v>
      </c>
      <c r="C17" s="67">
        <f t="shared" ca="1" si="0"/>
        <v>82478</v>
      </c>
      <c r="D17" s="67">
        <f t="shared" ca="1" si="0"/>
        <v>81999</v>
      </c>
      <c r="E17" s="67">
        <f t="shared" ca="1" si="0"/>
        <v>78666</v>
      </c>
      <c r="F17" s="67">
        <f t="shared" ca="1" si="0"/>
        <v>0</v>
      </c>
      <c r="G17" s="82">
        <f t="shared" ca="1" si="0"/>
        <v>0</v>
      </c>
      <c r="H17">
        <v>2</v>
      </c>
    </row>
    <row r="18" spans="1:8">
      <c r="A18" s="36">
        <v>4</v>
      </c>
      <c r="B18" s="67">
        <f t="shared" ca="1" si="1"/>
        <v>87236</v>
      </c>
      <c r="C18" s="67">
        <f t="shared" ca="1" si="0"/>
        <v>86345</v>
      </c>
      <c r="D18" s="67">
        <f t="shared" ca="1" si="0"/>
        <v>84364</v>
      </c>
      <c r="E18" s="67">
        <f t="shared" ca="1" si="0"/>
        <v>0</v>
      </c>
      <c r="F18" s="67">
        <f t="shared" ca="1" si="0"/>
        <v>0</v>
      </c>
      <c r="G18" s="82">
        <f t="shared" ca="1" si="0"/>
        <v>0</v>
      </c>
      <c r="H18">
        <v>3</v>
      </c>
    </row>
    <row r="19" spans="1:8">
      <c r="A19" s="36">
        <v>5</v>
      </c>
      <c r="B19" s="67">
        <f t="shared" ca="1" si="1"/>
        <v>90875</v>
      </c>
      <c r="C19" s="67">
        <f t="shared" ca="1" si="0"/>
        <v>89012</v>
      </c>
      <c r="D19" s="67">
        <f t="shared" ca="1" si="0"/>
        <v>0</v>
      </c>
      <c r="E19" s="67">
        <f t="shared" ca="1" si="0"/>
        <v>0</v>
      </c>
      <c r="F19" s="67">
        <f t="shared" ca="1" si="0"/>
        <v>0</v>
      </c>
      <c r="G19" s="82">
        <f t="shared" ca="1" si="0"/>
        <v>0</v>
      </c>
      <c r="H19">
        <v>4</v>
      </c>
    </row>
    <row r="20" spans="1:8">
      <c r="A20" s="37">
        <v>6</v>
      </c>
      <c r="B20" s="83">
        <f t="shared" ca="1" si="1"/>
        <v>91546</v>
      </c>
      <c r="C20" s="83">
        <f t="shared" ca="1" si="0"/>
        <v>0</v>
      </c>
      <c r="D20" s="83">
        <f t="shared" ca="1" si="0"/>
        <v>0</v>
      </c>
      <c r="E20" s="83">
        <f t="shared" ca="1" si="0"/>
        <v>0</v>
      </c>
      <c r="F20" s="83">
        <f t="shared" ca="1" si="0"/>
        <v>0</v>
      </c>
      <c r="G20" s="26">
        <f t="shared" ca="1" si="0"/>
        <v>0</v>
      </c>
      <c r="H20">
        <v>5</v>
      </c>
    </row>
    <row r="22" spans="1:8">
      <c r="B22" s="79"/>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K13"/>
  <sheetViews>
    <sheetView zoomScale="130" zoomScaleNormal="130" workbookViewId="0">
      <selection activeCell="B11" sqref="B11"/>
    </sheetView>
  </sheetViews>
  <sheetFormatPr baseColWidth="10" defaultColWidth="8.83203125" defaultRowHeight="15"/>
  <cols>
    <col min="7" max="7" width="4.5" bestFit="1" customWidth="1"/>
    <col min="8" max="8" width="11.83203125" customWidth="1"/>
    <col min="9" max="9" width="9.1640625" bestFit="1" customWidth="1"/>
    <col min="10" max="10" width="9.83203125" customWidth="1"/>
  </cols>
  <sheetData>
    <row r="1" spans="1:11" ht="30" thickBot="1">
      <c r="A1" s="1" t="s">
        <v>44</v>
      </c>
      <c r="H1" s="29" t="s">
        <v>45</v>
      </c>
      <c r="I1" s="29" t="s">
        <v>25</v>
      </c>
    </row>
    <row r="2" spans="1:11" ht="21">
      <c r="A2" s="2"/>
      <c r="B2" s="3"/>
      <c r="C2" s="3"/>
      <c r="H2" s="30">
        <v>40909</v>
      </c>
      <c r="I2" s="21">
        <v>614.78752411059213</v>
      </c>
    </row>
    <row r="3" spans="1:11">
      <c r="H3" s="30">
        <v>40940</v>
      </c>
      <c r="I3" s="21">
        <v>264.65047552293686</v>
      </c>
    </row>
    <row r="4" spans="1:11" ht="16">
      <c r="A4" s="16"/>
      <c r="B4" s="16"/>
      <c r="C4" s="16"/>
      <c r="D4" s="5"/>
      <c r="H4" s="30">
        <v>40969</v>
      </c>
      <c r="I4" s="21">
        <v>600</v>
      </c>
    </row>
    <row r="5" spans="1:11" ht="16">
      <c r="A5" s="10"/>
      <c r="B5" s="10"/>
      <c r="C5" s="10"/>
      <c r="D5" s="5"/>
      <c r="H5" s="30">
        <v>41000</v>
      </c>
      <c r="I5" s="21">
        <v>75</v>
      </c>
    </row>
    <row r="6" spans="1:11" ht="16">
      <c r="A6" s="10"/>
      <c r="B6" s="10"/>
      <c r="C6" s="10"/>
      <c r="D6" s="5"/>
      <c r="H6" s="30">
        <v>41030</v>
      </c>
      <c r="I6" s="21">
        <v>300</v>
      </c>
    </row>
    <row r="7" spans="1:11" ht="16">
      <c r="A7" s="10"/>
      <c r="B7" s="10"/>
      <c r="C7" s="10"/>
      <c r="D7" s="5"/>
      <c r="H7" s="30"/>
      <c r="I7" s="21"/>
    </row>
    <row r="8" spans="1:11" ht="16">
      <c r="A8" s="17"/>
      <c r="B8" s="17"/>
      <c r="C8" s="5"/>
      <c r="D8" s="5"/>
      <c r="H8" s="30"/>
      <c r="I8" s="21"/>
      <c r="J8" t="s">
        <v>444</v>
      </c>
      <c r="K8" t="s">
        <v>445</v>
      </c>
    </row>
    <row r="9" spans="1:11" ht="16">
      <c r="A9" s="5"/>
      <c r="B9" s="5"/>
      <c r="C9" s="5"/>
      <c r="D9" s="5"/>
      <c r="H9" s="30"/>
      <c r="I9" s="21"/>
      <c r="J9" t="s">
        <v>446</v>
      </c>
      <c r="K9" t="e">
        <f ca="1">OFFSET($H$2,0,0,COUNT($H$2:$H$200),1)</f>
        <v>#VALUE!</v>
      </c>
    </row>
    <row r="10" spans="1:11" ht="16">
      <c r="A10" s="5"/>
      <c r="B10" s="5"/>
      <c r="C10" s="5"/>
      <c r="D10" s="5"/>
      <c r="H10" s="30"/>
      <c r="I10" s="21"/>
      <c r="J10" t="s">
        <v>449</v>
      </c>
      <c r="K10" t="e">
        <f ca="1">OFFSET($I$2,0,0,COUNT($I$2:$I$1200),1)</f>
        <v>#VALUE!</v>
      </c>
    </row>
    <row r="11" spans="1:11" ht="16">
      <c r="A11" s="5"/>
      <c r="B11" s="17"/>
      <c r="C11" s="5"/>
      <c r="D11" s="5"/>
      <c r="H11" s="30"/>
      <c r="I11" s="21"/>
    </row>
    <row r="12" spans="1:11" ht="16">
      <c r="A12" s="5"/>
      <c r="B12" s="5"/>
      <c r="C12" s="5"/>
      <c r="D12" s="5"/>
      <c r="H12" s="30"/>
      <c r="I12" s="21"/>
      <c r="J12" t="s">
        <v>447</v>
      </c>
      <c r="K12" t="s">
        <v>448</v>
      </c>
    </row>
    <row r="13" spans="1:11">
      <c r="H13" s="30"/>
      <c r="I13" s="21"/>
    </row>
  </sheetData>
  <pageMargins left="0.7" right="0.7" top="0.75" bottom="0.75" header="0.3" footer="0.3"/>
  <pageSetup orientation="portrait" r:id="rId1"/>
  <headerFooter>
    <oddFooter>&amp;LThe Infinite Actuary&amp;CTechnical Skills Course&amp;Rwww.theinfiniteactuary.com/skills
Do not distribute</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H12"/>
  <sheetViews>
    <sheetView zoomScale="130" zoomScaleNormal="130" workbookViewId="0">
      <selection activeCell="A2" sqref="A2"/>
    </sheetView>
  </sheetViews>
  <sheetFormatPr baseColWidth="10" defaultColWidth="8.83203125" defaultRowHeight="15"/>
  <cols>
    <col min="7" max="7" width="7.83203125" bestFit="1" customWidth="1"/>
    <col min="8" max="8" width="7.33203125" bestFit="1" customWidth="1"/>
    <col min="9" max="9" width="7.6640625" bestFit="1" customWidth="1"/>
    <col min="10" max="10" width="9.83203125" customWidth="1"/>
  </cols>
  <sheetData>
    <row r="1" spans="1:8" ht="29">
      <c r="A1" s="1" t="s">
        <v>50</v>
      </c>
      <c r="G1" s="6" t="s">
        <v>0</v>
      </c>
      <c r="H1" s="8" t="s">
        <v>13</v>
      </c>
    </row>
    <row r="2" spans="1:8" ht="21">
      <c r="A2" s="2"/>
      <c r="B2" s="3"/>
      <c r="C2" s="3"/>
      <c r="G2" s="9" t="s">
        <v>5</v>
      </c>
      <c r="H2" s="11">
        <v>155</v>
      </c>
    </row>
    <row r="3" spans="1:8" ht="16">
      <c r="D3" t="s">
        <v>12</v>
      </c>
      <c r="G3" s="9" t="s">
        <v>2</v>
      </c>
      <c r="H3" s="11">
        <v>30</v>
      </c>
    </row>
    <row r="4" spans="1:8" ht="16">
      <c r="A4" s="4" t="s">
        <v>0</v>
      </c>
      <c r="B4" s="4" t="s">
        <v>13</v>
      </c>
      <c r="C4" s="4" t="s">
        <v>450</v>
      </c>
      <c r="D4" s="31">
        <f>SUM(B5:B10)</f>
        <v>665</v>
      </c>
      <c r="G4" s="9" t="s">
        <v>6</v>
      </c>
      <c r="H4" s="11">
        <v>80</v>
      </c>
    </row>
    <row r="5" spans="1:8" ht="16">
      <c r="A5" s="5" t="s">
        <v>4</v>
      </c>
      <c r="B5" s="5">
        <f>IF(ISNA(VLOOKUP(A5,$G$2:$H$6,2,FALSE)),0,VLOOKUP(A5,$G$2:$H$6,2,FALSE))</f>
        <v>305</v>
      </c>
      <c r="C5" s="5" t="b">
        <f t="shared" ref="C5:C6" si="0">ISNA(VLOOKUP(A5,$G$2:$H$6,2,FALSE))</f>
        <v>0</v>
      </c>
      <c r="D5" s="5"/>
      <c r="G5" s="9" t="s">
        <v>4</v>
      </c>
      <c r="H5" s="11">
        <v>305</v>
      </c>
    </row>
    <row r="6" spans="1:8" ht="16">
      <c r="A6" s="5" t="s">
        <v>1</v>
      </c>
      <c r="B6" s="5">
        <f t="shared" ref="B6:B9" si="1">IF(ISNA(VLOOKUP(A6,$G$2:$H$6,2,FALSE)),0,VLOOKUP(A6,$G$2:$H$6,2,FALSE))</f>
        <v>205</v>
      </c>
      <c r="C6" s="5" t="b">
        <f t="shared" si="0"/>
        <v>0</v>
      </c>
      <c r="D6" s="5"/>
      <c r="G6" s="13" t="s">
        <v>1</v>
      </c>
      <c r="H6" s="15">
        <v>205</v>
      </c>
    </row>
    <row r="7" spans="1:8" ht="16">
      <c r="A7" s="5" t="s">
        <v>51</v>
      </c>
      <c r="B7" s="5">
        <f t="shared" si="1"/>
        <v>0</v>
      </c>
      <c r="C7" s="5" t="b">
        <f>ISNA(VLOOKUP(A7,$G$2:$H$6,2,FALSE))</f>
        <v>1</v>
      </c>
      <c r="D7" s="5"/>
    </row>
    <row r="8" spans="1:8" ht="16">
      <c r="A8" s="17" t="s">
        <v>52</v>
      </c>
      <c r="B8" s="5">
        <f t="shared" si="1"/>
        <v>0</v>
      </c>
      <c r="C8" s="5" t="b">
        <f t="shared" ref="C8:C9" si="2">ISNA(VLOOKUP(A8,$G$2:$H$6,2,FALSE))</f>
        <v>1</v>
      </c>
      <c r="D8" s="5"/>
    </row>
    <row r="9" spans="1:8" ht="16">
      <c r="A9" s="5" t="s">
        <v>5</v>
      </c>
      <c r="B9" s="5">
        <f t="shared" si="1"/>
        <v>155</v>
      </c>
      <c r="C9" s="5" t="b">
        <f t="shared" si="2"/>
        <v>0</v>
      </c>
      <c r="D9" s="5"/>
    </row>
    <row r="10" spans="1:8" ht="16">
      <c r="A10" s="5"/>
      <c r="B10" s="5"/>
      <c r="C10" s="5"/>
      <c r="D10" s="5"/>
    </row>
    <row r="11" spans="1:8" ht="16">
      <c r="A11" s="5"/>
      <c r="B11" s="17"/>
      <c r="C11" s="5"/>
      <c r="D11" s="5"/>
    </row>
    <row r="12" spans="1:8" ht="16">
      <c r="A12" s="5"/>
      <c r="B12" s="5"/>
      <c r="C12" s="5"/>
      <c r="D12" s="5"/>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2"/>
  <sheetViews>
    <sheetView tabSelected="1" zoomScaleNormal="100" workbookViewId="0">
      <selection activeCell="A2" sqref="A2"/>
    </sheetView>
  </sheetViews>
  <sheetFormatPr baseColWidth="10" defaultColWidth="8.83203125" defaultRowHeight="15"/>
  <cols>
    <col min="7" max="7" width="4.5" bestFit="1" customWidth="1"/>
    <col min="8" max="8" width="7.33203125" bestFit="1" customWidth="1"/>
    <col min="9" max="9" width="7.6640625" bestFit="1" customWidth="1"/>
    <col min="10" max="10" width="9.83203125" customWidth="1"/>
  </cols>
  <sheetData>
    <row r="1" spans="1:10" ht="29">
      <c r="A1" s="1" t="s">
        <v>15</v>
      </c>
      <c r="G1" s="6" t="s">
        <v>16</v>
      </c>
      <c r="H1" s="6" t="s">
        <v>0</v>
      </c>
      <c r="I1" s="7" t="s">
        <v>13</v>
      </c>
      <c r="J1" s="8" t="s">
        <v>14</v>
      </c>
    </row>
    <row r="2" spans="1:10" ht="21">
      <c r="A2" s="2"/>
      <c r="B2" s="3"/>
      <c r="C2" s="3"/>
      <c r="G2" s="18">
        <v>1</v>
      </c>
      <c r="H2" s="9" t="s">
        <v>5</v>
      </c>
      <c r="I2" s="10">
        <v>150</v>
      </c>
      <c r="J2" s="11">
        <f>I2+5</f>
        <v>155</v>
      </c>
    </row>
    <row r="3" spans="1:10" ht="16">
      <c r="A3" s="4" t="s">
        <v>0</v>
      </c>
      <c r="B3" s="4" t="s">
        <v>13</v>
      </c>
      <c r="C3" s="4" t="s">
        <v>14</v>
      </c>
      <c r="G3" s="18">
        <v>2</v>
      </c>
      <c r="H3" s="9" t="s">
        <v>2</v>
      </c>
      <c r="I3" s="10">
        <v>25</v>
      </c>
      <c r="J3" s="11">
        <f t="shared" ref="J3:J12" si="0">I3+5</f>
        <v>30</v>
      </c>
    </row>
    <row r="4" spans="1:10" ht="16">
      <c r="A4" s="5" t="s">
        <v>1</v>
      </c>
      <c r="B4" s="68">
        <f>INDEX($I$2:$J$12,11,1)</f>
        <v>200</v>
      </c>
      <c r="C4" s="68">
        <f>INDEX($I$2:$J$12,11,2)</f>
        <v>205</v>
      </c>
      <c r="D4" s="5"/>
      <c r="G4" s="18">
        <v>3</v>
      </c>
      <c r="H4" s="9" t="s">
        <v>6</v>
      </c>
      <c r="I4" s="10">
        <v>75</v>
      </c>
      <c r="J4" s="11">
        <f t="shared" si="0"/>
        <v>80</v>
      </c>
    </row>
    <row r="5" spans="1:10" ht="16">
      <c r="D5" s="5"/>
      <c r="G5" s="18">
        <v>4</v>
      </c>
      <c r="H5" s="9" t="s">
        <v>4</v>
      </c>
      <c r="I5" s="10">
        <v>300</v>
      </c>
      <c r="J5" s="11">
        <f t="shared" si="0"/>
        <v>305</v>
      </c>
    </row>
    <row r="6" spans="1:10" ht="16">
      <c r="A6" s="17" t="s">
        <v>17</v>
      </c>
      <c r="B6" s="17" t="s">
        <v>18</v>
      </c>
      <c r="C6" s="5"/>
      <c r="D6" s="5"/>
      <c r="G6" s="18">
        <v>5</v>
      </c>
      <c r="H6" s="9" t="s">
        <v>3</v>
      </c>
      <c r="I6" s="10">
        <v>50</v>
      </c>
      <c r="J6" s="11">
        <f t="shared" si="0"/>
        <v>55</v>
      </c>
    </row>
    <row r="7" spans="1:10" ht="16">
      <c r="A7" s="5"/>
      <c r="B7" s="5"/>
      <c r="C7" s="5"/>
      <c r="D7" s="5"/>
      <c r="G7" s="18">
        <v>6</v>
      </c>
      <c r="H7" s="9" t="s">
        <v>7</v>
      </c>
      <c r="I7" s="12">
        <v>275</v>
      </c>
      <c r="J7" s="11">
        <f t="shared" si="0"/>
        <v>280</v>
      </c>
    </row>
    <row r="8" spans="1:10" ht="16">
      <c r="A8" s="5" t="s">
        <v>19</v>
      </c>
      <c r="B8" s="17" t="s">
        <v>20</v>
      </c>
      <c r="C8" s="5"/>
      <c r="D8" s="5"/>
      <c r="G8" s="18">
        <v>7</v>
      </c>
      <c r="H8" s="9" t="s">
        <v>11</v>
      </c>
      <c r="I8" s="12">
        <v>55</v>
      </c>
      <c r="J8" s="11">
        <f t="shared" si="0"/>
        <v>60</v>
      </c>
    </row>
    <row r="9" spans="1:10" ht="16">
      <c r="A9" s="5" t="s">
        <v>21</v>
      </c>
      <c r="B9" s="5"/>
      <c r="C9" s="5"/>
      <c r="D9" s="68">
        <f>MATCH(A4,$H$2:$H$12,0)</f>
        <v>11</v>
      </c>
      <c r="G9" s="18">
        <v>8</v>
      </c>
      <c r="H9" s="9" t="s">
        <v>8</v>
      </c>
      <c r="I9" s="12">
        <v>155</v>
      </c>
      <c r="J9" s="11">
        <f t="shared" si="0"/>
        <v>160</v>
      </c>
    </row>
    <row r="10" spans="1:10" ht="16">
      <c r="A10" s="5"/>
      <c r="B10" s="5"/>
      <c r="C10" s="5"/>
      <c r="D10" s="5"/>
      <c r="G10" s="18">
        <v>9</v>
      </c>
      <c r="H10" s="9" t="s">
        <v>9</v>
      </c>
      <c r="I10" s="12">
        <v>215</v>
      </c>
      <c r="J10" s="11">
        <f t="shared" si="0"/>
        <v>220</v>
      </c>
    </row>
    <row r="11" spans="1:10" ht="16">
      <c r="G11" s="18">
        <v>10</v>
      </c>
      <c r="H11" s="9" t="s">
        <v>10</v>
      </c>
      <c r="I11" s="12">
        <v>400</v>
      </c>
      <c r="J11" s="11">
        <f t="shared" si="0"/>
        <v>405</v>
      </c>
    </row>
    <row r="12" spans="1:10" ht="16">
      <c r="G12" s="19">
        <v>11</v>
      </c>
      <c r="H12" s="13" t="s">
        <v>1</v>
      </c>
      <c r="I12" s="14">
        <v>200</v>
      </c>
      <c r="J12" s="15">
        <f t="shared" si="0"/>
        <v>205</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12"/>
  <sheetViews>
    <sheetView zoomScale="110" zoomScaleNormal="110" workbookViewId="0">
      <selection activeCell="B5" sqref="B5"/>
    </sheetView>
  </sheetViews>
  <sheetFormatPr baseColWidth="10" defaultColWidth="8.83203125" defaultRowHeight="15"/>
  <cols>
    <col min="7" max="7" width="4.5" bestFit="1" customWidth="1"/>
    <col min="8" max="8" width="7.33203125" bestFit="1" customWidth="1"/>
    <col min="9" max="9" width="7.6640625" bestFit="1" customWidth="1"/>
    <col min="10" max="10" width="9.83203125" customWidth="1"/>
  </cols>
  <sheetData>
    <row r="1" spans="1:10" ht="29">
      <c r="A1" s="1" t="s">
        <v>22</v>
      </c>
      <c r="G1" s="6" t="s">
        <v>16</v>
      </c>
      <c r="H1" s="6" t="s">
        <v>0</v>
      </c>
      <c r="I1" s="7" t="s">
        <v>13</v>
      </c>
      <c r="J1" s="8" t="s">
        <v>14</v>
      </c>
    </row>
    <row r="2" spans="1:10" ht="21">
      <c r="A2" s="2"/>
      <c r="B2" s="3"/>
      <c r="C2" s="3"/>
      <c r="G2" s="18">
        <v>1</v>
      </c>
      <c r="H2" s="9" t="s">
        <v>5</v>
      </c>
      <c r="I2" s="10">
        <v>150</v>
      </c>
      <c r="J2" s="11">
        <f>I2+5</f>
        <v>155</v>
      </c>
    </row>
    <row r="3" spans="1:10" ht="16">
      <c r="G3" s="18">
        <v>2</v>
      </c>
      <c r="H3" s="9" t="s">
        <v>2</v>
      </c>
      <c r="I3" s="10">
        <v>25</v>
      </c>
      <c r="J3" s="11">
        <f t="shared" ref="J3:J12" si="0">I3+5</f>
        <v>30</v>
      </c>
    </row>
    <row r="4" spans="1:10" ht="16">
      <c r="A4" s="4" t="s">
        <v>0</v>
      </c>
      <c r="B4" s="4" t="s">
        <v>13</v>
      </c>
      <c r="C4" s="4" t="s">
        <v>14</v>
      </c>
      <c r="D4" s="5"/>
      <c r="G4" s="18">
        <v>3</v>
      </c>
      <c r="H4" s="9" t="s">
        <v>6</v>
      </c>
      <c r="I4" s="10">
        <v>75</v>
      </c>
      <c r="J4" s="11">
        <f t="shared" si="0"/>
        <v>80</v>
      </c>
    </row>
    <row r="5" spans="1:10" ht="16">
      <c r="A5" s="5" t="s">
        <v>11</v>
      </c>
      <c r="B5" s="5">
        <f>INDEX($I$2:$J$12,MATCH($A5,$H$2:$H$12,0),MATCH(B$4,$I$1:$J$1,0))</f>
        <v>55</v>
      </c>
      <c r="C5" s="5">
        <f>INDEX($I$2:$J$12,MATCH($A5,$H$2:$H$12,0),MATCH(C$4,$I$1:$J$1,0))</f>
        <v>60</v>
      </c>
      <c r="D5" s="5"/>
      <c r="G5" s="18">
        <v>4</v>
      </c>
      <c r="H5" s="9" t="s">
        <v>4</v>
      </c>
      <c r="I5" s="10">
        <v>300</v>
      </c>
      <c r="J5" s="11">
        <f t="shared" si="0"/>
        <v>305</v>
      </c>
    </row>
    <row r="6" spans="1:10" ht="16">
      <c r="A6" s="5" t="s">
        <v>4</v>
      </c>
      <c r="B6" s="5">
        <f t="shared" ref="B6:C7" si="1">INDEX($I$2:$J$12,MATCH($A6,$H$2:$H$12,0),MATCH(B$4,$I$1:$J$1,0))</f>
        <v>300</v>
      </c>
      <c r="C6" s="5">
        <f t="shared" si="1"/>
        <v>305</v>
      </c>
      <c r="D6" s="5"/>
      <c r="G6" s="18">
        <v>5</v>
      </c>
      <c r="H6" s="9" t="s">
        <v>3</v>
      </c>
      <c r="I6" s="10">
        <v>50</v>
      </c>
      <c r="J6" s="11">
        <f t="shared" si="0"/>
        <v>55</v>
      </c>
    </row>
    <row r="7" spans="1:10" ht="16">
      <c r="A7" s="5" t="s">
        <v>10</v>
      </c>
      <c r="B7" s="5">
        <f t="shared" si="1"/>
        <v>400</v>
      </c>
      <c r="C7" s="5">
        <f t="shared" si="1"/>
        <v>405</v>
      </c>
      <c r="D7" s="5"/>
      <c r="G7" s="18">
        <v>6</v>
      </c>
      <c r="H7" s="9" t="s">
        <v>7</v>
      </c>
      <c r="I7" s="12">
        <v>275</v>
      </c>
      <c r="J7" s="11">
        <f t="shared" si="0"/>
        <v>280</v>
      </c>
    </row>
    <row r="8" spans="1:10" ht="16">
      <c r="A8" s="17"/>
      <c r="B8" s="17"/>
      <c r="C8" s="5"/>
      <c r="D8" s="5"/>
      <c r="G8" s="18">
        <v>7</v>
      </c>
      <c r="H8" s="9" t="s">
        <v>11</v>
      </c>
      <c r="I8" s="12">
        <v>55</v>
      </c>
      <c r="J8" s="11">
        <f t="shared" si="0"/>
        <v>60</v>
      </c>
    </row>
    <row r="9" spans="1:10" ht="16">
      <c r="A9" s="5"/>
      <c r="B9" s="5"/>
      <c r="C9" s="5"/>
      <c r="D9" s="5"/>
      <c r="G9" s="18">
        <v>8</v>
      </c>
      <c r="H9" s="9" t="s">
        <v>8</v>
      </c>
      <c r="I9" s="12">
        <v>155</v>
      </c>
      <c r="J9" s="11">
        <f t="shared" si="0"/>
        <v>160</v>
      </c>
    </row>
    <row r="10" spans="1:10" ht="16">
      <c r="A10" s="5"/>
      <c r="B10" s="5"/>
      <c r="C10" s="5"/>
      <c r="D10" s="5"/>
      <c r="G10" s="18">
        <v>9</v>
      </c>
      <c r="H10" s="9" t="s">
        <v>9</v>
      </c>
      <c r="I10" s="12">
        <v>215</v>
      </c>
      <c r="J10" s="11">
        <f t="shared" si="0"/>
        <v>220</v>
      </c>
    </row>
    <row r="11" spans="1:10" ht="16">
      <c r="A11" s="5"/>
      <c r="B11" s="17"/>
      <c r="C11" s="5"/>
      <c r="D11" s="5"/>
      <c r="G11" s="18">
        <v>10</v>
      </c>
      <c r="H11" s="9" t="s">
        <v>10</v>
      </c>
      <c r="I11" s="12">
        <v>400</v>
      </c>
      <c r="J11" s="11">
        <f t="shared" si="0"/>
        <v>405</v>
      </c>
    </row>
    <row r="12" spans="1:10" ht="16">
      <c r="A12" s="5"/>
      <c r="B12" s="5"/>
      <c r="C12" s="5"/>
      <c r="D12" s="5"/>
      <c r="G12" s="19">
        <v>11</v>
      </c>
      <c r="H12" s="13" t="s">
        <v>1</v>
      </c>
      <c r="I12" s="14">
        <v>200</v>
      </c>
      <c r="J12" s="15">
        <f t="shared" si="0"/>
        <v>205</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dimension ref="A1:M10"/>
  <sheetViews>
    <sheetView zoomScale="140" zoomScaleNormal="140" workbookViewId="0">
      <selection activeCell="O6" sqref="O6"/>
    </sheetView>
  </sheetViews>
  <sheetFormatPr baseColWidth="10" defaultColWidth="8.83203125" defaultRowHeight="15"/>
  <cols>
    <col min="2" max="13" width="5.83203125" customWidth="1"/>
  </cols>
  <sheetData>
    <row r="1" spans="1:13" ht="29">
      <c r="A1" s="1" t="s">
        <v>53</v>
      </c>
    </row>
    <row r="2" spans="1:13" ht="19">
      <c r="A2" s="40" t="s">
        <v>418</v>
      </c>
      <c r="E2" t="s">
        <v>56</v>
      </c>
    </row>
    <row r="3" spans="1:13">
      <c r="A3" s="35" t="s">
        <v>55</v>
      </c>
      <c r="B3" s="38" t="s">
        <v>26</v>
      </c>
      <c r="C3" s="38" t="s">
        <v>27</v>
      </c>
      <c r="D3" s="38" t="s">
        <v>28</v>
      </c>
      <c r="E3" s="38" t="s">
        <v>29</v>
      </c>
      <c r="F3" s="38" t="s">
        <v>30</v>
      </c>
      <c r="G3" s="38" t="s">
        <v>31</v>
      </c>
      <c r="H3" s="38" t="s">
        <v>32</v>
      </c>
      <c r="I3" s="38" t="s">
        <v>33</v>
      </c>
      <c r="J3" s="38" t="s">
        <v>54</v>
      </c>
      <c r="K3" s="38" t="s">
        <v>35</v>
      </c>
      <c r="L3" s="38" t="s">
        <v>36</v>
      </c>
      <c r="M3" s="39" t="s">
        <v>37</v>
      </c>
    </row>
    <row r="4" spans="1:13">
      <c r="A4" s="36">
        <v>2007</v>
      </c>
      <c r="B4" s="32">
        <v>3.45</v>
      </c>
      <c r="C4" s="32">
        <v>3.42</v>
      </c>
      <c r="D4" s="32">
        <v>4.17</v>
      </c>
      <c r="E4" s="32">
        <v>4.2300000000000004</v>
      </c>
      <c r="F4" s="32">
        <v>4.25</v>
      </c>
      <c r="G4" s="32">
        <v>4.5999999999999996</v>
      </c>
      <c r="H4" s="32">
        <v>4.9400000000000004</v>
      </c>
      <c r="I4" s="32">
        <v>4.8499999999999996</v>
      </c>
      <c r="J4" s="32">
        <v>4.5199999999999996</v>
      </c>
      <c r="K4" s="32">
        <v>4.54</v>
      </c>
      <c r="L4" s="32">
        <v>4.5</v>
      </c>
      <c r="M4" s="33">
        <v>4.82</v>
      </c>
    </row>
    <row r="5" spans="1:13">
      <c r="A5" s="36">
        <v>2008</v>
      </c>
      <c r="B5" s="32">
        <v>1.55</v>
      </c>
      <c r="C5" s="32">
        <v>1.94</v>
      </c>
      <c r="D5" s="32">
        <v>2.82</v>
      </c>
      <c r="E5" s="32">
        <v>2.99</v>
      </c>
      <c r="F5" s="32">
        <v>3.09</v>
      </c>
      <c r="G5" s="32">
        <v>3.27</v>
      </c>
      <c r="H5" s="32">
        <v>3.34</v>
      </c>
      <c r="I5" s="32">
        <v>3.41</v>
      </c>
      <c r="J5" s="32">
        <v>3.03</v>
      </c>
      <c r="K5" s="32">
        <v>2.4700000000000002</v>
      </c>
      <c r="L5" s="32">
        <v>2.5099999999999998</v>
      </c>
      <c r="M5" s="33">
        <v>2.83</v>
      </c>
    </row>
    <row r="6" spans="1:13">
      <c r="A6" s="36">
        <v>2009</v>
      </c>
      <c r="B6" s="32">
        <v>2.69</v>
      </c>
      <c r="C6" s="32">
        <v>2.0099999999999998</v>
      </c>
      <c r="D6" s="32">
        <v>2.3199999999999998</v>
      </c>
      <c r="E6" s="32">
        <v>2.3199999999999998</v>
      </c>
      <c r="F6" s="32">
        <v>2.39</v>
      </c>
      <c r="G6" s="32">
        <v>2.5299999999999998</v>
      </c>
      <c r="H6" s="32">
        <v>2.56</v>
      </c>
      <c r="I6" s="32">
        <v>2.35</v>
      </c>
      <c r="J6" s="32">
        <v>2.02</v>
      </c>
      <c r="K6" s="32">
        <v>1.67</v>
      </c>
      <c r="L6" s="32">
        <v>2.02</v>
      </c>
      <c r="M6" s="33">
        <v>1.87</v>
      </c>
    </row>
    <row r="7" spans="1:13">
      <c r="A7" s="36">
        <v>2010</v>
      </c>
      <c r="B7" s="32">
        <v>2.02</v>
      </c>
      <c r="C7" s="32">
        <v>1.46</v>
      </c>
      <c r="D7" s="32">
        <v>1.18</v>
      </c>
      <c r="E7" s="32">
        <v>1.28</v>
      </c>
      <c r="F7" s="32">
        <v>1.34</v>
      </c>
      <c r="G7" s="32">
        <v>1.6</v>
      </c>
      <c r="H7" s="32">
        <v>1.79</v>
      </c>
      <c r="I7" s="32">
        <v>2.1</v>
      </c>
      <c r="J7" s="32">
        <v>2.42</v>
      </c>
      <c r="K7" s="32">
        <v>2.56</v>
      </c>
      <c r="L7" s="32">
        <v>2.2799999999999998</v>
      </c>
      <c r="M7" s="33">
        <v>2.35</v>
      </c>
    </row>
    <row r="8" spans="1:13">
      <c r="A8" s="36">
        <v>2011</v>
      </c>
      <c r="B8" s="32">
        <v>0.83</v>
      </c>
      <c r="C8" s="32">
        <v>0.95</v>
      </c>
      <c r="D8" s="32">
        <v>1.01</v>
      </c>
      <c r="E8" s="32">
        <v>0.96</v>
      </c>
      <c r="F8" s="32">
        <v>0.95</v>
      </c>
      <c r="G8" s="32">
        <v>1.37</v>
      </c>
      <c r="H8" s="32">
        <v>1.75</v>
      </c>
      <c r="I8" s="32">
        <v>1.69</v>
      </c>
      <c r="J8" s="32">
        <v>1.98</v>
      </c>
      <c r="K8" s="32">
        <v>2.2200000000000002</v>
      </c>
      <c r="L8" s="32">
        <v>2.14</v>
      </c>
      <c r="M8" s="33">
        <v>1.95</v>
      </c>
    </row>
    <row r="9" spans="1:13">
      <c r="A9" s="36">
        <v>2012</v>
      </c>
      <c r="B9" s="41">
        <v>0.73</v>
      </c>
      <c r="C9" s="32">
        <v>0.61</v>
      </c>
      <c r="D9" s="32">
        <v>0.71</v>
      </c>
      <c r="E9" s="32">
        <v>0.63</v>
      </c>
      <c r="F9" s="32">
        <v>0.6</v>
      </c>
      <c r="G9" s="32">
        <v>0.6</v>
      </c>
      <c r="H9" s="32">
        <v>0.73</v>
      </c>
      <c r="I9" s="32">
        <v>0.67</v>
      </c>
      <c r="J9" s="32">
        <v>0.81</v>
      </c>
      <c r="K9" s="32">
        <v>1.04</v>
      </c>
      <c r="L9" s="32">
        <v>0.88</v>
      </c>
      <c r="M9" s="33">
        <v>0.71</v>
      </c>
    </row>
    <row r="10" spans="1:13">
      <c r="A10" s="37">
        <v>2013</v>
      </c>
      <c r="B10" s="20">
        <v>1.41</v>
      </c>
      <c r="C10" s="20">
        <v>1.39</v>
      </c>
      <c r="D10" s="20">
        <v>1.6</v>
      </c>
      <c r="E10" s="20">
        <v>1.39</v>
      </c>
      <c r="F10" s="20">
        <v>1.38</v>
      </c>
      <c r="G10" s="20">
        <v>1.05</v>
      </c>
      <c r="H10" s="20">
        <v>0.68</v>
      </c>
      <c r="I10" s="20">
        <v>0.77</v>
      </c>
      <c r="J10" s="20">
        <v>0.77</v>
      </c>
      <c r="K10" s="20">
        <v>0.88</v>
      </c>
      <c r="L10" s="20"/>
      <c r="M10" s="34"/>
    </row>
  </sheetData>
  <conditionalFormatting sqref="B4:M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headerFooter>
    <oddFooter>&amp;LThe Infinite Actuary&amp;CTechnical Skills Course&amp;Rwww.theinfiniteactuary.com/skills
Do not distribute</oddFooter>
  </headerFooter>
  <extLst>
    <ext xmlns:x14="http://schemas.microsoft.com/office/spreadsheetml/2009/9/main" uri="{05C60535-1F16-4fd2-B633-F4F36F0B64E0}">
      <x14:sparklineGroups xmlns:xm="http://schemas.microsoft.com/office/excel/2006/main">
        <x14:sparklineGroup displayEmptyCellsAs="gap" xr2:uid="{31B42FAB-820B-6A45-872B-05229BAB91CF}">
          <x14:colorSeries rgb="FF376092"/>
          <x14:colorNegative rgb="FFD00000"/>
          <x14:colorAxis rgb="FF000000"/>
          <x14:colorMarkers rgb="FFD00000"/>
          <x14:colorFirst rgb="FFD00000"/>
          <x14:colorLast rgb="FFD00000"/>
          <x14:colorHigh rgb="FFD00000"/>
          <x14:colorLow rgb="FFD00000"/>
          <x14:sparklines>
            <x14:sparkline>
              <xm:f>CondFmt!B4:M4</xm:f>
              <xm:sqref>N4</xm:sqref>
            </x14:sparkline>
            <x14:sparkline>
              <xm:f>CondFmt!B5:M5</xm:f>
              <xm:sqref>N5</xm:sqref>
            </x14:sparkline>
            <x14:sparkline>
              <xm:f>CondFmt!B6:M6</xm:f>
              <xm:sqref>N6</xm:sqref>
            </x14:sparkline>
            <x14:sparkline>
              <xm:f>CondFmt!B7:M7</xm:f>
              <xm:sqref>N7</xm:sqref>
            </x14:sparkline>
            <x14:sparkline>
              <xm:f>CondFmt!B8:M8</xm:f>
              <xm:sqref>N8</xm:sqref>
            </x14:sparkline>
            <x14:sparkline>
              <xm:f>CondFmt!B9:M9</xm:f>
              <xm:sqref>N9</xm:sqref>
            </x14:sparkline>
            <x14:sparkline>
              <xm:f>CondFmt!B10:M10</xm:f>
              <xm:sqref>N10</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F9"/>
  <sheetViews>
    <sheetView zoomScale="140" zoomScaleNormal="140" workbookViewId="0">
      <selection activeCell="F9" sqref="F9"/>
    </sheetView>
  </sheetViews>
  <sheetFormatPr baseColWidth="10" defaultColWidth="8.83203125" defaultRowHeight="15"/>
  <cols>
    <col min="1" max="1" width="12.6640625" customWidth="1"/>
    <col min="2" max="2" width="7" customWidth="1"/>
    <col min="3" max="3" width="7.5" bestFit="1" customWidth="1"/>
    <col min="4" max="4" width="9.6640625" bestFit="1" customWidth="1"/>
    <col min="5" max="5" width="10" bestFit="1" customWidth="1"/>
    <col min="6" max="6" width="14" bestFit="1" customWidth="1"/>
    <col min="7" max="7" width="18.33203125" bestFit="1" customWidth="1"/>
    <col min="8" max="8" width="13.6640625" customWidth="1"/>
  </cols>
  <sheetData>
    <row r="1" spans="1:6" ht="29">
      <c r="A1" s="1" t="s">
        <v>43</v>
      </c>
    </row>
    <row r="3" spans="1:6" ht="16">
      <c r="A3" s="27" t="s">
        <v>421</v>
      </c>
      <c r="B3" s="44" t="s">
        <v>422</v>
      </c>
      <c r="C3" s="44" t="s">
        <v>423</v>
      </c>
      <c r="D3" s="45" t="s">
        <v>424</v>
      </c>
      <c r="E3" s="45" t="s">
        <v>425</v>
      </c>
    </row>
    <row r="4" spans="1:6" ht="16">
      <c r="A4" s="28" t="s">
        <v>420</v>
      </c>
      <c r="B4" s="28">
        <v>4630</v>
      </c>
      <c r="C4" s="28">
        <v>6121</v>
      </c>
      <c r="D4" s="26">
        <v>8062</v>
      </c>
      <c r="E4" s="26">
        <v>7093</v>
      </c>
    </row>
    <row r="5" spans="1:6" ht="16">
      <c r="A5" s="28" t="s">
        <v>419</v>
      </c>
      <c r="B5" s="46">
        <v>0.08</v>
      </c>
      <c r="C5" s="46">
        <v>0.02</v>
      </c>
      <c r="D5" s="47">
        <v>0.04</v>
      </c>
      <c r="E5" s="47">
        <v>0.09</v>
      </c>
    </row>
    <row r="6" spans="1:6" ht="16">
      <c r="A6" s="5"/>
      <c r="B6" s="17"/>
      <c r="C6" s="5"/>
      <c r="D6" s="5"/>
    </row>
    <row r="7" spans="1:6" ht="16">
      <c r="A7" s="5" t="s">
        <v>426</v>
      </c>
      <c r="B7" s="5"/>
      <c r="C7" s="5"/>
      <c r="D7" s="5"/>
      <c r="E7" s="48">
        <f>AVERAGE(B5:E5)</f>
        <v>5.7500000000000002E-2</v>
      </c>
    </row>
    <row r="8" spans="1:6" ht="16">
      <c r="A8" s="5"/>
      <c r="B8" s="5"/>
      <c r="C8" s="5"/>
      <c r="D8" s="5"/>
      <c r="E8" s="5"/>
    </row>
    <row r="9" spans="1:6">
      <c r="A9" t="s">
        <v>427</v>
      </c>
      <c r="E9" s="48">
        <f>SUMPRODUCT(B4:E4,B5:E5)/SUM(B4:E4)</f>
        <v>5.6113255616459509E-2</v>
      </c>
      <c r="F9" s="72"/>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
  <sheetViews>
    <sheetView zoomScale="140" zoomScaleNormal="140" workbookViewId="0">
      <selection activeCell="A2" sqref="A2"/>
    </sheetView>
  </sheetViews>
  <sheetFormatPr baseColWidth="10" defaultColWidth="8.83203125" defaultRowHeight="15"/>
  <cols>
    <col min="8" max="8" width="7.33203125" bestFit="1" customWidth="1"/>
    <col min="9" max="9" width="7.6640625" bestFit="1" customWidth="1"/>
    <col min="10" max="10" width="9.83203125" customWidth="1"/>
  </cols>
  <sheetData>
    <row r="1" spans="1:12" ht="29">
      <c r="A1" s="1" t="s">
        <v>61</v>
      </c>
    </row>
    <row r="3" spans="1:12">
      <c r="A3" s="35" t="s">
        <v>0</v>
      </c>
      <c r="B3" s="69" t="s">
        <v>5</v>
      </c>
      <c r="C3" s="69" t="s">
        <v>2</v>
      </c>
      <c r="D3" s="69" t="s">
        <v>6</v>
      </c>
      <c r="E3" s="69" t="s">
        <v>4</v>
      </c>
      <c r="F3" s="69" t="s">
        <v>3</v>
      </c>
      <c r="G3" s="69" t="s">
        <v>7</v>
      </c>
      <c r="H3" s="69" t="s">
        <v>11</v>
      </c>
      <c r="I3" s="69" t="s">
        <v>8</v>
      </c>
      <c r="J3" s="69" t="s">
        <v>9</v>
      </c>
      <c r="K3" s="69" t="s">
        <v>10</v>
      </c>
      <c r="L3" s="69" t="s">
        <v>1</v>
      </c>
    </row>
    <row r="4" spans="1:12">
      <c r="A4" s="35" t="s">
        <v>46</v>
      </c>
      <c r="B4" s="69" t="s">
        <v>47</v>
      </c>
      <c r="C4" s="69" t="s">
        <v>47</v>
      </c>
      <c r="D4" s="69" t="s">
        <v>48</v>
      </c>
      <c r="E4" s="69" t="s">
        <v>47</v>
      </c>
      <c r="F4" s="69" t="s">
        <v>48</v>
      </c>
      <c r="G4" s="69" t="s">
        <v>48</v>
      </c>
      <c r="H4" s="69" t="s">
        <v>48</v>
      </c>
      <c r="I4" s="69" t="s">
        <v>47</v>
      </c>
      <c r="J4" s="69" t="s">
        <v>47</v>
      </c>
      <c r="K4" s="69" t="s">
        <v>47</v>
      </c>
      <c r="L4" s="69" t="s">
        <v>48</v>
      </c>
    </row>
    <row r="5" spans="1:12">
      <c r="A5" s="35" t="s">
        <v>62</v>
      </c>
      <c r="B5" s="69">
        <v>150</v>
      </c>
      <c r="C5" s="69">
        <v>25</v>
      </c>
      <c r="D5" s="69">
        <v>75</v>
      </c>
      <c r="E5" s="69">
        <v>300</v>
      </c>
      <c r="F5" s="69">
        <v>50</v>
      </c>
      <c r="G5" s="69">
        <v>275</v>
      </c>
      <c r="H5" s="69">
        <v>55</v>
      </c>
      <c r="I5" s="69">
        <v>155</v>
      </c>
      <c r="J5" s="69">
        <v>215</v>
      </c>
      <c r="K5" s="69">
        <v>400</v>
      </c>
      <c r="L5" s="69">
        <v>200</v>
      </c>
    </row>
    <row r="8" spans="1:12" ht="16">
      <c r="A8" s="4" t="s">
        <v>0</v>
      </c>
      <c r="B8" s="4" t="s">
        <v>62</v>
      </c>
      <c r="C8" s="4" t="s">
        <v>46</v>
      </c>
    </row>
    <row r="9" spans="1:12" ht="16">
      <c r="A9" s="5" t="s">
        <v>1</v>
      </c>
      <c r="B9" s="5">
        <f>HLOOKUP(A9,$B$3:$L$5,3,FALSE)</f>
        <v>200</v>
      </c>
      <c r="C9" s="5" t="str">
        <f>HLOOKUP(A9,$B$3:$L$5,2,FALSE)</f>
        <v>F</v>
      </c>
    </row>
    <row r="10" spans="1:12" ht="16">
      <c r="A10" s="5" t="s">
        <v>6</v>
      </c>
      <c r="B10" s="5">
        <f>HLOOKUP(A10,$B$3:$L$5,3,FALSE)</f>
        <v>75</v>
      </c>
      <c r="C10" s="5" t="str">
        <f>HLOOKUP(A10,$B$3:$L$5,2,FALSE)</f>
        <v>F</v>
      </c>
    </row>
  </sheetData>
  <pageMargins left="0.7" right="0.7" top="0.75" bottom="0.75" header="0.3" footer="0.3"/>
  <pageSetup scale="84" orientation="portrait" r:id="rId1"/>
  <headerFooter>
    <oddFooter>&amp;LThe Infinite Actuary&amp;CTechnical Skills Course&amp;Rwww.theinfiniteactuary.com/skills
Do not distribute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D12"/>
  <sheetViews>
    <sheetView zoomScale="150" zoomScaleNormal="150" workbookViewId="0">
      <selection activeCell="D4" sqref="D4"/>
    </sheetView>
  </sheetViews>
  <sheetFormatPr baseColWidth="10" defaultColWidth="8.83203125" defaultRowHeight="15"/>
  <cols>
    <col min="2" max="2" width="12.83203125" customWidth="1"/>
    <col min="3" max="3" width="12.5" customWidth="1"/>
  </cols>
  <sheetData>
    <row r="1" spans="1:4" ht="29">
      <c r="A1" s="1" t="s">
        <v>24</v>
      </c>
    </row>
    <row r="3" spans="1:4">
      <c r="B3" t="s">
        <v>42</v>
      </c>
      <c r="C3" t="s">
        <v>42</v>
      </c>
      <c r="D3" t="s">
        <v>430</v>
      </c>
    </row>
    <row r="4" spans="1:4" ht="16">
      <c r="A4" s="10" t="s">
        <v>39</v>
      </c>
      <c r="B4" s="25">
        <f>WA!B14</f>
        <v>6038.0268214949965</v>
      </c>
      <c r="C4" s="25">
        <f ca="1">INDIRECT(A4&amp;"!B14")</f>
        <v>6038.0268214949965</v>
      </c>
      <c r="D4" s="77" t="s">
        <v>441</v>
      </c>
    </row>
    <row r="5" spans="1:4" ht="16">
      <c r="A5" s="10" t="s">
        <v>40</v>
      </c>
      <c r="B5" s="25">
        <f>CA!B14</f>
        <v>5484.4508736401585</v>
      </c>
      <c r="C5" s="25">
        <f t="shared" ref="C5:C6" ca="1" si="0">INDIRECT(A5&amp;"!B14")</f>
        <v>5484.4508736401585</v>
      </c>
      <c r="D5" s="5"/>
    </row>
    <row r="6" spans="1:4" ht="16">
      <c r="A6" s="10" t="s">
        <v>41</v>
      </c>
      <c r="B6" s="25">
        <f>NY!B14</f>
        <v>6701.1986319441148</v>
      </c>
      <c r="C6" s="25">
        <f t="shared" ca="1" si="0"/>
        <v>6701.1986319441148</v>
      </c>
      <c r="D6" s="5"/>
    </row>
    <row r="7" spans="1:4" ht="16">
      <c r="A7" s="75" t="s">
        <v>49</v>
      </c>
      <c r="B7" s="73"/>
      <c r="C7" s="10"/>
      <c r="D7" s="5"/>
    </row>
    <row r="8" spans="1:4" ht="16">
      <c r="A8" s="76" t="s">
        <v>428</v>
      </c>
      <c r="B8" s="17"/>
      <c r="C8" s="5"/>
      <c r="D8" s="5"/>
    </row>
    <row r="9" spans="1:4" ht="16">
      <c r="A9" s="77" t="s">
        <v>429</v>
      </c>
      <c r="B9" s="5"/>
      <c r="C9" s="5"/>
      <c r="D9" s="5"/>
    </row>
    <row r="10" spans="1:4" ht="16">
      <c r="A10" s="5"/>
      <c r="B10" s="5"/>
      <c r="C10" s="5"/>
      <c r="D10" s="5"/>
    </row>
    <row r="11" spans="1:4" ht="16">
      <c r="A11" s="5"/>
      <c r="B11" s="17"/>
      <c r="C11" s="5"/>
      <c r="D11" s="5"/>
    </row>
    <row r="12" spans="1:4" ht="16">
      <c r="A12" s="5"/>
      <c r="B12" s="5"/>
      <c r="C12" s="5"/>
      <c r="D12" s="5"/>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0" tint="-0.14999847407452621"/>
  </sheetPr>
  <dimension ref="A1:B14"/>
  <sheetViews>
    <sheetView zoomScale="90" zoomScaleNormal="90" workbookViewId="0">
      <selection activeCell="M39" sqref="M39"/>
    </sheetView>
  </sheetViews>
  <sheetFormatPr baseColWidth="10" defaultColWidth="8.83203125" defaultRowHeight="15"/>
  <cols>
    <col min="2" max="2" width="10.5" bestFit="1" customWidth="1"/>
  </cols>
  <sheetData>
    <row r="1" spans="1:2">
      <c r="B1" s="24" t="s">
        <v>25</v>
      </c>
    </row>
    <row r="2" spans="1:2">
      <c r="A2" t="s">
        <v>26</v>
      </c>
      <c r="B2" s="21">
        <v>140.27076778971605</v>
      </c>
    </row>
    <row r="3" spans="1:2">
      <c r="A3" t="s">
        <v>27</v>
      </c>
      <c r="B3" s="21">
        <v>685.35274497817863</v>
      </c>
    </row>
    <row r="4" spans="1:2">
      <c r="A4" t="s">
        <v>28</v>
      </c>
      <c r="B4" s="21">
        <v>516.46508868598221</v>
      </c>
    </row>
    <row r="5" spans="1:2">
      <c r="A5" t="s">
        <v>29</v>
      </c>
      <c r="B5" s="21">
        <v>470.52636917549131</v>
      </c>
    </row>
    <row r="6" spans="1:2">
      <c r="A6" t="s">
        <v>30</v>
      </c>
      <c r="B6" s="21">
        <v>324.0919289195304</v>
      </c>
    </row>
    <row r="7" spans="1:2">
      <c r="A7" t="s">
        <v>31</v>
      </c>
      <c r="B7" s="21">
        <v>642.43219373348279</v>
      </c>
    </row>
    <row r="8" spans="1:2">
      <c r="A8" t="s">
        <v>32</v>
      </c>
      <c r="B8" s="21">
        <v>620.12259767077558</v>
      </c>
    </row>
    <row r="9" spans="1:2">
      <c r="A9" t="s">
        <v>33</v>
      </c>
      <c r="B9" s="21">
        <v>804.5056666345414</v>
      </c>
    </row>
    <row r="10" spans="1:2">
      <c r="A10" t="s">
        <v>34</v>
      </c>
      <c r="B10" s="21">
        <v>745.53861452142905</v>
      </c>
    </row>
    <row r="11" spans="1:2">
      <c r="A11" t="s">
        <v>35</v>
      </c>
      <c r="B11" s="21">
        <v>571.70390807087404</v>
      </c>
    </row>
    <row r="12" spans="1:2">
      <c r="A12" t="s">
        <v>36</v>
      </c>
      <c r="B12" s="21">
        <v>196.36130453180823</v>
      </c>
    </row>
    <row r="13" spans="1:2">
      <c r="A13" s="20" t="s">
        <v>37</v>
      </c>
      <c r="B13" s="22">
        <v>320.65563678318722</v>
      </c>
    </row>
    <row r="14" spans="1:2">
      <c r="A14" t="s">
        <v>38</v>
      </c>
      <c r="B14" s="23">
        <v>6038.0268214949965</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0" tint="-0.14999847407452621"/>
  </sheetPr>
  <dimension ref="A1:B14"/>
  <sheetViews>
    <sheetView zoomScale="90" zoomScaleNormal="90" workbookViewId="0">
      <selection activeCell="O27" sqref="O27"/>
    </sheetView>
  </sheetViews>
  <sheetFormatPr baseColWidth="10" defaultColWidth="8.83203125" defaultRowHeight="15"/>
  <sheetData>
    <row r="1" spans="1:2">
      <c r="B1" s="24" t="s">
        <v>25</v>
      </c>
    </row>
    <row r="2" spans="1:2">
      <c r="A2" t="s">
        <v>26</v>
      </c>
      <c r="B2" s="21">
        <v>502.13043121842338</v>
      </c>
    </row>
    <row r="3" spans="1:2">
      <c r="A3" t="s">
        <v>27</v>
      </c>
      <c r="B3" s="21">
        <v>116.17363007101456</v>
      </c>
    </row>
    <row r="4" spans="1:2">
      <c r="A4" t="s">
        <v>28</v>
      </c>
      <c r="B4" s="21">
        <v>961.39088577345831</v>
      </c>
    </row>
    <row r="5" spans="1:2">
      <c r="A5" t="s">
        <v>29</v>
      </c>
      <c r="B5" s="21">
        <v>396.693427529769</v>
      </c>
    </row>
    <row r="6" spans="1:2">
      <c r="A6" t="s">
        <v>30</v>
      </c>
      <c r="B6" s="21">
        <v>23.16708895377495</v>
      </c>
    </row>
    <row r="7" spans="1:2">
      <c r="A7" t="s">
        <v>31</v>
      </c>
      <c r="B7" s="21">
        <v>603.82522276855809</v>
      </c>
    </row>
    <row r="8" spans="1:2">
      <c r="A8" t="s">
        <v>32</v>
      </c>
      <c r="B8" s="21">
        <v>37.617086443443526</v>
      </c>
    </row>
    <row r="9" spans="1:2">
      <c r="A9" t="s">
        <v>33</v>
      </c>
      <c r="B9" s="21">
        <v>817.56047829404611</v>
      </c>
    </row>
    <row r="10" spans="1:2">
      <c r="A10" t="s">
        <v>34</v>
      </c>
      <c r="B10" s="21">
        <v>374.66704238534908</v>
      </c>
    </row>
    <row r="11" spans="1:2">
      <c r="A11" t="s">
        <v>35</v>
      </c>
      <c r="B11" s="21">
        <v>401.27276117924572</v>
      </c>
    </row>
    <row r="12" spans="1:2">
      <c r="A12" t="s">
        <v>36</v>
      </c>
      <c r="B12" s="21">
        <v>305.4544988512049</v>
      </c>
    </row>
    <row r="13" spans="1:2">
      <c r="A13" s="20" t="s">
        <v>37</v>
      </c>
      <c r="B13" s="22">
        <v>944.4983201718693</v>
      </c>
    </row>
    <row r="14" spans="1:2">
      <c r="A14" t="s">
        <v>38</v>
      </c>
      <c r="B14" s="23">
        <v>5484.4508736401585</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ReadMe</vt:lpstr>
      <vt:lpstr>index and match</vt:lpstr>
      <vt:lpstr>indexmatch</vt:lpstr>
      <vt:lpstr>CondFmt</vt:lpstr>
      <vt:lpstr>SUMPRODUCT</vt:lpstr>
      <vt:lpstr>hlookup</vt:lpstr>
      <vt:lpstr>INDIRECT</vt:lpstr>
      <vt:lpstr>WA</vt:lpstr>
      <vt:lpstr>CA</vt:lpstr>
      <vt:lpstr>NY</vt:lpstr>
      <vt:lpstr>cameras slicers</vt:lpstr>
      <vt:lpstr>pivot table slicers</vt:lpstr>
      <vt:lpstr>offset</vt:lpstr>
      <vt:lpstr>Dynamic Charting</vt:lpstr>
      <vt:lpstr>ISNA</vt:lpstr>
      <vt:lpstr>ReadMe!Print_Area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Rogee</dc:creator>
  <cp:lastModifiedBy>Junho Lee</cp:lastModifiedBy>
  <cp:lastPrinted>2014-08-24T15:06:01Z</cp:lastPrinted>
  <dcterms:created xsi:type="dcterms:W3CDTF">2012-07-05T13:37:20Z</dcterms:created>
  <dcterms:modified xsi:type="dcterms:W3CDTF">2018-10-30T03:57:44Z</dcterms:modified>
</cp:coreProperties>
</file>