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TSC_Actuarial_Excel_Test_Part4_Template/"/>
    </mc:Choice>
  </mc:AlternateContent>
  <xr:revisionPtr revIDLastSave="0" documentId="13_ncr:1_{C0716139-70DE-B040-903B-483B68274D23}" xr6:coauthVersionLast="36" xr6:coauthVersionMax="36" xr10:uidLastSave="{00000000-0000-0000-0000-000000000000}"/>
  <bookViews>
    <workbookView xWindow="0" yWindow="460" windowWidth="33460" windowHeight="22760" activeTab="6" xr2:uid="{00000000-000D-0000-FFFF-FFFF00000000}"/>
  </bookViews>
  <sheets>
    <sheet name="Instructions" sheetId="4" r:id="rId1"/>
    <sheet name="Documentation" sheetId="7" r:id="rId2"/>
    <sheet name="bar" sheetId="11" r:id="rId3"/>
    <sheet name="pie" sheetId="12" r:id="rId4"/>
    <sheet name="combo" sheetId="13" r:id="rId5"/>
    <sheet name="histogram" sheetId="14" r:id="rId6"/>
    <sheet name="Claim Triangle" sheetId="15" r:id="rId7"/>
    <sheet name="claim listing clean" sheetId="9" r:id="rId8"/>
    <sheet name="lookup tables" sheetId="10" r:id="rId9"/>
  </sheets>
  <definedNames>
    <definedName name="_xlnm._FilterDatabase" localSheetId="7" hidden="1">'claim listing clean'!$A$1:$Q$21</definedName>
    <definedName name="_xlchart.v1.0" hidden="1">histogram!$C$4</definedName>
    <definedName name="_xlchart.v1.1" hidden="1">histogram!$C$5:$C$24</definedName>
    <definedName name="_xlnm.Print_Area" localSheetId="0">Instructions!$A$1:$V$20</definedName>
  </definedNames>
  <calcPr calcId="162913"/>
  <pivotCaches>
    <pivotCache cacheId="5" r:id="rId10"/>
    <pivotCache cacheId="1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Q3" i="9" s="1"/>
  <c r="P3" i="9"/>
  <c r="O4" i="9"/>
  <c r="P4" i="9"/>
  <c r="O5" i="9"/>
  <c r="P5" i="9"/>
  <c r="O6" i="9"/>
  <c r="P6" i="9"/>
  <c r="O7" i="9"/>
  <c r="Q7" i="9" s="1"/>
  <c r="P7" i="9"/>
  <c r="O8" i="9"/>
  <c r="Q8" i="9" s="1"/>
  <c r="P8" i="9"/>
  <c r="O9" i="9"/>
  <c r="P9" i="9"/>
  <c r="O10" i="9"/>
  <c r="P10" i="9"/>
  <c r="O11" i="9"/>
  <c r="P11" i="9"/>
  <c r="O12" i="9"/>
  <c r="Q12" i="9" s="1"/>
  <c r="P12" i="9"/>
  <c r="O13" i="9"/>
  <c r="P13" i="9"/>
  <c r="O14" i="9"/>
  <c r="P14" i="9"/>
  <c r="O15" i="9"/>
  <c r="Q15" i="9" s="1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P2" i="9"/>
  <c r="O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N12" i="9" s="1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N10" i="9" l="1"/>
  <c r="Q18" i="9"/>
  <c r="N18" i="9"/>
  <c r="D6" i="12"/>
  <c r="D7" i="12"/>
  <c r="N2" i="9"/>
  <c r="N17" i="9"/>
  <c r="N13" i="9"/>
  <c r="Q21" i="9"/>
  <c r="Q9" i="9"/>
  <c r="Q5" i="9"/>
  <c r="Q20" i="9"/>
  <c r="N19" i="9"/>
  <c r="N16" i="9"/>
  <c r="N9" i="9"/>
  <c r="N5" i="9"/>
  <c r="Q10" i="9"/>
  <c r="N4" i="9"/>
  <c r="Q13" i="9"/>
  <c r="N21" i="9"/>
  <c r="N14" i="9"/>
  <c r="Q19" i="9"/>
  <c r="N20" i="9"/>
  <c r="N3" i="9"/>
  <c r="N6" i="9"/>
  <c r="Q2" i="9"/>
  <c r="Q16" i="9"/>
  <c r="N7" i="9"/>
  <c r="Q6" i="9"/>
  <c r="N15" i="9"/>
  <c r="D13" i="11"/>
  <c r="D12" i="11"/>
  <c r="D9" i="11"/>
  <c r="D11" i="11"/>
  <c r="D14" i="11"/>
  <c r="D10" i="11"/>
  <c r="D8" i="11"/>
  <c r="D15" i="11"/>
  <c r="N11" i="9"/>
  <c r="N8" i="9"/>
  <c r="Q14" i="9"/>
  <c r="Q11" i="9"/>
  <c r="Q4" i="9"/>
  <c r="Q17" i="9"/>
  <c r="E14" i="13" l="1"/>
  <c r="D7" i="13"/>
  <c r="D15" i="13"/>
  <c r="D16" i="13"/>
  <c r="D12" i="13"/>
  <c r="E13" i="13"/>
  <c r="E7" i="13"/>
  <c r="E15" i="13"/>
  <c r="D8" i="13"/>
  <c r="E19" i="13"/>
  <c r="D13" i="13"/>
  <c r="E8" i="13"/>
  <c r="E16" i="13"/>
  <c r="D9" i="13"/>
  <c r="D17" i="13"/>
  <c r="E6" i="13"/>
  <c r="E9" i="13"/>
  <c r="E17" i="13"/>
  <c r="D10" i="13"/>
  <c r="D18" i="13"/>
  <c r="D6" i="13"/>
  <c r="E10" i="13"/>
  <c r="E18" i="13"/>
  <c r="D11" i="13"/>
  <c r="D19" i="13"/>
  <c r="E11" i="13"/>
  <c r="E12" i="13"/>
  <c r="D14" i="13"/>
  <c r="E20" i="13" l="1"/>
  <c r="D20" i="13"/>
</calcChain>
</file>

<file path=xl/sharedStrings.xml><?xml version="1.0" encoding="utf-8"?>
<sst xmlns="http://schemas.openxmlformats.org/spreadsheetml/2006/main" count="226" uniqueCount="114">
  <si>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</si>
  <si>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</si>
  <si>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</si>
  <si>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</si>
  <si>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</si>
  <si>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</si>
  <si>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</si>
  <si>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</si>
  <si>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</si>
  <si>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</si>
  <si>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</si>
  <si>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</si>
  <si>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</si>
  <si>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</si>
  <si>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</si>
  <si>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</si>
  <si>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</si>
  <si>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</si>
  <si>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</si>
  <si>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</si>
  <si>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</si>
  <si>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</si>
  <si>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</si>
  <si>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</si>
  <si>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</si>
  <si>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</si>
  <si>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</si>
  <si>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</si>
  <si>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</si>
  <si>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</si>
  <si>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</si>
  <si>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</si>
  <si>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</si>
  <si>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</si>
  <si>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</si>
  <si>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</si>
  <si>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</si>
  <si>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</si>
  <si>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</si>
  <si>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</si>
  <si>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</si>
  <si>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</si>
  <si>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</si>
  <si>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</si>
  <si>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</si>
  <si>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</si>
  <si>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</si>
  <si>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</si>
  <si>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</si>
  <si>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</si>
  <si>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</si>
  <si>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</si>
  <si>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</si>
  <si>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</si>
  <si>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</si>
  <si>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</si>
  <si>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</si>
  <si>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</si>
  <si>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</si>
  <si>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</si>
  <si>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</si>
  <si>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lookup tables</t>
  </si>
  <si>
    <t>Contains tables for subscriber gender and claim code descriptions.</t>
  </si>
  <si>
    <t>bar</t>
  </si>
  <si>
    <t>pie</t>
  </si>
  <si>
    <t>combo</t>
  </si>
  <si>
    <t>histogram</t>
  </si>
  <si>
    <t>A bar chart of total claim amounts by claim description</t>
  </si>
  <si>
    <t>A pie chart of total claim amounts by gender</t>
  </si>
  <si>
    <t>A combo chart of total claim amounts and total claim counts by reported_yyyymm</t>
  </si>
  <si>
    <t>A histogram of the total claim amounts</t>
  </si>
  <si>
    <t>claim amounts</t>
  </si>
  <si>
    <t>Gender</t>
  </si>
  <si>
    <t>Total Claim Amounts</t>
  </si>
  <si>
    <t>201702</t>
  </si>
  <si>
    <t>201803</t>
  </si>
  <si>
    <t>201707</t>
  </si>
  <si>
    <t>201810</t>
  </si>
  <si>
    <t>201701</t>
  </si>
  <si>
    <t>201607</t>
  </si>
  <si>
    <t>201710</t>
  </si>
  <si>
    <t>201606</t>
  </si>
  <si>
    <t>201811</t>
  </si>
  <si>
    <t>201709</t>
  </si>
  <si>
    <t>201703</t>
  </si>
  <si>
    <t>201605</t>
  </si>
  <si>
    <t>201704</t>
  </si>
  <si>
    <t>201705</t>
  </si>
  <si>
    <t>Total</t>
  </si>
  <si>
    <t>Total Claim Counts</t>
  </si>
  <si>
    <t>bins</t>
  </si>
  <si>
    <t>Bin</t>
  </si>
  <si>
    <t>More</t>
  </si>
  <si>
    <t>Frequency</t>
  </si>
  <si>
    <t>See the document "TSC Actuarial Excel Test Part 4 Description.pdf" to view the instructions for this project.</t>
  </si>
  <si>
    <t>Incurred_YYYYMM</t>
  </si>
  <si>
    <t>Reported_YYYYMM</t>
  </si>
  <si>
    <t>Claim Triangle</t>
  </si>
  <si>
    <t>Contains the claim triangles of the claim amounts; both sum of claim amounts and count of claim amounts.</t>
  </si>
  <si>
    <t>Analyze the claim listing clean data.</t>
  </si>
  <si>
    <t>Junho Lee</t>
  </si>
  <si>
    <t>Column Labels</t>
  </si>
  <si>
    <t>201604</t>
  </si>
  <si>
    <t>201706</t>
  </si>
  <si>
    <t>201801</t>
  </si>
  <si>
    <t>201807</t>
  </si>
  <si>
    <t>201808</t>
  </si>
  <si>
    <t>201809</t>
  </si>
  <si>
    <t>Grand Total</t>
  </si>
  <si>
    <t>Row Labels</t>
  </si>
  <si>
    <t>Sum of claim_amount</t>
  </si>
  <si>
    <t>Count of claim_amount</t>
  </si>
  <si>
    <t>Note:</t>
  </si>
  <si>
    <t>The incurred date follows the reported date; need to check data validity.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</si>
</sst>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0" fontId="5" fillId="0" borderId="0" xfId="0" applyFont="1"/>
    <xf numFmtId="0" fontId="0" fillId="0" borderId="1" xfId="0" applyBorder="1"/>
    <xf numFmtId="164" fontId="0" fillId="0" borderId="1" xfId="3" applyNumberFormat="1" applyFont="1" applyBorder="1"/>
    <xf numFmtId="0" fontId="2" fillId="0" borderId="1" xfId="0" applyFont="1" applyBorder="1"/>
    <xf numFmtId="0" fontId="0" fillId="3" borderId="1" xfId="0" applyFill="1" applyBorder="1"/>
    <xf numFmtId="164" fontId="0" fillId="3" borderId="1" xfId="3" applyNumberFormat="1" applyFont="1" applyFill="1" applyBorder="1"/>
    <xf numFmtId="164" fontId="2" fillId="0" borderId="1" xfId="0" applyNumberFormat="1" applyFont="1" applyBorder="1"/>
    <xf numFmtId="165" fontId="2" fillId="0" borderId="1" xfId="2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4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amounts by Claim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bar!$D$7</c:f>
              <c:strCache>
                <c:ptCount val="1"/>
                <c:pt idx="0">
                  <c:v>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bar!$C$8:$C$15</c:f>
              <c:strCache>
                <c:ptCount val="8"/>
                <c:pt idx="0">
                  <c:v>Assessment Visit</c:v>
                </c:pt>
                <c:pt idx="1">
                  <c:v>Induction Vist</c:v>
                </c:pt>
                <c:pt idx="2">
                  <c:v>Maintenance Visit</c:v>
                </c:pt>
                <c:pt idx="3">
                  <c:v>Follow Up Visit</c:v>
                </c:pt>
                <c:pt idx="4">
                  <c:v>Urgent Care Visit</c:v>
                </c:pt>
                <c:pt idx="5">
                  <c:v>Hospital Visit</c:v>
                </c:pt>
                <c:pt idx="6">
                  <c:v>Major Surgery</c:v>
                </c:pt>
                <c:pt idx="7">
                  <c:v>Minor Surgery</c:v>
                </c:pt>
              </c:strCache>
            </c:strRef>
          </c:cat>
          <c:val>
            <c:numRef>
              <c:f>bar!$D$8:$D$15</c:f>
              <c:numCache>
                <c:formatCode>_("$"* #,##0.00_);_("$"* \(#,##0.00\);_("$"* "-"??_);_(@_)</c:formatCode>
                <c:ptCount val="8"/>
                <c:pt idx="0">
                  <c:v>1037</c:v>
                </c:pt>
                <c:pt idx="1">
                  <c:v>950</c:v>
                </c:pt>
                <c:pt idx="2">
                  <c:v>1206</c:v>
                </c:pt>
                <c:pt idx="3">
                  <c:v>0</c:v>
                </c:pt>
                <c:pt idx="4">
                  <c:v>600</c:v>
                </c:pt>
                <c:pt idx="5">
                  <c:v>2400</c:v>
                </c:pt>
                <c:pt idx="6">
                  <c:v>865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8-4732-B02C-01AE7F34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59312"/>
        <c:axId val="189861280"/>
      </c:barChart>
      <c:catAx>
        <c:axId val="189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280"/>
        <c:crosses val="autoZero"/>
        <c:auto val="1"/>
        <c:lblAlgn val="ctr"/>
        <c:lblOffset val="100"/>
        <c:noMultiLvlLbl val="0"/>
      </c:catAx>
      <c:valAx>
        <c:axId val="1898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F-41A9-8294-6F11DBF1162F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9-4C82-88F8-518FB578F5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1A9-8294-6F11DBF1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C-4726-B331-691C21BBFB6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C-4726-B331-691C21BBF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C-4726-B331-691C21BB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0589192"/>
        <c:axId val="550075752"/>
      </c:barChart>
      <c:valAx>
        <c:axId val="5500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9192"/>
        <c:crosses val="autoZero"/>
        <c:crossBetween val="between"/>
      </c:valAx>
      <c:catAx>
        <c:axId val="540589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and Total Claim Counts by Reported Year/Month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combo!$D$6:$D$19</c:f>
              <c:numCache>
                <c:formatCode>_("$"* #,##0_);_("$"* \(#,##0\);_("$"* "-"??_);_(@_)</c:formatCode>
                <c:ptCount val="14"/>
                <c:pt idx="0">
                  <c:v>101</c:v>
                </c:pt>
                <c:pt idx="1">
                  <c:v>1500</c:v>
                </c:pt>
                <c:pt idx="2">
                  <c:v>600</c:v>
                </c:pt>
                <c:pt idx="3">
                  <c:v>95</c:v>
                </c:pt>
                <c:pt idx="4">
                  <c:v>200</c:v>
                </c:pt>
                <c:pt idx="5">
                  <c:v>965</c:v>
                </c:pt>
                <c:pt idx="6">
                  <c:v>450</c:v>
                </c:pt>
                <c:pt idx="7">
                  <c:v>100</c:v>
                </c:pt>
                <c:pt idx="8">
                  <c:v>495</c:v>
                </c:pt>
                <c:pt idx="9">
                  <c:v>542</c:v>
                </c:pt>
                <c:pt idx="10">
                  <c:v>110</c:v>
                </c:pt>
                <c:pt idx="11">
                  <c:v>500</c:v>
                </c:pt>
                <c:pt idx="12">
                  <c:v>1745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06632"/>
        <c:axId val="643701712"/>
      </c:barChart>
      <c:lineChart>
        <c:grouping val="standard"/>
        <c:varyColors val="0"/>
        <c:ser>
          <c:idx val="1"/>
          <c:order val="1"/>
          <c:tx>
            <c:strRef>
              <c:f>combo!$E$5</c:f>
              <c:strCache>
                <c:ptCount val="1"/>
                <c:pt idx="0">
                  <c:v>Total Claim 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combo!$E$6:$E$19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31112"/>
        <c:axId val="643230784"/>
      </c:lineChart>
      <c:catAx>
        <c:axId val="64370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Year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1712"/>
        <c:crosses val="autoZero"/>
        <c:auto val="1"/>
        <c:lblAlgn val="ctr"/>
        <c:lblOffset val="100"/>
        <c:noMultiLvlLbl val="0"/>
      </c:catAx>
      <c:valAx>
        <c:axId val="643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6632"/>
        <c:crosses val="autoZero"/>
        <c:crossBetween val="between"/>
      </c:valAx>
      <c:valAx>
        <c:axId val="643230784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1112"/>
        <c:crosses val="max"/>
        <c:crossBetween val="between"/>
        <c:majorUnit val="1"/>
        <c:minorUnit val="0.5"/>
      </c:valAx>
      <c:catAx>
        <c:axId val="64323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23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Claim Amounts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histogram!$I$5:$I$12</c:f>
              <c:strCach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More</c:v>
                </c:pt>
              </c:strCache>
            </c:strRef>
          </c:cat>
          <c:val>
            <c:numRef>
              <c:f>histogram!$J$5:$J$12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0-445C-B08D-DB1DD378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49528"/>
        <c:axId val="189046576"/>
      </c:barChart>
      <c:catAx>
        <c:axId val="1890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6576"/>
        <c:crosses val="autoZero"/>
        <c:auto val="1"/>
        <c:lblAlgn val="ctr"/>
        <c:lblOffset val="100"/>
        <c:noMultiLvlLbl val="0"/>
      </c:catAx>
      <c:valAx>
        <c:axId val="18904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Pareto Chart of Claim Amounts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 of Claim Amounts</a:t>
          </a:r>
        </a:p>
      </cx:txPr>
    </cx:title>
    <cx:plotArea>
      <cx:plotAreaRegion>
        <cx:series layoutId="clusteredColumn" uniqueId="{3F5B463C-2F11-458D-93DF-56500793C6D5}">
          <cx:tx>
            <cx:txData>
              <cx:f>_xlchart.v1.0</cx:f>
              <cx:v>claim_amount</cx:v>
            </cx:txData>
          </cx:tx>
          <cx:dataLabels/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2B45E4D1-2D65-4E44-BED9-ADC41D46C09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142875</xdr:rowOff>
    </xdr:from>
    <xdr:to>
      <xdr:col>13</xdr:col>
      <xdr:colOff>38100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C222D-E62F-4E1D-BE52-872D8365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47624</xdr:rowOff>
    </xdr:from>
    <xdr:to>
      <xdr:col>11</xdr:col>
      <xdr:colOff>161925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46E0-3C71-4E85-8F7F-B4245F86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</xdr:row>
      <xdr:rowOff>0</xdr:rowOff>
    </xdr:from>
    <xdr:to>
      <xdr:col>17</xdr:col>
      <xdr:colOff>438150</xdr:colOff>
      <xdr:row>18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58B7-B92D-4583-98E9-71962605A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28575</xdr:rowOff>
    </xdr:from>
    <xdr:to>
      <xdr:col>14</xdr:col>
      <xdr:colOff>95250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25DEF-6D11-403E-A5B4-B460E904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133350</xdr:rowOff>
    </xdr:from>
    <xdr:to>
      <xdr:col>18</xdr:col>
      <xdr:colOff>219074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653FE-E6BC-4B51-94D9-AC75D587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171449</xdr:rowOff>
    </xdr:from>
    <xdr:to>
      <xdr:col>17</xdr:col>
      <xdr:colOff>571500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DB19CFA-22DB-4524-8EB6-8A6186953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500" y="3130549"/>
              <a:ext cx="5130800" cy="3152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6</xdr:row>
      <xdr:rowOff>88900</xdr:rowOff>
    </xdr:from>
    <xdr:to>
      <xdr:col>2</xdr:col>
      <xdr:colOff>587376</xdr:colOff>
      <xdr:row>12</xdr:row>
      <xdr:rowOff>60325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FABA2A-4971-405E-9A11-1B4510F0FDCD}"/>
            </a:ext>
          </a:extLst>
        </xdr:cNvPr>
        <xdr:cNvCxnSpPr/>
      </xdr:nvCxnSpPr>
      <xdr:spPr>
        <a:xfrm flipH="1">
          <a:off x="1933575" y="1231900"/>
          <a:ext cx="1" cy="11144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152402</xdr:colOff>
      <xdr:row>3</xdr:row>
      <xdr:rowOff>88900</xdr:rowOff>
    </xdr:from>
    <xdr:to>
      <xdr:col>5</xdr:col>
      <xdr:colOff>476250</xdr:colOff>
      <xdr:row>3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E65226-43CB-4850-A6A3-DA69959D74F2}"/>
            </a:ext>
          </a:extLst>
        </xdr:cNvPr>
        <xdr:cNvCxnSpPr/>
      </xdr:nvCxnSpPr>
      <xdr:spPr>
        <a:xfrm>
          <a:off x="4254502" y="2565400"/>
          <a:ext cx="145414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33</xdr:row>
      <xdr:rowOff>114300</xdr:rowOff>
    </xdr:from>
    <xdr:to>
      <xdr:col>2</xdr:col>
      <xdr:colOff>609601</xdr:colOff>
      <xdr:row>39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756C4CB-1513-814A-8BB2-342D0D0D382B}"/>
            </a:ext>
          </a:extLst>
        </xdr:cNvPr>
        <xdr:cNvCxnSpPr/>
      </xdr:nvCxnSpPr>
      <xdr:spPr>
        <a:xfrm flipH="1">
          <a:off x="1955800" y="6400800"/>
          <a:ext cx="1" cy="11144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29</xdr:row>
      <xdr:rowOff>101600</xdr:rowOff>
    </xdr:from>
    <xdr:to>
      <xdr:col>5</xdr:col>
      <xdr:colOff>425448</xdr:colOff>
      <xdr:row>29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0AB16DC-A5F0-C542-BC29-22F5F8C797E5}"/>
            </a:ext>
          </a:extLst>
        </xdr:cNvPr>
        <xdr:cNvCxnSpPr/>
      </xdr:nvCxnSpPr>
      <xdr:spPr>
        <a:xfrm>
          <a:off x="4203700" y="5626100"/>
          <a:ext cx="145414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Lee" refreshedDate="43395.766199189813" createdVersion="6" refreshedVersion="6" minRefreshableVersion="3" recordCount="20" xr:uid="{D80010AF-F02D-DD4D-8225-8AC41599FCD5}">
  <cacheSource type="worksheet">
    <worksheetSource ref="A1:Q21" sheet="claim listing clean"/>
  </cacheSource>
  <cacheFields count="17">
    <cacheField name="claim_number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olicy_number" numFmtId="0">
      <sharedItems containsSemiMixedTypes="0" containsString="0" containsNumber="1" containsInteger="1" minValue="1" maxValue="10"/>
    </cacheField>
    <cacheField name="subscriber_lastname" numFmtId="0">
      <sharedItems/>
    </cacheField>
    <cacheField name="subscriber_firstname" numFmtId="0">
      <sharedItems/>
    </cacheField>
    <cacheField name="subscriber_gender" numFmtId="0">
      <sharedItems/>
    </cacheField>
    <cacheField name="provider_id" numFmtId="0">
      <sharedItems containsSemiMixedTypes="0" containsString="0" containsNumber="1" containsInteger="1" minValue="1" maxValue="6"/>
    </cacheField>
    <cacheField name="incurred_date" numFmtId="14">
      <sharedItems containsSemiMixedTypes="0" containsNonDate="0" containsDate="1" containsString="0" minDate="2016-04-05T00:00:00" maxDate="2018-10-16T00:00:00"/>
    </cacheField>
    <cacheField name="reported_date" numFmtId="14">
      <sharedItems containsSemiMixedTypes="0" containsNonDate="0" containsDate="1" containsString="0" minDate="2016-05-05T00:00:00" maxDate="2018-11-02T00:00:00"/>
    </cacheField>
    <cacheField name="claim_code" numFmtId="0">
      <sharedItems containsSemiMixedTypes="0" containsString="0" containsNumber="1" containsInteger="1" minValue="1" maxValue="8"/>
    </cacheField>
    <cacheField name="claim_description" numFmtId="0">
      <sharedItems/>
    </cacheField>
    <cacheField name="claim_amount" numFmtId="0">
      <sharedItems containsSemiMixedTypes="0" containsString="0" containsNumber="1" containsInteger="1" minValue="86" maxValue="1500" count="16">
        <n v="100"/>
        <n v="500"/>
        <n v="495"/>
        <n v="900"/>
        <n v="95"/>
        <n v="600"/>
        <n v="110"/>
        <n v="1500"/>
        <n v="150"/>
        <n v="86"/>
        <n v="101"/>
        <n v="200"/>
        <n v="456"/>
        <n v="750"/>
        <n v="865"/>
        <n v="250"/>
      </sharedItems>
    </cacheField>
    <cacheField name="incurred_month" numFmtId="0">
      <sharedItems containsSemiMixedTypes="0" containsString="0" containsNumber="1" containsInteger="1" minValue="1" maxValue="10"/>
    </cacheField>
    <cacheField name="incurred_year" numFmtId="0">
      <sharedItems containsSemiMixedTypes="0" containsString="0" containsNumber="1" containsInteger="1" minValue="2016" maxValue="2018"/>
    </cacheField>
    <cacheField name="incurred_yyyymm" numFmtId="0">
      <sharedItems count="16">
        <s v="201701"/>
        <s v="201801"/>
        <s v="201705"/>
        <s v="201809"/>
        <s v="201710"/>
        <s v="201605"/>
        <s v="201709"/>
        <s v="201702"/>
        <s v="201810"/>
        <s v="201707"/>
        <s v="201703"/>
        <s v="201604"/>
        <s v="201808"/>
        <s v="201706"/>
        <s v="201704"/>
        <s v="201807"/>
      </sharedItems>
    </cacheField>
    <cacheField name="reported_month" numFmtId="0">
      <sharedItems containsSemiMixedTypes="0" containsString="0" containsNumber="1" containsInteger="1" minValue="1" maxValue="11"/>
    </cacheField>
    <cacheField name="reported_year" numFmtId="0">
      <sharedItems containsSemiMixedTypes="0" containsString="0" containsNumber="1" containsInteger="1" minValue="2016" maxValue="2018"/>
    </cacheField>
    <cacheField name="reported_yyyymm" numFmtId="0">
      <sharedItems count="14">
        <s v="201702"/>
        <s v="201803"/>
        <s v="201707"/>
        <s v="201810"/>
        <s v="201701"/>
        <s v="201607"/>
        <s v="201710"/>
        <s v="201606"/>
        <s v="201811"/>
        <s v="201709"/>
        <s v="201703"/>
        <s v="201605"/>
        <s v="201704"/>
        <s v="2017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Lee" refreshedDate="43395.768430555552" createdVersion="6" refreshedVersion="6" minRefreshableVersion="3" recordCount="20" xr:uid="{9AE4FE56-552E-8749-BF3E-81DF36D8A901}">
  <cacheSource type="worksheet">
    <worksheetSource ref="B1:Q21" sheet="claim listing clean"/>
  </cacheSource>
  <cacheFields count="16">
    <cacheField name="policy_number" numFmtId="0">
      <sharedItems containsSemiMixedTypes="0" containsString="0" containsNumber="1" containsInteger="1" minValue="1" maxValue="10"/>
    </cacheField>
    <cacheField name="subscriber_lastname" numFmtId="0">
      <sharedItems/>
    </cacheField>
    <cacheField name="subscriber_firstname" numFmtId="0">
      <sharedItems/>
    </cacheField>
    <cacheField name="subscriber_gender" numFmtId="0">
      <sharedItems/>
    </cacheField>
    <cacheField name="provider_id" numFmtId="0">
      <sharedItems containsSemiMixedTypes="0" containsString="0" containsNumber="1" containsInteger="1" minValue="1" maxValue="6"/>
    </cacheField>
    <cacheField name="incurred_date" numFmtId="14">
      <sharedItems containsSemiMixedTypes="0" containsNonDate="0" containsDate="1" containsString="0" minDate="2016-04-05T00:00:00" maxDate="2018-10-16T00:00:00"/>
    </cacheField>
    <cacheField name="reported_date" numFmtId="14">
      <sharedItems containsSemiMixedTypes="0" containsNonDate="0" containsDate="1" containsString="0" minDate="2016-05-05T00:00:00" maxDate="2018-11-02T00:00:00"/>
    </cacheField>
    <cacheField name="claim_code" numFmtId="0">
      <sharedItems containsSemiMixedTypes="0" containsString="0" containsNumber="1" containsInteger="1" minValue="1" maxValue="8"/>
    </cacheField>
    <cacheField name="claim_description" numFmtId="0">
      <sharedItems/>
    </cacheField>
    <cacheField name="claim_amount" numFmtId="0">
      <sharedItems containsSemiMixedTypes="0" containsString="0" containsNumber="1" containsInteger="1" minValue="86" maxValue="1500" count="16">
        <n v="100"/>
        <n v="500"/>
        <n v="495"/>
        <n v="900"/>
        <n v="95"/>
        <n v="600"/>
        <n v="110"/>
        <n v="1500"/>
        <n v="150"/>
        <n v="86"/>
        <n v="101"/>
        <n v="200"/>
        <n v="456"/>
        <n v="750"/>
        <n v="865"/>
        <n v="250"/>
      </sharedItems>
    </cacheField>
    <cacheField name="incurred_month" numFmtId="0">
      <sharedItems containsSemiMixedTypes="0" containsString="0" containsNumber="1" containsInteger="1" minValue="1" maxValue="10"/>
    </cacheField>
    <cacheField name="incurred_year" numFmtId="0">
      <sharedItems containsSemiMixedTypes="0" containsString="0" containsNumber="1" containsInteger="1" minValue="2016" maxValue="2018"/>
    </cacheField>
    <cacheField name="incurred_yyyymm" numFmtId="0">
      <sharedItems count="16">
        <s v="201701"/>
        <s v="201801"/>
        <s v="201705"/>
        <s v="201809"/>
        <s v="201710"/>
        <s v="201605"/>
        <s v="201709"/>
        <s v="201702"/>
        <s v="201810"/>
        <s v="201707"/>
        <s v="201703"/>
        <s v="201604"/>
        <s v="201808"/>
        <s v="201706"/>
        <s v="201704"/>
        <s v="201807"/>
      </sharedItems>
    </cacheField>
    <cacheField name="reported_month" numFmtId="0">
      <sharedItems containsSemiMixedTypes="0" containsString="0" containsNumber="1" containsInteger="1" minValue="1" maxValue="11"/>
    </cacheField>
    <cacheField name="reported_year" numFmtId="0">
      <sharedItems containsSemiMixedTypes="0" containsString="0" containsNumber="1" containsInteger="1" minValue="2016" maxValue="2018"/>
    </cacheField>
    <cacheField name="reported_yyyymm" numFmtId="0">
      <sharedItems count="14">
        <s v="201702"/>
        <s v="201803"/>
        <s v="201707"/>
        <s v="201810"/>
        <s v="201701"/>
        <s v="201607"/>
        <s v="201710"/>
        <s v="201606"/>
        <s v="201811"/>
        <s v="201709"/>
        <s v="201703"/>
        <s v="201605"/>
        <s v="201704"/>
        <s v="2017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s v="Smith"/>
    <s v="John"/>
    <s v="M"/>
    <n v="1"/>
    <d v="2017-01-01T00:00:00"/>
    <d v="2017-02-01T00:00:00"/>
    <n v="1"/>
    <s v="Assessment Visit"/>
    <x v="0"/>
    <n v="1"/>
    <n v="2017"/>
    <x v="0"/>
    <n v="2"/>
    <n v="2017"/>
    <x v="0"/>
  </r>
  <r>
    <x v="1"/>
    <n v="2"/>
    <s v="Johnson"/>
    <s v="Jennifer"/>
    <s v="F"/>
    <n v="5"/>
    <d v="2018-01-01T00:00:00"/>
    <d v="2018-03-01T00:00:00"/>
    <n v="2"/>
    <s v="Induction Vist"/>
    <x v="1"/>
    <n v="1"/>
    <n v="2018"/>
    <x v="1"/>
    <n v="3"/>
    <n v="2018"/>
    <x v="1"/>
  </r>
  <r>
    <x v="2"/>
    <n v="3"/>
    <s v="Chang"/>
    <s v="Robert"/>
    <s v="M"/>
    <n v="5"/>
    <d v="2017-05-01T00:00:00"/>
    <d v="2017-07-01T00:00:00"/>
    <n v="8"/>
    <s v="Minor Surgery"/>
    <x v="2"/>
    <n v="5"/>
    <n v="2017"/>
    <x v="2"/>
    <n v="7"/>
    <n v="2017"/>
    <x v="2"/>
  </r>
  <r>
    <x v="3"/>
    <n v="4"/>
    <s v="Patterson"/>
    <s v="Eric"/>
    <s v="M"/>
    <n v="3"/>
    <d v="2018-09-01T00:00:00"/>
    <d v="2018-10-05T00:00:00"/>
    <n v="6"/>
    <s v="Hospital Visit"/>
    <x v="3"/>
    <n v="9"/>
    <n v="2018"/>
    <x v="3"/>
    <n v="10"/>
    <n v="2018"/>
    <x v="3"/>
  </r>
  <r>
    <x v="4"/>
    <n v="5"/>
    <s v="Hernandez"/>
    <s v="Rose"/>
    <s v="F"/>
    <n v="1"/>
    <d v="2016-10-16T00:00:00"/>
    <d v="2017-01-01T00:00:00"/>
    <n v="1"/>
    <s v="Assessment Visit"/>
    <x v="4"/>
    <n v="10"/>
    <n v="2017"/>
    <x v="4"/>
    <n v="1"/>
    <n v="2017"/>
    <x v="4"/>
  </r>
  <r>
    <x v="5"/>
    <n v="6"/>
    <s v="Yu"/>
    <s v="Mike"/>
    <s v="M"/>
    <n v="4"/>
    <d v="2016-05-04T00:00:00"/>
    <d v="2016-07-03T00:00:00"/>
    <n v="5"/>
    <s v="Urgent Care Visit"/>
    <x v="5"/>
    <n v="5"/>
    <n v="2016"/>
    <x v="5"/>
    <n v="7"/>
    <n v="2016"/>
    <x v="5"/>
  </r>
  <r>
    <x v="6"/>
    <n v="7"/>
    <s v="Thomas"/>
    <s v="Damian"/>
    <s v="M"/>
    <n v="3"/>
    <d v="2017-09-07T00:00:00"/>
    <d v="2017-10-31T00:00:00"/>
    <n v="1"/>
    <s v="Assessment Visit"/>
    <x v="6"/>
    <n v="9"/>
    <n v="2017"/>
    <x v="6"/>
    <n v="10"/>
    <n v="2017"/>
    <x v="6"/>
  </r>
  <r>
    <x v="7"/>
    <n v="1"/>
    <s v="Smith"/>
    <s v="John"/>
    <s v="M"/>
    <n v="1"/>
    <d v="2017-02-01T00:00:00"/>
    <d v="2017-02-15T00:00:00"/>
    <n v="1"/>
    <s v="Assessment Visit"/>
    <x v="0"/>
    <n v="2"/>
    <n v="2017"/>
    <x v="7"/>
    <n v="2"/>
    <n v="2017"/>
    <x v="0"/>
  </r>
  <r>
    <x v="8"/>
    <n v="8"/>
    <s v="Vanelli"/>
    <s v="Marco"/>
    <s v="M"/>
    <n v="2"/>
    <d v="2016-05-07T00:00:00"/>
    <d v="2016-06-20T00:00:00"/>
    <n v="6"/>
    <s v="Hospital Visit"/>
    <x v="7"/>
    <n v="5"/>
    <n v="2016"/>
    <x v="5"/>
    <n v="6"/>
    <n v="2016"/>
    <x v="7"/>
  </r>
  <r>
    <x v="9"/>
    <n v="4"/>
    <s v="Patterson"/>
    <s v="Eric"/>
    <s v="M"/>
    <n v="3"/>
    <d v="2018-10-15T00:00:00"/>
    <d v="2018-11-01T00:00:00"/>
    <n v="1"/>
    <s v="Assessment Visit"/>
    <x v="8"/>
    <n v="10"/>
    <n v="2018"/>
    <x v="8"/>
    <n v="11"/>
    <n v="2018"/>
    <x v="8"/>
  </r>
  <r>
    <x v="10"/>
    <n v="9"/>
    <s v="Anderson"/>
    <s v="Carrie"/>
    <s v="F"/>
    <n v="3"/>
    <d v="2017-07-02T00:00:00"/>
    <d v="2017-09-25T00:00:00"/>
    <n v="1"/>
    <s v="Assessment Visit"/>
    <x v="9"/>
    <n v="7"/>
    <n v="2017"/>
    <x v="9"/>
    <n v="9"/>
    <n v="2017"/>
    <x v="9"/>
  </r>
  <r>
    <x v="11"/>
    <n v="1"/>
    <s v="Smith"/>
    <s v="John"/>
    <s v="M"/>
    <n v="1"/>
    <d v="2017-03-01T00:00:00"/>
    <d v="2017-03-16T00:00:00"/>
    <n v="1"/>
    <s v="Assessment Visit"/>
    <x v="0"/>
    <n v="3"/>
    <n v="2017"/>
    <x v="10"/>
    <n v="3"/>
    <n v="2017"/>
    <x v="10"/>
  </r>
  <r>
    <x v="12"/>
    <n v="10"/>
    <s v="Du"/>
    <s v="Sen"/>
    <s v="M"/>
    <n v="6"/>
    <d v="2016-04-05T00:00:00"/>
    <d v="2016-05-05T00:00:00"/>
    <n v="1"/>
    <s v="Assessment Visit"/>
    <x v="10"/>
    <n v="4"/>
    <n v="2016"/>
    <x v="11"/>
    <n v="5"/>
    <n v="2016"/>
    <x v="11"/>
  </r>
  <r>
    <x v="13"/>
    <n v="5"/>
    <s v="Hernandez"/>
    <s v="Rose"/>
    <s v="F"/>
    <n v="1"/>
    <d v="2017-02-05T00:00:00"/>
    <d v="2017-04-16T00:00:00"/>
    <n v="2"/>
    <s v="Induction Vist"/>
    <x v="11"/>
    <n v="2"/>
    <n v="2017"/>
    <x v="7"/>
    <n v="4"/>
    <n v="2017"/>
    <x v="12"/>
  </r>
  <r>
    <x v="14"/>
    <n v="10"/>
    <s v="Du"/>
    <s v="Sen"/>
    <s v="M"/>
    <n v="2"/>
    <d v="2018-08-01T00:00:00"/>
    <d v="2018-10-09T00:00:00"/>
    <n v="1"/>
    <s v="Assessment Visit"/>
    <x v="4"/>
    <n v="8"/>
    <n v="2018"/>
    <x v="12"/>
    <n v="10"/>
    <n v="2018"/>
    <x v="3"/>
  </r>
  <r>
    <x v="15"/>
    <n v="5"/>
    <s v="Hernandez"/>
    <s v="Rose"/>
    <s v="F"/>
    <n v="2"/>
    <d v="2017-06-01T00:00:00"/>
    <d v="2017-09-01T00:00:00"/>
    <n v="3"/>
    <s v="Maintenance Visit"/>
    <x v="12"/>
    <n v="6"/>
    <n v="2017"/>
    <x v="13"/>
    <n v="9"/>
    <n v="2017"/>
    <x v="9"/>
  </r>
  <r>
    <x v="16"/>
    <n v="1"/>
    <s v="Smith"/>
    <s v="John"/>
    <s v="M"/>
    <n v="1"/>
    <d v="2017-04-01T00:00:00"/>
    <d v="2017-05-03T00:00:00"/>
    <n v="1"/>
    <s v="Assessment Visit"/>
    <x v="0"/>
    <n v="4"/>
    <n v="2017"/>
    <x v="14"/>
    <n v="5"/>
    <n v="2017"/>
    <x v="13"/>
  </r>
  <r>
    <x v="17"/>
    <n v="2"/>
    <s v="Johnson"/>
    <s v="Jennifer"/>
    <s v="F"/>
    <n v="5"/>
    <d v="2018-07-01T00:00:00"/>
    <d v="2018-10-05T00:00:00"/>
    <n v="3"/>
    <s v="Maintenance Visit"/>
    <x v="13"/>
    <n v="7"/>
    <n v="2018"/>
    <x v="15"/>
    <n v="10"/>
    <n v="2018"/>
    <x v="3"/>
  </r>
  <r>
    <x v="18"/>
    <n v="7"/>
    <s v="Thomas"/>
    <s v="Damian"/>
    <s v="M"/>
    <n v="3"/>
    <d v="2018-02-05T00:00:00"/>
    <d v="2017-03-31T00:00:00"/>
    <n v="7"/>
    <s v="Major Surgery"/>
    <x v="14"/>
    <n v="2"/>
    <n v="2017"/>
    <x v="7"/>
    <n v="3"/>
    <n v="2017"/>
    <x v="10"/>
  </r>
  <r>
    <x v="19"/>
    <n v="1"/>
    <s v="Smith"/>
    <s v="John"/>
    <s v="M"/>
    <n v="1"/>
    <d v="2017-04-01T00:00:00"/>
    <d v="2017-04-22T00:00:00"/>
    <n v="2"/>
    <s v="Induction Vist"/>
    <x v="15"/>
    <n v="4"/>
    <n v="2017"/>
    <x v="14"/>
    <n v="4"/>
    <n v="2017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mith"/>
    <s v="John"/>
    <s v="M"/>
    <n v="1"/>
    <d v="2017-01-01T00:00:00"/>
    <d v="2017-02-01T00:00:00"/>
    <n v="1"/>
    <s v="Assessment Visit"/>
    <x v="0"/>
    <n v="1"/>
    <n v="2017"/>
    <x v="0"/>
    <n v="2"/>
    <n v="2017"/>
    <x v="0"/>
  </r>
  <r>
    <n v="2"/>
    <s v="Johnson"/>
    <s v="Jennifer"/>
    <s v="F"/>
    <n v="5"/>
    <d v="2018-01-01T00:00:00"/>
    <d v="2018-03-01T00:00:00"/>
    <n v="2"/>
    <s v="Induction Vist"/>
    <x v="1"/>
    <n v="1"/>
    <n v="2018"/>
    <x v="1"/>
    <n v="3"/>
    <n v="2018"/>
    <x v="1"/>
  </r>
  <r>
    <n v="3"/>
    <s v="Chang"/>
    <s v="Robert"/>
    <s v="M"/>
    <n v="5"/>
    <d v="2017-05-01T00:00:00"/>
    <d v="2017-07-01T00:00:00"/>
    <n v="8"/>
    <s v="Minor Surgery"/>
    <x v="2"/>
    <n v="5"/>
    <n v="2017"/>
    <x v="2"/>
    <n v="7"/>
    <n v="2017"/>
    <x v="2"/>
  </r>
  <r>
    <n v="4"/>
    <s v="Patterson"/>
    <s v="Eric"/>
    <s v="M"/>
    <n v="3"/>
    <d v="2018-09-01T00:00:00"/>
    <d v="2018-10-05T00:00:00"/>
    <n v="6"/>
    <s v="Hospital Visit"/>
    <x v="3"/>
    <n v="9"/>
    <n v="2018"/>
    <x v="3"/>
    <n v="10"/>
    <n v="2018"/>
    <x v="3"/>
  </r>
  <r>
    <n v="5"/>
    <s v="Hernandez"/>
    <s v="Rose"/>
    <s v="F"/>
    <n v="1"/>
    <d v="2016-10-16T00:00:00"/>
    <d v="2017-01-01T00:00:00"/>
    <n v="1"/>
    <s v="Assessment Visit"/>
    <x v="4"/>
    <n v="10"/>
    <n v="2017"/>
    <x v="4"/>
    <n v="1"/>
    <n v="2017"/>
    <x v="4"/>
  </r>
  <r>
    <n v="6"/>
    <s v="Yu"/>
    <s v="Mike"/>
    <s v="M"/>
    <n v="4"/>
    <d v="2016-05-04T00:00:00"/>
    <d v="2016-07-03T00:00:00"/>
    <n v="5"/>
    <s v="Urgent Care Visit"/>
    <x v="5"/>
    <n v="5"/>
    <n v="2016"/>
    <x v="5"/>
    <n v="7"/>
    <n v="2016"/>
    <x v="5"/>
  </r>
  <r>
    <n v="7"/>
    <s v="Thomas"/>
    <s v="Damian"/>
    <s v="M"/>
    <n v="3"/>
    <d v="2017-09-07T00:00:00"/>
    <d v="2017-10-31T00:00:00"/>
    <n v="1"/>
    <s v="Assessment Visit"/>
    <x v="6"/>
    <n v="9"/>
    <n v="2017"/>
    <x v="6"/>
    <n v="10"/>
    <n v="2017"/>
    <x v="6"/>
  </r>
  <r>
    <n v="1"/>
    <s v="Smith"/>
    <s v="John"/>
    <s v="M"/>
    <n v="1"/>
    <d v="2017-02-01T00:00:00"/>
    <d v="2017-02-15T00:00:00"/>
    <n v="1"/>
    <s v="Assessment Visit"/>
    <x v="0"/>
    <n v="2"/>
    <n v="2017"/>
    <x v="7"/>
    <n v="2"/>
    <n v="2017"/>
    <x v="0"/>
  </r>
  <r>
    <n v="8"/>
    <s v="Vanelli"/>
    <s v="Marco"/>
    <s v="M"/>
    <n v="2"/>
    <d v="2016-05-07T00:00:00"/>
    <d v="2016-06-20T00:00:00"/>
    <n v="6"/>
    <s v="Hospital Visit"/>
    <x v="7"/>
    <n v="5"/>
    <n v="2016"/>
    <x v="5"/>
    <n v="6"/>
    <n v="2016"/>
    <x v="7"/>
  </r>
  <r>
    <n v="4"/>
    <s v="Patterson"/>
    <s v="Eric"/>
    <s v="M"/>
    <n v="3"/>
    <d v="2018-10-15T00:00:00"/>
    <d v="2018-11-01T00:00:00"/>
    <n v="1"/>
    <s v="Assessment Visit"/>
    <x v="8"/>
    <n v="10"/>
    <n v="2018"/>
    <x v="8"/>
    <n v="11"/>
    <n v="2018"/>
    <x v="8"/>
  </r>
  <r>
    <n v="9"/>
    <s v="Anderson"/>
    <s v="Carrie"/>
    <s v="F"/>
    <n v="3"/>
    <d v="2017-07-02T00:00:00"/>
    <d v="2017-09-25T00:00:00"/>
    <n v="1"/>
    <s v="Assessment Visit"/>
    <x v="9"/>
    <n v="7"/>
    <n v="2017"/>
    <x v="9"/>
    <n v="9"/>
    <n v="2017"/>
    <x v="9"/>
  </r>
  <r>
    <n v="1"/>
    <s v="Smith"/>
    <s v="John"/>
    <s v="M"/>
    <n v="1"/>
    <d v="2017-03-01T00:00:00"/>
    <d v="2017-03-16T00:00:00"/>
    <n v="1"/>
    <s v="Assessment Visit"/>
    <x v="0"/>
    <n v="3"/>
    <n v="2017"/>
    <x v="10"/>
    <n v="3"/>
    <n v="2017"/>
    <x v="10"/>
  </r>
  <r>
    <n v="10"/>
    <s v="Du"/>
    <s v="Sen"/>
    <s v="M"/>
    <n v="6"/>
    <d v="2016-04-05T00:00:00"/>
    <d v="2016-05-05T00:00:00"/>
    <n v="1"/>
    <s v="Assessment Visit"/>
    <x v="10"/>
    <n v="4"/>
    <n v="2016"/>
    <x v="11"/>
    <n v="5"/>
    <n v="2016"/>
    <x v="11"/>
  </r>
  <r>
    <n v="5"/>
    <s v="Hernandez"/>
    <s v="Rose"/>
    <s v="F"/>
    <n v="1"/>
    <d v="2017-02-05T00:00:00"/>
    <d v="2017-04-16T00:00:00"/>
    <n v="2"/>
    <s v="Induction Vist"/>
    <x v="11"/>
    <n v="2"/>
    <n v="2017"/>
    <x v="7"/>
    <n v="4"/>
    <n v="2017"/>
    <x v="12"/>
  </r>
  <r>
    <n v="10"/>
    <s v="Du"/>
    <s v="Sen"/>
    <s v="M"/>
    <n v="2"/>
    <d v="2018-08-01T00:00:00"/>
    <d v="2018-10-09T00:00:00"/>
    <n v="1"/>
    <s v="Assessment Visit"/>
    <x v="4"/>
    <n v="8"/>
    <n v="2018"/>
    <x v="12"/>
    <n v="10"/>
    <n v="2018"/>
    <x v="3"/>
  </r>
  <r>
    <n v="5"/>
    <s v="Hernandez"/>
    <s v="Rose"/>
    <s v="F"/>
    <n v="2"/>
    <d v="2017-06-01T00:00:00"/>
    <d v="2017-09-01T00:00:00"/>
    <n v="3"/>
    <s v="Maintenance Visit"/>
    <x v="12"/>
    <n v="6"/>
    <n v="2017"/>
    <x v="13"/>
    <n v="9"/>
    <n v="2017"/>
    <x v="9"/>
  </r>
  <r>
    <n v="1"/>
    <s v="Smith"/>
    <s v="John"/>
    <s v="M"/>
    <n v="1"/>
    <d v="2017-04-01T00:00:00"/>
    <d v="2017-05-03T00:00:00"/>
    <n v="1"/>
    <s v="Assessment Visit"/>
    <x v="0"/>
    <n v="4"/>
    <n v="2017"/>
    <x v="14"/>
    <n v="5"/>
    <n v="2017"/>
    <x v="13"/>
  </r>
  <r>
    <n v="2"/>
    <s v="Johnson"/>
    <s v="Jennifer"/>
    <s v="F"/>
    <n v="5"/>
    <d v="2018-07-01T00:00:00"/>
    <d v="2018-10-05T00:00:00"/>
    <n v="3"/>
    <s v="Maintenance Visit"/>
    <x v="13"/>
    <n v="7"/>
    <n v="2018"/>
    <x v="15"/>
    <n v="10"/>
    <n v="2018"/>
    <x v="3"/>
  </r>
  <r>
    <n v="7"/>
    <s v="Thomas"/>
    <s v="Damian"/>
    <s v="M"/>
    <n v="3"/>
    <d v="2018-02-05T00:00:00"/>
    <d v="2017-03-31T00:00:00"/>
    <n v="7"/>
    <s v="Major Surgery"/>
    <x v="14"/>
    <n v="2"/>
    <n v="2017"/>
    <x v="7"/>
    <n v="3"/>
    <n v="2017"/>
    <x v="10"/>
  </r>
  <r>
    <n v="1"/>
    <s v="Smith"/>
    <s v="John"/>
    <s v="M"/>
    <n v="1"/>
    <d v="2017-04-01T00:00:00"/>
    <d v="2017-04-22T00:00:00"/>
    <n v="2"/>
    <s v="Induction Vist"/>
    <x v="15"/>
    <n v="4"/>
    <n v="2017"/>
    <x v="14"/>
    <n v="4"/>
    <n v="201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95F4F-E8BB-6F40-9207-D8D83450F77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1:S49" firstHeaderRow="1" firstDataRow="2" firstDataCol="1"/>
  <pivotFields count="16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>
      <items count="17">
        <item x="9"/>
        <item x="4"/>
        <item x="0"/>
        <item x="10"/>
        <item x="6"/>
        <item x="8"/>
        <item x="11"/>
        <item x="15"/>
        <item x="12"/>
        <item x="2"/>
        <item x="1"/>
        <item x="5"/>
        <item x="13"/>
        <item x="14"/>
        <item x="3"/>
        <item x="7"/>
        <item t="default"/>
      </items>
    </pivotField>
    <pivotField showAll="0"/>
    <pivotField showAll="0"/>
    <pivotField axis="axisRow" showAll="0">
      <items count="17">
        <item x="11"/>
        <item x="5"/>
        <item x="0"/>
        <item x="7"/>
        <item x="10"/>
        <item x="14"/>
        <item x="2"/>
        <item x="13"/>
        <item x="9"/>
        <item x="6"/>
        <item x="4"/>
        <item x="1"/>
        <item x="15"/>
        <item x="12"/>
        <item x="3"/>
        <item x="8"/>
        <item t="default"/>
      </items>
    </pivotField>
    <pivotField showAll="0"/>
    <pivotField showAll="0"/>
    <pivotField axis="axisCol" showAll="0">
      <items count="15">
        <item x="11"/>
        <item x="7"/>
        <item x="5"/>
        <item x="4"/>
        <item x="0"/>
        <item x="10"/>
        <item x="12"/>
        <item x="13"/>
        <item x="2"/>
        <item x="9"/>
        <item x="6"/>
        <item x="1"/>
        <item x="3"/>
        <item x="8"/>
        <item t="default"/>
      </items>
    </pivotField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claim_amount" fld="9" subtotal="count" baseField="0" baseItem="0"/>
  </dataFields>
  <formats count="1">
    <format dxfId="2">
      <pivotArea collapsedLevelsAreSubtotals="1" fieldPosition="0">
        <references count="2">
          <reference field="12" count="1">
            <x v="10"/>
          </reference>
          <reference field="15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CE324-6E8A-6745-9269-FC2E574514E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S23" firstHeaderRow="1" firstDataRow="2" firstDataCol="1"/>
  <pivotFields count="17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>
      <items count="17">
        <item x="9"/>
        <item x="4"/>
        <item x="0"/>
        <item x="10"/>
        <item x="6"/>
        <item x="8"/>
        <item x="11"/>
        <item x="15"/>
        <item x="12"/>
        <item x="2"/>
        <item x="1"/>
        <item x="5"/>
        <item x="13"/>
        <item x="14"/>
        <item x="3"/>
        <item x="7"/>
        <item t="default"/>
      </items>
    </pivotField>
    <pivotField showAll="0"/>
    <pivotField showAll="0"/>
    <pivotField axis="axisRow" showAll="0">
      <items count="17">
        <item x="11"/>
        <item x="5"/>
        <item x="0"/>
        <item x="7"/>
        <item x="10"/>
        <item x="14"/>
        <item x="2"/>
        <item x="13"/>
        <item x="9"/>
        <item x="6"/>
        <item x="4"/>
        <item x="1"/>
        <item x="15"/>
        <item x="12"/>
        <item x="3"/>
        <item x="8"/>
        <item t="default"/>
      </items>
    </pivotField>
    <pivotField showAll="0"/>
    <pivotField showAll="0"/>
    <pivotField axis="axisCol" showAll="0">
      <items count="15">
        <item x="11"/>
        <item x="7"/>
        <item x="5"/>
        <item x="4"/>
        <item x="0"/>
        <item x="10"/>
        <item x="12"/>
        <item x="13"/>
        <item x="2"/>
        <item x="9"/>
        <item x="6"/>
        <item x="1"/>
        <item x="3"/>
        <item x="8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claim_amount" fld="10" baseField="0" baseItem="0"/>
  </dataFields>
  <formats count="1">
    <format dxfId="3">
      <pivotArea collapsedLevelsAreSubtotals="1" fieldPosition="0">
        <references count="2">
          <reference field="13" count="1">
            <x v="10"/>
          </reference>
          <reference field="1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D20" sqref="D19:D20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94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100</v>
      </c>
    </row>
    <row r="2" spans="1:2" x14ac:dyDescent="0.2">
      <c r="A2" s="3" t="s">
        <v>21</v>
      </c>
      <c r="B2" s="1">
        <v>43395</v>
      </c>
    </row>
    <row r="3" spans="1:2" x14ac:dyDescent="0.2">
      <c r="A3" s="3" t="s">
        <v>30</v>
      </c>
      <c r="B3" t="s">
        <v>99</v>
      </c>
    </row>
    <row r="5" spans="1:2" x14ac:dyDescent="0.2">
      <c r="A5" s="3" t="s">
        <v>31</v>
      </c>
    </row>
    <row r="6" spans="1:2" x14ac:dyDescent="0.2">
      <c r="A6" s="4" t="s">
        <v>32</v>
      </c>
      <c r="B6" t="s">
        <v>33</v>
      </c>
    </row>
    <row r="7" spans="1:2" x14ac:dyDescent="0.2">
      <c r="A7" s="4" t="s">
        <v>61</v>
      </c>
      <c r="B7" t="s">
        <v>62</v>
      </c>
    </row>
    <row r="8" spans="1:2" x14ac:dyDescent="0.2">
      <c r="A8" s="4" t="s">
        <v>63</v>
      </c>
      <c r="B8" t="s">
        <v>67</v>
      </c>
    </row>
    <row r="9" spans="1:2" x14ac:dyDescent="0.2">
      <c r="A9" s="4" t="s">
        <v>64</v>
      </c>
      <c r="B9" t="s">
        <v>68</v>
      </c>
    </row>
    <row r="10" spans="1:2" x14ac:dyDescent="0.2">
      <c r="A10" s="4" t="s">
        <v>65</v>
      </c>
      <c r="B10" t="s">
        <v>69</v>
      </c>
    </row>
    <row r="11" spans="1:2" x14ac:dyDescent="0.2">
      <c r="A11" s="4" t="s">
        <v>66</v>
      </c>
      <c r="B11" t="s">
        <v>70</v>
      </c>
    </row>
    <row r="12" spans="1:2" x14ac:dyDescent="0.2">
      <c r="A12" s="4" t="s">
        <v>97</v>
      </c>
      <c r="B12" t="s">
        <v>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C3:D15"/>
  <sheetViews>
    <sheetView workbookViewId="0">
      <selection activeCell="P6" sqref="P6"/>
    </sheetView>
  </sheetViews>
  <sheetFormatPr baseColWidth="10" defaultColWidth="8.83203125" defaultRowHeight="15" x14ac:dyDescent="0.2"/>
  <cols>
    <col min="3" max="3" width="22" customWidth="1"/>
    <col min="4" max="4" width="14.1640625" customWidth="1"/>
  </cols>
  <sheetData>
    <row r="3" spans="3:4" ht="21" x14ac:dyDescent="0.25">
      <c r="C3" s="11" t="s">
        <v>67</v>
      </c>
    </row>
    <row r="7" spans="3:4" x14ac:dyDescent="0.2">
      <c r="C7" s="12" t="s">
        <v>53</v>
      </c>
      <c r="D7" s="12" t="s">
        <v>71</v>
      </c>
    </row>
    <row r="8" spans="3:4" x14ac:dyDescent="0.2">
      <c r="C8" s="5" t="s">
        <v>52</v>
      </c>
      <c r="D8" s="13">
        <f>SUMIF('claim listing clean'!$J$2:$J$21,bar!C8,'claim listing clean'!$K$2:$K$21)</f>
        <v>1037</v>
      </c>
    </row>
    <row r="9" spans="3:4" x14ac:dyDescent="0.2">
      <c r="C9" s="5" t="s">
        <v>54</v>
      </c>
      <c r="D9" s="13">
        <f>SUMIF('claim listing clean'!$J$2:$J$21,bar!C9,'claim listing clean'!$K$2:$K$21)</f>
        <v>950</v>
      </c>
    </row>
    <row r="10" spans="3:4" x14ac:dyDescent="0.2">
      <c r="C10" s="5" t="s">
        <v>55</v>
      </c>
      <c r="D10" s="13">
        <f>SUMIF('claim listing clean'!$J$2:$J$21,bar!C10,'claim listing clean'!$K$2:$K$21)</f>
        <v>1206</v>
      </c>
    </row>
    <row r="11" spans="3:4" x14ac:dyDescent="0.2">
      <c r="C11" s="5" t="s">
        <v>56</v>
      </c>
      <c r="D11" s="13">
        <f>SUMIF('claim listing clean'!$J$2:$J$21,bar!C11,'claim listing clean'!$K$2:$K$21)</f>
        <v>0</v>
      </c>
    </row>
    <row r="12" spans="3:4" x14ac:dyDescent="0.2">
      <c r="C12" s="5" t="s">
        <v>57</v>
      </c>
      <c r="D12" s="13">
        <f>SUMIF('claim listing clean'!$J$2:$J$21,bar!C12,'claim listing clean'!$K$2:$K$21)</f>
        <v>600</v>
      </c>
    </row>
    <row r="13" spans="3:4" x14ac:dyDescent="0.2">
      <c r="C13" s="5" t="s">
        <v>58</v>
      </c>
      <c r="D13" s="13">
        <f>SUMIF('claim listing clean'!$J$2:$J$21,bar!C13,'claim listing clean'!$K$2:$K$21)</f>
        <v>2400</v>
      </c>
    </row>
    <row r="14" spans="3:4" x14ac:dyDescent="0.2">
      <c r="C14" s="5" t="s">
        <v>59</v>
      </c>
      <c r="D14" s="13">
        <f>SUMIF('claim listing clean'!$J$2:$J$21,bar!C14,'claim listing clean'!$K$2:$K$21)</f>
        <v>865</v>
      </c>
    </row>
    <row r="15" spans="3:4" x14ac:dyDescent="0.2">
      <c r="C15" s="5" t="s">
        <v>60</v>
      </c>
      <c r="D15" s="13">
        <f>SUMIF('claim listing clean'!$J$2:$J$21,bar!C15,'claim listing clean'!$K$2:$K$21)</f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D7"/>
  <sheetViews>
    <sheetView workbookViewId="0">
      <selection activeCell="K2" sqref="K2"/>
    </sheetView>
  </sheetViews>
  <sheetFormatPr baseColWidth="10" defaultColWidth="8.83203125" defaultRowHeight="15" x14ac:dyDescent="0.2"/>
  <cols>
    <col min="4" max="4" width="19.5" bestFit="1" customWidth="1"/>
  </cols>
  <sheetData>
    <row r="2" spans="3:4" ht="24" x14ac:dyDescent="0.3">
      <c r="C2" s="14" t="s">
        <v>68</v>
      </c>
    </row>
    <row r="5" spans="3:4" x14ac:dyDescent="0.2">
      <c r="C5" s="17" t="s">
        <v>72</v>
      </c>
      <c r="D5" s="17" t="s">
        <v>73</v>
      </c>
    </row>
    <row r="6" spans="3:4" x14ac:dyDescent="0.2">
      <c r="C6" s="15" t="s">
        <v>43</v>
      </c>
      <c r="D6" s="16">
        <f>SUMIF('claim listing clean'!$E$2:$E$21,pie!C6,'claim listing clean'!$K$2:$K$21)</f>
        <v>5466</v>
      </c>
    </row>
    <row r="7" spans="3:4" x14ac:dyDescent="0.2">
      <c r="C7" s="15" t="s">
        <v>44</v>
      </c>
      <c r="D7" s="16">
        <f>SUMIF('claim listing clean'!$E$2:$E$21,pie!C7,'claim listing clean'!$K$2:$K$21)</f>
        <v>2087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C3:E20"/>
  <sheetViews>
    <sheetView topLeftCell="A3" workbookViewId="0">
      <selection activeCell="D22" sqref="D22"/>
    </sheetView>
  </sheetViews>
  <sheetFormatPr baseColWidth="10" defaultColWidth="8.83203125" defaultRowHeight="15" x14ac:dyDescent="0.2"/>
  <cols>
    <col min="3" max="3" width="19.33203125" customWidth="1"/>
    <col min="4" max="4" width="20.5" customWidth="1"/>
    <col min="5" max="5" width="18.83203125" customWidth="1"/>
  </cols>
  <sheetData>
    <row r="3" spans="3:5" ht="24" x14ac:dyDescent="0.3">
      <c r="C3" s="14" t="s">
        <v>69</v>
      </c>
    </row>
    <row r="5" spans="3:5" x14ac:dyDescent="0.2">
      <c r="C5" s="17" t="s">
        <v>51</v>
      </c>
      <c r="D5" s="17" t="s">
        <v>73</v>
      </c>
      <c r="E5" s="17" t="s">
        <v>89</v>
      </c>
    </row>
    <row r="6" spans="3:5" x14ac:dyDescent="0.2">
      <c r="C6" s="15" t="s">
        <v>85</v>
      </c>
      <c r="D6" s="16">
        <f>SUMIF('claim listing clean'!$Q$2:$Q$21,combo!C6,'claim listing clean'!$K$2:$K$21)</f>
        <v>101</v>
      </c>
      <c r="E6" s="15">
        <f>COUNTIF('claim listing clean'!$Q$2:$Q$21,combo!C6)</f>
        <v>1</v>
      </c>
    </row>
    <row r="7" spans="3:5" x14ac:dyDescent="0.2">
      <c r="C7" s="15" t="s">
        <v>81</v>
      </c>
      <c r="D7" s="16">
        <f>SUMIF('claim listing clean'!$Q$2:$Q$21,combo!C7,'claim listing clean'!$K$2:$K$21)</f>
        <v>1500</v>
      </c>
      <c r="E7" s="15">
        <f>COUNTIF('claim listing clean'!$Q$2:$Q$21,combo!C7)</f>
        <v>1</v>
      </c>
    </row>
    <row r="8" spans="3:5" x14ac:dyDescent="0.2">
      <c r="C8" s="15" t="s">
        <v>79</v>
      </c>
      <c r="D8" s="16">
        <f>SUMIF('claim listing clean'!$Q$2:$Q$21,combo!C8,'claim listing clean'!$K$2:$K$21)</f>
        <v>600</v>
      </c>
      <c r="E8" s="15">
        <f>COUNTIF('claim listing clean'!$Q$2:$Q$21,combo!C8)</f>
        <v>1</v>
      </c>
    </row>
    <row r="9" spans="3:5" x14ac:dyDescent="0.2">
      <c r="C9" s="15" t="s">
        <v>78</v>
      </c>
      <c r="D9" s="16">
        <f>SUMIF('claim listing clean'!$Q$2:$Q$21,combo!C9,'claim listing clean'!$K$2:$K$21)</f>
        <v>95</v>
      </c>
      <c r="E9" s="15">
        <f>COUNTIF('claim listing clean'!$Q$2:$Q$21,combo!C9)</f>
        <v>1</v>
      </c>
    </row>
    <row r="10" spans="3:5" x14ac:dyDescent="0.2">
      <c r="C10" s="18" t="s">
        <v>74</v>
      </c>
      <c r="D10" s="19">
        <f>SUMIF('claim listing clean'!$Q$2:$Q$21,combo!C10,'claim listing clean'!$K$2:$K$21)</f>
        <v>200</v>
      </c>
      <c r="E10" s="18">
        <f>COUNTIF('claim listing clean'!$Q$2:$Q$21,combo!C10)</f>
        <v>2</v>
      </c>
    </row>
    <row r="11" spans="3:5" x14ac:dyDescent="0.2">
      <c r="C11" s="15" t="s">
        <v>84</v>
      </c>
      <c r="D11" s="16">
        <f>SUMIF('claim listing clean'!$Q$2:$Q$21,combo!C11,'claim listing clean'!$K$2:$K$21)</f>
        <v>965</v>
      </c>
      <c r="E11" s="15">
        <f>COUNTIF('claim listing clean'!$Q$2:$Q$21,combo!C11)</f>
        <v>2</v>
      </c>
    </row>
    <row r="12" spans="3:5" x14ac:dyDescent="0.2">
      <c r="C12" s="15" t="s">
        <v>86</v>
      </c>
      <c r="D12" s="16">
        <f>SUMIF('claim listing clean'!$Q$2:$Q$21,combo!C12,'claim listing clean'!$K$2:$K$21)</f>
        <v>450</v>
      </c>
      <c r="E12" s="15">
        <f>COUNTIF('claim listing clean'!$Q$2:$Q$21,combo!C12)</f>
        <v>2</v>
      </c>
    </row>
    <row r="13" spans="3:5" x14ac:dyDescent="0.2">
      <c r="C13" s="15" t="s">
        <v>87</v>
      </c>
      <c r="D13" s="16">
        <f>SUMIF('claim listing clean'!$Q$2:$Q$21,combo!C13,'claim listing clean'!$K$2:$K$21)</f>
        <v>100</v>
      </c>
      <c r="E13" s="15">
        <f>COUNTIF('claim listing clean'!$Q$2:$Q$21,combo!C13)</f>
        <v>1</v>
      </c>
    </row>
    <row r="14" spans="3:5" x14ac:dyDescent="0.2">
      <c r="C14" s="15" t="s">
        <v>76</v>
      </c>
      <c r="D14" s="16">
        <f>SUMIF('claim listing clean'!$Q$2:$Q$21,combo!C14,'claim listing clean'!$K$2:$K$21)</f>
        <v>495</v>
      </c>
      <c r="E14" s="15">
        <f>COUNTIF('claim listing clean'!$Q$2:$Q$21,combo!C14)</f>
        <v>1</v>
      </c>
    </row>
    <row r="15" spans="3:5" x14ac:dyDescent="0.2">
      <c r="C15" s="15" t="s">
        <v>83</v>
      </c>
      <c r="D15" s="16">
        <f>SUMIF('claim listing clean'!$Q$2:$Q$21,combo!C15,'claim listing clean'!$K$2:$K$21)</f>
        <v>542</v>
      </c>
      <c r="E15" s="15">
        <f>COUNTIF('claim listing clean'!$Q$2:$Q$21,combo!C15)</f>
        <v>2</v>
      </c>
    </row>
    <row r="16" spans="3:5" x14ac:dyDescent="0.2">
      <c r="C16" s="15" t="s">
        <v>80</v>
      </c>
      <c r="D16" s="16">
        <f>SUMIF('claim listing clean'!$Q$2:$Q$21,combo!C16,'claim listing clean'!$K$2:$K$21)</f>
        <v>110</v>
      </c>
      <c r="E16" s="15">
        <f>COUNTIF('claim listing clean'!$Q$2:$Q$21,combo!C16)</f>
        <v>1</v>
      </c>
    </row>
    <row r="17" spans="3:5" x14ac:dyDescent="0.2">
      <c r="C17" s="15" t="s">
        <v>75</v>
      </c>
      <c r="D17" s="16">
        <f>SUMIF('claim listing clean'!$Q$2:$Q$21,combo!C17,'claim listing clean'!$K$2:$K$21)</f>
        <v>500</v>
      </c>
      <c r="E17" s="15">
        <f>COUNTIF('claim listing clean'!$Q$2:$Q$21,combo!C17)</f>
        <v>1</v>
      </c>
    </row>
    <row r="18" spans="3:5" x14ac:dyDescent="0.2">
      <c r="C18" s="15" t="s">
        <v>77</v>
      </c>
      <c r="D18" s="16">
        <f>SUMIF('claim listing clean'!$Q$2:$Q$21,combo!C18,'claim listing clean'!$K$2:$K$21)</f>
        <v>1745</v>
      </c>
      <c r="E18" s="15">
        <f>COUNTIF('claim listing clean'!$Q$2:$Q$21,combo!C18)</f>
        <v>3</v>
      </c>
    </row>
    <row r="19" spans="3:5" x14ac:dyDescent="0.2">
      <c r="C19" s="15" t="s">
        <v>82</v>
      </c>
      <c r="D19" s="16">
        <f>SUMIF('claim listing clean'!$Q$2:$Q$21,combo!C19,'claim listing clean'!$K$2:$K$21)</f>
        <v>150</v>
      </c>
      <c r="E19" s="15">
        <f>COUNTIF('claim listing clean'!$Q$2:$Q$21,combo!C19)</f>
        <v>1</v>
      </c>
    </row>
    <row r="20" spans="3:5" x14ac:dyDescent="0.2">
      <c r="C20" s="17" t="s">
        <v>88</v>
      </c>
      <c r="D20" s="20">
        <f>SUM(D6:D19)</f>
        <v>7553</v>
      </c>
      <c r="E20" s="21">
        <f>SUM(E6:E19)</f>
        <v>20</v>
      </c>
    </row>
  </sheetData>
  <sortState ref="C6:C25">
    <sortCondition ref="C6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C2:J24"/>
  <sheetViews>
    <sheetView workbookViewId="0">
      <selection activeCell="T15" sqref="T15"/>
    </sheetView>
  </sheetViews>
  <sheetFormatPr baseColWidth="10" defaultColWidth="8.83203125" defaultRowHeight="15" x14ac:dyDescent="0.2"/>
  <cols>
    <col min="3" max="3" width="14.33203125" customWidth="1"/>
  </cols>
  <sheetData>
    <row r="2" spans="3:10" ht="21" x14ac:dyDescent="0.25">
      <c r="C2" s="11" t="s">
        <v>70</v>
      </c>
    </row>
    <row r="3" spans="3:10" ht="16" thickBot="1" x14ac:dyDescent="0.25"/>
    <row r="4" spans="3:10" x14ac:dyDescent="0.2">
      <c r="C4" t="s">
        <v>41</v>
      </c>
      <c r="F4" s="26" t="s">
        <v>90</v>
      </c>
      <c r="I4" s="25" t="s">
        <v>91</v>
      </c>
      <c r="J4" s="25" t="s">
        <v>93</v>
      </c>
    </row>
    <row r="5" spans="3:10" x14ac:dyDescent="0.2">
      <c r="C5">
        <v>86</v>
      </c>
      <c r="F5">
        <v>0</v>
      </c>
      <c r="I5" s="22">
        <v>0</v>
      </c>
      <c r="J5" s="23">
        <v>0</v>
      </c>
    </row>
    <row r="6" spans="3:10" x14ac:dyDescent="0.2">
      <c r="C6">
        <v>95</v>
      </c>
      <c r="F6">
        <v>100</v>
      </c>
      <c r="I6" s="22">
        <v>100</v>
      </c>
      <c r="J6" s="23">
        <v>7</v>
      </c>
    </row>
    <row r="7" spans="3:10" x14ac:dyDescent="0.2">
      <c r="C7">
        <v>95</v>
      </c>
      <c r="F7">
        <v>200</v>
      </c>
      <c r="I7" s="22">
        <v>200</v>
      </c>
      <c r="J7" s="23">
        <v>4</v>
      </c>
    </row>
    <row r="8" spans="3:10" x14ac:dyDescent="0.2">
      <c r="C8">
        <v>100</v>
      </c>
      <c r="F8">
        <v>300</v>
      </c>
      <c r="I8" s="22">
        <v>300</v>
      </c>
      <c r="J8" s="23">
        <v>1</v>
      </c>
    </row>
    <row r="9" spans="3:10" x14ac:dyDescent="0.2">
      <c r="C9">
        <v>100</v>
      </c>
      <c r="F9">
        <v>400</v>
      </c>
      <c r="I9" s="22">
        <v>400</v>
      </c>
      <c r="J9" s="23">
        <v>0</v>
      </c>
    </row>
    <row r="10" spans="3:10" x14ac:dyDescent="0.2">
      <c r="C10">
        <v>100</v>
      </c>
      <c r="F10">
        <v>500</v>
      </c>
      <c r="I10" s="22">
        <v>500</v>
      </c>
      <c r="J10" s="23">
        <v>3</v>
      </c>
    </row>
    <row r="11" spans="3:10" x14ac:dyDescent="0.2">
      <c r="C11">
        <v>100</v>
      </c>
      <c r="F11">
        <v>600</v>
      </c>
      <c r="I11" s="22">
        <v>600</v>
      </c>
      <c r="J11" s="23">
        <v>1</v>
      </c>
    </row>
    <row r="12" spans="3:10" ht="16" thickBot="1" x14ac:dyDescent="0.25">
      <c r="C12">
        <v>101</v>
      </c>
      <c r="I12" s="24" t="s">
        <v>92</v>
      </c>
      <c r="J12" s="24">
        <v>4</v>
      </c>
    </row>
    <row r="13" spans="3:10" x14ac:dyDescent="0.2">
      <c r="C13">
        <v>110</v>
      </c>
    </row>
    <row r="14" spans="3:10" x14ac:dyDescent="0.2">
      <c r="C14">
        <v>150</v>
      </c>
    </row>
    <row r="15" spans="3:10" x14ac:dyDescent="0.2">
      <c r="C15">
        <v>200</v>
      </c>
    </row>
    <row r="16" spans="3:10" x14ac:dyDescent="0.2">
      <c r="C16">
        <v>250</v>
      </c>
    </row>
    <row r="17" spans="3:3" x14ac:dyDescent="0.2">
      <c r="C17">
        <v>456</v>
      </c>
    </row>
    <row r="18" spans="3:3" x14ac:dyDescent="0.2">
      <c r="C18">
        <v>495</v>
      </c>
    </row>
    <row r="19" spans="3:3" x14ac:dyDescent="0.2">
      <c r="C19">
        <v>500</v>
      </c>
    </row>
    <row r="20" spans="3:3" x14ac:dyDescent="0.2">
      <c r="C20">
        <v>600</v>
      </c>
    </row>
    <row r="21" spans="3:3" x14ac:dyDescent="0.2">
      <c r="C21">
        <v>750</v>
      </c>
    </row>
    <row r="22" spans="3:3" x14ac:dyDescent="0.2">
      <c r="C22">
        <v>865</v>
      </c>
    </row>
    <row r="23" spans="3:3" x14ac:dyDescent="0.2">
      <c r="C23">
        <v>900</v>
      </c>
    </row>
    <row r="24" spans="3:3" x14ac:dyDescent="0.2">
      <c r="C24">
        <v>1500</v>
      </c>
    </row>
  </sheetData>
  <sortState ref="I6:I11">
    <sortCondition ref="I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C4:S53"/>
  <sheetViews>
    <sheetView tabSelected="1" workbookViewId="0">
      <selection activeCell="H54" sqref="H54"/>
    </sheetView>
  </sheetViews>
  <sheetFormatPr baseColWidth="10" defaultColWidth="8.83203125" defaultRowHeight="15" x14ac:dyDescent="0.2"/>
  <cols>
    <col min="3" max="3" width="17" bestFit="1" customWidth="1"/>
    <col min="4" max="4" width="19.1640625" bestFit="1" customWidth="1"/>
    <col min="5" max="5" width="14.83203125" bestFit="1" customWidth="1"/>
    <col min="6" max="18" width="7.1640625" bestFit="1" customWidth="1"/>
    <col min="19" max="19" width="10" bestFit="1" customWidth="1"/>
    <col min="20" max="20" width="18" bestFit="1" customWidth="1"/>
    <col min="21" max="21" width="17.83203125" bestFit="1" customWidth="1"/>
    <col min="22" max="22" width="18" bestFit="1" customWidth="1"/>
    <col min="23" max="23" width="17.83203125" bestFit="1" customWidth="1"/>
    <col min="24" max="24" width="18" bestFit="1" customWidth="1"/>
    <col min="25" max="25" width="17.83203125" bestFit="1" customWidth="1"/>
    <col min="26" max="26" width="18" bestFit="1" customWidth="1"/>
    <col min="27" max="27" width="17.83203125" bestFit="1" customWidth="1"/>
    <col min="28" max="28" width="18" bestFit="1" customWidth="1"/>
    <col min="29" max="29" width="17.83203125" bestFit="1" customWidth="1"/>
    <col min="30" max="30" width="18" bestFit="1" customWidth="1"/>
    <col min="31" max="31" width="17.83203125" bestFit="1" customWidth="1"/>
    <col min="32" max="32" width="18" bestFit="1" customWidth="1"/>
    <col min="33" max="33" width="22.1640625" bestFit="1" customWidth="1"/>
    <col min="34" max="34" width="22.33203125" bestFit="1" customWidth="1"/>
  </cols>
  <sheetData>
    <row r="4" spans="3:19" x14ac:dyDescent="0.2">
      <c r="D4" t="s">
        <v>96</v>
      </c>
      <c r="E4" s="1"/>
      <c r="F4" s="1"/>
    </row>
    <row r="5" spans="3:19" x14ac:dyDescent="0.2">
      <c r="D5" s="27" t="s">
        <v>110</v>
      </c>
      <c r="E5" s="27" t="s">
        <v>101</v>
      </c>
    </row>
    <row r="6" spans="3:19" x14ac:dyDescent="0.2">
      <c r="C6" t="s">
        <v>95</v>
      </c>
      <c r="D6" s="27" t="s">
        <v>109</v>
      </c>
      <c r="E6" t="s">
        <v>85</v>
      </c>
      <c r="F6" t="s">
        <v>81</v>
      </c>
      <c r="G6" t="s">
        <v>79</v>
      </c>
      <c r="H6" t="s">
        <v>78</v>
      </c>
      <c r="I6" t="s">
        <v>74</v>
      </c>
      <c r="J6" t="s">
        <v>84</v>
      </c>
      <c r="K6" t="s">
        <v>86</v>
      </c>
      <c r="L6" t="s">
        <v>87</v>
      </c>
      <c r="M6" t="s">
        <v>76</v>
      </c>
      <c r="N6" t="s">
        <v>83</v>
      </c>
      <c r="O6" t="s">
        <v>80</v>
      </c>
      <c r="P6" t="s">
        <v>75</v>
      </c>
      <c r="Q6" t="s">
        <v>77</v>
      </c>
      <c r="R6" t="s">
        <v>82</v>
      </c>
      <c r="S6" t="s">
        <v>108</v>
      </c>
    </row>
    <row r="7" spans="3:19" x14ac:dyDescent="0.2">
      <c r="D7" s="28" t="s">
        <v>102</v>
      </c>
      <c r="E7" s="29">
        <v>101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>
        <v>101</v>
      </c>
    </row>
    <row r="8" spans="3:19" x14ac:dyDescent="0.2">
      <c r="D8" s="28" t="s">
        <v>85</v>
      </c>
      <c r="E8" s="29"/>
      <c r="F8" s="29">
        <v>1500</v>
      </c>
      <c r="G8" s="29">
        <v>600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>
        <v>2100</v>
      </c>
    </row>
    <row r="9" spans="3:19" x14ac:dyDescent="0.2">
      <c r="D9" s="28" t="s">
        <v>78</v>
      </c>
      <c r="E9" s="29"/>
      <c r="F9" s="29"/>
      <c r="G9" s="29"/>
      <c r="H9" s="29"/>
      <c r="I9" s="29">
        <v>100</v>
      </c>
      <c r="J9" s="29"/>
      <c r="K9" s="29"/>
      <c r="L9" s="29"/>
      <c r="M9" s="29"/>
      <c r="N9" s="29"/>
      <c r="O9" s="29"/>
      <c r="P9" s="29"/>
      <c r="Q9" s="29"/>
      <c r="R9" s="29"/>
      <c r="S9" s="29">
        <v>100</v>
      </c>
    </row>
    <row r="10" spans="3:19" x14ac:dyDescent="0.2">
      <c r="D10" s="28" t="s">
        <v>74</v>
      </c>
      <c r="E10" s="29"/>
      <c r="F10" s="29"/>
      <c r="G10" s="29"/>
      <c r="H10" s="29"/>
      <c r="I10" s="29">
        <v>100</v>
      </c>
      <c r="J10" s="29">
        <v>865</v>
      </c>
      <c r="K10" s="29">
        <v>200</v>
      </c>
      <c r="L10" s="29"/>
      <c r="M10" s="29"/>
      <c r="N10" s="29"/>
      <c r="O10" s="29"/>
      <c r="P10" s="29"/>
      <c r="Q10" s="29"/>
      <c r="R10" s="29"/>
      <c r="S10" s="29">
        <v>1165</v>
      </c>
    </row>
    <row r="11" spans="3:19" x14ac:dyDescent="0.2">
      <c r="D11" s="28" t="s">
        <v>84</v>
      </c>
      <c r="E11" s="29"/>
      <c r="F11" s="29"/>
      <c r="G11" s="29"/>
      <c r="H11" s="29"/>
      <c r="I11" s="29"/>
      <c r="J11" s="29">
        <v>100</v>
      </c>
      <c r="K11" s="29"/>
      <c r="L11" s="29"/>
      <c r="M11" s="29"/>
      <c r="N11" s="29"/>
      <c r="O11" s="29"/>
      <c r="P11" s="29"/>
      <c r="Q11" s="29"/>
      <c r="R11" s="29"/>
      <c r="S11" s="29">
        <v>100</v>
      </c>
    </row>
    <row r="12" spans="3:19" x14ac:dyDescent="0.2">
      <c r="D12" s="28" t="s">
        <v>86</v>
      </c>
      <c r="E12" s="29"/>
      <c r="F12" s="29"/>
      <c r="G12" s="29"/>
      <c r="H12" s="29"/>
      <c r="I12" s="29"/>
      <c r="J12" s="29"/>
      <c r="K12" s="29">
        <v>250</v>
      </c>
      <c r="L12" s="29">
        <v>100</v>
      </c>
      <c r="M12" s="29"/>
      <c r="N12" s="29"/>
      <c r="O12" s="29"/>
      <c r="P12" s="29"/>
      <c r="Q12" s="29"/>
      <c r="R12" s="29"/>
      <c r="S12" s="29">
        <v>350</v>
      </c>
    </row>
    <row r="13" spans="3:19" x14ac:dyDescent="0.2">
      <c r="D13" s="28" t="s">
        <v>87</v>
      </c>
      <c r="E13" s="29"/>
      <c r="F13" s="29"/>
      <c r="G13" s="29"/>
      <c r="H13" s="29"/>
      <c r="I13" s="29"/>
      <c r="J13" s="29"/>
      <c r="K13" s="29"/>
      <c r="L13" s="29"/>
      <c r="M13" s="29">
        <v>495</v>
      </c>
      <c r="N13" s="29"/>
      <c r="O13" s="29"/>
      <c r="P13" s="29"/>
      <c r="Q13" s="29"/>
      <c r="R13" s="29"/>
      <c r="S13" s="29">
        <v>495</v>
      </c>
    </row>
    <row r="14" spans="3:19" x14ac:dyDescent="0.2">
      <c r="D14" s="28" t="s">
        <v>103</v>
      </c>
      <c r="E14" s="29"/>
      <c r="F14" s="29"/>
      <c r="G14" s="29"/>
      <c r="H14" s="29"/>
      <c r="I14" s="29"/>
      <c r="J14" s="29"/>
      <c r="K14" s="29"/>
      <c r="L14" s="29"/>
      <c r="M14" s="29"/>
      <c r="N14" s="29">
        <v>456</v>
      </c>
      <c r="O14" s="29"/>
      <c r="P14" s="29"/>
      <c r="Q14" s="29"/>
      <c r="R14" s="29"/>
      <c r="S14" s="29">
        <v>456</v>
      </c>
    </row>
    <row r="15" spans="3:19" x14ac:dyDescent="0.2">
      <c r="D15" s="28" t="s">
        <v>76</v>
      </c>
      <c r="E15" s="29"/>
      <c r="F15" s="29"/>
      <c r="G15" s="29"/>
      <c r="H15" s="29"/>
      <c r="I15" s="29"/>
      <c r="J15" s="29"/>
      <c r="K15" s="29"/>
      <c r="L15" s="29"/>
      <c r="M15" s="29"/>
      <c r="N15" s="29">
        <v>86</v>
      </c>
      <c r="O15" s="29"/>
      <c r="P15" s="29"/>
      <c r="Q15" s="29"/>
      <c r="R15" s="29"/>
      <c r="S15" s="29">
        <v>86</v>
      </c>
    </row>
    <row r="16" spans="3:19" x14ac:dyDescent="0.2">
      <c r="D16" s="28" t="s">
        <v>83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>
        <v>110</v>
      </c>
      <c r="P16" s="29"/>
      <c r="Q16" s="29"/>
      <c r="R16" s="29"/>
      <c r="S16" s="29">
        <v>110</v>
      </c>
    </row>
    <row r="17" spans="4:19" x14ac:dyDescent="0.2">
      <c r="D17" s="28" t="s">
        <v>80</v>
      </c>
      <c r="E17" s="29"/>
      <c r="F17" s="29"/>
      <c r="G17" s="29"/>
      <c r="H17" s="30">
        <v>95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>
        <v>95</v>
      </c>
    </row>
    <row r="18" spans="4:19" x14ac:dyDescent="0.2">
      <c r="D18" s="28" t="s">
        <v>104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>
        <v>500</v>
      </c>
      <c r="Q18" s="29"/>
      <c r="R18" s="29"/>
      <c r="S18" s="29">
        <v>500</v>
      </c>
    </row>
    <row r="19" spans="4:19" x14ac:dyDescent="0.2">
      <c r="D19" s="28" t="s">
        <v>105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>
        <v>750</v>
      </c>
      <c r="R19" s="29"/>
      <c r="S19" s="29">
        <v>750</v>
      </c>
    </row>
    <row r="20" spans="4:19" x14ac:dyDescent="0.2">
      <c r="D20" s="28" t="s">
        <v>106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>
        <v>95</v>
      </c>
      <c r="R20" s="29"/>
      <c r="S20" s="29">
        <v>95</v>
      </c>
    </row>
    <row r="21" spans="4:19" x14ac:dyDescent="0.2">
      <c r="D21" s="28" t="s">
        <v>107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>
        <v>900</v>
      </c>
      <c r="R21" s="29"/>
      <c r="S21" s="29">
        <v>900</v>
      </c>
    </row>
    <row r="22" spans="4:19" x14ac:dyDescent="0.2">
      <c r="D22" s="28" t="s">
        <v>77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>
        <v>150</v>
      </c>
      <c r="S22" s="29">
        <v>150</v>
      </c>
    </row>
    <row r="23" spans="4:19" x14ac:dyDescent="0.2">
      <c r="D23" s="28" t="s">
        <v>108</v>
      </c>
      <c r="E23" s="29">
        <v>101</v>
      </c>
      <c r="F23" s="29">
        <v>1500</v>
      </c>
      <c r="G23" s="29">
        <v>600</v>
      </c>
      <c r="H23" s="29">
        <v>95</v>
      </c>
      <c r="I23" s="29">
        <v>200</v>
      </c>
      <c r="J23" s="29">
        <v>965</v>
      </c>
      <c r="K23" s="29">
        <v>450</v>
      </c>
      <c r="L23" s="29">
        <v>100</v>
      </c>
      <c r="M23" s="29">
        <v>495</v>
      </c>
      <c r="N23" s="29">
        <v>542</v>
      </c>
      <c r="O23" s="29">
        <v>110</v>
      </c>
      <c r="P23" s="29">
        <v>500</v>
      </c>
      <c r="Q23" s="29">
        <v>1745</v>
      </c>
      <c r="R23" s="29">
        <v>150</v>
      </c>
      <c r="S23" s="29">
        <v>7553</v>
      </c>
    </row>
    <row r="30" spans="4:19" x14ac:dyDescent="0.2">
      <c r="D30" t="s">
        <v>96</v>
      </c>
    </row>
    <row r="31" spans="4:19" x14ac:dyDescent="0.2">
      <c r="D31" s="27" t="s">
        <v>111</v>
      </c>
      <c r="E31" s="27" t="s">
        <v>101</v>
      </c>
    </row>
    <row r="32" spans="4:19" x14ac:dyDescent="0.2">
      <c r="D32" s="27" t="s">
        <v>109</v>
      </c>
      <c r="E32" t="s">
        <v>85</v>
      </c>
      <c r="F32" t="s">
        <v>81</v>
      </c>
      <c r="G32" t="s">
        <v>79</v>
      </c>
      <c r="H32" t="s">
        <v>78</v>
      </c>
      <c r="I32" t="s">
        <v>74</v>
      </c>
      <c r="J32" t="s">
        <v>84</v>
      </c>
      <c r="K32" t="s">
        <v>86</v>
      </c>
      <c r="L32" t="s">
        <v>87</v>
      </c>
      <c r="M32" t="s">
        <v>76</v>
      </c>
      <c r="N32" t="s">
        <v>83</v>
      </c>
      <c r="O32" t="s">
        <v>80</v>
      </c>
      <c r="P32" t="s">
        <v>75</v>
      </c>
      <c r="Q32" t="s">
        <v>77</v>
      </c>
      <c r="R32" t="s">
        <v>82</v>
      </c>
      <c r="S32" t="s">
        <v>108</v>
      </c>
    </row>
    <row r="33" spans="3:19" x14ac:dyDescent="0.2">
      <c r="C33" t="s">
        <v>95</v>
      </c>
      <c r="D33" s="28" t="s">
        <v>102</v>
      </c>
      <c r="E33" s="29">
        <v>1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>
        <v>1</v>
      </c>
    </row>
    <row r="34" spans="3:19" x14ac:dyDescent="0.2">
      <c r="D34" s="28" t="s">
        <v>85</v>
      </c>
      <c r="E34" s="29"/>
      <c r="F34" s="29">
        <v>1</v>
      </c>
      <c r="G34" s="29">
        <v>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>
        <v>2</v>
      </c>
    </row>
    <row r="35" spans="3:19" x14ac:dyDescent="0.2">
      <c r="D35" s="28" t="s">
        <v>78</v>
      </c>
      <c r="E35" s="29"/>
      <c r="F35" s="29"/>
      <c r="G35" s="29"/>
      <c r="H35" s="29"/>
      <c r="I35" s="29">
        <v>1</v>
      </c>
      <c r="J35" s="29"/>
      <c r="K35" s="29"/>
      <c r="L35" s="29"/>
      <c r="M35" s="29"/>
      <c r="N35" s="29"/>
      <c r="O35" s="29"/>
      <c r="P35" s="29"/>
      <c r="Q35" s="29"/>
      <c r="R35" s="29"/>
      <c r="S35" s="29">
        <v>1</v>
      </c>
    </row>
    <row r="36" spans="3:19" x14ac:dyDescent="0.2">
      <c r="D36" s="28" t="s">
        <v>74</v>
      </c>
      <c r="E36" s="29"/>
      <c r="F36" s="29"/>
      <c r="G36" s="29"/>
      <c r="H36" s="29"/>
      <c r="I36" s="29">
        <v>1</v>
      </c>
      <c r="J36" s="29">
        <v>1</v>
      </c>
      <c r="K36" s="29">
        <v>1</v>
      </c>
      <c r="L36" s="29"/>
      <c r="M36" s="29"/>
      <c r="N36" s="29"/>
      <c r="O36" s="29"/>
      <c r="P36" s="29"/>
      <c r="Q36" s="29"/>
      <c r="R36" s="29"/>
      <c r="S36" s="29">
        <v>3</v>
      </c>
    </row>
    <row r="37" spans="3:19" x14ac:dyDescent="0.2">
      <c r="D37" s="28" t="s">
        <v>84</v>
      </c>
      <c r="E37" s="29"/>
      <c r="F37" s="29"/>
      <c r="G37" s="29"/>
      <c r="H37" s="29"/>
      <c r="I37" s="29"/>
      <c r="J37" s="29">
        <v>1</v>
      </c>
      <c r="K37" s="29"/>
      <c r="L37" s="29"/>
      <c r="M37" s="29"/>
      <c r="N37" s="29"/>
      <c r="O37" s="29"/>
      <c r="P37" s="29"/>
      <c r="Q37" s="29"/>
      <c r="R37" s="29"/>
      <c r="S37" s="29">
        <v>1</v>
      </c>
    </row>
    <row r="38" spans="3:19" x14ac:dyDescent="0.2">
      <c r="D38" s="28" t="s">
        <v>86</v>
      </c>
      <c r="E38" s="29"/>
      <c r="F38" s="29"/>
      <c r="G38" s="29"/>
      <c r="H38" s="29"/>
      <c r="I38" s="29"/>
      <c r="J38" s="29"/>
      <c r="K38" s="29">
        <v>1</v>
      </c>
      <c r="L38" s="29">
        <v>1</v>
      </c>
      <c r="M38" s="29"/>
      <c r="N38" s="29"/>
      <c r="O38" s="29"/>
      <c r="P38" s="29"/>
      <c r="Q38" s="29"/>
      <c r="R38" s="29"/>
      <c r="S38" s="29">
        <v>2</v>
      </c>
    </row>
    <row r="39" spans="3:19" x14ac:dyDescent="0.2">
      <c r="D39" s="28" t="s">
        <v>87</v>
      </c>
      <c r="E39" s="29"/>
      <c r="F39" s="29"/>
      <c r="G39" s="29"/>
      <c r="H39" s="29"/>
      <c r="I39" s="29"/>
      <c r="J39" s="29"/>
      <c r="K39" s="29"/>
      <c r="L39" s="29"/>
      <c r="M39" s="29">
        <v>1</v>
      </c>
      <c r="N39" s="29"/>
      <c r="O39" s="29"/>
      <c r="P39" s="29"/>
      <c r="Q39" s="29"/>
      <c r="R39" s="29"/>
      <c r="S39" s="29">
        <v>1</v>
      </c>
    </row>
    <row r="40" spans="3:19" x14ac:dyDescent="0.2">
      <c r="D40" s="28" t="s">
        <v>103</v>
      </c>
      <c r="E40" s="29"/>
      <c r="F40" s="29"/>
      <c r="G40" s="29"/>
      <c r="H40" s="29"/>
      <c r="I40" s="29"/>
      <c r="J40" s="29"/>
      <c r="K40" s="29"/>
      <c r="L40" s="29"/>
      <c r="M40" s="29"/>
      <c r="N40" s="29">
        <v>1</v>
      </c>
      <c r="O40" s="29"/>
      <c r="P40" s="29"/>
      <c r="Q40" s="29"/>
      <c r="R40" s="29"/>
      <c r="S40" s="29">
        <v>1</v>
      </c>
    </row>
    <row r="41" spans="3:19" x14ac:dyDescent="0.2">
      <c r="D41" s="28" t="s">
        <v>76</v>
      </c>
      <c r="E41" s="29"/>
      <c r="F41" s="29"/>
      <c r="G41" s="29"/>
      <c r="H41" s="29"/>
      <c r="I41" s="29"/>
      <c r="J41" s="29"/>
      <c r="K41" s="29"/>
      <c r="L41" s="29"/>
      <c r="M41" s="29"/>
      <c r="N41" s="29">
        <v>1</v>
      </c>
      <c r="O41" s="29"/>
      <c r="P41" s="29"/>
      <c r="Q41" s="29"/>
      <c r="R41" s="29"/>
      <c r="S41" s="29">
        <v>1</v>
      </c>
    </row>
    <row r="42" spans="3:19" x14ac:dyDescent="0.2">
      <c r="D42" s="28" t="s">
        <v>83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>
        <v>1</v>
      </c>
      <c r="P42" s="29"/>
      <c r="Q42" s="29"/>
      <c r="R42" s="29"/>
      <c r="S42" s="29">
        <v>1</v>
      </c>
    </row>
    <row r="43" spans="3:19" x14ac:dyDescent="0.2">
      <c r="D43" s="28" t="s">
        <v>80</v>
      </c>
      <c r="E43" s="29"/>
      <c r="F43" s="29"/>
      <c r="G43" s="29"/>
      <c r="H43" s="30">
        <v>1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>
        <v>1</v>
      </c>
    </row>
    <row r="44" spans="3:19" x14ac:dyDescent="0.2">
      <c r="D44" s="28" t="s">
        <v>104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>
        <v>1</v>
      </c>
      <c r="Q44" s="29"/>
      <c r="R44" s="29"/>
      <c r="S44" s="29">
        <v>1</v>
      </c>
    </row>
    <row r="45" spans="3:19" x14ac:dyDescent="0.2">
      <c r="D45" s="28" t="s">
        <v>105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>
        <v>1</v>
      </c>
      <c r="R45" s="29"/>
      <c r="S45" s="29">
        <v>1</v>
      </c>
    </row>
    <row r="46" spans="3:19" x14ac:dyDescent="0.2">
      <c r="D46" s="28" t="s">
        <v>106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>
        <v>1</v>
      </c>
      <c r="R46" s="29"/>
      <c r="S46" s="29">
        <v>1</v>
      </c>
    </row>
    <row r="47" spans="3:19" x14ac:dyDescent="0.2">
      <c r="D47" s="28" t="s">
        <v>107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>
        <v>1</v>
      </c>
      <c r="R47" s="29"/>
      <c r="S47" s="29">
        <v>1</v>
      </c>
    </row>
    <row r="48" spans="3:19" x14ac:dyDescent="0.2">
      <c r="D48" s="28" t="s">
        <v>77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>
        <v>1</v>
      </c>
      <c r="S48" s="29">
        <v>1</v>
      </c>
    </row>
    <row r="49" spans="4:19" x14ac:dyDescent="0.2">
      <c r="D49" s="28" t="s">
        <v>108</v>
      </c>
      <c r="E49" s="29">
        <v>1</v>
      </c>
      <c r="F49" s="29">
        <v>1</v>
      </c>
      <c r="G49" s="29">
        <v>1</v>
      </c>
      <c r="H49" s="29">
        <v>1</v>
      </c>
      <c r="I49" s="29">
        <v>2</v>
      </c>
      <c r="J49" s="29">
        <v>2</v>
      </c>
      <c r="K49" s="29">
        <v>2</v>
      </c>
      <c r="L49" s="29">
        <v>1</v>
      </c>
      <c r="M49" s="29">
        <v>1</v>
      </c>
      <c r="N49" s="29">
        <v>2</v>
      </c>
      <c r="O49" s="29">
        <v>1</v>
      </c>
      <c r="P49" s="29">
        <v>1</v>
      </c>
      <c r="Q49" s="29">
        <v>3</v>
      </c>
      <c r="R49" s="29">
        <v>1</v>
      </c>
      <c r="S49" s="29">
        <v>20</v>
      </c>
    </row>
    <row r="53" spans="4:19" x14ac:dyDescent="0.2">
      <c r="G53" s="31" t="s">
        <v>112</v>
      </c>
      <c r="H53" s="6" t="s">
        <v>113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topLeftCell="B1" workbookViewId="0">
      <selection sqref="A1:Q21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6" t="s">
        <v>34</v>
      </c>
      <c r="B1" s="6" t="s">
        <v>35</v>
      </c>
      <c r="C1" s="6" t="s">
        <v>36</v>
      </c>
      <c r="D1" s="6" t="s">
        <v>37</v>
      </c>
      <c r="E1" s="6" t="s">
        <v>45</v>
      </c>
      <c r="F1" s="6" t="s">
        <v>0</v>
      </c>
      <c r="G1" s="6" t="s">
        <v>38</v>
      </c>
      <c r="H1" s="6" t="s">
        <v>39</v>
      </c>
      <c r="I1" s="6" t="s">
        <v>40</v>
      </c>
      <c r="J1" s="8" t="s">
        <v>53</v>
      </c>
      <c r="K1" s="6" t="s">
        <v>41</v>
      </c>
      <c r="L1" s="6" t="s">
        <v>46</v>
      </c>
      <c r="M1" s="6" t="s">
        <v>47</v>
      </c>
      <c r="N1" s="6" t="s">
        <v>50</v>
      </c>
      <c r="O1" s="6" t="s">
        <v>48</v>
      </c>
      <c r="P1" s="6" t="s">
        <v>49</v>
      </c>
      <c r="Q1" s="6" t="s">
        <v>51</v>
      </c>
    </row>
    <row r="2" spans="1:17" x14ac:dyDescent="0.2">
      <c r="A2" s="6">
        <v>1</v>
      </c>
      <c r="B2" s="6">
        <v>1</v>
      </c>
      <c r="C2" s="6" t="s">
        <v>1</v>
      </c>
      <c r="D2" s="6" t="s">
        <v>2</v>
      </c>
      <c r="E2" s="8" t="str">
        <f>VLOOKUP(B2,'lookup tables'!$B$4:$C$13,2,FALSE)</f>
        <v>M</v>
      </c>
      <c r="F2" s="6">
        <v>1</v>
      </c>
      <c r="G2" s="7">
        <v>42736</v>
      </c>
      <c r="H2" s="7">
        <v>42767</v>
      </c>
      <c r="I2" s="6">
        <v>1</v>
      </c>
      <c r="J2" s="8" t="str">
        <f>VLOOKUP(I2,'lookup tables'!$F$4:$G$11,2,FALSE)</f>
        <v>Assessment Visit</v>
      </c>
      <c r="K2" s="6">
        <v>100</v>
      </c>
      <c r="L2" s="8">
        <f>MONTH(G2)</f>
        <v>1</v>
      </c>
      <c r="M2" s="8">
        <f>YEAR(H2)</f>
        <v>2017</v>
      </c>
      <c r="N2" s="9" t="str">
        <f>IF(LEN(L2)=1,M2&amp;"0"&amp;L2,M2&amp;L2)</f>
        <v>201701</v>
      </c>
      <c r="O2" s="8">
        <f>MONTH(H2)</f>
        <v>2</v>
      </c>
      <c r="P2" s="8">
        <f>YEAR(H2)</f>
        <v>2017</v>
      </c>
      <c r="Q2" s="10" t="str">
        <f>IF(LEN(O2)=1,P2&amp;"0"&amp;O2,P2&amp;O2)</f>
        <v>201702</v>
      </c>
    </row>
    <row r="3" spans="1:17" x14ac:dyDescent="0.2">
      <c r="A3" s="6">
        <v>2</v>
      </c>
      <c r="B3" s="6">
        <v>2</v>
      </c>
      <c r="C3" s="6" t="s">
        <v>3</v>
      </c>
      <c r="D3" s="6" t="s">
        <v>4</v>
      </c>
      <c r="E3" s="8" t="str">
        <f>VLOOKUP(B3,'lookup tables'!$B$4:$C$13,2,FALSE)</f>
        <v>F</v>
      </c>
      <c r="F3" s="6">
        <v>5</v>
      </c>
      <c r="G3" s="7">
        <v>43101</v>
      </c>
      <c r="H3" s="7">
        <v>43160</v>
      </c>
      <c r="I3" s="6">
        <v>2</v>
      </c>
      <c r="J3" s="8" t="str">
        <f>VLOOKUP(I3,'lookup tables'!$F$4:$G$11,2,FALSE)</f>
        <v>Induction Vist</v>
      </c>
      <c r="K3" s="6">
        <v>500</v>
      </c>
      <c r="L3" s="8">
        <f t="shared" ref="L3:L21" si="0">MONTH(G3)</f>
        <v>1</v>
      </c>
      <c r="M3" s="8">
        <f t="shared" ref="M3:M21" si="1">YEAR(H3)</f>
        <v>2018</v>
      </c>
      <c r="N3" s="9" t="str">
        <f t="shared" ref="N3:N21" si="2">IF(LEN(L3)=1,M3&amp;"0"&amp;L3,M3&amp;L3)</f>
        <v>201801</v>
      </c>
      <c r="O3" s="8">
        <f t="shared" ref="O3:O21" si="3">MONTH(H3)</f>
        <v>3</v>
      </c>
      <c r="P3" s="8">
        <f t="shared" ref="P3:P21" si="4">YEAR(H3)</f>
        <v>2018</v>
      </c>
      <c r="Q3" s="10" t="str">
        <f t="shared" ref="Q3:Q21" si="5">IF(LEN(O3)=1,P3&amp;"0"&amp;O3,P3&amp;O3)</f>
        <v>201803</v>
      </c>
    </row>
    <row r="4" spans="1:17" x14ac:dyDescent="0.2">
      <c r="A4" s="6">
        <v>3</v>
      </c>
      <c r="B4" s="6">
        <v>3</v>
      </c>
      <c r="C4" s="6" t="s">
        <v>5</v>
      </c>
      <c r="D4" s="6" t="s">
        <v>6</v>
      </c>
      <c r="E4" s="8" t="str">
        <f>VLOOKUP(B4,'lookup tables'!$B$4:$C$13,2,FALSE)</f>
        <v>M</v>
      </c>
      <c r="F4" s="6">
        <v>5</v>
      </c>
      <c r="G4" s="7">
        <v>42856</v>
      </c>
      <c r="H4" s="7">
        <v>42917</v>
      </c>
      <c r="I4" s="6">
        <v>8</v>
      </c>
      <c r="J4" s="8" t="str">
        <f>VLOOKUP(I4,'lookup tables'!$F$4:$G$11,2,FALSE)</f>
        <v>Minor Surgery</v>
      </c>
      <c r="K4" s="6">
        <v>495</v>
      </c>
      <c r="L4" s="8">
        <f t="shared" si="0"/>
        <v>5</v>
      </c>
      <c r="M4" s="8">
        <f t="shared" si="1"/>
        <v>2017</v>
      </c>
      <c r="N4" s="9" t="str">
        <f t="shared" si="2"/>
        <v>201705</v>
      </c>
      <c r="O4" s="8">
        <f t="shared" si="3"/>
        <v>7</v>
      </c>
      <c r="P4" s="8">
        <f t="shared" si="4"/>
        <v>2017</v>
      </c>
      <c r="Q4" s="10" t="str">
        <f t="shared" si="5"/>
        <v>201707</v>
      </c>
    </row>
    <row r="5" spans="1:17" x14ac:dyDescent="0.2">
      <c r="A5" s="6">
        <v>4</v>
      </c>
      <c r="B5" s="6">
        <v>4</v>
      </c>
      <c r="C5" s="6" t="s">
        <v>7</v>
      </c>
      <c r="D5" s="6" t="s">
        <v>8</v>
      </c>
      <c r="E5" s="8" t="str">
        <f>VLOOKUP(B5,'lookup tables'!$B$4:$C$13,2,FALSE)</f>
        <v>M</v>
      </c>
      <c r="F5" s="6">
        <v>3</v>
      </c>
      <c r="G5" s="7">
        <v>43344</v>
      </c>
      <c r="H5" s="7">
        <v>43378</v>
      </c>
      <c r="I5" s="6">
        <v>6</v>
      </c>
      <c r="J5" s="8" t="str">
        <f>VLOOKUP(I5,'lookup tables'!$F$4:$G$11,2,FALSE)</f>
        <v>Hospital Visit</v>
      </c>
      <c r="K5" s="6">
        <v>900</v>
      </c>
      <c r="L5" s="8">
        <f t="shared" si="0"/>
        <v>9</v>
      </c>
      <c r="M5" s="8">
        <f t="shared" si="1"/>
        <v>2018</v>
      </c>
      <c r="N5" s="9" t="str">
        <f t="shared" si="2"/>
        <v>201809</v>
      </c>
      <c r="O5" s="8">
        <f t="shared" si="3"/>
        <v>10</v>
      </c>
      <c r="P5" s="8">
        <f t="shared" si="4"/>
        <v>2018</v>
      </c>
      <c r="Q5" s="10" t="str">
        <f t="shared" si="5"/>
        <v>201810</v>
      </c>
    </row>
    <row r="6" spans="1:17" x14ac:dyDescent="0.2">
      <c r="A6" s="6">
        <v>5</v>
      </c>
      <c r="B6" s="6">
        <v>5</v>
      </c>
      <c r="C6" s="6" t="s">
        <v>9</v>
      </c>
      <c r="D6" s="6" t="s">
        <v>10</v>
      </c>
      <c r="E6" s="8" t="str">
        <f>VLOOKUP(B6,'lookup tables'!$B$4:$C$13,2,FALSE)</f>
        <v>F</v>
      </c>
      <c r="F6" s="6">
        <v>1</v>
      </c>
      <c r="G6" s="7">
        <v>42659</v>
      </c>
      <c r="H6" s="7">
        <v>42736</v>
      </c>
      <c r="I6" s="6">
        <v>1</v>
      </c>
      <c r="J6" s="8" t="str">
        <f>VLOOKUP(I6,'lookup tables'!$F$4:$G$11,2,FALSE)</f>
        <v>Assessment Visit</v>
      </c>
      <c r="K6" s="6">
        <v>95</v>
      </c>
      <c r="L6" s="8">
        <f t="shared" si="0"/>
        <v>10</v>
      </c>
      <c r="M6" s="8">
        <f t="shared" si="1"/>
        <v>2017</v>
      </c>
      <c r="N6" s="9" t="str">
        <f t="shared" si="2"/>
        <v>201710</v>
      </c>
      <c r="O6" s="8">
        <f t="shared" si="3"/>
        <v>1</v>
      </c>
      <c r="P6" s="8">
        <f t="shared" si="4"/>
        <v>2017</v>
      </c>
      <c r="Q6" s="10" t="str">
        <f t="shared" si="5"/>
        <v>201701</v>
      </c>
    </row>
    <row r="7" spans="1:17" x14ac:dyDescent="0.2">
      <c r="A7" s="6">
        <v>6</v>
      </c>
      <c r="B7" s="6">
        <v>6</v>
      </c>
      <c r="C7" s="6" t="s">
        <v>11</v>
      </c>
      <c r="D7" s="6" t="s">
        <v>12</v>
      </c>
      <c r="E7" s="8" t="str">
        <f>VLOOKUP(B7,'lookup tables'!$B$4:$C$13,2,FALSE)</f>
        <v>M</v>
      </c>
      <c r="F7" s="6">
        <v>4</v>
      </c>
      <c r="G7" s="7">
        <v>42494</v>
      </c>
      <c r="H7" s="7">
        <v>42554</v>
      </c>
      <c r="I7" s="6">
        <v>5</v>
      </c>
      <c r="J7" s="8" t="str">
        <f>VLOOKUP(I7,'lookup tables'!$F$4:$G$11,2,FALSE)</f>
        <v>Urgent Care Visit</v>
      </c>
      <c r="K7" s="6">
        <v>600</v>
      </c>
      <c r="L7" s="8">
        <f t="shared" si="0"/>
        <v>5</v>
      </c>
      <c r="M7" s="8">
        <f t="shared" si="1"/>
        <v>2016</v>
      </c>
      <c r="N7" s="9" t="str">
        <f t="shared" si="2"/>
        <v>201605</v>
      </c>
      <c r="O7" s="8">
        <f t="shared" si="3"/>
        <v>7</v>
      </c>
      <c r="P7" s="8">
        <f t="shared" si="4"/>
        <v>2016</v>
      </c>
      <c r="Q7" s="10" t="str">
        <f t="shared" si="5"/>
        <v>201607</v>
      </c>
    </row>
    <row r="8" spans="1:17" x14ac:dyDescent="0.2">
      <c r="A8" s="6">
        <v>7</v>
      </c>
      <c r="B8" s="6">
        <v>7</v>
      </c>
      <c r="C8" s="6" t="s">
        <v>13</v>
      </c>
      <c r="D8" s="6" t="s">
        <v>14</v>
      </c>
      <c r="E8" s="8" t="str">
        <f>VLOOKUP(B8,'lookup tables'!$B$4:$C$13,2,FALSE)</f>
        <v>M</v>
      </c>
      <c r="F8" s="6">
        <v>3</v>
      </c>
      <c r="G8" s="7">
        <v>42985</v>
      </c>
      <c r="H8" s="7">
        <v>43039</v>
      </c>
      <c r="I8" s="6">
        <v>1</v>
      </c>
      <c r="J8" s="8" t="str">
        <f>VLOOKUP(I8,'lookup tables'!$F$4:$G$11,2,FALSE)</f>
        <v>Assessment Visit</v>
      </c>
      <c r="K8" s="6">
        <v>110</v>
      </c>
      <c r="L8" s="8">
        <f t="shared" si="0"/>
        <v>9</v>
      </c>
      <c r="M8" s="8">
        <f t="shared" si="1"/>
        <v>2017</v>
      </c>
      <c r="N8" s="9" t="str">
        <f t="shared" si="2"/>
        <v>201709</v>
      </c>
      <c r="O8" s="8">
        <f t="shared" si="3"/>
        <v>10</v>
      </c>
      <c r="P8" s="8">
        <f t="shared" si="4"/>
        <v>2017</v>
      </c>
      <c r="Q8" s="10" t="str">
        <f t="shared" si="5"/>
        <v>201710</v>
      </c>
    </row>
    <row r="9" spans="1:17" x14ac:dyDescent="0.2">
      <c r="A9" s="6">
        <v>8</v>
      </c>
      <c r="B9" s="6">
        <v>1</v>
      </c>
      <c r="C9" s="6" t="s">
        <v>1</v>
      </c>
      <c r="D9" s="6" t="s">
        <v>2</v>
      </c>
      <c r="E9" s="8" t="str">
        <f>VLOOKUP(B9,'lookup tables'!$B$4:$C$13,2,FALSE)</f>
        <v>M</v>
      </c>
      <c r="F9" s="6">
        <v>1</v>
      </c>
      <c r="G9" s="7">
        <v>42767</v>
      </c>
      <c r="H9" s="7">
        <v>42781</v>
      </c>
      <c r="I9" s="6">
        <v>1</v>
      </c>
      <c r="J9" s="8" t="str">
        <f>VLOOKUP(I9,'lookup tables'!$F$4:$G$11,2,FALSE)</f>
        <v>Assessment Visit</v>
      </c>
      <c r="K9" s="6">
        <v>100</v>
      </c>
      <c r="L9" s="8">
        <f t="shared" si="0"/>
        <v>2</v>
      </c>
      <c r="M9" s="8">
        <f t="shared" si="1"/>
        <v>2017</v>
      </c>
      <c r="N9" s="9" t="str">
        <f t="shared" si="2"/>
        <v>201702</v>
      </c>
      <c r="O9" s="8">
        <f t="shared" si="3"/>
        <v>2</v>
      </c>
      <c r="P9" s="8">
        <f t="shared" si="4"/>
        <v>2017</v>
      </c>
      <c r="Q9" s="10" t="str">
        <f t="shared" si="5"/>
        <v>201702</v>
      </c>
    </row>
    <row r="10" spans="1:17" x14ac:dyDescent="0.2">
      <c r="A10" s="6">
        <v>9</v>
      </c>
      <c r="B10" s="6">
        <v>8</v>
      </c>
      <c r="C10" s="6" t="s">
        <v>15</v>
      </c>
      <c r="D10" s="6" t="s">
        <v>16</v>
      </c>
      <c r="E10" s="8" t="str">
        <f>VLOOKUP(B10,'lookup tables'!$B$4:$C$13,2,FALSE)</f>
        <v>M</v>
      </c>
      <c r="F10" s="6">
        <v>2</v>
      </c>
      <c r="G10" s="7">
        <v>42497</v>
      </c>
      <c r="H10" s="7">
        <v>42541</v>
      </c>
      <c r="I10" s="6">
        <v>6</v>
      </c>
      <c r="J10" s="8" t="str">
        <f>VLOOKUP(I10,'lookup tables'!$F$4:$G$11,2,FALSE)</f>
        <v>Hospital Visit</v>
      </c>
      <c r="K10" s="6">
        <v>1500</v>
      </c>
      <c r="L10" s="8">
        <f t="shared" si="0"/>
        <v>5</v>
      </c>
      <c r="M10" s="8">
        <f t="shared" si="1"/>
        <v>2016</v>
      </c>
      <c r="N10" s="9" t="str">
        <f t="shared" si="2"/>
        <v>201605</v>
      </c>
      <c r="O10" s="8">
        <f t="shared" si="3"/>
        <v>6</v>
      </c>
      <c r="P10" s="8">
        <f t="shared" si="4"/>
        <v>2016</v>
      </c>
      <c r="Q10" s="10" t="str">
        <f t="shared" si="5"/>
        <v>201606</v>
      </c>
    </row>
    <row r="11" spans="1:17" x14ac:dyDescent="0.2">
      <c r="A11" s="6">
        <v>10</v>
      </c>
      <c r="B11" s="6">
        <v>4</v>
      </c>
      <c r="C11" s="6" t="s">
        <v>7</v>
      </c>
      <c r="D11" s="6" t="s">
        <v>8</v>
      </c>
      <c r="E11" s="8" t="str">
        <f>VLOOKUP(B11,'lookup tables'!$B$4:$C$13,2,FALSE)</f>
        <v>M</v>
      </c>
      <c r="F11" s="6">
        <v>3</v>
      </c>
      <c r="G11" s="7">
        <v>43388</v>
      </c>
      <c r="H11" s="7">
        <v>43405</v>
      </c>
      <c r="I11" s="6">
        <v>1</v>
      </c>
      <c r="J11" s="8" t="str">
        <f>VLOOKUP(I11,'lookup tables'!$F$4:$G$11,2,FALSE)</f>
        <v>Assessment Visit</v>
      </c>
      <c r="K11" s="6">
        <v>150</v>
      </c>
      <c r="L11" s="8">
        <f t="shared" si="0"/>
        <v>10</v>
      </c>
      <c r="M11" s="8">
        <f t="shared" si="1"/>
        <v>2018</v>
      </c>
      <c r="N11" s="9" t="str">
        <f t="shared" si="2"/>
        <v>201810</v>
      </c>
      <c r="O11" s="8">
        <f t="shared" si="3"/>
        <v>11</v>
      </c>
      <c r="P11" s="8">
        <f t="shared" si="4"/>
        <v>2018</v>
      </c>
      <c r="Q11" s="10" t="str">
        <f t="shared" si="5"/>
        <v>201811</v>
      </c>
    </row>
    <row r="12" spans="1:17" x14ac:dyDescent="0.2">
      <c r="A12" s="6">
        <v>11</v>
      </c>
      <c r="B12" s="6">
        <v>9</v>
      </c>
      <c r="C12" s="6" t="s">
        <v>17</v>
      </c>
      <c r="D12" s="6" t="s">
        <v>18</v>
      </c>
      <c r="E12" s="8" t="str">
        <f>VLOOKUP(B12,'lookup tables'!$B$4:$C$13,2,FALSE)</f>
        <v>F</v>
      </c>
      <c r="F12" s="6">
        <v>3</v>
      </c>
      <c r="G12" s="7">
        <v>42918</v>
      </c>
      <c r="H12" s="7">
        <v>43003</v>
      </c>
      <c r="I12" s="6">
        <v>1</v>
      </c>
      <c r="J12" s="8" t="str">
        <f>VLOOKUP(I12,'lookup tables'!$F$4:$G$11,2,FALSE)</f>
        <v>Assessment Visit</v>
      </c>
      <c r="K12" s="6">
        <v>86</v>
      </c>
      <c r="L12" s="8">
        <f t="shared" si="0"/>
        <v>7</v>
      </c>
      <c r="M12" s="8">
        <f t="shared" si="1"/>
        <v>2017</v>
      </c>
      <c r="N12" s="9" t="str">
        <f t="shared" si="2"/>
        <v>201707</v>
      </c>
      <c r="O12" s="8">
        <f t="shared" si="3"/>
        <v>9</v>
      </c>
      <c r="P12" s="8">
        <f t="shared" si="4"/>
        <v>2017</v>
      </c>
      <c r="Q12" s="10" t="str">
        <f t="shared" si="5"/>
        <v>201709</v>
      </c>
    </row>
    <row r="13" spans="1:17" x14ac:dyDescent="0.2">
      <c r="A13" s="6">
        <v>12</v>
      </c>
      <c r="B13" s="6">
        <v>1</v>
      </c>
      <c r="C13" s="6" t="s">
        <v>1</v>
      </c>
      <c r="D13" s="6" t="s">
        <v>2</v>
      </c>
      <c r="E13" s="8" t="str">
        <f>VLOOKUP(B13,'lookup tables'!$B$4:$C$13,2,FALSE)</f>
        <v>M</v>
      </c>
      <c r="F13" s="6">
        <v>1</v>
      </c>
      <c r="G13" s="7">
        <v>42795</v>
      </c>
      <c r="H13" s="7">
        <v>42810</v>
      </c>
      <c r="I13" s="6">
        <v>1</v>
      </c>
      <c r="J13" s="8" t="str">
        <f>VLOOKUP(I13,'lookup tables'!$F$4:$G$11,2,FALSE)</f>
        <v>Assessment Visit</v>
      </c>
      <c r="K13" s="6">
        <v>100</v>
      </c>
      <c r="L13" s="8">
        <f t="shared" si="0"/>
        <v>3</v>
      </c>
      <c r="M13" s="8">
        <f t="shared" si="1"/>
        <v>2017</v>
      </c>
      <c r="N13" s="9" t="str">
        <f t="shared" si="2"/>
        <v>201703</v>
      </c>
      <c r="O13" s="8">
        <f t="shared" si="3"/>
        <v>3</v>
      </c>
      <c r="P13" s="8">
        <f t="shared" si="4"/>
        <v>2017</v>
      </c>
      <c r="Q13" s="10" t="str">
        <f t="shared" si="5"/>
        <v>201703</v>
      </c>
    </row>
    <row r="14" spans="1:17" x14ac:dyDescent="0.2">
      <c r="A14" s="6">
        <v>13</v>
      </c>
      <c r="B14" s="6">
        <v>10</v>
      </c>
      <c r="C14" s="6" t="s">
        <v>19</v>
      </c>
      <c r="D14" s="6" t="s">
        <v>20</v>
      </c>
      <c r="E14" s="8" t="str">
        <f>VLOOKUP(B14,'lookup tables'!$B$4:$C$13,2,FALSE)</f>
        <v>M</v>
      </c>
      <c r="F14" s="6">
        <v>6</v>
      </c>
      <c r="G14" s="7">
        <v>42465</v>
      </c>
      <c r="H14" s="7">
        <v>42495</v>
      </c>
      <c r="I14" s="6">
        <v>1</v>
      </c>
      <c r="J14" s="8" t="str">
        <f>VLOOKUP(I14,'lookup tables'!$F$4:$G$11,2,FALSE)</f>
        <v>Assessment Visit</v>
      </c>
      <c r="K14" s="6">
        <v>101</v>
      </c>
      <c r="L14" s="8">
        <f t="shared" si="0"/>
        <v>4</v>
      </c>
      <c r="M14" s="8">
        <f t="shared" si="1"/>
        <v>2016</v>
      </c>
      <c r="N14" s="9" t="str">
        <f t="shared" si="2"/>
        <v>201604</v>
      </c>
      <c r="O14" s="8">
        <f t="shared" si="3"/>
        <v>5</v>
      </c>
      <c r="P14" s="8">
        <f t="shared" si="4"/>
        <v>2016</v>
      </c>
      <c r="Q14" s="10" t="str">
        <f t="shared" si="5"/>
        <v>201605</v>
      </c>
    </row>
    <row r="15" spans="1:17" x14ac:dyDescent="0.2">
      <c r="A15" s="6">
        <v>14</v>
      </c>
      <c r="B15" s="6">
        <v>5</v>
      </c>
      <c r="C15" s="6" t="s">
        <v>9</v>
      </c>
      <c r="D15" s="6" t="s">
        <v>10</v>
      </c>
      <c r="E15" s="8" t="str">
        <f>VLOOKUP(B15,'lookup tables'!$B$4:$C$13,2,FALSE)</f>
        <v>F</v>
      </c>
      <c r="F15" s="6">
        <v>1</v>
      </c>
      <c r="G15" s="7">
        <v>42771</v>
      </c>
      <c r="H15" s="7">
        <v>42841</v>
      </c>
      <c r="I15" s="6">
        <v>2</v>
      </c>
      <c r="J15" s="8" t="str">
        <f>VLOOKUP(I15,'lookup tables'!$F$4:$G$11,2,FALSE)</f>
        <v>Induction Vist</v>
      </c>
      <c r="K15" s="6">
        <v>200</v>
      </c>
      <c r="L15" s="8">
        <f t="shared" si="0"/>
        <v>2</v>
      </c>
      <c r="M15" s="8">
        <f t="shared" si="1"/>
        <v>2017</v>
      </c>
      <c r="N15" s="9" t="str">
        <f t="shared" si="2"/>
        <v>201702</v>
      </c>
      <c r="O15" s="8">
        <f t="shared" si="3"/>
        <v>4</v>
      </c>
      <c r="P15" s="8">
        <f t="shared" si="4"/>
        <v>2017</v>
      </c>
      <c r="Q15" s="10" t="str">
        <f t="shared" si="5"/>
        <v>201704</v>
      </c>
    </row>
    <row r="16" spans="1:17" x14ac:dyDescent="0.2">
      <c r="A16" s="6">
        <v>15</v>
      </c>
      <c r="B16" s="6">
        <v>10</v>
      </c>
      <c r="C16" s="6" t="s">
        <v>19</v>
      </c>
      <c r="D16" s="6" t="s">
        <v>20</v>
      </c>
      <c r="E16" s="8" t="str">
        <f>VLOOKUP(B16,'lookup tables'!$B$4:$C$13,2,FALSE)</f>
        <v>M</v>
      </c>
      <c r="F16" s="6">
        <v>2</v>
      </c>
      <c r="G16" s="7">
        <v>43313</v>
      </c>
      <c r="H16" s="7">
        <v>43382</v>
      </c>
      <c r="I16" s="6">
        <v>1</v>
      </c>
      <c r="J16" s="8" t="str">
        <f>VLOOKUP(I16,'lookup tables'!$F$4:$G$11,2,FALSE)</f>
        <v>Assessment Visit</v>
      </c>
      <c r="K16" s="6">
        <v>95</v>
      </c>
      <c r="L16" s="8">
        <f t="shared" si="0"/>
        <v>8</v>
      </c>
      <c r="M16" s="8">
        <f t="shared" si="1"/>
        <v>2018</v>
      </c>
      <c r="N16" s="9" t="str">
        <f t="shared" si="2"/>
        <v>201808</v>
      </c>
      <c r="O16" s="8">
        <f t="shared" si="3"/>
        <v>10</v>
      </c>
      <c r="P16" s="8">
        <f t="shared" si="4"/>
        <v>2018</v>
      </c>
      <c r="Q16" s="10" t="str">
        <f t="shared" si="5"/>
        <v>201810</v>
      </c>
    </row>
    <row r="17" spans="1:17" x14ac:dyDescent="0.2">
      <c r="A17" s="6">
        <v>16</v>
      </c>
      <c r="B17" s="6">
        <v>5</v>
      </c>
      <c r="C17" s="6" t="s">
        <v>9</v>
      </c>
      <c r="D17" s="6" t="s">
        <v>10</v>
      </c>
      <c r="E17" s="8" t="str">
        <f>VLOOKUP(B17,'lookup tables'!$B$4:$C$13,2,FALSE)</f>
        <v>F</v>
      </c>
      <c r="F17" s="6">
        <v>2</v>
      </c>
      <c r="G17" s="7">
        <v>42887</v>
      </c>
      <c r="H17" s="7">
        <v>42979</v>
      </c>
      <c r="I17" s="6">
        <v>3</v>
      </c>
      <c r="J17" s="8" t="str">
        <f>VLOOKUP(I17,'lookup tables'!$F$4:$G$11,2,FALSE)</f>
        <v>Maintenance Visit</v>
      </c>
      <c r="K17" s="6">
        <v>456</v>
      </c>
      <c r="L17" s="8">
        <f t="shared" si="0"/>
        <v>6</v>
      </c>
      <c r="M17" s="8">
        <f t="shared" si="1"/>
        <v>2017</v>
      </c>
      <c r="N17" s="9" t="str">
        <f t="shared" si="2"/>
        <v>201706</v>
      </c>
      <c r="O17" s="8">
        <f t="shared" si="3"/>
        <v>9</v>
      </c>
      <c r="P17" s="8">
        <f t="shared" si="4"/>
        <v>2017</v>
      </c>
      <c r="Q17" s="10" t="str">
        <f t="shared" si="5"/>
        <v>201709</v>
      </c>
    </row>
    <row r="18" spans="1:17" x14ac:dyDescent="0.2">
      <c r="A18" s="6">
        <v>17</v>
      </c>
      <c r="B18" s="6">
        <v>1</v>
      </c>
      <c r="C18" s="6" t="s">
        <v>1</v>
      </c>
      <c r="D18" s="6" t="s">
        <v>2</v>
      </c>
      <c r="E18" s="8" t="str">
        <f>VLOOKUP(B18,'lookup tables'!$B$4:$C$13,2,FALSE)</f>
        <v>M</v>
      </c>
      <c r="F18" s="6">
        <v>1</v>
      </c>
      <c r="G18" s="7">
        <v>42826</v>
      </c>
      <c r="H18" s="7">
        <v>42858</v>
      </c>
      <c r="I18" s="6">
        <v>1</v>
      </c>
      <c r="J18" s="8" t="str">
        <f>VLOOKUP(I18,'lookup tables'!$F$4:$G$11,2,FALSE)</f>
        <v>Assessment Visit</v>
      </c>
      <c r="K18" s="6">
        <v>100</v>
      </c>
      <c r="L18" s="8">
        <f t="shared" si="0"/>
        <v>4</v>
      </c>
      <c r="M18" s="8">
        <f t="shared" si="1"/>
        <v>2017</v>
      </c>
      <c r="N18" s="9" t="str">
        <f t="shared" si="2"/>
        <v>201704</v>
      </c>
      <c r="O18" s="8">
        <f t="shared" si="3"/>
        <v>5</v>
      </c>
      <c r="P18" s="8">
        <f t="shared" si="4"/>
        <v>2017</v>
      </c>
      <c r="Q18" s="10" t="str">
        <f t="shared" si="5"/>
        <v>201705</v>
      </c>
    </row>
    <row r="19" spans="1:17" x14ac:dyDescent="0.2">
      <c r="A19" s="6">
        <v>18</v>
      </c>
      <c r="B19" s="6">
        <v>2</v>
      </c>
      <c r="C19" s="6" t="s">
        <v>3</v>
      </c>
      <c r="D19" s="6" t="s">
        <v>4</v>
      </c>
      <c r="E19" s="8" t="str">
        <f>VLOOKUP(B19,'lookup tables'!$B$4:$C$13,2,FALSE)</f>
        <v>F</v>
      </c>
      <c r="F19" s="6">
        <v>5</v>
      </c>
      <c r="G19" s="7">
        <v>43282</v>
      </c>
      <c r="H19" s="7">
        <v>43378</v>
      </c>
      <c r="I19" s="6">
        <v>3</v>
      </c>
      <c r="J19" s="8" t="str">
        <f>VLOOKUP(I19,'lookup tables'!$F$4:$G$11,2,FALSE)</f>
        <v>Maintenance Visit</v>
      </c>
      <c r="K19" s="6">
        <v>750</v>
      </c>
      <c r="L19" s="8">
        <f t="shared" si="0"/>
        <v>7</v>
      </c>
      <c r="M19" s="8">
        <f t="shared" si="1"/>
        <v>2018</v>
      </c>
      <c r="N19" s="9" t="str">
        <f t="shared" si="2"/>
        <v>201807</v>
      </c>
      <c r="O19" s="8">
        <f t="shared" si="3"/>
        <v>10</v>
      </c>
      <c r="P19" s="8">
        <f t="shared" si="4"/>
        <v>2018</v>
      </c>
      <c r="Q19" s="10" t="str">
        <f t="shared" si="5"/>
        <v>201810</v>
      </c>
    </row>
    <row r="20" spans="1:17" x14ac:dyDescent="0.2">
      <c r="A20" s="6">
        <v>19</v>
      </c>
      <c r="B20" s="6">
        <v>7</v>
      </c>
      <c r="C20" s="6" t="s">
        <v>13</v>
      </c>
      <c r="D20" s="6" t="s">
        <v>14</v>
      </c>
      <c r="E20" s="8" t="str">
        <f>VLOOKUP(B20,'lookup tables'!$B$4:$C$13,2,FALSE)</f>
        <v>M</v>
      </c>
      <c r="F20" s="6">
        <v>3</v>
      </c>
      <c r="G20" s="7">
        <v>43136</v>
      </c>
      <c r="H20" s="7">
        <v>42825</v>
      </c>
      <c r="I20" s="6">
        <v>7</v>
      </c>
      <c r="J20" s="8" t="str">
        <f>VLOOKUP(I20,'lookup tables'!$F$4:$G$11,2,FALSE)</f>
        <v>Major Surgery</v>
      </c>
      <c r="K20" s="6">
        <v>865</v>
      </c>
      <c r="L20" s="8">
        <f t="shared" si="0"/>
        <v>2</v>
      </c>
      <c r="M20" s="8">
        <f t="shared" si="1"/>
        <v>2017</v>
      </c>
      <c r="N20" s="9" t="str">
        <f t="shared" si="2"/>
        <v>201702</v>
      </c>
      <c r="O20" s="8">
        <f t="shared" si="3"/>
        <v>3</v>
      </c>
      <c r="P20" s="8">
        <f t="shared" si="4"/>
        <v>2017</v>
      </c>
      <c r="Q20" s="10" t="str">
        <f t="shared" si="5"/>
        <v>201703</v>
      </c>
    </row>
    <row r="21" spans="1:17" x14ac:dyDescent="0.2">
      <c r="A21" s="6">
        <v>20</v>
      </c>
      <c r="B21" s="6">
        <v>1</v>
      </c>
      <c r="C21" s="6" t="s">
        <v>1</v>
      </c>
      <c r="D21" s="6" t="s">
        <v>2</v>
      </c>
      <c r="E21" s="8" t="str">
        <f>VLOOKUP(B21,'lookup tables'!$B$4:$C$13,2,FALSE)</f>
        <v>M</v>
      </c>
      <c r="F21" s="6">
        <v>1</v>
      </c>
      <c r="G21" s="7">
        <v>42826</v>
      </c>
      <c r="H21" s="7">
        <v>42847</v>
      </c>
      <c r="I21" s="6">
        <v>2</v>
      </c>
      <c r="J21" s="8" t="str">
        <f>VLOOKUP(I21,'lookup tables'!$F$4:$G$11,2,FALSE)</f>
        <v>Induction Vist</v>
      </c>
      <c r="K21" s="6">
        <v>250</v>
      </c>
      <c r="L21" s="8">
        <f t="shared" si="0"/>
        <v>4</v>
      </c>
      <c r="M21" s="8">
        <f t="shared" si="1"/>
        <v>2017</v>
      </c>
      <c r="N21" s="9" t="str">
        <f t="shared" si="2"/>
        <v>201704</v>
      </c>
      <c r="O21" s="8">
        <f t="shared" si="3"/>
        <v>4</v>
      </c>
      <c r="P21" s="8">
        <f t="shared" si="4"/>
        <v>2017</v>
      </c>
      <c r="Q21" s="10" t="str">
        <f t="shared" si="5"/>
        <v>201704</v>
      </c>
    </row>
  </sheetData>
  <autoFilter ref="A1:Q2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3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5" t="s">
        <v>35</v>
      </c>
      <c r="C3" s="5" t="s">
        <v>42</v>
      </c>
      <c r="F3" s="5" t="s">
        <v>40</v>
      </c>
      <c r="G3" s="5" t="s">
        <v>53</v>
      </c>
    </row>
    <row r="4" spans="2:7" x14ac:dyDescent="0.2">
      <c r="B4" s="5">
        <v>1</v>
      </c>
      <c r="C4" s="5" t="s">
        <v>43</v>
      </c>
      <c r="F4" s="5">
        <v>1</v>
      </c>
      <c r="G4" s="5" t="s">
        <v>52</v>
      </c>
    </row>
    <row r="5" spans="2:7" x14ac:dyDescent="0.2">
      <c r="B5" s="5">
        <v>2</v>
      </c>
      <c r="C5" s="5" t="s">
        <v>44</v>
      </c>
      <c r="F5" s="5">
        <v>2</v>
      </c>
      <c r="G5" s="5" t="s">
        <v>54</v>
      </c>
    </row>
    <row r="6" spans="2:7" x14ac:dyDescent="0.2">
      <c r="B6" s="5">
        <v>3</v>
      </c>
      <c r="C6" s="5" t="s">
        <v>43</v>
      </c>
      <c r="F6" s="5">
        <v>3</v>
      </c>
      <c r="G6" s="5" t="s">
        <v>55</v>
      </c>
    </row>
    <row r="7" spans="2:7" x14ac:dyDescent="0.2">
      <c r="B7" s="5">
        <v>4</v>
      </c>
      <c r="C7" s="5" t="s">
        <v>43</v>
      </c>
      <c r="F7" s="5">
        <v>4</v>
      </c>
      <c r="G7" s="5" t="s">
        <v>56</v>
      </c>
    </row>
    <row r="8" spans="2:7" x14ac:dyDescent="0.2">
      <c r="B8" s="5">
        <v>5</v>
      </c>
      <c r="C8" s="5" t="s">
        <v>44</v>
      </c>
      <c r="F8" s="5">
        <v>5</v>
      </c>
      <c r="G8" s="5" t="s">
        <v>57</v>
      </c>
    </row>
    <row r="9" spans="2:7" x14ac:dyDescent="0.2">
      <c r="B9" s="5">
        <v>6</v>
      </c>
      <c r="C9" s="5" t="s">
        <v>43</v>
      </c>
      <c r="F9" s="5">
        <v>6</v>
      </c>
      <c r="G9" s="5" t="s">
        <v>58</v>
      </c>
    </row>
    <row r="10" spans="2:7" x14ac:dyDescent="0.2">
      <c r="B10" s="5">
        <v>7</v>
      </c>
      <c r="C10" s="5" t="s">
        <v>43</v>
      </c>
      <c r="F10" s="5">
        <v>7</v>
      </c>
      <c r="G10" s="5" t="s">
        <v>59</v>
      </c>
    </row>
    <row r="11" spans="2:7" x14ac:dyDescent="0.2">
      <c r="B11" s="5">
        <v>8</v>
      </c>
      <c r="C11" s="5" t="s">
        <v>43</v>
      </c>
      <c r="F11" s="5">
        <v>8</v>
      </c>
      <c r="G11" s="5" t="s">
        <v>60</v>
      </c>
    </row>
    <row r="12" spans="2:7" x14ac:dyDescent="0.2">
      <c r="B12" s="5">
        <v>9</v>
      </c>
      <c r="C12" s="5" t="s">
        <v>44</v>
      </c>
    </row>
    <row r="13" spans="2:7" x14ac:dyDescent="0.2">
      <c r="B13" s="5">
        <v>10</v>
      </c>
      <c r="C13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Instructions</vt:lpstr>
      <vt:lpstr>Documentation</vt:lpstr>
      <vt:lpstr>bar</vt:lpstr>
      <vt:lpstr>pie</vt:lpstr>
      <vt:lpstr>combo</vt:lpstr>
      <vt:lpstr>histogram</vt:lpstr>
      <vt:lpstr>Claim Triangle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Junho Lee</cp:lastModifiedBy>
  <dcterms:created xsi:type="dcterms:W3CDTF">2017-04-23T20:05:42Z</dcterms:created>
  <dcterms:modified xsi:type="dcterms:W3CDTF">2018-10-22T22:34:23Z</dcterms:modified>
</cp:coreProperties>
</file>