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codeName="ThisWorkbook"/>
  <mc:AlternateContent xmlns:mc="http://schemas.openxmlformats.org/markup-compatibility/2006">
    <mc:Choice Requires="x15">
      <x15ac:absPath xmlns:x15ac="http://schemas.microsoft.com/office/spreadsheetml/2010/11/ac" url="C:\N-20KEPC0Y7KFA-Data\junhuawa\Documents\00-keypoints\src\"/>
    </mc:Choice>
  </mc:AlternateContent>
  <xr:revisionPtr revIDLastSave="0" documentId="13_ncr:1_{A0B21F1B-42A9-4F36-AEDF-B04A7ADA52D3}" xr6:coauthVersionLast="47" xr6:coauthVersionMax="47" xr10:uidLastSave="{00000000-0000-0000-0000-000000000000}"/>
  <bookViews>
    <workbookView xWindow="-120" yWindow="-120" windowWidth="29040" windowHeight="15720" xr2:uid="{00000000-000D-0000-FFFF-FFFF00000000}"/>
  </bookViews>
  <sheets>
    <sheet name="求职项目" sheetId="11" r:id="rId1"/>
  </sheets>
  <definedNames>
    <definedName name="_xlnm.Print_Titles" localSheetId="0">求职项目!$4:$6</definedName>
    <definedName name="task_end" localSheetId="0">求职项目!$K1</definedName>
    <definedName name="task_progress" localSheetId="0">求职项目!$I1</definedName>
    <definedName name="task_start" localSheetId="0">求职项目!$J1</definedName>
    <definedName name="今天" localSheetId="0">TODAY()</definedName>
    <definedName name="显示周数">求职项目!$J$4</definedName>
    <definedName name="项目开始">求职项目!$J$3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6" i="11" l="1"/>
  <c r="K17" i="11"/>
  <c r="K18" i="11"/>
  <c r="K19" i="11"/>
  <c r="K12" i="11"/>
  <c r="K13" i="11"/>
  <c r="K11" i="11"/>
  <c r="K32" i="11"/>
  <c r="J33" i="11" l="1"/>
  <c r="K33" i="11" s="1"/>
  <c r="J34" i="11" s="1"/>
  <c r="K35" i="11" l="1"/>
  <c r="K34" i="11"/>
  <c r="I40" i="11"/>
  <c r="I36" i="11"/>
  <c r="I31" i="11"/>
  <c r="K44" i="11"/>
  <c r="L44" i="11" s="1"/>
  <c r="K43" i="11"/>
  <c r="L43" i="11" s="1"/>
  <c r="K42" i="11"/>
  <c r="L42" i="11" s="1"/>
  <c r="K41" i="11"/>
  <c r="L41" i="11" s="1"/>
  <c r="L40" i="11"/>
  <c r="K39" i="11" l="1"/>
  <c r="K38" i="11"/>
  <c r="K37" i="11"/>
  <c r="J31" i="11" l="1"/>
  <c r="L33" i="11"/>
  <c r="L35" i="11"/>
  <c r="L34" i="11"/>
  <c r="L32" i="11"/>
  <c r="K31" i="11" l="1"/>
  <c r="L31" i="11" s="1"/>
  <c r="I27" i="11"/>
  <c r="J27" i="11"/>
  <c r="K20" i="11"/>
  <c r="J20" i="11"/>
  <c r="K30" i="11"/>
  <c r="L30" i="11" s="1"/>
  <c r="K29" i="11"/>
  <c r="L29" i="11" s="1"/>
  <c r="K28" i="11"/>
  <c r="L28" i="11" s="1"/>
  <c r="I20" i="11"/>
  <c r="I9" i="11" l="1"/>
  <c r="K27" i="11"/>
  <c r="L27" i="11" s="1"/>
  <c r="L25" i="11"/>
  <c r="L26" i="11"/>
  <c r="K23" i="11"/>
  <c r="J24" i="11" s="1"/>
  <c r="K24" i="11" s="1"/>
  <c r="K22" i="11"/>
  <c r="L22" i="11" s="1"/>
  <c r="K21" i="11"/>
  <c r="L24" i="11" l="1"/>
  <c r="L23" i="11"/>
  <c r="K15" i="11"/>
  <c r="K9" i="11"/>
  <c r="L9" i="11" s="1"/>
  <c r="I10" i="11"/>
  <c r="J3" i="11" l="1"/>
  <c r="L8" i="11"/>
  <c r="K14" i="11" l="1"/>
  <c r="L36" i="11" l="1"/>
  <c r="L37" i="11" l="1"/>
  <c r="M5" i="11"/>
  <c r="M6" i="11" s="1"/>
  <c r="L45" i="11"/>
  <c r="L20" i="11"/>
  <c r="L10" i="11"/>
  <c r="L7" i="11"/>
  <c r="L39" i="11" l="1"/>
  <c r="L38" i="11"/>
  <c r="M4" i="11"/>
  <c r="N5" i="11"/>
  <c r="N6" i="11" s="1"/>
  <c r="O5" i="11" l="1"/>
  <c r="O6" i="11" s="1"/>
  <c r="L21" i="11"/>
  <c r="P5" i="11" l="1"/>
  <c r="P6" i="11" s="1"/>
  <c r="Q5" i="11" l="1"/>
  <c r="Q6" i="11" s="1"/>
  <c r="R5" i="11" l="1"/>
  <c r="R6" i="11" s="1"/>
  <c r="S5" i="11" l="1"/>
  <c r="S6" i="11" s="1"/>
  <c r="T5" i="11" l="1"/>
  <c r="T6" i="11" s="1"/>
  <c r="U5" i="11" l="1"/>
  <c r="U6" i="11" s="1"/>
  <c r="T4" i="11"/>
  <c r="V5" i="11" l="1"/>
  <c r="V6" i="11" s="1"/>
  <c r="W5" i="11" l="1"/>
  <c r="W6" i="11" s="1"/>
  <c r="X5" i="11" l="1"/>
  <c r="X6" i="11" s="1"/>
  <c r="Y5" i="11" l="1"/>
  <c r="Y6" i="11" s="1"/>
  <c r="Z5" i="11" l="1"/>
  <c r="Z6" i="11" s="1"/>
  <c r="AA5" i="11" l="1"/>
  <c r="AA6" i="11" s="1"/>
  <c r="AB5" i="11" l="1"/>
  <c r="AB6" i="11" s="1"/>
  <c r="AA4" i="11"/>
  <c r="AC5" i="11" l="1"/>
  <c r="AC6" i="11" s="1"/>
  <c r="AD5" i="11" l="1"/>
  <c r="AD6" i="11" s="1"/>
  <c r="AE5" i="11" l="1"/>
  <c r="AE6" i="11" s="1"/>
  <c r="AF5" i="11" l="1"/>
  <c r="AF6" i="11" s="1"/>
  <c r="AG5" i="11" l="1"/>
  <c r="AG6" i="11" s="1"/>
  <c r="AH5" i="11" l="1"/>
  <c r="AH6" i="11" s="1"/>
  <c r="AH4" i="11" l="1"/>
  <c r="AI5" i="11"/>
  <c r="AI6" i="11" s="1"/>
  <c r="AJ5" i="11" l="1"/>
  <c r="AJ6" i="11" s="1"/>
  <c r="AK5" i="11" l="1"/>
  <c r="AK6" i="11" s="1"/>
  <c r="AL5" i="11" l="1"/>
  <c r="AL6" i="11" s="1"/>
  <c r="AM5" i="11" l="1"/>
  <c r="AM6" i="11" s="1"/>
  <c r="AN5" i="11" l="1"/>
  <c r="AN6" i="11" s="1"/>
  <c r="AO5" i="11" l="1"/>
  <c r="AO6" i="11" s="1"/>
  <c r="AO4" i="11" l="1"/>
  <c r="AP5" i="11"/>
  <c r="AP6" i="11" s="1"/>
  <c r="AQ5" i="11" l="1"/>
  <c r="AQ6" i="11" s="1"/>
  <c r="AR5" i="11" l="1"/>
  <c r="AR6" i="11" s="1"/>
  <c r="AS5" i="11" l="1"/>
  <c r="AS6" i="11" s="1"/>
  <c r="AT5" i="11" l="1"/>
  <c r="AT6" i="11" s="1"/>
  <c r="AU5" i="11" l="1"/>
  <c r="AU6" i="11" s="1"/>
  <c r="AV5" i="11" l="1"/>
  <c r="AV6" i="11" s="1"/>
  <c r="AW5" i="11" l="1"/>
  <c r="AW6" i="11" s="1"/>
  <c r="AV4" i="11"/>
  <c r="AX5" i="11" l="1"/>
  <c r="AX6" i="11" s="1"/>
  <c r="AY5" i="11" l="1"/>
  <c r="AY6" i="11" s="1"/>
  <c r="AZ5" i="11" l="1"/>
  <c r="AZ6" i="11" s="1"/>
  <c r="BA5" i="11" l="1"/>
  <c r="BA6" i="11" s="1"/>
  <c r="BB5" i="11" l="1"/>
  <c r="BB6" i="11" s="1"/>
  <c r="BC5" i="11" l="1"/>
  <c r="BC6" i="11" s="1"/>
  <c r="BC4" i="11" l="1"/>
  <c r="BD5" i="11"/>
  <c r="BD6" i="11" s="1"/>
  <c r="BE5" i="11" l="1"/>
  <c r="BE6" i="11" s="1"/>
  <c r="BF5" i="11" l="1"/>
  <c r="BF6" i="11" s="1"/>
  <c r="BG5" i="11" l="1"/>
  <c r="BG6" i="11" s="1"/>
  <c r="BH5" i="11" l="1"/>
  <c r="BH6" i="11" s="1"/>
  <c r="BI5" i="11" l="1"/>
  <c r="BI6" i="11" s="1"/>
  <c r="BJ5" i="11" l="1"/>
  <c r="BJ6" i="11" s="1"/>
  <c r="BJ4" i="11" l="1"/>
  <c r="BK5" i="11"/>
  <c r="BK6" i="11" s="1"/>
  <c r="BL5" i="11" l="1"/>
  <c r="BL6" i="11" s="1"/>
  <c r="BM5" i="11" l="1"/>
  <c r="BM6" i="11" s="1"/>
  <c r="BN5" i="11" l="1"/>
  <c r="BN6" i="11" s="1"/>
  <c r="BO5" i="11" l="1"/>
  <c r="BO6" i="11" s="1"/>
  <c r="BP5" i="11" l="1"/>
  <c r="BP6" i="11" s="1"/>
  <c r="BQ5" i="11" l="1"/>
  <c r="BQ6" i="11" s="1"/>
  <c r="BR5" i="11" l="1"/>
  <c r="BR6" i="11" s="1"/>
  <c r="BQ4" i="11"/>
  <c r="BS5" i="11" l="1"/>
  <c r="BS6" i="11" s="1"/>
  <c r="BT5" i="11" l="1"/>
  <c r="BT6" i="11" s="1"/>
  <c r="BU5" i="11" l="1"/>
  <c r="BU6" i="11" s="1"/>
  <c r="BV5" i="11" l="1"/>
  <c r="BV6" i="11" s="1"/>
  <c r="BW5" i="11" l="1"/>
  <c r="BW6" i="11" s="1"/>
  <c r="BX5" i="11" l="1"/>
  <c r="BX6" i="11" s="1"/>
  <c r="BX4" i="11" l="1"/>
  <c r="BY5" i="11"/>
  <c r="BY6" i="11" s="1"/>
  <c r="BZ5" i="11" l="1"/>
  <c r="BZ6" i="11" s="1"/>
  <c r="CA5" i="11" l="1"/>
  <c r="CA6" i="11" s="1"/>
  <c r="CB5" i="11" l="1"/>
  <c r="CB6" i="11" s="1"/>
  <c r="CC5" i="11" l="1"/>
  <c r="CC6" i="11" s="1"/>
  <c r="CD5" i="11" l="1"/>
  <c r="CD6" i="11" s="1"/>
  <c r="CE5" i="11" l="1"/>
  <c r="CE6" i="11" s="1"/>
  <c r="CE4" i="11" l="1"/>
  <c r="CF5" i="11"/>
  <c r="CF6" i="11" s="1"/>
  <c r="CG5" i="11" l="1"/>
  <c r="CG6" i="11" s="1"/>
  <c r="CH5" i="11" l="1"/>
  <c r="CH6" i="11" s="1"/>
  <c r="CI5" i="11" l="1"/>
  <c r="CI6" i="11" s="1"/>
  <c r="CJ5" i="11" l="1"/>
  <c r="CJ6" i="11" s="1"/>
  <c r="CK5" i="11" l="1"/>
  <c r="CK6" i="11" s="1"/>
  <c r="CL5" i="11" l="1"/>
  <c r="CL6" i="11" s="1"/>
  <c r="CL4" i="11" l="1"/>
  <c r="CM5" i="11"/>
  <c r="CM6" i="11" s="1"/>
  <c r="CN5" i="11" l="1"/>
  <c r="CN6" i="11" s="1"/>
  <c r="CO5" i="11" l="1"/>
  <c r="CO6" i="11" s="1"/>
  <c r="CP5" i="11" l="1"/>
  <c r="CP6" i="11" s="1"/>
  <c r="CQ5" i="11" l="1"/>
  <c r="CQ6" i="11" s="1"/>
  <c r="CR5" i="11" l="1"/>
  <c r="CR6" i="11" s="1"/>
  <c r="CS5" i="11" l="1"/>
  <c r="CS6" i="11" s="1"/>
  <c r="CS4" i="11" l="1"/>
  <c r="CT5" i="11"/>
  <c r="CT6" i="11" s="1"/>
  <c r="CU5" i="11" l="1"/>
  <c r="CU6" i="11" s="1"/>
  <c r="CV5" i="11" l="1"/>
  <c r="CV6" i="11" s="1"/>
  <c r="CW5" i="11" l="1"/>
  <c r="CW6" i="11" s="1"/>
  <c r="CX5" i="11" l="1"/>
  <c r="CX6" i="11" s="1"/>
  <c r="CY5" i="11" l="1"/>
  <c r="CY6" i="11" s="1"/>
  <c r="CZ5" i="11" l="1"/>
  <c r="CZ6" i="11" s="1"/>
  <c r="CZ4" i="11" l="1"/>
  <c r="DA5" i="11"/>
  <c r="DA6" i="11" s="1"/>
  <c r="DB5" i="11" l="1"/>
  <c r="DB6" i="11" s="1"/>
  <c r="DC5" i="11" l="1"/>
  <c r="DC6" i="11" s="1"/>
  <c r="DD5" i="11" l="1"/>
  <c r="DD6" i="11" s="1"/>
  <c r="DE5" i="11" l="1"/>
  <c r="DE6" i="11" s="1"/>
  <c r="DF5" i="11" l="1"/>
  <c r="DF6" i="11" l="1"/>
  <c r="DG5" i="11"/>
  <c r="DG6" i="11" l="1"/>
  <c r="DH5" i="11"/>
  <c r="DG4" i="11"/>
  <c r="DI5" i="11" l="1"/>
  <c r="DH6" i="11"/>
  <c r="DI6" i="11" l="1"/>
  <c r="DJ5" i="11"/>
  <c r="DJ6" i="11" l="1"/>
  <c r="DK5" i="11"/>
  <c r="DK6" i="11" l="1"/>
  <c r="DL5" i="11"/>
  <c r="DM5" i="11" l="1"/>
  <c r="DL6" i="11"/>
  <c r="DM6" i="11" l="1"/>
  <c r="DN5" i="11"/>
  <c r="DO5" i="11" l="1"/>
  <c r="DN4" i="11"/>
  <c r="DN6" i="11"/>
  <c r="DP5" i="11" l="1"/>
  <c r="DO6" i="11"/>
  <c r="DP6" i="11" l="1"/>
  <c r="DQ5" i="11"/>
  <c r="DR5" i="11" l="1"/>
  <c r="DQ6" i="11"/>
  <c r="DR6" i="11" l="1"/>
  <c r="DS5" i="11"/>
  <c r="DT5" i="11" l="1"/>
  <c r="DS6" i="11"/>
  <c r="DT6" i="11" l="1"/>
  <c r="DU5" i="11"/>
  <c r="DU6" i="11" l="1"/>
  <c r="DU4" i="11"/>
  <c r="DV5" i="11"/>
  <c r="DW5" i="11" l="1"/>
  <c r="DV6" i="11"/>
  <c r="DW6" i="11" l="1"/>
  <c r="DX5" i="11"/>
  <c r="DX6" i="11" l="1"/>
  <c r="DY5" i="11"/>
  <c r="DY6" i="11" l="1"/>
  <c r="DZ5" i="11"/>
  <c r="DZ6" i="11" l="1"/>
  <c r="EA5" i="11"/>
  <c r="EA6" i="11" l="1"/>
  <c r="EB5" i="11"/>
  <c r="EC5" i="11" l="1"/>
  <c r="EB4" i="11"/>
  <c r="EB6" i="11"/>
  <c r="ED5" i="11" l="1"/>
  <c r="EC6" i="11"/>
  <c r="EE5" i="11" l="1"/>
  <c r="ED6" i="11"/>
  <c r="EE6" i="11" l="1"/>
  <c r="EF5" i="11"/>
  <c r="EG5" i="11" l="1"/>
  <c r="EF6" i="11"/>
  <c r="EG6" i="11" l="1"/>
  <c r="EH5" i="11"/>
  <c r="EH6" i="11" l="1"/>
  <c r="EI5" i="11"/>
  <c r="EI4" i="11" l="1"/>
  <c r="EI6" i="11"/>
  <c r="EJ5" i="11"/>
  <c r="EK5" i="11" l="1"/>
  <c r="EJ6" i="11"/>
  <c r="EL5" i="11" l="1"/>
  <c r="EK6" i="11"/>
  <c r="EL6" i="11" l="1"/>
  <c r="EM5" i="11"/>
  <c r="EN5" i="11" l="1"/>
  <c r="EM6" i="11"/>
  <c r="EN6" i="11" l="1"/>
  <c r="EO5" i="11"/>
  <c r="EO6" i="11" l="1"/>
  <c r="EP5" i="11"/>
  <c r="EP4" i="11" l="1"/>
  <c r="EP6" i="11"/>
  <c r="EQ5" i="11"/>
  <c r="EQ6" i="11" l="1"/>
  <c r="ER5" i="11"/>
  <c r="ES5" i="11" l="1"/>
  <c r="ER6" i="11"/>
  <c r="ES6" i="11" l="1"/>
  <c r="ET5" i="11"/>
  <c r="EU5" i="11" l="1"/>
  <c r="ET6" i="11"/>
  <c r="EU6" i="11" l="1"/>
  <c r="EV5" i="11"/>
  <c r="EV6" i="11" l="1"/>
  <c r="EW5" i="11"/>
  <c r="EX5" i="11" l="1"/>
  <c r="EW6" i="11"/>
  <c r="EW4" i="11"/>
  <c r="EY5" i="11" l="1"/>
  <c r="EX6" i="11"/>
  <c r="EY6" i="11" l="1"/>
  <c r="EZ5" i="11"/>
  <c r="FA5" i="11" l="1"/>
  <c r="EZ6" i="11"/>
  <c r="FB5" i="11" l="1"/>
  <c r="FA6" i="11"/>
  <c r="FB6" i="11" l="1"/>
  <c r="FC5" i="11"/>
  <c r="FC6" i="11" s="1"/>
</calcChain>
</file>

<file path=xl/sharedStrings.xml><?xml version="1.0" encoding="utf-8"?>
<sst xmlns="http://schemas.openxmlformats.org/spreadsheetml/2006/main" count="139" uniqueCount="108">
  <si>
    <t>在此工作表中创建项目日程安排。
在单元格 B1 中输入此项目的标题。
有关如何使用此工作表（包括屏幕阅读器的说明）以及此工作簿作者的信息包含在“关于”工作表中。
继续向下浏览 A 列，获取进一步指示。</t>
  </si>
  <si>
    <t>项目标题</t>
  </si>
  <si>
    <t>在单元格 B2 中输入公司名称。</t>
  </si>
  <si>
    <t>在单元格 B3 中输入项目主管的姓名。在单元格 E3 中输入项目开始日期。项目开始：标签位于单元格 C3 中。</t>
  </si>
  <si>
    <t>项目开始：</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</si>
  <si>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</si>
  <si>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显示周数：</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</si>
  <si>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</si>
  <si>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</si>
  <si>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天数</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</si>
  <si>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</si>
  <si>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</si>
  <si>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</si>
  <si>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</si>
  <si>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</si>
  <si>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任务 3</t>
  </si>
  <si>
    <t>此行标记项目日程安排的结尾。请勿在此行中输入任何内容。
在此行上方插入新行，以继续构建项目日程安排。</t>
  </si>
  <si>
    <t>在此行上方插入新行</t>
  </si>
  <si>
    <t>责任人</t>
    <phoneticPr fontId="5" type="noConversion"/>
  </si>
  <si>
    <t>项目及任务</t>
    <phoneticPr fontId="5" type="noConversion"/>
  </si>
  <si>
    <t>任务2</t>
  </si>
  <si>
    <t>项目2</t>
    <phoneticPr fontId="5" type="noConversion"/>
  </si>
  <si>
    <t>项目3</t>
    <phoneticPr fontId="5" type="noConversion"/>
  </si>
  <si>
    <t>项目4</t>
    <phoneticPr fontId="5" type="noConversion"/>
  </si>
  <si>
    <t>项目5</t>
    <phoneticPr fontId="5" type="noConversion"/>
  </si>
  <si>
    <t>当前进度</t>
    <phoneticPr fontId="5" type="noConversion"/>
  </si>
  <si>
    <t>计划开始日期</t>
    <phoneticPr fontId="5" type="noConversion"/>
  </si>
  <si>
    <t>计划结束日期</t>
    <phoneticPr fontId="5" type="noConversion"/>
  </si>
  <si>
    <t>项目简介</t>
  </si>
  <si>
    <t>Overrall</t>
  </si>
  <si>
    <t>描述</t>
  </si>
  <si>
    <t>项目</t>
  </si>
  <si>
    <t>Chen Zhiqiang</t>
  </si>
  <si>
    <t>项目运营</t>
  </si>
  <si>
    <t>任务3</t>
  </si>
  <si>
    <t>任务4</t>
  </si>
  <si>
    <t>任务5</t>
  </si>
  <si>
    <t>任务6</t>
  </si>
  <si>
    <t>用lifelog提升会员的幸福感/生活的掌控感</t>
  </si>
  <si>
    <t>Wang Junhua</t>
  </si>
  <si>
    <t>任务1</t>
  </si>
  <si>
    <t>在头马会议上做4个关于写笔记的分享_02_从每日生活中进步一点点-lifelog</t>
  </si>
  <si>
    <t>在头马会议上做4个关于写笔记的分享_03_写笔记改变人生</t>
  </si>
  <si>
    <t>在头马会议上做4个关于写笔记的分享_04_做笔记中得到的各种灵感</t>
  </si>
  <si>
    <t>带动3个同事持续做21天时间管理(to do list)_建立微信群, 做时间管理</t>
  </si>
  <si>
    <t>带动3个同事持续21天做lifelog_建立微信群, 做lifelog</t>
  </si>
  <si>
    <t>目标：精通在演讲中讲故事</t>
  </si>
  <si>
    <t>Liu Anne</t>
  </si>
  <si>
    <t>针对头马会员做一次演讲中应用讲故事相关的技巧培训</t>
  </si>
  <si>
    <t>任务 1</t>
  </si>
  <si>
    <t>任务 2</t>
  </si>
  <si>
    <t>发布小视频分享讲故事相关的技巧或实践5*【3min以内】</t>
  </si>
  <si>
    <t>在头马的演讲中嵌入80%以上的讲故事篇幅；5次</t>
  </si>
  <si>
    <t>目标：通过讲话的逻辑性来征服他人</t>
  </si>
  <si>
    <t>Gong, Xiaofeng</t>
  </si>
  <si>
    <t>打磨一篇经过5个人的建议演讲稿</t>
  </si>
  <si>
    <t>进行项目组内部一次演讲，收集项目组成员的建议，进行改进。</t>
  </si>
  <si>
    <t>进行俱乐部内3次同一演讲稿的演讲，
每次收集观众对内容接收程度，逻辑性的评分</t>
  </si>
  <si>
    <t>参加会议出勤率达到&gt;80%</t>
  </si>
  <si>
    <t>任务 4</t>
  </si>
  <si>
    <t>输出高质量文章的公众号</t>
  </si>
  <si>
    <t>Ban Tao</t>
  </si>
  <si>
    <t>每周输出一篇演讲稿或者一篇会议文章</t>
  </si>
  <si>
    <t>输出10篇</t>
  </si>
  <si>
    <t>输出一个workshop</t>
  </si>
  <si>
    <t>打造TTT培训课程</t>
    <phoneticPr fontId="5" type="noConversion"/>
  </si>
  <si>
    <t>Jason</t>
    <phoneticPr fontId="5" type="noConversion"/>
  </si>
  <si>
    <t>任务 1</t>
    <phoneticPr fontId="5" type="noConversion"/>
  </si>
  <si>
    <t>在头马做培训一：克服紧张</t>
    <phoneticPr fontId="5" type="noConversion"/>
  </si>
  <si>
    <t>任务 2</t>
    <phoneticPr fontId="5" type="noConversion"/>
  </si>
  <si>
    <t>在头马做培训二：课程设计</t>
    <phoneticPr fontId="5" type="noConversion"/>
  </si>
  <si>
    <t>任务 3</t>
    <phoneticPr fontId="5" type="noConversion"/>
  </si>
  <si>
    <t>在头马做培训三：如何开场</t>
    <phoneticPr fontId="5" type="noConversion"/>
  </si>
  <si>
    <t>任务 4</t>
    <phoneticPr fontId="5" type="noConversion"/>
  </si>
  <si>
    <t>在头马做培训四：如何互动</t>
    <phoneticPr fontId="5" type="noConversion"/>
  </si>
  <si>
    <t>项目6</t>
  </si>
  <si>
    <t>Wang Junhua 求职</t>
    <phoneticPr fontId="5" type="noConversion"/>
  </si>
  <si>
    <t>求职是一个大工程，包含准备简历， 投递，面试，试用期等过程，就像一个接力棒， 每一步都不能掉队！
积极努力！取得最适合自己的岗位！</t>
    <phoneticPr fontId="5" type="noConversion"/>
  </si>
  <si>
    <t>王军华求职</t>
    <phoneticPr fontId="5" type="noConversion"/>
  </si>
  <si>
    <t>Wang Junhua</t>
    <phoneticPr fontId="5" type="noConversion"/>
  </si>
  <si>
    <t>联耀医疗-上海张江</t>
    <phoneticPr fontId="5" type="noConversion"/>
  </si>
  <si>
    <t>岗位内容</t>
    <phoneticPr fontId="5" type="noConversion"/>
  </si>
  <si>
    <t>杭州爱听科技</t>
    <phoneticPr fontId="5" type="noConversion"/>
  </si>
  <si>
    <t>单片机</t>
    <phoneticPr fontId="5" type="noConversion"/>
  </si>
  <si>
    <t>嵌入式ARM</t>
    <phoneticPr fontId="5" type="noConversion"/>
  </si>
  <si>
    <t>目前阶段</t>
    <phoneticPr fontId="5" type="noConversion"/>
  </si>
  <si>
    <t>简历投递</t>
    <phoneticPr fontId="5" type="noConversion"/>
  </si>
  <si>
    <t>面试结束</t>
    <phoneticPr fontId="5" type="noConversion"/>
  </si>
  <si>
    <t>智达诚远-宝马诚迈</t>
    <phoneticPr fontId="5" type="noConversion"/>
  </si>
  <si>
    <t>陈女士</t>
    <phoneticPr fontId="5" type="noConversion"/>
  </si>
  <si>
    <t>于女士</t>
    <phoneticPr fontId="5" type="noConversion"/>
  </si>
  <si>
    <t>App</t>
    <phoneticPr fontId="5" type="noConversion"/>
  </si>
  <si>
    <t>BOSS</t>
    <phoneticPr fontId="5" type="noConversion"/>
  </si>
  <si>
    <t>猎聘</t>
    <phoneticPr fontId="5" type="noConversion"/>
  </si>
  <si>
    <t>机会1</t>
    <phoneticPr fontId="5" type="noConversion"/>
  </si>
  <si>
    <t>机会2</t>
    <phoneticPr fontId="5" type="noConversion"/>
  </si>
  <si>
    <t>机会4</t>
  </si>
  <si>
    <t>机会5</t>
  </si>
  <si>
    <t>机会6</t>
  </si>
  <si>
    <t>机会7</t>
  </si>
  <si>
    <t>机会8</t>
  </si>
  <si>
    <t>机会9</t>
  </si>
  <si>
    <t>地点</t>
    <phoneticPr fontId="5" type="noConversion"/>
  </si>
  <si>
    <t>上海张江</t>
    <phoneticPr fontId="5" type="noConversion"/>
  </si>
  <si>
    <t>火车西站</t>
    <phoneticPr fontId="5" type="noConversion"/>
  </si>
  <si>
    <t>南京</t>
    <phoneticPr fontId="5" type="noConversion"/>
  </si>
  <si>
    <t>FreeRTOS-C++-Driver</t>
    <phoneticPr fontId="5" type="noConversion"/>
  </si>
  <si>
    <t>机会3</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</si>
</sst>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d"/>
    <numFmt numFmtId="177" formatCode="yyyy&quot;年&quot;m&quot;月&quot;d&quot;日&quot;;@"/>
    <numFmt numFmtId="178" formatCode="m/d/yy;@"/>
    <numFmt numFmtId="179" formatCode="ddd\,\ m/d/yyyy"/>
  </numFmts>
  <fonts count="19" x14ac:knownFonts="1">
    <font>
      <sz val="11"/>
      <color theme="1"/>
      <name val="Microsoft YaHei UI"/>
      <charset val="134"/>
    </font>
    <font>
      <u/>
      <sz val="11"/>
      <color indexed="12"/>
      <name val="Microsoft YaHei UI"/>
      <family val="2"/>
      <charset val="134"/>
    </font>
    <font>
      <sz val="11"/>
      <color theme="0"/>
      <name val="Microsoft YaHei UI"/>
      <family val="2"/>
      <charset val="134"/>
    </font>
    <font>
      <b/>
      <sz val="22"/>
      <color theme="1" tint="0.34998626667073579"/>
      <name val="Microsoft YaHei UI"/>
      <family val="2"/>
      <charset val="134"/>
    </font>
    <font>
      <sz val="14"/>
      <color theme="1"/>
      <name val="Microsoft YaHei UI"/>
      <family val="2"/>
      <charset val="134"/>
    </font>
    <font>
      <sz val="9"/>
      <name val="Microsoft YaHei UI"/>
      <family val="2"/>
      <charset val="134"/>
    </font>
    <font>
      <sz val="11"/>
      <color theme="1"/>
      <name val="Microsoft YaHei UI"/>
      <family val="2"/>
      <charset val="134"/>
    </font>
    <font>
      <sz val="14"/>
      <color theme="1"/>
      <name val="微软雅黑"/>
      <family val="2"/>
      <charset val="134"/>
    </font>
    <font>
      <sz val="14"/>
      <color theme="0"/>
      <name val="微软雅黑"/>
      <family val="2"/>
      <charset val="134"/>
    </font>
    <font>
      <b/>
      <sz val="14"/>
      <color theme="1" tint="0.34998626667073579"/>
      <name val="微软雅黑"/>
      <family val="2"/>
      <charset val="134"/>
    </font>
    <font>
      <b/>
      <sz val="14"/>
      <color theme="4" tint="-0.249977111117893"/>
      <name val="微软雅黑"/>
      <family val="2"/>
      <charset val="134"/>
    </font>
    <font>
      <sz val="14"/>
      <name val="微软雅黑"/>
      <family val="2"/>
      <charset val="134"/>
    </font>
    <font>
      <b/>
      <sz val="14"/>
      <color theme="1" tint="0.499984740745262"/>
      <name val="微软雅黑"/>
      <family val="2"/>
      <charset val="134"/>
    </font>
    <font>
      <sz val="14"/>
      <color theme="1" tint="0.499984740745262"/>
      <name val="微软雅黑"/>
      <family val="2"/>
      <charset val="134"/>
    </font>
    <font>
      <b/>
      <sz val="14"/>
      <color theme="0"/>
      <name val="微软雅黑"/>
      <family val="2"/>
      <charset val="134"/>
    </font>
    <font>
      <b/>
      <sz val="14"/>
      <color theme="1"/>
      <name val="微软雅黑"/>
      <family val="2"/>
      <charset val="134"/>
    </font>
    <font>
      <i/>
      <sz val="14"/>
      <color theme="1"/>
      <name val="微软雅黑"/>
      <family val="2"/>
      <charset val="134"/>
    </font>
    <font>
      <sz val="12"/>
      <color theme="1"/>
      <name val="微软雅黑"/>
      <family val="2"/>
      <charset val="134"/>
    </font>
    <font>
      <sz val="11"/>
      <color theme="0"/>
      <name val="微软雅黑"/>
      <family val="2"/>
      <charset val="134"/>
    </font>
  </fonts>
  <fills count="17">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6" tint="0.59999389629810485"/>
        <bgColor indexed="64"/>
      </patternFill>
    </fill>
    <fill>
      <patternFill patternType="solid">
        <fgColor theme="6" tint="0.79995117038483843"/>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tint="0.34998626667073579"/>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11">
    <border>
      <left/>
      <right/>
      <top/>
      <bottom/>
      <diagonal/>
    </border>
    <border>
      <left/>
      <right style="thin">
        <color theme="0" tint="-0.34998626667073579"/>
      </right>
      <top/>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
      <left/>
      <right style="thin">
        <color theme="0" tint="-0.34998626667073579"/>
      </right>
      <top style="thin">
        <color theme="0" tint="-0.34998626667073579"/>
      </top>
      <bottom/>
      <diagonal/>
    </border>
  </borders>
  <cellStyleXfs count="12">
    <xf numFmtId="0" fontId="0" fillId="0" borderId="0"/>
    <xf numFmtId="0" fontId="6" fillId="0" borderId="4" applyFill="0">
      <alignment horizontal="left" vertical="center" indent="2"/>
    </xf>
    <xf numFmtId="0" fontId="6" fillId="0" borderId="4" applyFill="0">
      <alignment horizontal="center" vertical="center"/>
    </xf>
    <xf numFmtId="9" fontId="6" fillId="0" borderId="0" applyFont="0" applyFill="0" applyBorder="0" applyAlignment="0" applyProtection="0"/>
    <xf numFmtId="0" fontId="2" fillId="0" borderId="0"/>
    <xf numFmtId="0" fontId="4" fillId="0" borderId="0" applyNumberFormat="0" applyFill="0" applyAlignment="0" applyProtection="0"/>
    <xf numFmtId="0" fontId="3" fillId="0" borderId="0" applyNumberFormat="0" applyFill="0" applyBorder="0" applyAlignment="0" applyProtection="0"/>
    <xf numFmtId="178" fontId="6" fillId="0" borderId="4" applyFill="0">
      <alignment horizontal="center" vertical="center"/>
    </xf>
    <xf numFmtId="0" fontId="1" fillId="0" borderId="0" applyNumberFormat="0" applyFill="0" applyBorder="0" applyAlignment="0" applyProtection="0">
      <alignment vertical="top"/>
      <protection locked="0"/>
    </xf>
    <xf numFmtId="0" fontId="4" fillId="0" borderId="0" applyNumberFormat="0" applyFill="0" applyProtection="0">
      <alignment vertical="top"/>
    </xf>
    <xf numFmtId="0" fontId="6" fillId="0" borderId="0" applyNumberFormat="0" applyFill="0" applyProtection="0">
      <alignment horizontal="right" indent="1"/>
    </xf>
    <xf numFmtId="179" fontId="6" fillId="0" borderId="5">
      <alignment horizontal="center" vertical="center"/>
    </xf>
  </cellStyleXfs>
  <cellXfs count="99">
    <xf numFmtId="0" fontId="0" fillId="0" borderId="0" xfId="0"/>
    <xf numFmtId="0" fontId="7" fillId="0" borderId="0" xfId="5" applyFont="1"/>
    <xf numFmtId="0" fontId="7" fillId="0" borderId="0" xfId="9" applyFont="1">
      <alignment vertical="top"/>
    </xf>
    <xf numFmtId="0" fontId="8" fillId="0" borderId="0" xfId="4" applyFont="1" applyAlignment="1">
      <alignment wrapText="1"/>
    </xf>
    <xf numFmtId="0" fontId="9" fillId="0" borderId="0" xfId="6" applyFont="1" applyAlignment="1">
      <alignment horizontal="left"/>
    </xf>
    <xf numFmtId="0" fontId="10" fillId="0" borderId="0" xfId="0" applyFont="1" applyAlignment="1">
      <alignment horizontal="left"/>
    </xf>
    <xf numFmtId="0" fontId="11" fillId="0" borderId="0" xfId="0" applyFont="1"/>
    <xf numFmtId="0" fontId="11" fillId="0" borderId="0" xfId="0" applyFont="1" applyAlignment="1">
      <alignment horizontal="center"/>
    </xf>
    <xf numFmtId="0" fontId="11" fillId="0" borderId="0" xfId="0" applyFont="1" applyAlignment="1">
      <alignment horizontal="center" vertical="center"/>
    </xf>
    <xf numFmtId="0" fontId="7" fillId="0" borderId="0" xfId="0" applyFont="1"/>
    <xf numFmtId="0" fontId="12" fillId="0" borderId="0" xfId="0" applyFont="1"/>
    <xf numFmtId="0" fontId="8" fillId="0" borderId="0" xfId="4" applyFont="1"/>
    <xf numFmtId="0" fontId="7" fillId="0" borderId="0" xfId="0" applyFont="1" applyAlignment="1">
      <alignment horizontal="center"/>
    </xf>
    <xf numFmtId="0" fontId="13" fillId="0" borderId="0" xfId="8" applyFont="1" applyProtection="1">
      <alignment vertical="top"/>
    </xf>
    <xf numFmtId="0" fontId="7" fillId="0" borderId="5" xfId="0" applyFont="1" applyBorder="1" applyAlignment="1">
      <alignment horizontal="center" vertical="center"/>
    </xf>
    <xf numFmtId="176" fontId="11" fillId="10" borderId="7" xfId="0" applyNumberFormat="1" applyFont="1" applyFill="1" applyBorder="1" applyAlignment="1">
      <alignment horizontal="center" vertical="center"/>
    </xf>
    <xf numFmtId="176" fontId="11" fillId="10" borderId="0" xfId="0" applyNumberFormat="1" applyFont="1" applyFill="1" applyAlignment="1">
      <alignment horizontal="center" vertical="center"/>
    </xf>
    <xf numFmtId="176" fontId="11" fillId="10" borderId="1" xfId="0" applyNumberFormat="1" applyFont="1" applyFill="1" applyBorder="1" applyAlignment="1">
      <alignment horizontal="center" vertical="center"/>
    </xf>
    <xf numFmtId="0" fontId="14" fillId="2" borderId="3" xfId="0" applyFont="1" applyFill="1" applyBorder="1" applyAlignment="1">
      <alignment horizontal="left" vertical="center" indent="1"/>
    </xf>
    <xf numFmtId="0" fontId="14" fillId="2" borderId="3" xfId="0" applyFont="1" applyFill="1" applyBorder="1" applyAlignment="1">
      <alignment horizontal="center" vertical="center" wrapText="1"/>
    </xf>
    <xf numFmtId="0" fontId="7" fillId="0" borderId="0" xfId="0" applyFont="1" applyAlignment="1">
      <alignment wrapText="1"/>
    </xf>
    <xf numFmtId="0" fontId="7" fillId="0" borderId="9" xfId="0" applyFont="1" applyBorder="1" applyAlignment="1">
      <alignment vertical="center"/>
    </xf>
    <xf numFmtId="0" fontId="15" fillId="3" borderId="4" xfId="0" applyFont="1" applyFill="1" applyBorder="1" applyAlignment="1">
      <alignment horizontal="left" vertical="center" indent="1"/>
    </xf>
    <xf numFmtId="0" fontId="7" fillId="3" borderId="4" xfId="2" applyFont="1" applyFill="1">
      <alignment horizontal="center" vertical="center"/>
    </xf>
    <xf numFmtId="9" fontId="11" fillId="3" borderId="4" xfId="3" applyFont="1" applyFill="1" applyBorder="1" applyAlignment="1">
      <alignment horizontal="center" vertical="center"/>
    </xf>
    <xf numFmtId="178" fontId="7" fillId="3" borderId="4" xfId="0" applyNumberFormat="1" applyFont="1" applyFill="1" applyBorder="1" applyAlignment="1">
      <alignment horizontal="center" vertical="center"/>
    </xf>
    <xf numFmtId="178" fontId="11" fillId="3" borderId="4" xfId="0" applyNumberFormat="1" applyFont="1" applyFill="1" applyBorder="1" applyAlignment="1">
      <alignment horizontal="center" vertical="center"/>
    </xf>
    <xf numFmtId="0" fontId="11" fillId="0" borderId="4" xfId="0" applyFont="1" applyBorder="1" applyAlignment="1">
      <alignment horizontal="center" vertical="center"/>
    </xf>
    <xf numFmtId="0" fontId="7" fillId="0" borderId="0" xfId="0" applyFont="1" applyAlignment="1">
      <alignment vertical="center"/>
    </xf>
    <xf numFmtId="0" fontId="7" fillId="4" borderId="4" xfId="1" applyFont="1" applyFill="1">
      <alignment horizontal="left" vertical="center" indent="2"/>
    </xf>
    <xf numFmtId="0" fontId="7" fillId="4" borderId="4" xfId="2" applyFont="1" applyFill="1">
      <alignment horizontal="center" vertical="center"/>
    </xf>
    <xf numFmtId="9" fontId="11" fillId="4" borderId="4" xfId="3" applyFont="1" applyFill="1" applyBorder="1" applyAlignment="1">
      <alignment horizontal="center" vertical="center"/>
    </xf>
    <xf numFmtId="14" fontId="7" fillId="4" borderId="4" xfId="7" applyNumberFormat="1" applyFont="1" applyFill="1">
      <alignment horizontal="center" vertical="center"/>
    </xf>
    <xf numFmtId="0" fontId="15" fillId="5" borderId="4" xfId="0" applyFont="1" applyFill="1" applyBorder="1" applyAlignment="1">
      <alignment horizontal="left" vertical="center" indent="1"/>
    </xf>
    <xf numFmtId="0" fontId="7" fillId="5" borderId="4" xfId="2" applyFont="1" applyFill="1">
      <alignment horizontal="center" vertical="center"/>
    </xf>
    <xf numFmtId="9" fontId="11" fillId="5" borderId="4" xfId="3" applyFont="1" applyFill="1" applyBorder="1" applyAlignment="1">
      <alignment horizontal="center" vertical="center"/>
    </xf>
    <xf numFmtId="14" fontId="7" fillId="5" borderId="4" xfId="0" applyNumberFormat="1" applyFont="1" applyFill="1" applyBorder="1" applyAlignment="1">
      <alignment horizontal="center" vertical="center"/>
    </xf>
    <xf numFmtId="14" fontId="11" fillId="5" borderId="4" xfId="0" applyNumberFormat="1" applyFont="1" applyFill="1" applyBorder="1" applyAlignment="1">
      <alignment horizontal="center" vertical="center"/>
    </xf>
    <xf numFmtId="0" fontId="7" fillId="6" borderId="4" xfId="1" applyFont="1" applyFill="1">
      <alignment horizontal="left" vertical="center" indent="2"/>
    </xf>
    <xf numFmtId="0" fontId="7" fillId="6" borderId="4" xfId="2" applyFont="1" applyFill="1">
      <alignment horizontal="center" vertical="center"/>
    </xf>
    <xf numFmtId="9" fontId="11" fillId="6" borderId="4" xfId="3" applyFont="1" applyFill="1" applyBorder="1" applyAlignment="1">
      <alignment horizontal="center" vertical="center"/>
    </xf>
    <xf numFmtId="14" fontId="7" fillId="6" borderId="4" xfId="7" applyNumberFormat="1" applyFont="1" applyFill="1">
      <alignment horizontal="center" vertical="center"/>
    </xf>
    <xf numFmtId="0" fontId="15" fillId="7" borderId="4" xfId="0" applyFont="1" applyFill="1" applyBorder="1" applyAlignment="1">
      <alignment horizontal="left" vertical="center" indent="1"/>
    </xf>
    <xf numFmtId="0" fontId="7" fillId="7" borderId="4" xfId="2" applyFont="1" applyFill="1">
      <alignment horizontal="center" vertical="center"/>
    </xf>
    <xf numFmtId="9" fontId="11" fillId="7" borderId="4" xfId="3" applyFont="1" applyFill="1" applyBorder="1" applyAlignment="1">
      <alignment horizontal="center" vertical="center"/>
    </xf>
    <xf numFmtId="14" fontId="7" fillId="7" borderId="4" xfId="0" applyNumberFormat="1" applyFont="1" applyFill="1" applyBorder="1" applyAlignment="1">
      <alignment horizontal="center" vertical="center"/>
    </xf>
    <xf numFmtId="14" fontId="11" fillId="7" borderId="4" xfId="0" applyNumberFormat="1" applyFont="1" applyFill="1" applyBorder="1" applyAlignment="1">
      <alignment horizontal="center" vertical="center"/>
    </xf>
    <xf numFmtId="0" fontId="7" fillId="8" borderId="4" xfId="1" applyFont="1" applyFill="1">
      <alignment horizontal="left" vertical="center" indent="2"/>
    </xf>
    <xf numFmtId="0" fontId="7" fillId="8" borderId="4" xfId="2" applyFont="1" applyFill="1">
      <alignment horizontal="center" vertical="center"/>
    </xf>
    <xf numFmtId="9" fontId="11" fillId="8" borderId="4" xfId="3" applyFont="1" applyFill="1" applyBorder="1" applyAlignment="1">
      <alignment horizontal="center" vertical="center"/>
    </xf>
    <xf numFmtId="14" fontId="7" fillId="8" borderId="4" xfId="7" applyNumberFormat="1" applyFont="1" applyFill="1">
      <alignment horizontal="center" vertical="center"/>
    </xf>
    <xf numFmtId="0" fontId="16" fillId="9" borderId="4" xfId="0" applyFont="1" applyFill="1" applyBorder="1" applyAlignment="1">
      <alignment horizontal="left" vertical="center" indent="1"/>
    </xf>
    <xf numFmtId="0" fontId="16" fillId="9" borderId="4" xfId="0" applyFont="1" applyFill="1" applyBorder="1" applyAlignment="1">
      <alignment horizontal="center" vertical="center"/>
    </xf>
    <xf numFmtId="9" fontId="11" fillId="9" borderId="4" xfId="3" applyFont="1" applyFill="1" applyBorder="1" applyAlignment="1">
      <alignment horizontal="center" vertical="center"/>
    </xf>
    <xf numFmtId="178" fontId="13" fillId="9" borderId="4" xfId="0" applyNumberFormat="1" applyFont="1" applyFill="1" applyBorder="1" applyAlignment="1">
      <alignment horizontal="left" vertical="center"/>
    </xf>
    <xf numFmtId="178" fontId="11" fillId="9" borderId="4" xfId="0" applyNumberFormat="1" applyFont="1" applyFill="1" applyBorder="1" applyAlignment="1">
      <alignment horizontal="center" vertical="center"/>
    </xf>
    <xf numFmtId="0" fontId="11" fillId="9" borderId="4" xfId="0" applyFont="1" applyFill="1" applyBorder="1" applyAlignment="1">
      <alignment horizontal="center" vertical="center"/>
    </xf>
    <xf numFmtId="0" fontId="7" fillId="9" borderId="9" xfId="0" applyFont="1" applyFill="1" applyBorder="1" applyAlignment="1">
      <alignment vertical="center"/>
    </xf>
    <xf numFmtId="0" fontId="8" fillId="0" borderId="0" xfId="0" applyFont="1" applyAlignment="1">
      <alignment horizontal="center"/>
    </xf>
    <xf numFmtId="0" fontId="13" fillId="0" borderId="0" xfId="8" applyFont="1" applyAlignment="1" applyProtection="1"/>
    <xf numFmtId="0" fontId="17" fillId="4" borderId="4" xfId="1" applyFont="1" applyFill="1" applyAlignment="1">
      <alignment horizontal="left" vertical="center"/>
    </xf>
    <xf numFmtId="0" fontId="17" fillId="6" borderId="4" xfId="1" applyFont="1" applyFill="1" applyAlignment="1">
      <alignment horizontal="left" vertical="center" wrapText="1" indent="2"/>
    </xf>
    <xf numFmtId="0" fontId="17" fillId="8" borderId="4" xfId="1" applyFont="1" applyFill="1">
      <alignment horizontal="left" vertical="center" indent="2"/>
    </xf>
    <xf numFmtId="0" fontId="15" fillId="12" borderId="4" xfId="0" applyFont="1" applyFill="1" applyBorder="1" applyAlignment="1">
      <alignment horizontal="left" vertical="center" indent="1"/>
    </xf>
    <xf numFmtId="0" fontId="7" fillId="12" borderId="4" xfId="2" applyFont="1" applyFill="1">
      <alignment horizontal="center" vertical="center"/>
    </xf>
    <xf numFmtId="9" fontId="11" fillId="12" borderId="4" xfId="3" applyFont="1" applyFill="1" applyBorder="1" applyAlignment="1">
      <alignment horizontal="center" vertical="center"/>
    </xf>
    <xf numFmtId="178" fontId="7" fillId="12" borderId="4" xfId="0" applyNumberFormat="1" applyFont="1" applyFill="1" applyBorder="1" applyAlignment="1">
      <alignment horizontal="center" vertical="center"/>
    </xf>
    <xf numFmtId="178" fontId="11" fillId="12" borderId="4" xfId="0" applyNumberFormat="1" applyFont="1" applyFill="1" applyBorder="1" applyAlignment="1">
      <alignment horizontal="center" vertical="center"/>
    </xf>
    <xf numFmtId="0" fontId="7" fillId="12" borderId="4" xfId="1" applyFont="1" applyFill="1">
      <alignment horizontal="left" vertical="center" indent="2"/>
    </xf>
    <xf numFmtId="0" fontId="17" fillId="12" borderId="4" xfId="1" applyFont="1" applyFill="1" applyAlignment="1">
      <alignment horizontal="left" vertical="center"/>
    </xf>
    <xf numFmtId="14" fontId="7" fillId="12" borderId="4" xfId="7" applyNumberFormat="1" applyFont="1" applyFill="1">
      <alignment horizontal="center" vertical="center"/>
    </xf>
    <xf numFmtId="0" fontId="18" fillId="11" borderId="8" xfId="0" applyFont="1" applyFill="1" applyBorder="1" applyAlignment="1">
      <alignment horizontal="center" vertical="center" shrinkToFit="1"/>
    </xf>
    <xf numFmtId="0" fontId="15" fillId="13" borderId="4" xfId="0" applyFont="1" applyFill="1" applyBorder="1" applyAlignment="1">
      <alignment horizontal="left" vertical="center" indent="1"/>
    </xf>
    <xf numFmtId="0" fontId="7" fillId="13" borderId="4" xfId="0" applyFont="1" applyFill="1" applyBorder="1" applyAlignment="1">
      <alignment horizontal="left" vertical="center" indent="1"/>
    </xf>
    <xf numFmtId="9" fontId="11" fillId="13" borderId="4" xfId="3" applyFont="1" applyFill="1" applyBorder="1" applyAlignment="1">
      <alignment horizontal="center" vertical="center"/>
    </xf>
    <xf numFmtId="14" fontId="7" fillId="13" borderId="4" xfId="7" applyNumberFormat="1" applyFont="1" applyFill="1">
      <alignment horizontal="center" vertical="center"/>
    </xf>
    <xf numFmtId="0" fontId="7" fillId="14" borderId="4" xfId="1" applyFont="1" applyFill="1">
      <alignment horizontal="left" vertical="center" indent="2"/>
    </xf>
    <xf numFmtId="0" fontId="7" fillId="14" borderId="4" xfId="2" applyFont="1" applyFill="1">
      <alignment horizontal="center" vertical="center"/>
    </xf>
    <xf numFmtId="9" fontId="11" fillId="14" borderId="4" xfId="3" applyFont="1" applyFill="1" applyBorder="1" applyAlignment="1">
      <alignment horizontal="center" vertical="center"/>
    </xf>
    <xf numFmtId="14" fontId="7" fillId="14" borderId="4" xfId="7" applyNumberFormat="1" applyFont="1" applyFill="1">
      <alignment horizontal="center" vertical="center"/>
    </xf>
    <xf numFmtId="0" fontId="17" fillId="14" borderId="4" xfId="1" applyFont="1" applyFill="1" applyAlignment="1">
      <alignment horizontal="left" vertical="center"/>
    </xf>
    <xf numFmtId="0" fontId="15" fillId="15" borderId="4" xfId="0" applyFont="1" applyFill="1" applyBorder="1" applyAlignment="1">
      <alignment horizontal="left" vertical="center" indent="1"/>
    </xf>
    <xf numFmtId="0" fontId="7" fillId="15" borderId="4" xfId="2" applyFont="1" applyFill="1">
      <alignment horizontal="center" vertical="center"/>
    </xf>
    <xf numFmtId="9" fontId="11" fillId="15" borderId="4" xfId="3" applyFont="1" applyFill="1" applyBorder="1" applyAlignment="1">
      <alignment horizontal="center" vertical="center"/>
    </xf>
    <xf numFmtId="178" fontId="7" fillId="15" borderId="4" xfId="0" applyNumberFormat="1" applyFont="1" applyFill="1" applyBorder="1" applyAlignment="1">
      <alignment horizontal="center" vertical="center"/>
    </xf>
    <xf numFmtId="178" fontId="11" fillId="15" borderId="4" xfId="0" applyNumberFormat="1" applyFont="1" applyFill="1" applyBorder="1" applyAlignment="1">
      <alignment horizontal="center" vertical="center"/>
    </xf>
    <xf numFmtId="0" fontId="17" fillId="16" borderId="4" xfId="1" applyFont="1" applyFill="1" applyAlignment="1">
      <alignment horizontal="left" vertical="center"/>
    </xf>
    <xf numFmtId="0" fontId="7" fillId="16" borderId="4" xfId="2" applyFont="1" applyFill="1">
      <alignment horizontal="center" vertical="center"/>
    </xf>
    <xf numFmtId="9" fontId="11" fillId="16" borderId="4" xfId="3" applyFont="1" applyFill="1" applyBorder="1" applyAlignment="1">
      <alignment horizontal="center" vertical="center"/>
    </xf>
    <xf numFmtId="14" fontId="7" fillId="16" borderId="4" xfId="7" applyNumberFormat="1" applyFont="1" applyFill="1">
      <alignment horizontal="center" vertical="center"/>
    </xf>
    <xf numFmtId="0" fontId="7" fillId="0" borderId="0" xfId="5" applyFont="1" applyAlignment="1">
      <alignment horizontal="left" vertical="top" wrapText="1"/>
    </xf>
    <xf numFmtId="0" fontId="7" fillId="0" borderId="2" xfId="0" applyFont="1" applyBorder="1"/>
    <xf numFmtId="177" fontId="7" fillId="10" borderId="6" xfId="0" applyNumberFormat="1" applyFont="1" applyFill="1" applyBorder="1" applyAlignment="1">
      <alignment horizontal="left" vertical="center" wrapText="1" indent="1"/>
    </xf>
    <xf numFmtId="177" fontId="7" fillId="10" borderId="3" xfId="0" applyNumberFormat="1" applyFont="1" applyFill="1" applyBorder="1" applyAlignment="1">
      <alignment horizontal="left" vertical="center" wrapText="1" indent="1"/>
    </xf>
    <xf numFmtId="177" fontId="7" fillId="10" borderId="10" xfId="0" applyNumberFormat="1" applyFont="1" applyFill="1" applyBorder="1" applyAlignment="1">
      <alignment horizontal="left" vertical="center" wrapText="1" indent="1"/>
    </xf>
    <xf numFmtId="0" fontId="7" fillId="0" borderId="0" xfId="5" applyFont="1" applyAlignment="1">
      <alignment horizontal="left" vertical="top" wrapText="1"/>
    </xf>
    <xf numFmtId="0" fontId="7" fillId="0" borderId="0" xfId="10" applyFont="1">
      <alignment horizontal="right" indent="1"/>
    </xf>
    <xf numFmtId="0" fontId="7" fillId="0" borderId="1" xfId="10" applyFont="1" applyBorder="1">
      <alignment horizontal="right" indent="1"/>
    </xf>
    <xf numFmtId="14" fontId="7" fillId="0" borderId="5" xfId="11" applyNumberFormat="1" applyFont="1">
      <alignment horizontal="center" vertical="center"/>
    </xf>
  </cellXfs>
  <cellStyles count="12">
    <cellStyle name="Heading 1" xfId="5" builtinId="16"/>
    <cellStyle name="Heading 2" xfId="9" builtinId="17"/>
    <cellStyle name="Heading 3" xfId="10" builtinId="18"/>
    <cellStyle name="Hyperlink" xfId="8" builtinId="8"/>
    <cellStyle name="Normal" xfId="0" builtinId="0"/>
    <cellStyle name="Percent" xfId="3" builtinId="5"/>
    <cellStyle name="Title" xfId="6" builtinId="15"/>
    <cellStyle name="z隐藏文本" xfId="4" xr:uid="{00000000-0005-0000-0000-000000000000}"/>
    <cellStyle name="任务" xfId="1" xr:uid="{00000000-0005-0000-0000-000008000000}"/>
    <cellStyle name="姓名" xfId="2" xr:uid="{00000000-0005-0000-0000-00000B000000}"/>
    <cellStyle name="日期" xfId="7" xr:uid="{00000000-0005-0000-0000-000009000000}"/>
    <cellStyle name="项目开始" xfId="11" xr:uid="{00000000-0005-0000-0000-00000A000000}"/>
  </cellStyles>
  <dxfs count="18">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fill>
        <patternFill patternType="solid">
          <bgColor theme="7"/>
        </patternFill>
      </fill>
      <border>
        <left/>
        <right/>
      </border>
    </dxf>
    <dxf>
      <fill>
        <patternFill patternType="solid">
          <bgColor theme="0" tint="-0.34998626667073579"/>
        </patternFill>
      </fill>
    </dxf>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C48"/>
  <sheetViews>
    <sheetView showGridLines="0" tabSelected="1" zoomScale="70" zoomScaleNormal="70" workbookViewId="0">
      <pane xSplit="12" ySplit="9" topLeftCell="M10" activePane="bottomRight" state="frozen"/>
      <selection pane="topRight" activeCell="I1" sqref="I1"/>
      <selection pane="bottomLeft" activeCell="A10" sqref="A10"/>
      <selection pane="bottomRight" activeCell="B20" sqref="B20"/>
    </sheetView>
  </sheetViews>
  <sheetFormatPr defaultColWidth="8.88671875" defaultRowHeight="30" customHeight="1" x14ac:dyDescent="0.35"/>
  <cols>
    <col min="1" max="1" width="2.77734375" style="11" customWidth="1"/>
    <col min="2" max="2" width="15.109375" style="9" customWidth="1"/>
    <col min="3" max="3" width="36.88671875" style="9" customWidth="1"/>
    <col min="4" max="4" width="25.88671875" style="9" customWidth="1"/>
    <col min="5" max="5" width="17.77734375" style="9" customWidth="1"/>
    <col min="6" max="6" width="14.77734375" style="9" customWidth="1"/>
    <col min="7" max="7" width="7.5546875" style="9" customWidth="1"/>
    <col min="8" max="8" width="11.88671875" style="9" customWidth="1"/>
    <col min="9" max="9" width="10.33203125" style="9" bestFit="1" customWidth="1"/>
    <col min="10" max="10" width="15.109375" style="12" bestFit="1" customWidth="1"/>
    <col min="11" max="11" width="15.109375" style="9" bestFit="1" customWidth="1"/>
    <col min="12" max="12" width="6.21875" style="9" bestFit="1" customWidth="1"/>
    <col min="13" max="13" width="4.33203125" style="9" bestFit="1" customWidth="1"/>
    <col min="14" max="14" width="5.21875" style="9" bestFit="1" customWidth="1"/>
    <col min="15" max="16" width="4.33203125" style="9" bestFit="1" customWidth="1"/>
    <col min="17" max="17" width="4.109375" style="9" customWidth="1"/>
    <col min="18" max="21" width="4.33203125" style="9" bestFit="1" customWidth="1"/>
    <col min="22" max="22" width="4.21875" style="9" bestFit="1" customWidth="1"/>
    <col min="23" max="47" width="4.33203125" style="9" bestFit="1" customWidth="1"/>
    <col min="48" max="48" width="4.21875" style="9" bestFit="1" customWidth="1"/>
    <col min="49" max="49" width="3.21875" style="9" bestFit="1" customWidth="1"/>
    <col min="50" max="50" width="4.21875" style="9" bestFit="1" customWidth="1"/>
    <col min="51" max="54" width="3.21875" style="9" bestFit="1" customWidth="1"/>
    <col min="55" max="55" width="4.21875" style="9" bestFit="1" customWidth="1"/>
    <col min="56" max="56" width="3.21875" style="9" bestFit="1" customWidth="1"/>
    <col min="57" max="159" width="4.33203125" style="9" bestFit="1" customWidth="1"/>
    <col min="160" max="16384" width="8.88671875" style="9"/>
  </cols>
  <sheetData>
    <row r="1" spans="1:159" ht="30" customHeight="1" x14ac:dyDescent="0.4">
      <c r="A1" s="3" t="s">
        <v>0</v>
      </c>
      <c r="B1" s="4" t="s">
        <v>1</v>
      </c>
      <c r="C1" s="4" t="s">
        <v>76</v>
      </c>
      <c r="D1" s="4"/>
      <c r="E1" s="5"/>
      <c r="F1" s="5"/>
      <c r="G1" s="5"/>
      <c r="H1" s="5"/>
      <c r="I1" s="6"/>
      <c r="J1" s="7"/>
      <c r="K1" s="8"/>
      <c r="L1" s="6"/>
      <c r="M1" s="10"/>
    </row>
    <row r="2" spans="1:159" ht="30" customHeight="1" x14ac:dyDescent="0.35">
      <c r="A2" s="11" t="s">
        <v>2</v>
      </c>
      <c r="B2" s="1" t="s">
        <v>28</v>
      </c>
      <c r="C2" s="95" t="s">
        <v>77</v>
      </c>
      <c r="D2" s="90"/>
      <c r="M2" s="13"/>
    </row>
    <row r="3" spans="1:159" ht="30" customHeight="1" x14ac:dyDescent="0.35">
      <c r="A3" s="11" t="s">
        <v>3</v>
      </c>
      <c r="B3" s="2"/>
      <c r="C3" s="95"/>
      <c r="D3" s="90"/>
      <c r="E3" s="96" t="s">
        <v>4</v>
      </c>
      <c r="F3" s="96"/>
      <c r="G3" s="96"/>
      <c r="H3" s="96"/>
      <c r="I3" s="97"/>
      <c r="J3" s="98">
        <f>J9</f>
        <v>45489</v>
      </c>
      <c r="K3" s="98"/>
    </row>
    <row r="4" spans="1:159" ht="30" customHeight="1" x14ac:dyDescent="0.35">
      <c r="A4" s="3" t="s">
        <v>5</v>
      </c>
      <c r="C4" s="95"/>
      <c r="D4" s="90"/>
      <c r="E4" s="96" t="s">
        <v>6</v>
      </c>
      <c r="F4" s="96"/>
      <c r="G4" s="96"/>
      <c r="H4" s="96"/>
      <c r="I4" s="97"/>
      <c r="J4" s="14">
        <v>1</v>
      </c>
      <c r="M4" s="92">
        <f>M5</f>
        <v>45488</v>
      </c>
      <c r="N4" s="93"/>
      <c r="O4" s="93"/>
      <c r="P4" s="93"/>
      <c r="Q4" s="93"/>
      <c r="R4" s="93"/>
      <c r="S4" s="94"/>
      <c r="T4" s="92">
        <f>T5</f>
        <v>45495</v>
      </c>
      <c r="U4" s="93"/>
      <c r="V4" s="93"/>
      <c r="W4" s="93"/>
      <c r="X4" s="93"/>
      <c r="Y4" s="93"/>
      <c r="Z4" s="94"/>
      <c r="AA4" s="92">
        <f>AA5</f>
        <v>45502</v>
      </c>
      <c r="AB4" s="93"/>
      <c r="AC4" s="93"/>
      <c r="AD4" s="93"/>
      <c r="AE4" s="93"/>
      <c r="AF4" s="93"/>
      <c r="AG4" s="94"/>
      <c r="AH4" s="92">
        <f>AH5</f>
        <v>45509</v>
      </c>
      <c r="AI4" s="93"/>
      <c r="AJ4" s="93"/>
      <c r="AK4" s="93"/>
      <c r="AL4" s="93"/>
      <c r="AM4" s="93"/>
      <c r="AN4" s="94"/>
      <c r="AO4" s="92">
        <f>AO5</f>
        <v>45516</v>
      </c>
      <c r="AP4" s="93"/>
      <c r="AQ4" s="93"/>
      <c r="AR4" s="93"/>
      <c r="AS4" s="93"/>
      <c r="AT4" s="93"/>
      <c r="AU4" s="94"/>
      <c r="AV4" s="92">
        <f>AV5</f>
        <v>45523</v>
      </c>
      <c r="AW4" s="93"/>
      <c r="AX4" s="93"/>
      <c r="AY4" s="93"/>
      <c r="AZ4" s="93"/>
      <c r="BA4" s="93"/>
      <c r="BB4" s="94"/>
      <c r="BC4" s="92">
        <f>BC5</f>
        <v>45530</v>
      </c>
      <c r="BD4" s="93"/>
      <c r="BE4" s="93"/>
      <c r="BF4" s="93"/>
      <c r="BG4" s="93"/>
      <c r="BH4" s="93"/>
      <c r="BI4" s="94"/>
      <c r="BJ4" s="92">
        <f>BJ5</f>
        <v>45537</v>
      </c>
      <c r="BK4" s="93"/>
      <c r="BL4" s="93"/>
      <c r="BM4" s="93"/>
      <c r="BN4" s="93"/>
      <c r="BO4" s="93"/>
      <c r="BP4" s="94"/>
      <c r="BQ4" s="92">
        <f t="shared" ref="BQ4" si="0">BQ5</f>
        <v>45544</v>
      </c>
      <c r="BR4" s="93"/>
      <c r="BS4" s="93"/>
      <c r="BT4" s="93"/>
      <c r="BU4" s="93"/>
      <c r="BV4" s="93"/>
      <c r="BW4" s="94"/>
      <c r="BX4" s="92">
        <f t="shared" ref="BX4" si="1">BX5</f>
        <v>45551</v>
      </c>
      <c r="BY4" s="93"/>
      <c r="BZ4" s="93"/>
      <c r="CA4" s="93"/>
      <c r="CB4" s="93"/>
      <c r="CC4" s="93"/>
      <c r="CD4" s="94"/>
      <c r="CE4" s="92">
        <f t="shared" ref="CE4" si="2">CE5</f>
        <v>45558</v>
      </c>
      <c r="CF4" s="93"/>
      <c r="CG4" s="93"/>
      <c r="CH4" s="93"/>
      <c r="CI4" s="93"/>
      <c r="CJ4" s="93"/>
      <c r="CK4" s="94"/>
      <c r="CL4" s="92">
        <f t="shared" ref="CL4" si="3">CL5</f>
        <v>45565</v>
      </c>
      <c r="CM4" s="93"/>
      <c r="CN4" s="93"/>
      <c r="CO4" s="93"/>
      <c r="CP4" s="93"/>
      <c r="CQ4" s="93"/>
      <c r="CR4" s="94"/>
      <c r="CS4" s="92">
        <f t="shared" ref="CS4" si="4">CS5</f>
        <v>45572</v>
      </c>
      <c r="CT4" s="93"/>
      <c r="CU4" s="93"/>
      <c r="CV4" s="93"/>
      <c r="CW4" s="93"/>
      <c r="CX4" s="93"/>
      <c r="CY4" s="94"/>
      <c r="CZ4" s="92">
        <f t="shared" ref="CZ4" si="5">CZ5</f>
        <v>45579</v>
      </c>
      <c r="DA4" s="93"/>
      <c r="DB4" s="93"/>
      <c r="DC4" s="93"/>
      <c r="DD4" s="93"/>
      <c r="DE4" s="93"/>
      <c r="DF4" s="94"/>
      <c r="DG4" s="92">
        <f t="shared" ref="DG4" si="6">DG5</f>
        <v>45586</v>
      </c>
      <c r="DH4" s="93"/>
      <c r="DI4" s="93"/>
      <c r="DJ4" s="93"/>
      <c r="DK4" s="93"/>
      <c r="DL4" s="93"/>
      <c r="DM4" s="94"/>
      <c r="DN4" s="92">
        <f t="shared" ref="DN4" si="7">DN5</f>
        <v>45593</v>
      </c>
      <c r="DO4" s="93"/>
      <c r="DP4" s="93"/>
      <c r="DQ4" s="93"/>
      <c r="DR4" s="93"/>
      <c r="DS4" s="93"/>
      <c r="DT4" s="94"/>
      <c r="DU4" s="92">
        <f t="shared" ref="DU4" si="8">DU5</f>
        <v>45600</v>
      </c>
      <c r="DV4" s="93"/>
      <c r="DW4" s="93"/>
      <c r="DX4" s="93"/>
      <c r="DY4" s="93"/>
      <c r="DZ4" s="93"/>
      <c r="EA4" s="94"/>
      <c r="EB4" s="92">
        <f t="shared" ref="EB4" si="9">EB5</f>
        <v>45607</v>
      </c>
      <c r="EC4" s="93"/>
      <c r="ED4" s="93"/>
      <c r="EE4" s="93"/>
      <c r="EF4" s="93"/>
      <c r="EG4" s="93"/>
      <c r="EH4" s="94"/>
      <c r="EI4" s="92">
        <f t="shared" ref="EI4" si="10">EI5</f>
        <v>45614</v>
      </c>
      <c r="EJ4" s="93"/>
      <c r="EK4" s="93"/>
      <c r="EL4" s="93"/>
      <c r="EM4" s="93"/>
      <c r="EN4" s="93"/>
      <c r="EO4" s="94"/>
      <c r="EP4" s="92">
        <f t="shared" ref="EP4" si="11">EP5</f>
        <v>45621</v>
      </c>
      <c r="EQ4" s="93"/>
      <c r="ER4" s="93"/>
      <c r="ES4" s="93"/>
      <c r="ET4" s="93"/>
      <c r="EU4" s="93"/>
      <c r="EV4" s="94"/>
      <c r="EW4" s="92">
        <f t="shared" ref="EW4" si="12">EW5</f>
        <v>45628</v>
      </c>
      <c r="EX4" s="93"/>
      <c r="EY4" s="93"/>
      <c r="EZ4" s="93"/>
      <c r="FA4" s="93"/>
      <c r="FB4" s="93"/>
      <c r="FC4" s="94"/>
    </row>
    <row r="5" spans="1:159" ht="15" customHeight="1" x14ac:dyDescent="0.35">
      <c r="A5" s="3" t="s">
        <v>7</v>
      </c>
      <c r="B5" s="91"/>
      <c r="C5" s="91"/>
      <c r="D5" s="91"/>
      <c r="E5" s="91"/>
      <c r="F5" s="91"/>
      <c r="G5" s="91"/>
      <c r="H5" s="91"/>
      <c r="I5" s="91"/>
      <c r="J5" s="91"/>
      <c r="K5" s="91"/>
      <c r="M5" s="15">
        <f>项目开始-WEEKDAY(项目开始,1)+2+7*(显示周数-1)</f>
        <v>45488</v>
      </c>
      <c r="N5" s="16">
        <f>M5+1</f>
        <v>45489</v>
      </c>
      <c r="O5" s="16">
        <f t="shared" ref="O5:BD5" si="13">N5+1</f>
        <v>45490</v>
      </c>
      <c r="P5" s="16">
        <f t="shared" si="13"/>
        <v>45491</v>
      </c>
      <c r="Q5" s="16">
        <f t="shared" si="13"/>
        <v>45492</v>
      </c>
      <c r="R5" s="16">
        <f t="shared" si="13"/>
        <v>45493</v>
      </c>
      <c r="S5" s="17">
        <f t="shared" si="13"/>
        <v>45494</v>
      </c>
      <c r="T5" s="15">
        <f t="shared" si="13"/>
        <v>45495</v>
      </c>
      <c r="U5" s="16">
        <f t="shared" si="13"/>
        <v>45496</v>
      </c>
      <c r="V5" s="16">
        <f t="shared" si="13"/>
        <v>45497</v>
      </c>
      <c r="W5" s="16">
        <f t="shared" si="13"/>
        <v>45498</v>
      </c>
      <c r="X5" s="16">
        <f t="shared" si="13"/>
        <v>45499</v>
      </c>
      <c r="Y5" s="16">
        <f t="shared" si="13"/>
        <v>45500</v>
      </c>
      <c r="Z5" s="17">
        <f t="shared" si="13"/>
        <v>45501</v>
      </c>
      <c r="AA5" s="15">
        <f t="shared" si="13"/>
        <v>45502</v>
      </c>
      <c r="AB5" s="16">
        <f t="shared" si="13"/>
        <v>45503</v>
      </c>
      <c r="AC5" s="16">
        <f t="shared" si="13"/>
        <v>45504</v>
      </c>
      <c r="AD5" s="16">
        <f t="shared" si="13"/>
        <v>45505</v>
      </c>
      <c r="AE5" s="16">
        <f t="shared" si="13"/>
        <v>45506</v>
      </c>
      <c r="AF5" s="16">
        <f t="shared" si="13"/>
        <v>45507</v>
      </c>
      <c r="AG5" s="17">
        <f t="shared" si="13"/>
        <v>45508</v>
      </c>
      <c r="AH5" s="15">
        <f t="shared" si="13"/>
        <v>45509</v>
      </c>
      <c r="AI5" s="16">
        <f t="shared" si="13"/>
        <v>45510</v>
      </c>
      <c r="AJ5" s="16">
        <f t="shared" si="13"/>
        <v>45511</v>
      </c>
      <c r="AK5" s="16">
        <f t="shared" si="13"/>
        <v>45512</v>
      </c>
      <c r="AL5" s="16">
        <f t="shared" si="13"/>
        <v>45513</v>
      </c>
      <c r="AM5" s="16">
        <f t="shared" si="13"/>
        <v>45514</v>
      </c>
      <c r="AN5" s="17">
        <f t="shared" si="13"/>
        <v>45515</v>
      </c>
      <c r="AO5" s="15">
        <f t="shared" si="13"/>
        <v>45516</v>
      </c>
      <c r="AP5" s="16">
        <f t="shared" si="13"/>
        <v>45517</v>
      </c>
      <c r="AQ5" s="16">
        <f t="shared" si="13"/>
        <v>45518</v>
      </c>
      <c r="AR5" s="16">
        <f t="shared" si="13"/>
        <v>45519</v>
      </c>
      <c r="AS5" s="16">
        <f t="shared" si="13"/>
        <v>45520</v>
      </c>
      <c r="AT5" s="16">
        <f t="shared" si="13"/>
        <v>45521</v>
      </c>
      <c r="AU5" s="17">
        <f t="shared" si="13"/>
        <v>45522</v>
      </c>
      <c r="AV5" s="15">
        <f t="shared" si="13"/>
        <v>45523</v>
      </c>
      <c r="AW5" s="16">
        <f t="shared" si="13"/>
        <v>45524</v>
      </c>
      <c r="AX5" s="16">
        <f t="shared" si="13"/>
        <v>45525</v>
      </c>
      <c r="AY5" s="16">
        <f t="shared" si="13"/>
        <v>45526</v>
      </c>
      <c r="AZ5" s="16">
        <f t="shared" si="13"/>
        <v>45527</v>
      </c>
      <c r="BA5" s="16">
        <f t="shared" si="13"/>
        <v>45528</v>
      </c>
      <c r="BB5" s="17">
        <f t="shared" si="13"/>
        <v>45529</v>
      </c>
      <c r="BC5" s="15">
        <f t="shared" si="13"/>
        <v>45530</v>
      </c>
      <c r="BD5" s="16">
        <f t="shared" si="13"/>
        <v>45531</v>
      </c>
      <c r="BE5" s="16">
        <f t="shared" ref="BE5:BK5" si="14">BD5+1</f>
        <v>45532</v>
      </c>
      <c r="BF5" s="16">
        <f t="shared" si="14"/>
        <v>45533</v>
      </c>
      <c r="BG5" s="16">
        <f t="shared" si="14"/>
        <v>45534</v>
      </c>
      <c r="BH5" s="16">
        <f t="shared" si="14"/>
        <v>45535</v>
      </c>
      <c r="BI5" s="17">
        <f t="shared" si="14"/>
        <v>45536</v>
      </c>
      <c r="BJ5" s="15">
        <f t="shared" si="14"/>
        <v>45537</v>
      </c>
      <c r="BK5" s="16">
        <f t="shared" si="14"/>
        <v>45538</v>
      </c>
      <c r="BL5" s="16">
        <f t="shared" ref="BL5:BP5" si="15">BK5+1</f>
        <v>45539</v>
      </c>
      <c r="BM5" s="16">
        <f t="shared" si="15"/>
        <v>45540</v>
      </c>
      <c r="BN5" s="16">
        <f t="shared" si="15"/>
        <v>45541</v>
      </c>
      <c r="BO5" s="16">
        <f t="shared" si="15"/>
        <v>45542</v>
      </c>
      <c r="BP5" s="17">
        <f t="shared" si="15"/>
        <v>45543</v>
      </c>
      <c r="BQ5" s="17">
        <f t="shared" ref="BQ5" si="16">BP5+1</f>
        <v>45544</v>
      </c>
      <c r="BR5" s="17">
        <f t="shared" ref="BR5" si="17">BQ5+1</f>
        <v>45545</v>
      </c>
      <c r="BS5" s="17">
        <f t="shared" ref="BS5" si="18">BR5+1</f>
        <v>45546</v>
      </c>
      <c r="BT5" s="17">
        <f t="shared" ref="BT5" si="19">BS5+1</f>
        <v>45547</v>
      </c>
      <c r="BU5" s="17">
        <f t="shared" ref="BU5" si="20">BT5+1</f>
        <v>45548</v>
      </c>
      <c r="BV5" s="17">
        <f t="shared" ref="BV5" si="21">BU5+1</f>
        <v>45549</v>
      </c>
      <c r="BW5" s="17">
        <f t="shared" ref="BW5" si="22">BV5+1</f>
        <v>45550</v>
      </c>
      <c r="BX5" s="17">
        <f t="shared" ref="BX5" si="23">BW5+1</f>
        <v>45551</v>
      </c>
      <c r="BY5" s="17">
        <f t="shared" ref="BY5" si="24">BX5+1</f>
        <v>45552</v>
      </c>
      <c r="BZ5" s="17">
        <f t="shared" ref="BZ5" si="25">BY5+1</f>
        <v>45553</v>
      </c>
      <c r="CA5" s="17">
        <f t="shared" ref="CA5" si="26">BZ5+1</f>
        <v>45554</v>
      </c>
      <c r="CB5" s="17">
        <f t="shared" ref="CB5" si="27">CA5+1</f>
        <v>45555</v>
      </c>
      <c r="CC5" s="17">
        <f t="shared" ref="CC5" si="28">CB5+1</f>
        <v>45556</v>
      </c>
      <c r="CD5" s="17">
        <f t="shared" ref="CD5" si="29">CC5+1</f>
        <v>45557</v>
      </c>
      <c r="CE5" s="17">
        <f t="shared" ref="CE5" si="30">CD5+1</f>
        <v>45558</v>
      </c>
      <c r="CF5" s="17">
        <f t="shared" ref="CF5" si="31">CE5+1</f>
        <v>45559</v>
      </c>
      <c r="CG5" s="17">
        <f t="shared" ref="CG5" si="32">CF5+1</f>
        <v>45560</v>
      </c>
      <c r="CH5" s="17">
        <f t="shared" ref="CH5" si="33">CG5+1</f>
        <v>45561</v>
      </c>
      <c r="CI5" s="17">
        <f t="shared" ref="CI5" si="34">CH5+1</f>
        <v>45562</v>
      </c>
      <c r="CJ5" s="17">
        <f t="shared" ref="CJ5" si="35">CI5+1</f>
        <v>45563</v>
      </c>
      <c r="CK5" s="17">
        <f t="shared" ref="CK5" si="36">CJ5+1</f>
        <v>45564</v>
      </c>
      <c r="CL5" s="17">
        <f t="shared" ref="CL5" si="37">CK5+1</f>
        <v>45565</v>
      </c>
      <c r="CM5" s="17">
        <f t="shared" ref="CM5" si="38">CL5+1</f>
        <v>45566</v>
      </c>
      <c r="CN5" s="17">
        <f t="shared" ref="CN5" si="39">CM5+1</f>
        <v>45567</v>
      </c>
      <c r="CO5" s="17">
        <f t="shared" ref="CO5" si="40">CN5+1</f>
        <v>45568</v>
      </c>
      <c r="CP5" s="17">
        <f t="shared" ref="CP5" si="41">CO5+1</f>
        <v>45569</v>
      </c>
      <c r="CQ5" s="17">
        <f t="shared" ref="CQ5" si="42">CP5+1</f>
        <v>45570</v>
      </c>
      <c r="CR5" s="17">
        <f t="shared" ref="CR5" si="43">CQ5+1</f>
        <v>45571</v>
      </c>
      <c r="CS5" s="17">
        <f t="shared" ref="CS5" si="44">CR5+1</f>
        <v>45572</v>
      </c>
      <c r="CT5" s="17">
        <f t="shared" ref="CT5" si="45">CS5+1</f>
        <v>45573</v>
      </c>
      <c r="CU5" s="17">
        <f t="shared" ref="CU5" si="46">CT5+1</f>
        <v>45574</v>
      </c>
      <c r="CV5" s="17">
        <f t="shared" ref="CV5" si="47">CU5+1</f>
        <v>45575</v>
      </c>
      <c r="CW5" s="17">
        <f t="shared" ref="CW5" si="48">CV5+1</f>
        <v>45576</v>
      </c>
      <c r="CX5" s="17">
        <f t="shared" ref="CX5" si="49">CW5+1</f>
        <v>45577</v>
      </c>
      <c r="CY5" s="17">
        <f t="shared" ref="CY5" si="50">CX5+1</f>
        <v>45578</v>
      </c>
      <c r="CZ5" s="17">
        <f t="shared" ref="CZ5" si="51">CY5+1</f>
        <v>45579</v>
      </c>
      <c r="DA5" s="17">
        <f t="shared" ref="DA5" si="52">CZ5+1</f>
        <v>45580</v>
      </c>
      <c r="DB5" s="17">
        <f t="shared" ref="DB5" si="53">DA5+1</f>
        <v>45581</v>
      </c>
      <c r="DC5" s="17">
        <f t="shared" ref="DC5" si="54">DB5+1</f>
        <v>45582</v>
      </c>
      <c r="DD5" s="17">
        <f t="shared" ref="DD5" si="55">DC5+1</f>
        <v>45583</v>
      </c>
      <c r="DE5" s="17">
        <f t="shared" ref="DE5" si="56">DD5+1</f>
        <v>45584</v>
      </c>
      <c r="DF5" s="17">
        <f t="shared" ref="DF5" si="57">DE5+1</f>
        <v>45585</v>
      </c>
      <c r="DG5" s="17">
        <f t="shared" ref="DG5" si="58">DF5+1</f>
        <v>45586</v>
      </c>
      <c r="DH5" s="17">
        <f t="shared" ref="DH5" si="59">DG5+1</f>
        <v>45587</v>
      </c>
      <c r="DI5" s="17">
        <f t="shared" ref="DI5" si="60">DH5+1</f>
        <v>45588</v>
      </c>
      <c r="DJ5" s="17">
        <f t="shared" ref="DJ5" si="61">DI5+1</f>
        <v>45589</v>
      </c>
      <c r="DK5" s="17">
        <f t="shared" ref="DK5" si="62">DJ5+1</f>
        <v>45590</v>
      </c>
      <c r="DL5" s="17">
        <f t="shared" ref="DL5" si="63">DK5+1</f>
        <v>45591</v>
      </c>
      <c r="DM5" s="17">
        <f t="shared" ref="DM5" si="64">DL5+1</f>
        <v>45592</v>
      </c>
      <c r="DN5" s="17">
        <f t="shared" ref="DN5" si="65">DM5+1</f>
        <v>45593</v>
      </c>
      <c r="DO5" s="17">
        <f t="shared" ref="DO5" si="66">DN5+1</f>
        <v>45594</v>
      </c>
      <c r="DP5" s="17">
        <f t="shared" ref="DP5" si="67">DO5+1</f>
        <v>45595</v>
      </c>
      <c r="DQ5" s="17">
        <f t="shared" ref="DQ5" si="68">DP5+1</f>
        <v>45596</v>
      </c>
      <c r="DR5" s="17">
        <f t="shared" ref="DR5" si="69">DQ5+1</f>
        <v>45597</v>
      </c>
      <c r="DS5" s="17">
        <f t="shared" ref="DS5" si="70">DR5+1</f>
        <v>45598</v>
      </c>
      <c r="DT5" s="17">
        <f t="shared" ref="DT5" si="71">DS5+1</f>
        <v>45599</v>
      </c>
      <c r="DU5" s="17">
        <f t="shared" ref="DU5" si="72">DT5+1</f>
        <v>45600</v>
      </c>
      <c r="DV5" s="17">
        <f t="shared" ref="DV5" si="73">DU5+1</f>
        <v>45601</v>
      </c>
      <c r="DW5" s="17">
        <f t="shared" ref="DW5" si="74">DV5+1</f>
        <v>45602</v>
      </c>
      <c r="DX5" s="17">
        <f t="shared" ref="DX5" si="75">DW5+1</f>
        <v>45603</v>
      </c>
      <c r="DY5" s="17">
        <f t="shared" ref="DY5" si="76">DX5+1</f>
        <v>45604</v>
      </c>
      <c r="DZ5" s="17">
        <f t="shared" ref="DZ5" si="77">DY5+1</f>
        <v>45605</v>
      </c>
      <c r="EA5" s="17">
        <f t="shared" ref="EA5" si="78">DZ5+1</f>
        <v>45606</v>
      </c>
      <c r="EB5" s="17">
        <f t="shared" ref="EB5" si="79">EA5+1</f>
        <v>45607</v>
      </c>
      <c r="EC5" s="17">
        <f t="shared" ref="EC5" si="80">EB5+1</f>
        <v>45608</v>
      </c>
      <c r="ED5" s="17">
        <f t="shared" ref="ED5" si="81">EC5+1</f>
        <v>45609</v>
      </c>
      <c r="EE5" s="17">
        <f t="shared" ref="EE5" si="82">ED5+1</f>
        <v>45610</v>
      </c>
      <c r="EF5" s="17">
        <f t="shared" ref="EF5" si="83">EE5+1</f>
        <v>45611</v>
      </c>
      <c r="EG5" s="17">
        <f t="shared" ref="EG5" si="84">EF5+1</f>
        <v>45612</v>
      </c>
      <c r="EH5" s="17">
        <f t="shared" ref="EH5" si="85">EG5+1</f>
        <v>45613</v>
      </c>
      <c r="EI5" s="17">
        <f t="shared" ref="EI5" si="86">EH5+1</f>
        <v>45614</v>
      </c>
      <c r="EJ5" s="17">
        <f t="shared" ref="EJ5" si="87">EI5+1</f>
        <v>45615</v>
      </c>
      <c r="EK5" s="17">
        <f t="shared" ref="EK5" si="88">EJ5+1</f>
        <v>45616</v>
      </c>
      <c r="EL5" s="17">
        <f t="shared" ref="EL5" si="89">EK5+1</f>
        <v>45617</v>
      </c>
      <c r="EM5" s="17">
        <f t="shared" ref="EM5" si="90">EL5+1</f>
        <v>45618</v>
      </c>
      <c r="EN5" s="17">
        <f t="shared" ref="EN5" si="91">EM5+1</f>
        <v>45619</v>
      </c>
      <c r="EO5" s="17">
        <f t="shared" ref="EO5" si="92">EN5+1</f>
        <v>45620</v>
      </c>
      <c r="EP5" s="17">
        <f t="shared" ref="EP5" si="93">EO5+1</f>
        <v>45621</v>
      </c>
      <c r="EQ5" s="17">
        <f t="shared" ref="EQ5" si="94">EP5+1</f>
        <v>45622</v>
      </c>
      <c r="ER5" s="17">
        <f t="shared" ref="ER5" si="95">EQ5+1</f>
        <v>45623</v>
      </c>
      <c r="ES5" s="17">
        <f t="shared" ref="ES5" si="96">ER5+1</f>
        <v>45624</v>
      </c>
      <c r="ET5" s="17">
        <f t="shared" ref="ET5" si="97">ES5+1</f>
        <v>45625</v>
      </c>
      <c r="EU5" s="17">
        <f t="shared" ref="EU5" si="98">ET5+1</f>
        <v>45626</v>
      </c>
      <c r="EV5" s="17">
        <f t="shared" ref="EV5" si="99">EU5+1</f>
        <v>45627</v>
      </c>
      <c r="EW5" s="17">
        <f t="shared" ref="EW5" si="100">EV5+1</f>
        <v>45628</v>
      </c>
      <c r="EX5" s="17">
        <f t="shared" ref="EX5" si="101">EW5+1</f>
        <v>45629</v>
      </c>
      <c r="EY5" s="17">
        <f t="shared" ref="EY5" si="102">EX5+1</f>
        <v>45630</v>
      </c>
      <c r="EZ5" s="17">
        <f t="shared" ref="EZ5" si="103">EY5+1</f>
        <v>45631</v>
      </c>
      <c r="FA5" s="17">
        <f t="shared" ref="FA5" si="104">EZ5+1</f>
        <v>45632</v>
      </c>
      <c r="FB5" s="17">
        <f t="shared" ref="FB5" si="105">FA5+1</f>
        <v>45633</v>
      </c>
      <c r="FC5" s="17">
        <f t="shared" ref="FC5" si="106">FB5+1</f>
        <v>45634</v>
      </c>
    </row>
    <row r="6" spans="1:159" ht="30" customHeight="1" thickBot="1" x14ac:dyDescent="0.4">
      <c r="A6" s="3" t="s">
        <v>8</v>
      </c>
      <c r="B6" s="18" t="s">
        <v>19</v>
      </c>
      <c r="C6" s="18" t="s">
        <v>30</v>
      </c>
      <c r="D6" s="18" t="s">
        <v>81</v>
      </c>
      <c r="E6" s="19" t="s">
        <v>18</v>
      </c>
      <c r="F6" s="19" t="s">
        <v>102</v>
      </c>
      <c r="G6" s="19" t="s">
        <v>91</v>
      </c>
      <c r="H6" s="19" t="s">
        <v>85</v>
      </c>
      <c r="I6" s="19" t="s">
        <v>25</v>
      </c>
      <c r="J6" s="19" t="s">
        <v>26</v>
      </c>
      <c r="K6" s="19" t="s">
        <v>27</v>
      </c>
      <c r="L6" s="19" t="s">
        <v>9</v>
      </c>
      <c r="M6" s="71" t="str">
        <f>LEFT(TEXT(M5,"ddd"),2)</f>
        <v>Mo</v>
      </c>
      <c r="N6" s="71" t="str">
        <f t="shared" ref="N6:BY6" si="107">LEFT(TEXT(N5,"ddd"),2)</f>
        <v>Tu</v>
      </c>
      <c r="O6" s="71" t="str">
        <f t="shared" si="107"/>
        <v>We</v>
      </c>
      <c r="P6" s="71" t="str">
        <f t="shared" si="107"/>
        <v>Th</v>
      </c>
      <c r="Q6" s="71" t="str">
        <f t="shared" si="107"/>
        <v>Fr</v>
      </c>
      <c r="R6" s="71" t="str">
        <f t="shared" si="107"/>
        <v>Sa</v>
      </c>
      <c r="S6" s="71" t="str">
        <f t="shared" si="107"/>
        <v>Su</v>
      </c>
      <c r="T6" s="71" t="str">
        <f t="shared" si="107"/>
        <v>Mo</v>
      </c>
      <c r="U6" s="71" t="str">
        <f t="shared" si="107"/>
        <v>Tu</v>
      </c>
      <c r="V6" s="71" t="str">
        <f t="shared" si="107"/>
        <v>We</v>
      </c>
      <c r="W6" s="71" t="str">
        <f t="shared" si="107"/>
        <v>Th</v>
      </c>
      <c r="X6" s="71" t="str">
        <f t="shared" si="107"/>
        <v>Fr</v>
      </c>
      <c r="Y6" s="71" t="str">
        <f t="shared" si="107"/>
        <v>Sa</v>
      </c>
      <c r="Z6" s="71" t="str">
        <f t="shared" si="107"/>
        <v>Su</v>
      </c>
      <c r="AA6" s="71" t="str">
        <f t="shared" si="107"/>
        <v>Mo</v>
      </c>
      <c r="AB6" s="71" t="str">
        <f t="shared" si="107"/>
        <v>Tu</v>
      </c>
      <c r="AC6" s="71" t="str">
        <f t="shared" si="107"/>
        <v>We</v>
      </c>
      <c r="AD6" s="71" t="str">
        <f t="shared" si="107"/>
        <v>Th</v>
      </c>
      <c r="AE6" s="71" t="str">
        <f t="shared" si="107"/>
        <v>Fr</v>
      </c>
      <c r="AF6" s="71" t="str">
        <f t="shared" si="107"/>
        <v>Sa</v>
      </c>
      <c r="AG6" s="71" t="str">
        <f t="shared" si="107"/>
        <v>Su</v>
      </c>
      <c r="AH6" s="71" t="str">
        <f t="shared" si="107"/>
        <v>Mo</v>
      </c>
      <c r="AI6" s="71" t="str">
        <f t="shared" si="107"/>
        <v>Tu</v>
      </c>
      <c r="AJ6" s="71" t="str">
        <f t="shared" si="107"/>
        <v>We</v>
      </c>
      <c r="AK6" s="71" t="str">
        <f t="shared" si="107"/>
        <v>Th</v>
      </c>
      <c r="AL6" s="71" t="str">
        <f t="shared" si="107"/>
        <v>Fr</v>
      </c>
      <c r="AM6" s="71" t="str">
        <f t="shared" si="107"/>
        <v>Sa</v>
      </c>
      <c r="AN6" s="71" t="str">
        <f t="shared" si="107"/>
        <v>Su</v>
      </c>
      <c r="AO6" s="71" t="str">
        <f t="shared" si="107"/>
        <v>Mo</v>
      </c>
      <c r="AP6" s="71" t="str">
        <f t="shared" si="107"/>
        <v>Tu</v>
      </c>
      <c r="AQ6" s="71" t="str">
        <f t="shared" si="107"/>
        <v>We</v>
      </c>
      <c r="AR6" s="71" t="str">
        <f t="shared" si="107"/>
        <v>Th</v>
      </c>
      <c r="AS6" s="71" t="str">
        <f t="shared" si="107"/>
        <v>Fr</v>
      </c>
      <c r="AT6" s="71" t="str">
        <f t="shared" si="107"/>
        <v>Sa</v>
      </c>
      <c r="AU6" s="71" t="str">
        <f t="shared" si="107"/>
        <v>Su</v>
      </c>
      <c r="AV6" s="71" t="str">
        <f t="shared" si="107"/>
        <v>Mo</v>
      </c>
      <c r="AW6" s="71" t="str">
        <f t="shared" si="107"/>
        <v>Tu</v>
      </c>
      <c r="AX6" s="71" t="str">
        <f t="shared" si="107"/>
        <v>We</v>
      </c>
      <c r="AY6" s="71" t="str">
        <f t="shared" si="107"/>
        <v>Th</v>
      </c>
      <c r="AZ6" s="71" t="str">
        <f t="shared" si="107"/>
        <v>Fr</v>
      </c>
      <c r="BA6" s="71" t="str">
        <f t="shared" si="107"/>
        <v>Sa</v>
      </c>
      <c r="BB6" s="71" t="str">
        <f t="shared" si="107"/>
        <v>Su</v>
      </c>
      <c r="BC6" s="71" t="str">
        <f t="shared" si="107"/>
        <v>Mo</v>
      </c>
      <c r="BD6" s="71" t="str">
        <f t="shared" si="107"/>
        <v>Tu</v>
      </c>
      <c r="BE6" s="71" t="str">
        <f t="shared" si="107"/>
        <v>We</v>
      </c>
      <c r="BF6" s="71" t="str">
        <f t="shared" si="107"/>
        <v>Th</v>
      </c>
      <c r="BG6" s="71" t="str">
        <f t="shared" si="107"/>
        <v>Fr</v>
      </c>
      <c r="BH6" s="71" t="str">
        <f t="shared" si="107"/>
        <v>Sa</v>
      </c>
      <c r="BI6" s="71" t="str">
        <f t="shared" si="107"/>
        <v>Su</v>
      </c>
      <c r="BJ6" s="71" t="str">
        <f t="shared" si="107"/>
        <v>Mo</v>
      </c>
      <c r="BK6" s="71" t="str">
        <f t="shared" si="107"/>
        <v>Tu</v>
      </c>
      <c r="BL6" s="71" t="str">
        <f t="shared" si="107"/>
        <v>We</v>
      </c>
      <c r="BM6" s="71" t="str">
        <f t="shared" si="107"/>
        <v>Th</v>
      </c>
      <c r="BN6" s="71" t="str">
        <f t="shared" si="107"/>
        <v>Fr</v>
      </c>
      <c r="BO6" s="71" t="str">
        <f t="shared" si="107"/>
        <v>Sa</v>
      </c>
      <c r="BP6" s="71" t="str">
        <f t="shared" si="107"/>
        <v>Su</v>
      </c>
      <c r="BQ6" s="71" t="str">
        <f t="shared" si="107"/>
        <v>Mo</v>
      </c>
      <c r="BR6" s="71" t="str">
        <f t="shared" si="107"/>
        <v>Tu</v>
      </c>
      <c r="BS6" s="71" t="str">
        <f t="shared" si="107"/>
        <v>We</v>
      </c>
      <c r="BT6" s="71" t="str">
        <f t="shared" si="107"/>
        <v>Th</v>
      </c>
      <c r="BU6" s="71" t="str">
        <f t="shared" si="107"/>
        <v>Fr</v>
      </c>
      <c r="BV6" s="71" t="str">
        <f t="shared" si="107"/>
        <v>Sa</v>
      </c>
      <c r="BW6" s="71" t="str">
        <f t="shared" si="107"/>
        <v>Su</v>
      </c>
      <c r="BX6" s="71" t="str">
        <f t="shared" si="107"/>
        <v>Mo</v>
      </c>
      <c r="BY6" s="71" t="str">
        <f t="shared" si="107"/>
        <v>Tu</v>
      </c>
      <c r="BZ6" s="71" t="str">
        <f t="shared" ref="BZ6:DF6" si="108">LEFT(TEXT(BZ5,"ddd"),2)</f>
        <v>We</v>
      </c>
      <c r="CA6" s="71" t="str">
        <f t="shared" si="108"/>
        <v>Th</v>
      </c>
      <c r="CB6" s="71" t="str">
        <f t="shared" si="108"/>
        <v>Fr</v>
      </c>
      <c r="CC6" s="71" t="str">
        <f t="shared" si="108"/>
        <v>Sa</v>
      </c>
      <c r="CD6" s="71" t="str">
        <f t="shared" si="108"/>
        <v>Su</v>
      </c>
      <c r="CE6" s="71" t="str">
        <f t="shared" si="108"/>
        <v>Mo</v>
      </c>
      <c r="CF6" s="71" t="str">
        <f t="shared" si="108"/>
        <v>Tu</v>
      </c>
      <c r="CG6" s="71" t="str">
        <f t="shared" si="108"/>
        <v>We</v>
      </c>
      <c r="CH6" s="71" t="str">
        <f t="shared" si="108"/>
        <v>Th</v>
      </c>
      <c r="CI6" s="71" t="str">
        <f t="shared" si="108"/>
        <v>Fr</v>
      </c>
      <c r="CJ6" s="71" t="str">
        <f t="shared" si="108"/>
        <v>Sa</v>
      </c>
      <c r="CK6" s="71" t="str">
        <f t="shared" si="108"/>
        <v>Su</v>
      </c>
      <c r="CL6" s="71" t="str">
        <f t="shared" si="108"/>
        <v>Mo</v>
      </c>
      <c r="CM6" s="71" t="str">
        <f t="shared" si="108"/>
        <v>Tu</v>
      </c>
      <c r="CN6" s="71" t="str">
        <f t="shared" si="108"/>
        <v>We</v>
      </c>
      <c r="CO6" s="71" t="str">
        <f t="shared" si="108"/>
        <v>Th</v>
      </c>
      <c r="CP6" s="71" t="str">
        <f t="shared" si="108"/>
        <v>Fr</v>
      </c>
      <c r="CQ6" s="71" t="str">
        <f t="shared" si="108"/>
        <v>Sa</v>
      </c>
      <c r="CR6" s="71" t="str">
        <f t="shared" si="108"/>
        <v>Su</v>
      </c>
      <c r="CS6" s="71" t="str">
        <f t="shared" si="108"/>
        <v>Mo</v>
      </c>
      <c r="CT6" s="71" t="str">
        <f t="shared" si="108"/>
        <v>Tu</v>
      </c>
      <c r="CU6" s="71" t="str">
        <f t="shared" si="108"/>
        <v>We</v>
      </c>
      <c r="CV6" s="71" t="str">
        <f t="shared" si="108"/>
        <v>Th</v>
      </c>
      <c r="CW6" s="71" t="str">
        <f t="shared" si="108"/>
        <v>Fr</v>
      </c>
      <c r="CX6" s="71" t="str">
        <f t="shared" si="108"/>
        <v>Sa</v>
      </c>
      <c r="CY6" s="71" t="str">
        <f t="shared" si="108"/>
        <v>Su</v>
      </c>
      <c r="CZ6" s="71" t="str">
        <f t="shared" si="108"/>
        <v>Mo</v>
      </c>
      <c r="DA6" s="71" t="str">
        <f t="shared" si="108"/>
        <v>Tu</v>
      </c>
      <c r="DB6" s="71" t="str">
        <f t="shared" si="108"/>
        <v>We</v>
      </c>
      <c r="DC6" s="71" t="str">
        <f t="shared" si="108"/>
        <v>Th</v>
      </c>
      <c r="DD6" s="71" t="str">
        <f t="shared" si="108"/>
        <v>Fr</v>
      </c>
      <c r="DE6" s="71" t="str">
        <f t="shared" si="108"/>
        <v>Sa</v>
      </c>
      <c r="DF6" s="71" t="str">
        <f t="shared" si="108"/>
        <v>Su</v>
      </c>
      <c r="DG6" s="71" t="str">
        <f t="shared" ref="DG6:FC6" si="109">LEFT(TEXT(DG5,"ddd"),2)</f>
        <v>Mo</v>
      </c>
      <c r="DH6" s="71" t="str">
        <f t="shared" si="109"/>
        <v>Tu</v>
      </c>
      <c r="DI6" s="71" t="str">
        <f t="shared" si="109"/>
        <v>We</v>
      </c>
      <c r="DJ6" s="71" t="str">
        <f t="shared" si="109"/>
        <v>Th</v>
      </c>
      <c r="DK6" s="71" t="str">
        <f t="shared" si="109"/>
        <v>Fr</v>
      </c>
      <c r="DL6" s="71" t="str">
        <f t="shared" si="109"/>
        <v>Sa</v>
      </c>
      <c r="DM6" s="71" t="str">
        <f t="shared" si="109"/>
        <v>Su</v>
      </c>
      <c r="DN6" s="71" t="str">
        <f t="shared" si="109"/>
        <v>Mo</v>
      </c>
      <c r="DO6" s="71" t="str">
        <f t="shared" si="109"/>
        <v>Tu</v>
      </c>
      <c r="DP6" s="71" t="str">
        <f t="shared" si="109"/>
        <v>We</v>
      </c>
      <c r="DQ6" s="71" t="str">
        <f t="shared" si="109"/>
        <v>Th</v>
      </c>
      <c r="DR6" s="71" t="str">
        <f t="shared" si="109"/>
        <v>Fr</v>
      </c>
      <c r="DS6" s="71" t="str">
        <f t="shared" si="109"/>
        <v>Sa</v>
      </c>
      <c r="DT6" s="71" t="str">
        <f t="shared" si="109"/>
        <v>Su</v>
      </c>
      <c r="DU6" s="71" t="str">
        <f t="shared" si="109"/>
        <v>Mo</v>
      </c>
      <c r="DV6" s="71" t="str">
        <f t="shared" si="109"/>
        <v>Tu</v>
      </c>
      <c r="DW6" s="71" t="str">
        <f t="shared" si="109"/>
        <v>We</v>
      </c>
      <c r="DX6" s="71" t="str">
        <f t="shared" si="109"/>
        <v>Th</v>
      </c>
      <c r="DY6" s="71" t="str">
        <f t="shared" si="109"/>
        <v>Fr</v>
      </c>
      <c r="DZ6" s="71" t="str">
        <f t="shared" si="109"/>
        <v>Sa</v>
      </c>
      <c r="EA6" s="71" t="str">
        <f t="shared" si="109"/>
        <v>Su</v>
      </c>
      <c r="EB6" s="71" t="str">
        <f t="shared" si="109"/>
        <v>Mo</v>
      </c>
      <c r="EC6" s="71" t="str">
        <f t="shared" si="109"/>
        <v>Tu</v>
      </c>
      <c r="ED6" s="71" t="str">
        <f t="shared" si="109"/>
        <v>We</v>
      </c>
      <c r="EE6" s="71" t="str">
        <f t="shared" si="109"/>
        <v>Th</v>
      </c>
      <c r="EF6" s="71" t="str">
        <f t="shared" si="109"/>
        <v>Fr</v>
      </c>
      <c r="EG6" s="71" t="str">
        <f t="shared" si="109"/>
        <v>Sa</v>
      </c>
      <c r="EH6" s="71" t="str">
        <f t="shared" si="109"/>
        <v>Su</v>
      </c>
      <c r="EI6" s="71" t="str">
        <f t="shared" si="109"/>
        <v>Mo</v>
      </c>
      <c r="EJ6" s="71" t="str">
        <f t="shared" si="109"/>
        <v>Tu</v>
      </c>
      <c r="EK6" s="71" t="str">
        <f t="shared" si="109"/>
        <v>We</v>
      </c>
      <c r="EL6" s="71" t="str">
        <f t="shared" si="109"/>
        <v>Th</v>
      </c>
      <c r="EM6" s="71" t="str">
        <f t="shared" si="109"/>
        <v>Fr</v>
      </c>
      <c r="EN6" s="71" t="str">
        <f t="shared" si="109"/>
        <v>Sa</v>
      </c>
      <c r="EO6" s="71" t="str">
        <f t="shared" si="109"/>
        <v>Su</v>
      </c>
      <c r="EP6" s="71" t="str">
        <f t="shared" si="109"/>
        <v>Mo</v>
      </c>
      <c r="EQ6" s="71" t="str">
        <f t="shared" si="109"/>
        <v>Tu</v>
      </c>
      <c r="ER6" s="71" t="str">
        <f t="shared" si="109"/>
        <v>We</v>
      </c>
      <c r="ES6" s="71" t="str">
        <f t="shared" si="109"/>
        <v>Th</v>
      </c>
      <c r="ET6" s="71" t="str">
        <f t="shared" si="109"/>
        <v>Fr</v>
      </c>
      <c r="EU6" s="71" t="str">
        <f t="shared" si="109"/>
        <v>Sa</v>
      </c>
      <c r="EV6" s="71" t="str">
        <f t="shared" si="109"/>
        <v>Su</v>
      </c>
      <c r="EW6" s="71" t="str">
        <f t="shared" si="109"/>
        <v>Mo</v>
      </c>
      <c r="EX6" s="71" t="str">
        <f t="shared" si="109"/>
        <v>Tu</v>
      </c>
      <c r="EY6" s="71" t="str">
        <f t="shared" si="109"/>
        <v>We</v>
      </c>
      <c r="EZ6" s="71" t="str">
        <f t="shared" si="109"/>
        <v>Th</v>
      </c>
      <c r="FA6" s="71" t="str">
        <f t="shared" si="109"/>
        <v>Fr</v>
      </c>
      <c r="FB6" s="71" t="str">
        <f t="shared" si="109"/>
        <v>Sa</v>
      </c>
      <c r="FC6" s="71" t="str">
        <f t="shared" si="109"/>
        <v>Su</v>
      </c>
    </row>
    <row r="7" spans="1:159" ht="30" hidden="1" customHeight="1" thickBot="1" x14ac:dyDescent="0.4">
      <c r="A7" s="11" t="s">
        <v>10</v>
      </c>
      <c r="E7" s="20"/>
      <c r="F7" s="20"/>
      <c r="G7" s="20"/>
      <c r="H7" s="20"/>
      <c r="J7" s="9"/>
      <c r="L7" s="9" t="str">
        <f>IF(OR(ISBLANK(task_start),ISBLANK(task_end)),"",task_end-task_start+1)</f>
        <v/>
      </c>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row>
    <row r="8" spans="1:159" s="28" customFormat="1" ht="30" customHeight="1" thickBot="1" x14ac:dyDescent="0.4">
      <c r="A8" s="3" t="s">
        <v>11</v>
      </c>
      <c r="B8" s="63" t="s">
        <v>31</v>
      </c>
      <c r="C8" s="63" t="s">
        <v>78</v>
      </c>
      <c r="D8" s="63"/>
      <c r="E8" s="64"/>
      <c r="F8" s="64"/>
      <c r="G8" s="64"/>
      <c r="H8" s="64"/>
      <c r="I8" s="65"/>
      <c r="J8" s="66"/>
      <c r="K8" s="67"/>
      <c r="L8" s="27" t="str">
        <f t="shared" ref="L8:L45" si="110">IF(OR(ISBLANK(task_start),ISBLANK(task_end)),"",task_end-task_start+1)</f>
        <v/>
      </c>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row>
    <row r="9" spans="1:159" s="28" customFormat="1" ht="30" customHeight="1" thickBot="1" x14ac:dyDescent="0.4">
      <c r="A9" s="3" t="s">
        <v>12</v>
      </c>
      <c r="B9" s="68" t="s">
        <v>29</v>
      </c>
      <c r="C9" s="69"/>
      <c r="D9" s="69"/>
      <c r="E9" s="64" t="s">
        <v>32</v>
      </c>
      <c r="F9" s="64"/>
      <c r="G9" s="64"/>
      <c r="H9" s="64"/>
      <c r="I9" s="65">
        <f>AVERAGE(I12:I44)</f>
        <v>0.16628787878787879</v>
      </c>
      <c r="J9" s="70">
        <v>45489</v>
      </c>
      <c r="K9" s="70">
        <f>J9+136</f>
        <v>45625</v>
      </c>
      <c r="L9" s="27">
        <f t="shared" si="110"/>
        <v>137</v>
      </c>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row>
    <row r="10" spans="1:159" s="28" customFormat="1" ht="30" customHeight="1" thickBot="1" x14ac:dyDescent="0.4">
      <c r="A10" s="3" t="s">
        <v>11</v>
      </c>
      <c r="B10" s="22" t="s">
        <v>33</v>
      </c>
      <c r="C10" s="22" t="s">
        <v>33</v>
      </c>
      <c r="D10" s="22"/>
      <c r="E10" s="23"/>
      <c r="F10" s="23"/>
      <c r="G10" s="23"/>
      <c r="H10" s="23"/>
      <c r="I10" s="24">
        <f>AVERAGE(I12:I13)</f>
        <v>0</v>
      </c>
      <c r="J10" s="25"/>
      <c r="K10" s="26"/>
      <c r="L10" s="27" t="str">
        <f t="shared" si="110"/>
        <v/>
      </c>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row>
    <row r="11" spans="1:159" s="28" customFormat="1" ht="30" customHeight="1" thickBot="1" x14ac:dyDescent="0.4">
      <c r="A11" s="3"/>
      <c r="B11" s="29" t="s">
        <v>94</v>
      </c>
      <c r="C11" s="60" t="s">
        <v>80</v>
      </c>
      <c r="D11" s="60" t="s">
        <v>84</v>
      </c>
      <c r="E11" s="30" t="s">
        <v>79</v>
      </c>
      <c r="F11" s="30" t="s">
        <v>103</v>
      </c>
      <c r="G11" s="30" t="s">
        <v>93</v>
      </c>
      <c r="H11" s="30" t="s">
        <v>87</v>
      </c>
      <c r="I11" s="31">
        <v>0.7</v>
      </c>
      <c r="J11" s="32">
        <v>45485</v>
      </c>
      <c r="K11" s="32">
        <f>J11+L11</f>
        <v>45515</v>
      </c>
      <c r="L11" s="27">
        <v>30</v>
      </c>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row>
    <row r="12" spans="1:159" s="28" customFormat="1" ht="30" customHeight="1" thickBot="1" x14ac:dyDescent="0.4">
      <c r="A12" s="3"/>
      <c r="B12" s="29" t="s">
        <v>95</v>
      </c>
      <c r="C12" s="60" t="s">
        <v>88</v>
      </c>
      <c r="D12" s="60" t="s">
        <v>106</v>
      </c>
      <c r="E12" s="30" t="s">
        <v>89</v>
      </c>
      <c r="F12" s="30" t="s">
        <v>105</v>
      </c>
      <c r="G12" s="30" t="s">
        <v>92</v>
      </c>
      <c r="H12" s="30" t="s">
        <v>86</v>
      </c>
      <c r="I12" s="31">
        <v>0</v>
      </c>
      <c r="J12" s="32">
        <v>45489</v>
      </c>
      <c r="K12" s="32">
        <f t="shared" ref="K12:K13" si="111">J12+L12</f>
        <v>45519</v>
      </c>
      <c r="L12" s="27">
        <v>30</v>
      </c>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row>
    <row r="13" spans="1:159" s="28" customFormat="1" ht="30" customHeight="1" thickBot="1" x14ac:dyDescent="0.4">
      <c r="A13" s="3"/>
      <c r="B13" s="29" t="s">
        <v>107</v>
      </c>
      <c r="C13" s="60" t="s">
        <v>82</v>
      </c>
      <c r="D13" s="60" t="s">
        <v>83</v>
      </c>
      <c r="E13" s="30" t="s">
        <v>90</v>
      </c>
      <c r="F13" s="30" t="s">
        <v>104</v>
      </c>
      <c r="G13" s="30" t="s">
        <v>92</v>
      </c>
      <c r="H13" s="30" t="s">
        <v>86</v>
      </c>
      <c r="I13" s="31">
        <v>0</v>
      </c>
      <c r="J13" s="32">
        <v>45489</v>
      </c>
      <c r="K13" s="32">
        <f t="shared" si="111"/>
        <v>45519</v>
      </c>
      <c r="L13" s="27">
        <v>30</v>
      </c>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row>
    <row r="14" spans="1:159" s="28" customFormat="1" ht="30" customHeight="1" thickBot="1" x14ac:dyDescent="0.4">
      <c r="A14" s="3" t="s">
        <v>12</v>
      </c>
      <c r="B14" s="29" t="s">
        <v>96</v>
      </c>
      <c r="C14" s="60"/>
      <c r="D14" s="60"/>
      <c r="E14" s="30"/>
      <c r="F14" s="30"/>
      <c r="G14" s="30"/>
      <c r="H14" s="30"/>
      <c r="I14" s="31">
        <v>1</v>
      </c>
      <c r="J14" s="32">
        <v>45489</v>
      </c>
      <c r="K14" s="32">
        <f>J14+9</f>
        <v>45498</v>
      </c>
      <c r="L14" s="27">
        <v>30</v>
      </c>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row>
    <row r="15" spans="1:159" s="28" customFormat="1" ht="30" customHeight="1" thickBot="1" x14ac:dyDescent="0.4">
      <c r="A15" s="3"/>
      <c r="B15" s="29" t="s">
        <v>97</v>
      </c>
      <c r="C15" s="60"/>
      <c r="D15" s="60"/>
      <c r="E15" s="30"/>
      <c r="F15" s="30"/>
      <c r="G15" s="30"/>
      <c r="H15" s="30"/>
      <c r="I15" s="31">
        <v>0.8</v>
      </c>
      <c r="J15" s="32">
        <v>45489</v>
      </c>
      <c r="K15" s="32">
        <f>J15+14</f>
        <v>45503</v>
      </c>
      <c r="L15" s="27">
        <v>30</v>
      </c>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row>
    <row r="16" spans="1:159" s="28" customFormat="1" ht="30" customHeight="1" thickBot="1" x14ac:dyDescent="0.4">
      <c r="A16" s="3"/>
      <c r="B16" s="29" t="s">
        <v>98</v>
      </c>
      <c r="C16" s="60"/>
      <c r="D16" s="60"/>
      <c r="E16" s="30"/>
      <c r="F16" s="30"/>
      <c r="G16" s="30"/>
      <c r="H16" s="30"/>
      <c r="I16" s="31">
        <v>0</v>
      </c>
      <c r="J16" s="32">
        <v>45489</v>
      </c>
      <c r="K16" s="32">
        <f>J16+L16</f>
        <v>45519</v>
      </c>
      <c r="L16" s="27">
        <v>30</v>
      </c>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row>
    <row r="17" spans="1:159" s="28" customFormat="1" ht="30" customHeight="1" thickBot="1" x14ac:dyDescent="0.4">
      <c r="A17" s="3"/>
      <c r="B17" s="29" t="s">
        <v>99</v>
      </c>
      <c r="C17" s="60"/>
      <c r="D17" s="60"/>
      <c r="E17" s="30"/>
      <c r="F17" s="30"/>
      <c r="G17" s="30"/>
      <c r="H17" s="30"/>
      <c r="I17" s="31">
        <v>0</v>
      </c>
      <c r="J17" s="32">
        <v>45489</v>
      </c>
      <c r="K17" s="32">
        <f>J17+L17</f>
        <v>45519</v>
      </c>
      <c r="L17" s="27">
        <v>30</v>
      </c>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row>
    <row r="18" spans="1:159" s="28" customFormat="1" ht="30" customHeight="1" thickBot="1" x14ac:dyDescent="0.4">
      <c r="A18" s="3"/>
      <c r="B18" s="29" t="s">
        <v>100</v>
      </c>
      <c r="C18" s="60"/>
      <c r="D18" s="60"/>
      <c r="E18" s="30"/>
      <c r="F18" s="30"/>
      <c r="G18" s="30"/>
      <c r="H18" s="30"/>
      <c r="I18" s="31">
        <v>0.25</v>
      </c>
      <c r="J18" s="32">
        <v>45489</v>
      </c>
      <c r="K18" s="32">
        <f>J18+L18</f>
        <v>45519</v>
      </c>
      <c r="L18" s="27">
        <v>30</v>
      </c>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row>
    <row r="19" spans="1:159" s="28" customFormat="1" ht="30" customHeight="1" thickBot="1" x14ac:dyDescent="0.4">
      <c r="A19" s="3"/>
      <c r="B19" s="29" t="s">
        <v>101</v>
      </c>
      <c r="C19" s="60"/>
      <c r="D19" s="60"/>
      <c r="E19" s="30"/>
      <c r="F19" s="30"/>
      <c r="G19" s="30"/>
      <c r="H19" s="30"/>
      <c r="I19" s="31">
        <v>1</v>
      </c>
      <c r="J19" s="32">
        <v>45489</v>
      </c>
      <c r="K19" s="32">
        <f>J19+L19</f>
        <v>45519</v>
      </c>
      <c r="L19" s="27">
        <v>30</v>
      </c>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row>
    <row r="20" spans="1:159" s="28" customFormat="1" ht="30" customHeight="1" thickBot="1" x14ac:dyDescent="0.4">
      <c r="A20" s="3" t="s">
        <v>13</v>
      </c>
      <c r="B20" s="33" t="s">
        <v>21</v>
      </c>
      <c r="C20" s="33" t="s">
        <v>38</v>
      </c>
      <c r="D20" s="33"/>
      <c r="E20" s="34" t="s">
        <v>39</v>
      </c>
      <c r="F20" s="34"/>
      <c r="G20" s="34"/>
      <c r="H20" s="34"/>
      <c r="I20" s="35">
        <f>AVERAGE(I21:I26)</f>
        <v>0.13333333333333333</v>
      </c>
      <c r="J20" s="36">
        <f>J21</f>
        <v>44630</v>
      </c>
      <c r="K20" s="37">
        <f>K26</f>
        <v>44672</v>
      </c>
      <c r="L20" s="27">
        <f t="shared" si="110"/>
        <v>43</v>
      </c>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row>
    <row r="21" spans="1:159" s="28" customFormat="1" ht="30.6" customHeight="1" thickBot="1" x14ac:dyDescent="0.4">
      <c r="A21" s="3"/>
      <c r="B21" s="38" t="s">
        <v>40</v>
      </c>
      <c r="C21" s="61"/>
      <c r="D21" s="61"/>
      <c r="E21" s="39" t="s">
        <v>39</v>
      </c>
      <c r="F21" s="39"/>
      <c r="G21" s="39"/>
      <c r="H21" s="39"/>
      <c r="I21" s="40">
        <v>0.5</v>
      </c>
      <c r="J21" s="41">
        <v>44630</v>
      </c>
      <c r="K21" s="41">
        <f>J21+7</f>
        <v>44637</v>
      </c>
      <c r="L21" s="27">
        <f t="shared" si="110"/>
        <v>8</v>
      </c>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row>
    <row r="22" spans="1:159" s="28" customFormat="1" ht="30.6" customHeight="1" thickBot="1" x14ac:dyDescent="0.4">
      <c r="A22" s="3"/>
      <c r="B22" s="38" t="s">
        <v>20</v>
      </c>
      <c r="C22" s="61" t="s">
        <v>41</v>
      </c>
      <c r="D22" s="61"/>
      <c r="E22" s="39" t="s">
        <v>39</v>
      </c>
      <c r="F22" s="39"/>
      <c r="G22" s="39"/>
      <c r="H22" s="39"/>
      <c r="I22" s="40">
        <v>0.3</v>
      </c>
      <c r="J22" s="41">
        <v>44658</v>
      </c>
      <c r="K22" s="41">
        <f>J22+14</f>
        <v>44672</v>
      </c>
      <c r="L22" s="27">
        <f t="shared" si="110"/>
        <v>15</v>
      </c>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row>
    <row r="23" spans="1:159" s="28" customFormat="1" ht="30.6" customHeight="1" thickBot="1" x14ac:dyDescent="0.4">
      <c r="A23" s="3"/>
      <c r="B23" s="38" t="s">
        <v>34</v>
      </c>
      <c r="C23" s="61" t="s">
        <v>42</v>
      </c>
      <c r="D23" s="61"/>
      <c r="E23" s="39" t="s">
        <v>39</v>
      </c>
      <c r="F23" s="39"/>
      <c r="G23" s="39"/>
      <c r="H23" s="39"/>
      <c r="I23" s="40">
        <v>0</v>
      </c>
      <c r="J23" s="41">
        <v>44652</v>
      </c>
      <c r="K23" s="41">
        <f>J23+14</f>
        <v>44666</v>
      </c>
      <c r="L23" s="27">
        <f t="shared" si="110"/>
        <v>15</v>
      </c>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row>
    <row r="24" spans="1:159" s="28" customFormat="1" ht="30.6" customHeight="1" thickBot="1" x14ac:dyDescent="0.4">
      <c r="A24" s="3"/>
      <c r="B24" s="38" t="s">
        <v>35</v>
      </c>
      <c r="C24" s="61" t="s">
        <v>43</v>
      </c>
      <c r="D24" s="61"/>
      <c r="E24" s="39" t="s">
        <v>39</v>
      </c>
      <c r="F24" s="39"/>
      <c r="G24" s="39"/>
      <c r="H24" s="39"/>
      <c r="I24" s="40">
        <v>0</v>
      </c>
      <c r="J24" s="41">
        <f>K23</f>
        <v>44666</v>
      </c>
      <c r="K24" s="41">
        <f>J24+9</f>
        <v>44675</v>
      </c>
      <c r="L24" s="27">
        <f t="shared" si="110"/>
        <v>10</v>
      </c>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row>
    <row r="25" spans="1:159" s="28" customFormat="1" ht="30.6" customHeight="1" thickBot="1" x14ac:dyDescent="0.4">
      <c r="A25" s="3"/>
      <c r="B25" s="38" t="s">
        <v>36</v>
      </c>
      <c r="C25" s="61" t="s">
        <v>44</v>
      </c>
      <c r="D25" s="61"/>
      <c r="E25" s="39" t="s">
        <v>39</v>
      </c>
      <c r="F25" s="39"/>
      <c r="G25" s="39"/>
      <c r="H25" s="39"/>
      <c r="I25" s="40">
        <v>0</v>
      </c>
      <c r="J25" s="41">
        <v>44637</v>
      </c>
      <c r="K25" s="41">
        <v>44658</v>
      </c>
      <c r="L25" s="27">
        <f t="shared" si="110"/>
        <v>22</v>
      </c>
      <c r="M25" s="27"/>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row>
    <row r="26" spans="1:159" s="28" customFormat="1" ht="30.6" customHeight="1" thickBot="1" x14ac:dyDescent="0.4">
      <c r="A26" s="3"/>
      <c r="B26" s="38" t="s">
        <v>37</v>
      </c>
      <c r="C26" s="61" t="s">
        <v>45</v>
      </c>
      <c r="D26" s="61"/>
      <c r="E26" s="39" t="s">
        <v>39</v>
      </c>
      <c r="F26" s="39"/>
      <c r="G26" s="39"/>
      <c r="H26" s="39"/>
      <c r="I26" s="40">
        <v>0</v>
      </c>
      <c r="J26" s="41">
        <v>44651</v>
      </c>
      <c r="K26" s="41">
        <v>44672</v>
      </c>
      <c r="L26" s="27">
        <f t="shared" si="110"/>
        <v>22</v>
      </c>
      <c r="M26" s="27"/>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row>
    <row r="27" spans="1:159" s="28" customFormat="1" ht="30" customHeight="1" thickBot="1" x14ac:dyDescent="0.4">
      <c r="A27" s="11" t="s">
        <v>14</v>
      </c>
      <c r="B27" s="42" t="s">
        <v>22</v>
      </c>
      <c r="C27" s="42" t="s">
        <v>46</v>
      </c>
      <c r="D27" s="42"/>
      <c r="E27" s="43" t="s">
        <v>47</v>
      </c>
      <c r="F27" s="43"/>
      <c r="G27" s="43"/>
      <c r="H27" s="43"/>
      <c r="I27" s="44">
        <f>AVERAGE(I28:I30)</f>
        <v>0</v>
      </c>
      <c r="J27" s="45">
        <f>J28</f>
        <v>44669</v>
      </c>
      <c r="K27" s="46">
        <f>K30</f>
        <v>44739</v>
      </c>
      <c r="L27" s="27">
        <f t="shared" si="110"/>
        <v>71</v>
      </c>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row>
    <row r="28" spans="1:159" s="28" customFormat="1" ht="30" customHeight="1" thickBot="1" x14ac:dyDescent="0.4">
      <c r="A28" s="11"/>
      <c r="B28" s="47" t="s">
        <v>49</v>
      </c>
      <c r="C28" s="62" t="s">
        <v>48</v>
      </c>
      <c r="D28" s="62"/>
      <c r="E28" s="48" t="s">
        <v>47</v>
      </c>
      <c r="F28" s="48"/>
      <c r="G28" s="48"/>
      <c r="H28" s="48"/>
      <c r="I28" s="49">
        <v>0</v>
      </c>
      <c r="J28" s="50">
        <v>44669</v>
      </c>
      <c r="K28" s="50">
        <f>J28+56</f>
        <v>44725</v>
      </c>
      <c r="L28" s="27">
        <f t="shared" si="110"/>
        <v>57</v>
      </c>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row>
    <row r="29" spans="1:159" s="28" customFormat="1" ht="30" customHeight="1" thickBot="1" x14ac:dyDescent="0.4">
      <c r="A29" s="11"/>
      <c r="B29" s="47" t="s">
        <v>50</v>
      </c>
      <c r="C29" s="62" t="s">
        <v>51</v>
      </c>
      <c r="D29" s="62"/>
      <c r="E29" s="48" t="s">
        <v>47</v>
      </c>
      <c r="F29" s="48"/>
      <c r="G29" s="48"/>
      <c r="H29" s="48"/>
      <c r="I29" s="49">
        <v>0</v>
      </c>
      <c r="J29" s="50">
        <v>44683</v>
      </c>
      <c r="K29" s="50">
        <f>J29+56</f>
        <v>44739</v>
      </c>
      <c r="L29" s="27">
        <f t="shared" si="110"/>
        <v>57</v>
      </c>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row>
    <row r="30" spans="1:159" s="28" customFormat="1" ht="30" customHeight="1" thickBot="1" x14ac:dyDescent="0.4">
      <c r="A30" s="11"/>
      <c r="B30" s="47" t="s">
        <v>15</v>
      </c>
      <c r="C30" s="62" t="s">
        <v>52</v>
      </c>
      <c r="D30" s="62"/>
      <c r="E30" s="48" t="s">
        <v>47</v>
      </c>
      <c r="F30" s="48"/>
      <c r="G30" s="48"/>
      <c r="H30" s="48"/>
      <c r="I30" s="49">
        <v>0</v>
      </c>
      <c r="J30" s="50">
        <v>44683</v>
      </c>
      <c r="K30" s="50">
        <f>J30+56</f>
        <v>44739</v>
      </c>
      <c r="L30" s="27">
        <f t="shared" si="110"/>
        <v>57</v>
      </c>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row>
    <row r="31" spans="1:159" s="28" customFormat="1" ht="30" customHeight="1" thickBot="1" x14ac:dyDescent="0.4">
      <c r="A31" s="11"/>
      <c r="B31" s="72" t="s">
        <v>23</v>
      </c>
      <c r="C31" s="72" t="s">
        <v>53</v>
      </c>
      <c r="D31" s="72"/>
      <c r="E31" s="73" t="s">
        <v>54</v>
      </c>
      <c r="F31" s="73"/>
      <c r="G31" s="73"/>
      <c r="H31" s="73"/>
      <c r="I31" s="74">
        <f>AVERAGE(I32:I35)</f>
        <v>8.7500000000000008E-2</v>
      </c>
      <c r="J31" s="75">
        <f>J32</f>
        <v>44691</v>
      </c>
      <c r="K31" s="75">
        <f>K35</f>
        <v>44742</v>
      </c>
      <c r="L31" s="27">
        <f t="shared" ref="L31:L35" si="112">IF(OR(ISBLANK(task_start),ISBLANK(task_end)),"",task_end-task_start+1)</f>
        <v>52</v>
      </c>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row>
    <row r="32" spans="1:159" s="28" customFormat="1" ht="30" customHeight="1" thickBot="1" x14ac:dyDescent="0.4">
      <c r="A32" s="11"/>
      <c r="B32" s="60" t="s">
        <v>49</v>
      </c>
      <c r="C32" s="60" t="s">
        <v>55</v>
      </c>
      <c r="D32" s="60"/>
      <c r="E32" s="30" t="s">
        <v>54</v>
      </c>
      <c r="F32" s="30"/>
      <c r="G32" s="30"/>
      <c r="H32" s="30"/>
      <c r="I32" s="31">
        <v>0.02</v>
      </c>
      <c r="J32" s="32">
        <v>44691</v>
      </c>
      <c r="K32" s="32">
        <f>J32+26</f>
        <v>44717</v>
      </c>
      <c r="L32" s="27">
        <f t="shared" si="112"/>
        <v>27</v>
      </c>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row>
    <row r="33" spans="1:159" s="28" customFormat="1" ht="30" customHeight="1" thickBot="1" x14ac:dyDescent="0.4">
      <c r="A33" s="11"/>
      <c r="B33" s="60" t="s">
        <v>50</v>
      </c>
      <c r="C33" s="60" t="s">
        <v>56</v>
      </c>
      <c r="D33" s="60"/>
      <c r="E33" s="30" t="s">
        <v>54</v>
      </c>
      <c r="F33" s="30"/>
      <c r="G33" s="30"/>
      <c r="H33" s="30"/>
      <c r="I33" s="31">
        <v>0</v>
      </c>
      <c r="J33" s="32">
        <f>K32</f>
        <v>44717</v>
      </c>
      <c r="K33" s="32">
        <f>J33+10</f>
        <v>44727</v>
      </c>
      <c r="L33" s="27">
        <f t="shared" si="112"/>
        <v>11</v>
      </c>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row>
    <row r="34" spans="1:159" s="28" customFormat="1" ht="30" customHeight="1" thickBot="1" x14ac:dyDescent="0.4">
      <c r="A34" s="11"/>
      <c r="B34" s="60" t="s">
        <v>15</v>
      </c>
      <c r="C34" s="60" t="s">
        <v>57</v>
      </c>
      <c r="D34" s="60"/>
      <c r="E34" s="30" t="s">
        <v>54</v>
      </c>
      <c r="F34" s="30"/>
      <c r="G34" s="30"/>
      <c r="H34" s="30"/>
      <c r="I34" s="31">
        <v>0</v>
      </c>
      <c r="J34" s="32">
        <f>K33</f>
        <v>44727</v>
      </c>
      <c r="K34" s="32">
        <f>J34+10</f>
        <v>44737</v>
      </c>
      <c r="L34" s="27">
        <f t="shared" si="112"/>
        <v>11</v>
      </c>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row>
    <row r="35" spans="1:159" s="28" customFormat="1" ht="30" customHeight="1" thickBot="1" x14ac:dyDescent="0.4">
      <c r="A35" s="11"/>
      <c r="B35" s="60" t="s">
        <v>59</v>
      </c>
      <c r="C35" s="60" t="s">
        <v>58</v>
      </c>
      <c r="D35" s="60"/>
      <c r="E35" s="30" t="s">
        <v>54</v>
      </c>
      <c r="F35" s="30"/>
      <c r="G35" s="30"/>
      <c r="H35" s="30"/>
      <c r="I35" s="31">
        <v>0.33</v>
      </c>
      <c r="J35" s="32">
        <v>44645</v>
      </c>
      <c r="K35" s="32">
        <f>J34+15</f>
        <v>44742</v>
      </c>
      <c r="L35" s="27">
        <f t="shared" si="112"/>
        <v>98</v>
      </c>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row>
    <row r="36" spans="1:159" s="28" customFormat="1" ht="30" customHeight="1" thickBot="1" x14ac:dyDescent="0.4">
      <c r="A36" s="11"/>
      <c r="B36" s="33" t="s">
        <v>24</v>
      </c>
      <c r="C36" s="33" t="s">
        <v>60</v>
      </c>
      <c r="D36" s="33"/>
      <c r="E36" s="34" t="s">
        <v>61</v>
      </c>
      <c r="F36" s="34"/>
      <c r="G36" s="34"/>
      <c r="H36" s="34"/>
      <c r="I36" s="35">
        <f>AVERAGE(I37:I39)</f>
        <v>0.26666666666666666</v>
      </c>
      <c r="J36" s="36"/>
      <c r="K36" s="37"/>
      <c r="L36" s="27" t="str">
        <f t="shared" si="110"/>
        <v/>
      </c>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row>
    <row r="37" spans="1:159" s="28" customFormat="1" ht="30" customHeight="1" thickBot="1" x14ac:dyDescent="0.4">
      <c r="A37" s="11"/>
      <c r="B37" s="80" t="s">
        <v>49</v>
      </c>
      <c r="C37" s="76" t="s">
        <v>62</v>
      </c>
      <c r="D37" s="76"/>
      <c r="E37" s="77" t="s">
        <v>61</v>
      </c>
      <c r="F37" s="77"/>
      <c r="G37" s="77"/>
      <c r="H37" s="77"/>
      <c r="I37" s="78">
        <v>0.4</v>
      </c>
      <c r="J37" s="79">
        <v>44662</v>
      </c>
      <c r="K37" s="79">
        <f>J37+60</f>
        <v>44722</v>
      </c>
      <c r="L37" s="27">
        <f t="shared" si="110"/>
        <v>61</v>
      </c>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row>
    <row r="38" spans="1:159" s="28" customFormat="1" ht="30" customHeight="1" thickBot="1" x14ac:dyDescent="0.4">
      <c r="A38" s="11"/>
      <c r="B38" s="80" t="s">
        <v>50</v>
      </c>
      <c r="C38" s="76" t="s">
        <v>63</v>
      </c>
      <c r="D38" s="76"/>
      <c r="E38" s="77" t="s">
        <v>61</v>
      </c>
      <c r="F38" s="77"/>
      <c r="G38" s="77"/>
      <c r="H38" s="77"/>
      <c r="I38" s="78">
        <v>0.4</v>
      </c>
      <c r="J38" s="79">
        <v>44662</v>
      </c>
      <c r="K38" s="79">
        <f>J38+60</f>
        <v>44722</v>
      </c>
      <c r="L38" s="27">
        <f t="shared" si="110"/>
        <v>61</v>
      </c>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row>
    <row r="39" spans="1:159" s="28" customFormat="1" ht="30" customHeight="1" thickBot="1" x14ac:dyDescent="0.4">
      <c r="A39" s="11"/>
      <c r="B39" s="80" t="s">
        <v>15</v>
      </c>
      <c r="C39" s="76" t="s">
        <v>64</v>
      </c>
      <c r="D39" s="76"/>
      <c r="E39" s="77" t="s">
        <v>61</v>
      </c>
      <c r="F39" s="77"/>
      <c r="G39" s="77"/>
      <c r="H39" s="77"/>
      <c r="I39" s="78">
        <v>0</v>
      </c>
      <c r="J39" s="79">
        <v>44723</v>
      </c>
      <c r="K39" s="79">
        <f>J39+20</f>
        <v>44743</v>
      </c>
      <c r="L39" s="27">
        <f t="shared" si="110"/>
        <v>21</v>
      </c>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row>
    <row r="40" spans="1:159" s="28" customFormat="1" ht="30" customHeight="1" thickBot="1" x14ac:dyDescent="0.4">
      <c r="A40" s="11"/>
      <c r="B40" s="81" t="s">
        <v>75</v>
      </c>
      <c r="C40" s="81" t="s">
        <v>65</v>
      </c>
      <c r="D40" s="81"/>
      <c r="E40" s="82" t="s">
        <v>66</v>
      </c>
      <c r="F40" s="82"/>
      <c r="G40" s="82"/>
      <c r="H40" s="82"/>
      <c r="I40" s="83">
        <f>AVERAGE(I41:I44)</f>
        <v>0</v>
      </c>
      <c r="J40" s="84"/>
      <c r="K40" s="85"/>
      <c r="L40" s="27" t="str">
        <f t="shared" ref="L40:L44" si="113">IF(OR(ISBLANK(task_start),ISBLANK(task_end)),"",task_end-task_start+1)</f>
        <v/>
      </c>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row>
    <row r="41" spans="1:159" s="28" customFormat="1" ht="30" customHeight="1" thickBot="1" x14ac:dyDescent="0.4">
      <c r="A41" s="11"/>
      <c r="B41" s="86" t="s">
        <v>67</v>
      </c>
      <c r="C41" s="86" t="s">
        <v>68</v>
      </c>
      <c r="D41" s="86"/>
      <c r="E41" s="87" t="s">
        <v>66</v>
      </c>
      <c r="F41" s="87"/>
      <c r="G41" s="87"/>
      <c r="H41" s="87"/>
      <c r="I41" s="88">
        <v>0</v>
      </c>
      <c r="J41" s="89">
        <v>44666</v>
      </c>
      <c r="K41" s="89">
        <f>J41+23</f>
        <v>44689</v>
      </c>
      <c r="L41" s="27">
        <f t="shared" si="113"/>
        <v>24</v>
      </c>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row>
    <row r="42" spans="1:159" s="28" customFormat="1" ht="30" customHeight="1" thickBot="1" x14ac:dyDescent="0.4">
      <c r="A42" s="11"/>
      <c r="B42" s="86" t="s">
        <v>69</v>
      </c>
      <c r="C42" s="86" t="s">
        <v>70</v>
      </c>
      <c r="D42" s="86"/>
      <c r="E42" s="87" t="s">
        <v>66</v>
      </c>
      <c r="F42" s="87"/>
      <c r="G42" s="87"/>
      <c r="H42" s="87"/>
      <c r="I42" s="88">
        <v>0</v>
      </c>
      <c r="J42" s="89">
        <v>44691</v>
      </c>
      <c r="K42" s="89">
        <f>J42+23</f>
        <v>44714</v>
      </c>
      <c r="L42" s="27">
        <f t="shared" si="113"/>
        <v>24</v>
      </c>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row>
    <row r="43" spans="1:159" s="28" customFormat="1" ht="30" customHeight="1" thickBot="1" x14ac:dyDescent="0.4">
      <c r="A43" s="11"/>
      <c r="B43" s="86" t="s">
        <v>71</v>
      </c>
      <c r="C43" s="86" t="s">
        <v>72</v>
      </c>
      <c r="D43" s="86"/>
      <c r="E43" s="87" t="s">
        <v>66</v>
      </c>
      <c r="F43" s="87"/>
      <c r="G43" s="87"/>
      <c r="H43" s="87"/>
      <c r="I43" s="88">
        <v>0</v>
      </c>
      <c r="J43" s="89">
        <v>44701</v>
      </c>
      <c r="K43" s="89">
        <f>J43+23</f>
        <v>44724</v>
      </c>
      <c r="L43" s="27">
        <f t="shared" si="113"/>
        <v>24</v>
      </c>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row>
    <row r="44" spans="1:159" s="28" customFormat="1" ht="30" customHeight="1" thickBot="1" x14ac:dyDescent="0.4">
      <c r="A44" s="11"/>
      <c r="B44" s="86" t="s">
        <v>73</v>
      </c>
      <c r="C44" s="86" t="s">
        <v>74</v>
      </c>
      <c r="D44" s="86"/>
      <c r="E44" s="87" t="s">
        <v>66</v>
      </c>
      <c r="F44" s="87"/>
      <c r="G44" s="87"/>
      <c r="H44" s="87"/>
      <c r="I44" s="88">
        <v>0</v>
      </c>
      <c r="J44" s="89">
        <v>44711</v>
      </c>
      <c r="K44" s="89">
        <f>J44+23</f>
        <v>44734</v>
      </c>
      <c r="L44" s="27">
        <f t="shared" si="113"/>
        <v>24</v>
      </c>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row>
    <row r="45" spans="1:159" s="28" customFormat="1" ht="30" customHeight="1" thickBot="1" x14ac:dyDescent="0.4">
      <c r="A45" s="3" t="s">
        <v>16</v>
      </c>
      <c r="B45" s="51" t="s">
        <v>17</v>
      </c>
      <c r="C45" s="51"/>
      <c r="D45" s="51"/>
      <c r="E45" s="52"/>
      <c r="F45" s="52"/>
      <c r="G45" s="52"/>
      <c r="H45" s="52"/>
      <c r="I45" s="53"/>
      <c r="J45" s="54"/>
      <c r="K45" s="55"/>
      <c r="L45" s="56" t="str">
        <f t="shared" si="110"/>
        <v/>
      </c>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row>
    <row r="47" spans="1:159" ht="30" customHeight="1" x14ac:dyDescent="0.4">
      <c r="E47" s="10"/>
      <c r="F47" s="10"/>
      <c r="G47" s="10"/>
      <c r="H47" s="10"/>
      <c r="K47" s="58"/>
    </row>
    <row r="48" spans="1:159" ht="30" customHeight="1" x14ac:dyDescent="0.35">
      <c r="E48" s="59"/>
      <c r="F48" s="59"/>
      <c r="G48" s="59"/>
      <c r="H48" s="59"/>
    </row>
  </sheetData>
  <mergeCells count="26">
    <mergeCell ref="DU4:EA4"/>
    <mergeCell ref="EB4:EH4"/>
    <mergeCell ref="EI4:EO4"/>
    <mergeCell ref="EP4:EV4"/>
    <mergeCell ref="EW4:FC4"/>
    <mergeCell ref="DG4:DM4"/>
    <mergeCell ref="DN4:DT4"/>
    <mergeCell ref="CL4:CR4"/>
    <mergeCell ref="CS4:CY4"/>
    <mergeCell ref="CZ4:DF4"/>
    <mergeCell ref="B5:K5"/>
    <mergeCell ref="BQ4:BW4"/>
    <mergeCell ref="BX4:CD4"/>
    <mergeCell ref="CE4:CK4"/>
    <mergeCell ref="AA4:AG4"/>
    <mergeCell ref="AH4:AN4"/>
    <mergeCell ref="AO4:AU4"/>
    <mergeCell ref="AV4:BB4"/>
    <mergeCell ref="BC4:BI4"/>
    <mergeCell ref="C2:C4"/>
    <mergeCell ref="E3:I3"/>
    <mergeCell ref="J3:K3"/>
    <mergeCell ref="E4:I4"/>
    <mergeCell ref="M4:S4"/>
    <mergeCell ref="T4:Z4"/>
    <mergeCell ref="BJ4:BP4"/>
  </mergeCells>
  <phoneticPr fontId="5" type="noConversion"/>
  <conditionalFormatting sqref="I16:I30 I8:I14">
    <cfRule type="dataBar" priority="109">
      <dataBar>
        <cfvo type="num" val="0"/>
        <cfvo type="num" val="1"/>
        <color theme="0" tint="-0.249977111117893"/>
      </dataBar>
      <extLst>
        <ext xmlns:x14="http://schemas.microsoft.com/office/spreadsheetml/2009/9/main" uri="{B025F937-C7B1-47D3-B67F-A62EFF666E3E}">
          <x14:id>{CE811520-6734-4D9F-968A-BC52DA289A96}</x14:id>
        </ext>
      </extLst>
    </cfRule>
  </conditionalFormatting>
  <conditionalFormatting sqref="I15">
    <cfRule type="dataBar" priority="38">
      <dataBar>
        <cfvo type="num" val="0"/>
        <cfvo type="num" val="1"/>
        <color theme="0" tint="-0.249977111117893"/>
      </dataBar>
      <extLst>
        <ext xmlns:x14="http://schemas.microsoft.com/office/spreadsheetml/2009/9/main" uri="{B025F937-C7B1-47D3-B67F-A62EFF666E3E}">
          <x14:id>{FB94C8F7-ADF3-4D60-971B-6B5B8A9D9958}</x14:id>
        </ext>
      </extLst>
    </cfRule>
  </conditionalFormatting>
  <conditionalFormatting sqref="I31">
    <cfRule type="dataBar" priority="11">
      <dataBar>
        <cfvo type="num" val="0"/>
        <cfvo type="num" val="1"/>
        <color theme="0" tint="-0.249977111117893"/>
      </dataBar>
      <extLst>
        <ext xmlns:x14="http://schemas.microsoft.com/office/spreadsheetml/2009/9/main" uri="{B025F937-C7B1-47D3-B67F-A62EFF666E3E}">
          <x14:id>{A168FBD8-0825-4D68-ACA4-D987DE1F65FB}</x14:id>
        </ext>
      </extLst>
    </cfRule>
  </conditionalFormatting>
  <conditionalFormatting sqref="I32:I35">
    <cfRule type="dataBar" priority="10">
      <dataBar>
        <cfvo type="num" val="0"/>
        <cfvo type="num" val="1"/>
        <color theme="0" tint="-0.249977111117893"/>
      </dataBar>
      <extLst>
        <ext xmlns:x14="http://schemas.microsoft.com/office/spreadsheetml/2009/9/main" uri="{B025F937-C7B1-47D3-B67F-A62EFF666E3E}">
          <x14:id>{4F06369B-4985-4632-A04E-A5A87675ED52}</x14:id>
        </ext>
      </extLst>
    </cfRule>
  </conditionalFormatting>
  <conditionalFormatting sqref="I36">
    <cfRule type="dataBar" priority="114">
      <dataBar>
        <cfvo type="num" val="0"/>
        <cfvo type="num" val="1"/>
        <color theme="0" tint="-0.249977111117893"/>
      </dataBar>
      <extLst>
        <ext xmlns:x14="http://schemas.microsoft.com/office/spreadsheetml/2009/9/main" uri="{B025F937-C7B1-47D3-B67F-A62EFF666E3E}">
          <x14:id>{55D1DDE4-9F49-4547-82EB-2299382889A2}</x14:id>
        </ext>
      </extLst>
    </cfRule>
  </conditionalFormatting>
  <conditionalFormatting sqref="I38">
    <cfRule type="dataBar" priority="6">
      <dataBar>
        <cfvo type="num" val="0"/>
        <cfvo type="num" val="1"/>
        <color theme="0" tint="-0.249977111117893"/>
      </dataBar>
      <extLst>
        <ext xmlns:x14="http://schemas.microsoft.com/office/spreadsheetml/2009/9/main" uri="{B025F937-C7B1-47D3-B67F-A62EFF666E3E}">
          <x14:id>{1B4C305B-587A-4311-9869-7ABBA82BEAFE}</x14:id>
        </ext>
      </extLst>
    </cfRule>
  </conditionalFormatting>
  <conditionalFormatting sqref="I39 I37">
    <cfRule type="dataBar" priority="7">
      <dataBar>
        <cfvo type="num" val="0"/>
        <cfvo type="num" val="1"/>
        <color theme="0" tint="-0.249977111117893"/>
      </dataBar>
      <extLst>
        <ext xmlns:x14="http://schemas.microsoft.com/office/spreadsheetml/2009/9/main" uri="{B025F937-C7B1-47D3-B67F-A62EFF666E3E}">
          <x14:id>{AB6C7CA4-91BF-47CF-BD83-9759541BF27B}</x14:id>
        </ext>
      </extLst>
    </cfRule>
  </conditionalFormatting>
  <conditionalFormatting sqref="I40">
    <cfRule type="dataBar" priority="1">
      <dataBar>
        <cfvo type="num" val="0"/>
        <cfvo type="num" val="1"/>
        <color theme="0" tint="-0.249977111117893"/>
      </dataBar>
      <extLst>
        <ext xmlns:x14="http://schemas.microsoft.com/office/spreadsheetml/2009/9/main" uri="{B025F937-C7B1-47D3-B67F-A62EFF666E3E}">
          <x14:id>{D438B69A-A5DF-42BE-A666-AF81B252DA65}</x14:id>
        </ext>
      </extLst>
    </cfRule>
  </conditionalFormatting>
  <conditionalFormatting sqref="I41:I44">
    <cfRule type="dataBar" priority="2">
      <dataBar>
        <cfvo type="num" val="0"/>
        <cfvo type="num" val="1"/>
        <color theme="0" tint="-0.249977111117893"/>
      </dataBar>
      <extLst>
        <ext xmlns:x14="http://schemas.microsoft.com/office/spreadsheetml/2009/9/main" uri="{B025F937-C7B1-47D3-B67F-A62EFF666E3E}">
          <x14:id>{0BBDB119-E8BC-444F-9D1C-9415DBA33B62}</x14:id>
        </ext>
      </extLst>
    </cfRule>
  </conditionalFormatting>
  <conditionalFormatting sqref="I45 I7">
    <cfRule type="dataBar" priority="131">
      <dataBar>
        <cfvo type="num" val="0"/>
        <cfvo type="num" val="1"/>
        <color theme="0" tint="-0.249977111117893"/>
      </dataBar>
      <extLst>
        <ext xmlns:x14="http://schemas.microsoft.com/office/spreadsheetml/2009/9/main" uri="{B025F937-C7B1-47D3-B67F-A62EFF666E3E}">
          <x14:id>{622B8A56-846E-4B77-B9E4-AE0974EF23B6}</x14:id>
        </ext>
      </extLst>
    </cfRule>
  </conditionalFormatting>
  <conditionalFormatting sqref="M5:FC24">
    <cfRule type="expression" dxfId="8" priority="19">
      <formula>AND(TODAY()&gt;=M$5,TODAY()&lt;N$5)</formula>
    </cfRule>
  </conditionalFormatting>
  <conditionalFormatting sqref="M7:FC24">
    <cfRule type="expression" dxfId="7" priority="17">
      <formula>AND(task_start&lt;=M$5,ROUNDDOWN((task_end-task_start+1)*task_progress,0)+task_start-1&gt;=M$5)</formula>
    </cfRule>
    <cfRule type="expression" dxfId="6" priority="18" stopIfTrue="1">
      <formula>AND(task_end&gt;=M$5,task_start&lt;N$5)</formula>
    </cfRule>
  </conditionalFormatting>
  <conditionalFormatting sqref="M27:FC45">
    <cfRule type="expression" dxfId="5" priority="3">
      <formula>AND(task_start&lt;=M$5,ROUNDDOWN((task_end-task_start+1)*task_progress,0)+task_start-1&gt;=M$5)</formula>
    </cfRule>
    <cfRule type="expression" dxfId="4" priority="4" stopIfTrue="1">
      <formula>AND(task_end&gt;=M$5,task_start&lt;N$5)</formula>
    </cfRule>
    <cfRule type="expression" dxfId="3" priority="5">
      <formula>AND(TODAY()&gt;=M$5,TODAY()&lt;N$5)</formula>
    </cfRule>
  </conditionalFormatting>
  <conditionalFormatting sqref="N25:FC26">
    <cfRule type="expression" dxfId="2" priority="144">
      <formula>AND(task_start&lt;=N$5,ROUNDDOWN((task_end-task_start+1)*task_progress,0)+task_start-1&gt;=N$5)</formula>
    </cfRule>
    <cfRule type="expression" dxfId="1" priority="145" stopIfTrue="1">
      <formula>AND(task_end&gt;=N$5,task_start&lt;O$5)</formula>
    </cfRule>
    <cfRule type="expression" dxfId="0" priority="150">
      <formula>AND(TODAY()&gt;=N$5,TODAY()&lt;O$5)</formula>
    </cfRule>
  </conditionalFormatting>
  <dataValidations count="1">
    <dataValidation type="whole" operator="greaterThanOrEqual" allowBlank="1" showInputMessage="1" promptTitle="显示周数" prompt="更改此数字将滚动甘特图视图。" sqref="J4" xr:uid="{00000000-0002-0000-0000-000000000000}">
      <formula1>1</formula1>
    </dataValidation>
  </dataValidations>
  <printOptions horizontalCentered="1"/>
  <pageMargins left="0.34930555555555598" right="0.34930555555555598" top="0.34930555555555598" bottom="0.5" header="0.3" footer="0.3"/>
  <pageSetup paperSize="9" scale="21"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E811520-6734-4D9F-968A-BC52DA289A96}">
            <x14:dataBar minLength="0" maxLength="100" gradient="0">
              <x14:cfvo type="num">
                <xm:f>0</xm:f>
              </x14:cfvo>
              <x14:cfvo type="num">
                <xm:f>1</xm:f>
              </x14:cfvo>
              <x14:negativeFillColor rgb="FFFF0000"/>
              <x14:axisColor rgb="FF000000"/>
            </x14:dataBar>
          </x14:cfRule>
          <xm:sqref>I16:I30 I8:I14</xm:sqref>
        </x14:conditionalFormatting>
        <x14:conditionalFormatting xmlns:xm="http://schemas.microsoft.com/office/excel/2006/main">
          <x14:cfRule type="dataBar" id="{FB94C8F7-ADF3-4D60-971B-6B5B8A9D9958}">
            <x14:dataBar minLength="0" maxLength="100" gradient="0">
              <x14:cfvo type="num">
                <xm:f>0</xm:f>
              </x14:cfvo>
              <x14:cfvo type="num">
                <xm:f>1</xm:f>
              </x14:cfvo>
              <x14:negativeFillColor rgb="FFFF0000"/>
              <x14:axisColor rgb="FF000000"/>
            </x14:dataBar>
          </x14:cfRule>
          <xm:sqref>I15</xm:sqref>
        </x14:conditionalFormatting>
        <x14:conditionalFormatting xmlns:xm="http://schemas.microsoft.com/office/excel/2006/main">
          <x14:cfRule type="dataBar" id="{A168FBD8-0825-4D68-ACA4-D987DE1F65FB}">
            <x14:dataBar minLength="0" maxLength="100" gradient="0">
              <x14:cfvo type="num">
                <xm:f>0</xm:f>
              </x14:cfvo>
              <x14:cfvo type="num">
                <xm:f>1</xm:f>
              </x14:cfvo>
              <x14:negativeFillColor rgb="FFFF0000"/>
              <x14:axisColor rgb="FF000000"/>
            </x14:dataBar>
          </x14:cfRule>
          <xm:sqref>I31</xm:sqref>
        </x14:conditionalFormatting>
        <x14:conditionalFormatting xmlns:xm="http://schemas.microsoft.com/office/excel/2006/main">
          <x14:cfRule type="dataBar" id="{4F06369B-4985-4632-A04E-A5A87675ED52}">
            <x14:dataBar minLength="0" maxLength="100" gradient="0">
              <x14:cfvo type="num">
                <xm:f>0</xm:f>
              </x14:cfvo>
              <x14:cfvo type="num">
                <xm:f>1</xm:f>
              </x14:cfvo>
              <x14:negativeFillColor rgb="FFFF0000"/>
              <x14:axisColor rgb="FF000000"/>
            </x14:dataBar>
          </x14:cfRule>
          <xm:sqref>I32:I35</xm:sqref>
        </x14:conditionalFormatting>
        <x14:conditionalFormatting xmlns:xm="http://schemas.microsoft.com/office/excel/2006/main">
          <x14:cfRule type="dataBar" id="{55D1DDE4-9F49-4547-82EB-2299382889A2}">
            <x14:dataBar minLength="0" maxLength="100" gradient="0">
              <x14:cfvo type="num">
                <xm:f>0</xm:f>
              </x14:cfvo>
              <x14:cfvo type="num">
                <xm:f>1</xm:f>
              </x14:cfvo>
              <x14:negativeFillColor rgb="FFFF0000"/>
              <x14:axisColor rgb="FF000000"/>
            </x14:dataBar>
          </x14:cfRule>
          <xm:sqref>I36</xm:sqref>
        </x14:conditionalFormatting>
        <x14:conditionalFormatting xmlns:xm="http://schemas.microsoft.com/office/excel/2006/main">
          <x14:cfRule type="dataBar" id="{1B4C305B-587A-4311-9869-7ABBA82BEAFE}">
            <x14:dataBar minLength="0" maxLength="100" gradient="0">
              <x14:cfvo type="num">
                <xm:f>0</xm:f>
              </x14:cfvo>
              <x14:cfvo type="num">
                <xm:f>1</xm:f>
              </x14:cfvo>
              <x14:negativeFillColor rgb="FFFF0000"/>
              <x14:axisColor rgb="FF000000"/>
            </x14:dataBar>
          </x14:cfRule>
          <xm:sqref>I38</xm:sqref>
        </x14:conditionalFormatting>
        <x14:conditionalFormatting xmlns:xm="http://schemas.microsoft.com/office/excel/2006/main">
          <x14:cfRule type="dataBar" id="{AB6C7CA4-91BF-47CF-BD83-9759541BF27B}">
            <x14:dataBar minLength="0" maxLength="100" gradient="0">
              <x14:cfvo type="num">
                <xm:f>0</xm:f>
              </x14:cfvo>
              <x14:cfvo type="num">
                <xm:f>1</xm:f>
              </x14:cfvo>
              <x14:negativeFillColor rgb="FFFF0000"/>
              <x14:axisColor rgb="FF000000"/>
            </x14:dataBar>
          </x14:cfRule>
          <xm:sqref>I39 I37</xm:sqref>
        </x14:conditionalFormatting>
        <x14:conditionalFormatting xmlns:xm="http://schemas.microsoft.com/office/excel/2006/main">
          <x14:cfRule type="dataBar" id="{D438B69A-A5DF-42BE-A666-AF81B252DA65}">
            <x14:dataBar minLength="0" maxLength="100" gradient="0">
              <x14:cfvo type="num">
                <xm:f>0</xm:f>
              </x14:cfvo>
              <x14:cfvo type="num">
                <xm:f>1</xm:f>
              </x14:cfvo>
              <x14:negativeFillColor rgb="FFFF0000"/>
              <x14:axisColor rgb="FF000000"/>
            </x14:dataBar>
          </x14:cfRule>
          <xm:sqref>I40</xm:sqref>
        </x14:conditionalFormatting>
        <x14:conditionalFormatting xmlns:xm="http://schemas.microsoft.com/office/excel/2006/main">
          <x14:cfRule type="dataBar" id="{0BBDB119-E8BC-444F-9D1C-9415DBA33B62}">
            <x14:dataBar minLength="0" maxLength="100" gradient="0">
              <x14:cfvo type="num">
                <xm:f>0</xm:f>
              </x14:cfvo>
              <x14:cfvo type="num">
                <xm:f>1</xm:f>
              </x14:cfvo>
              <x14:negativeFillColor rgb="FFFF0000"/>
              <x14:axisColor rgb="FF000000"/>
            </x14:dataBar>
          </x14:cfRule>
          <xm:sqref>I41:I44</xm:sqref>
        </x14:conditionalFormatting>
        <x14:conditionalFormatting xmlns:xm="http://schemas.microsoft.com/office/excel/2006/main">
          <x14:cfRule type="dataBar" id="{622B8A56-846E-4B77-B9E4-AE0974EF23B6}">
            <x14:dataBar minLength="0" maxLength="100" gradient="0">
              <x14:cfvo type="num">
                <xm:f>0</xm:f>
              </x14:cfvo>
              <x14:cfvo type="num">
                <xm:f>1</xm:f>
              </x14:cfvo>
              <x14:negativeFillColor rgb="FFFF0000"/>
              <x14:axisColor rgb="FF000000"/>
            </x14:dataBar>
          </x14:cfRule>
          <xm:sqref>I45 I7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求职项目</vt:lpstr>
      <vt:lpstr>求职项目!Print_Titles</vt:lpstr>
      <vt:lpstr>求职项目!task_end</vt:lpstr>
      <vt:lpstr>求职项目!task_progress</vt:lpstr>
      <vt:lpstr>求职项目!task_start</vt:lpstr>
      <vt:lpstr>显示周数</vt:lpstr>
      <vt:lpstr>项目开始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郑志伟</dc:creator>
  <cp:lastModifiedBy>Junhua H. Wang (NSB)</cp:lastModifiedBy>
  <dcterms:created xsi:type="dcterms:W3CDTF">2019-03-20T17:17:00Z</dcterms:created>
  <dcterms:modified xsi:type="dcterms:W3CDTF">2024-07-16T09:22:51Z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F1E3A99865ED474CB5053EA4CB6BBE1D</vt:lpwstr>
  </property>
  <property fmtid="{D5CDD505-2E9C-101B-9397-08002B2CF9AE}" pid="3" name="KSOProductBuildVer">
    <vt:lpwstr>2052-3.9.0.6159</vt:lpwstr>
  </property>
</Properties>
</file>