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/>
  <c r="E14" i="1"/>
  <c r="J13" i="1"/>
  <c r="E13" i="1"/>
  <c r="J6" i="1" l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<sst xmlns="http://schemas.openxmlformats.org/spreadsheetml/2006/main" count="146" uniqueCount="49">
  <si>
    <t>제품코드</t>
    <phoneticPr fontId="2" type="noConversion"/>
  </si>
  <si>
    <t>모델명</t>
    <phoneticPr fontId="2" type="noConversion"/>
  </si>
  <si>
    <t>제조사</t>
    <phoneticPr fontId="2" type="noConversion"/>
  </si>
  <si>
    <t>가격</t>
    <phoneticPr fontId="2" type="noConversion"/>
  </si>
  <si>
    <t>방식</t>
    <phoneticPr fontId="2" type="noConversion"/>
  </si>
  <si>
    <t>소비전력
(W)</t>
    <phoneticPr fontId="2" type="noConversion"/>
  </si>
  <si>
    <t>등록일</t>
    <phoneticPr fontId="2" type="noConversion"/>
  </si>
  <si>
    <t>순위</t>
    <phoneticPr fontId="2" type="noConversion"/>
  </si>
  <si>
    <t>비고</t>
    <phoneticPr fontId="2" type="noConversion"/>
  </si>
  <si>
    <t>BK1-021</t>
    <phoneticPr fontId="2" type="noConversion"/>
  </si>
  <si>
    <t>RA2-019</t>
    <phoneticPr fontId="2" type="noConversion"/>
  </si>
  <si>
    <t>HL3-099</t>
    <phoneticPr fontId="2" type="noConversion"/>
  </si>
  <si>
    <t>RD1-035</t>
    <phoneticPr fontId="2" type="noConversion"/>
  </si>
  <si>
    <t>OE1-082</t>
    <phoneticPr fontId="2" type="noConversion"/>
  </si>
  <si>
    <t>OE1-082</t>
    <phoneticPr fontId="2" type="noConversion"/>
  </si>
  <si>
    <t>BE2-073</t>
    <phoneticPr fontId="2" type="noConversion"/>
  </si>
  <si>
    <t>HE2-052</t>
    <phoneticPr fontId="2" type="noConversion"/>
  </si>
  <si>
    <t>에이셉카모</t>
    <phoneticPr fontId="2" type="noConversion"/>
  </si>
  <si>
    <t>보헤미안무자계</t>
    <phoneticPr fontId="2" type="noConversion"/>
  </si>
  <si>
    <t>황토온돌마루</t>
    <phoneticPr fontId="2" type="noConversion"/>
  </si>
  <si>
    <t>라디라이트</t>
    <phoneticPr fontId="2" type="noConversion"/>
  </si>
  <si>
    <t>황토보료</t>
    <phoneticPr fontId="2" type="noConversion"/>
  </si>
  <si>
    <t>전기요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</si>
  <si>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</si>
  <si>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</si>
  <si>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</si>
  <si>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</si>
  <si>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</si>
  <si>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전기요</t>
    <phoneticPr fontId="2" type="noConversion"/>
  </si>
  <si>
    <t>보이로전기요</t>
    <phoneticPr fontId="2" type="noConversion"/>
  </si>
  <si>
    <t>올크리니베이직</t>
    <phoneticPr fontId="2" type="noConversion"/>
  </si>
  <si>
    <t>뉴드림스파</t>
    <phoneticPr fontId="2" type="noConversion"/>
  </si>
  <si>
    <t>보국전자</t>
    <phoneticPr fontId="2" type="noConversion"/>
  </si>
  <si>
    <t>리앤데코</t>
    <phoneticPr fontId="2" type="noConversion"/>
  </si>
  <si>
    <t>한일의료기</t>
    <phoneticPr fontId="2" type="noConversion"/>
  </si>
  <si>
    <t>라디언스</t>
    <phoneticPr fontId="2" type="noConversion"/>
  </si>
  <si>
    <t>일월전자</t>
    <phoneticPr fontId="2" type="noConversion"/>
  </si>
  <si>
    <t>일월전자</t>
    <phoneticPr fontId="2" type="noConversion"/>
  </si>
  <si>
    <t>보이로</t>
    <phoneticPr fontId="2" type="noConversion"/>
  </si>
  <si>
    <t>한일전기</t>
    <phoneticPr fontId="2" type="noConversion"/>
  </si>
  <si>
    <t>전기매트 가격 평균</t>
    <phoneticPr fontId="2" type="noConversion"/>
  </si>
  <si>
    <t>전기요 최고 소비전력</t>
    <phoneticPr fontId="2" type="noConversion"/>
  </si>
  <si>
    <t>두번째로 큰 가격</t>
    <phoneticPr fontId="2" type="noConversion"/>
  </si>
  <si>
    <t>제품코드</t>
    <phoneticPr fontId="2" type="noConversion"/>
  </si>
  <si>
    <t>소비전력
(W)</t>
    <phoneticPr fontId="2" type="noConversion"/>
  </si>
  <si>
    <t>전기요의 가격 평균</t>
    <phoneticPr fontId="2" type="noConversion"/>
  </si>
  <si>
    <t>R*</t>
    <phoneticPr fontId="2" type="noConversion"/>
  </si>
  <si>
    <t>BE2-073</t>
  </si>
  <si>
    <t>&gt;=200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</si>
</sst>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&quot;원&quot;"/>
    <numFmt numFmtId="177" formatCode="0000\-00\-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1" fillId="0" borderId="6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7" fontId="1" fillId="0" borderId="6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0" xfId="0" applyNumberFormat="1" applyFont="1" applyBorder="1">
      <alignment vertical="center"/>
    </xf>
    <xf numFmtId="0" fontId="0" fillId="0" borderId="0" xfId="0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6" fontId="1" fillId="0" borderId="15" xfId="0" applyNumberFormat="1" applyFont="1" applyBorder="1">
      <alignment vertical="center"/>
    </xf>
    <xf numFmtId="0" fontId="1" fillId="0" borderId="15" xfId="0" applyFont="1" applyBorder="1">
      <alignment vertical="center"/>
    </xf>
    <xf numFmtId="177" fontId="1" fillId="0" borderId="15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전기요 및 전기매트 제품 현황</a:t>
            </a:r>
            <a:endParaRPr lang="ko-KR" sz="2000" b="1"/>
          </a:p>
        </c:rich>
      </c:tx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(제1작업!$C$5:$C$6,제1작업!$C$8,제1작업!$C$10:$C$12)</c:f>
              <c:strCache>
                <c:ptCount val="6"/>
                <c:pt idx="0">
                  <c:v>에이셉카모</c:v>
                </c:pt>
                <c:pt idx="1">
                  <c:v>보헤미안무자계</c:v>
                </c:pt>
                <c:pt idx="2">
                  <c:v>라디라이트</c:v>
                </c:pt>
                <c:pt idx="3">
                  <c:v>황토보료</c:v>
                </c:pt>
                <c:pt idx="4">
                  <c:v>보이로전기요</c:v>
                </c:pt>
                <c:pt idx="5">
                  <c:v>올크리니베이직</c:v>
                </c:pt>
              </c:strCache>
            </c:strRef>
          </c:cat>
          <c:val>
            <c:numRef>
              <c:f>(제1작업!$F$5:$F$6,제1작업!$F$8,제1작업!$F$10:$F$12)</c:f>
              <c:numCache>
                <c:formatCode>#,##0"원"</c:formatCode>
                <c:ptCount val="6"/>
                <c:pt idx="0">
                  <c:v>83300</c:v>
                </c:pt>
                <c:pt idx="1">
                  <c:v>151260</c:v>
                </c:pt>
                <c:pt idx="2">
                  <c:v>210000</c:v>
                </c:pt>
                <c:pt idx="3">
                  <c:v>139860</c:v>
                </c:pt>
                <c:pt idx="4">
                  <c:v>163800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F-4AAC-A7C8-0D4580A43522}"/>
            </c:ext>
          </c:extLst>
        </c:ser>
        <c:ser>
          <c:idx val="1"/>
          <c:order val="1"/>
          <c:tx>
            <c:strRef>
              <c:f>제1작업!$G$4</c:f>
              <c:strCache>
                <c:ptCount val="1"/>
                <c:pt idx="0">
                  <c:v>소비전력
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(제1작업!$C$5:$C$6,제1작업!$C$8,제1작업!$C$10:$C$12)</c:f>
              <c:strCache>
                <c:ptCount val="6"/>
                <c:pt idx="0">
                  <c:v>에이셉카모</c:v>
                </c:pt>
                <c:pt idx="1">
                  <c:v>보헤미안무자계</c:v>
                </c:pt>
                <c:pt idx="2">
                  <c:v>라디라이트</c:v>
                </c:pt>
                <c:pt idx="3">
                  <c:v>황토보료</c:v>
                </c:pt>
                <c:pt idx="4">
                  <c:v>보이로전기요</c:v>
                </c:pt>
                <c:pt idx="5">
                  <c:v>올크리니베이직</c:v>
                </c:pt>
              </c:strCache>
            </c:strRef>
          </c:cat>
          <c:val>
            <c:numRef>
              <c:f>(제1작업!$G$5:$G$6,제1작업!$G$8,제1작업!$G$10:$G$12)</c:f>
              <c:numCache>
                <c:formatCode>General</c:formatCode>
                <c:ptCount val="6"/>
                <c:pt idx="0">
                  <c:v>95</c:v>
                </c:pt>
                <c:pt idx="1">
                  <c:v>190</c:v>
                </c:pt>
                <c:pt idx="2">
                  <c:v>75</c:v>
                </c:pt>
                <c:pt idx="3">
                  <c:v>180</c:v>
                </c:pt>
                <c:pt idx="4">
                  <c:v>120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F-4AAC-A7C8-0D4580A4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152415"/>
        <c:axId val="1436154495"/>
      </c:barChart>
      <c:catAx>
        <c:axId val="14361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36154495"/>
        <c:crosses val="autoZero"/>
        <c:auto val="1"/>
        <c:lblAlgn val="ctr"/>
        <c:lblOffset val="100"/>
        <c:noMultiLvlLbl val="0"/>
      </c:catAx>
      <c:valAx>
        <c:axId val="14361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36152415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0</xdr:row>
      <xdr:rowOff>47625</xdr:rowOff>
    </xdr:from>
    <xdr:to>
      <xdr:col>6</xdr:col>
      <xdr:colOff>409574</xdr:colOff>
      <xdr:row>2</xdr:row>
      <xdr:rowOff>190500</xdr:rowOff>
    </xdr:to>
    <xdr:sp macro="" textlink="">
      <xdr:nvSpPr>
        <xdr:cNvPr id="2" name="양쪽 모서리가 잘린 사각형 1"/>
        <xdr:cNvSpPr/>
      </xdr:nvSpPr>
      <xdr:spPr>
        <a:xfrm>
          <a:off x="190499" y="47625"/>
          <a:ext cx="4619625" cy="6953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6</xdr:col>
      <xdr:colOff>523876</xdr:colOff>
      <xdr:row>0</xdr:row>
      <xdr:rowOff>123824</xdr:rowOff>
    </xdr:from>
    <xdr:to>
      <xdr:col>9</xdr:col>
      <xdr:colOff>657226</xdr:colOff>
      <xdr:row>2</xdr:row>
      <xdr:rowOff>190499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6" y="123824"/>
          <a:ext cx="25527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workbookViewId="0">
      <selection activeCell="F10" activeCellId="5" sqref="C4:C6 C8 C10:C12 F4:G6 F8:G8 F10:G12"/>
    </sheetView>
  </sheetViews>
  <sheetFormatPr defaultRowHeight="13.5" x14ac:dyDescent="0.3"/>
  <cols>
    <col min="1" max="1" width="1.625" style="1" customWidth="1"/>
    <col min="2" max="2" width="9" style="1"/>
    <col min="3" max="3" width="16.875" style="1" customWidth="1"/>
    <col min="4" max="4" width="9" style="1"/>
    <col min="5" max="5" width="11.125" style="1" customWidth="1"/>
    <col min="6" max="6" width="11.25" style="1" customWidth="1"/>
    <col min="7" max="7" width="9" style="1"/>
    <col min="8" max="8" width="13.75" style="1" customWidth="1"/>
    <col min="9" max="16384" width="9" style="1"/>
  </cols>
  <sheetData>
    <row r="1" spans="2:17" ht="21.75" customHeight="1" x14ac:dyDescent="0.3"/>
    <row r="2" spans="2:17" ht="21.75" customHeight="1" x14ac:dyDescent="0.3"/>
    <row r="3" spans="2:17" ht="21.75" customHeight="1" thickBot="1" x14ac:dyDescent="0.35"/>
    <row r="4" spans="2:17" ht="27.75" thickBot="1" x14ac:dyDescent="0.35">
      <c r="B4" s="9" t="s">
        <v>0</v>
      </c>
      <c r="C4" s="10" t="s">
        <v>1</v>
      </c>
      <c r="D4" s="10" t="s">
        <v>4</v>
      </c>
      <c r="E4" s="10" t="s">
        <v>2</v>
      </c>
      <c r="F4" s="10" t="s">
        <v>3</v>
      </c>
      <c r="G4" s="11" t="s">
        <v>5</v>
      </c>
      <c r="H4" s="10" t="s">
        <v>6</v>
      </c>
      <c r="I4" s="10" t="s">
        <v>7</v>
      </c>
      <c r="J4" s="12" t="s">
        <v>8</v>
      </c>
    </row>
    <row r="5" spans="2:17" ht="14.25" thickBot="1" x14ac:dyDescent="0.35">
      <c r="B5" s="14" t="s">
        <v>9</v>
      </c>
      <c r="C5" s="7" t="s">
        <v>17</v>
      </c>
      <c r="D5" s="7" t="s">
        <v>22</v>
      </c>
      <c r="E5" s="7" t="s">
        <v>32</v>
      </c>
      <c r="F5" s="17">
        <v>83300</v>
      </c>
      <c r="G5" s="3">
        <v>95</v>
      </c>
      <c r="H5" s="20">
        <v>20191023</v>
      </c>
      <c r="I5" s="7" t="str">
        <f t="shared" ref="I5:I12" si="0">_xlfn.RANK.EQ(G5:G12,소비전력,0)&amp;"위"</f>
        <v>7위</v>
      </c>
      <c r="J5" s="26" t="str">
        <f>IF(MID(B5,3,1)="1","싱글",IF(MID(B5,3,1)="2","더블","특대형"))</f>
        <v>싱글</v>
      </c>
    </row>
    <row r="6" spans="2:17" ht="14.25" thickBot="1" x14ac:dyDescent="0.35">
      <c r="B6" s="15" t="s">
        <v>10</v>
      </c>
      <c r="C6" s="13" t="s">
        <v>18</v>
      </c>
      <c r="D6" s="13" t="s">
        <v>23</v>
      </c>
      <c r="E6" s="13" t="s">
        <v>33</v>
      </c>
      <c r="F6" s="18">
        <v>151260</v>
      </c>
      <c r="G6" s="2">
        <v>190</v>
      </c>
      <c r="H6" s="21">
        <v>20200415</v>
      </c>
      <c r="I6" s="13" t="str">
        <f t="shared" si="0"/>
        <v>3위</v>
      </c>
      <c r="J6" s="26" t="str">
        <f t="shared" ref="J6:J12" si="1">IF(MID(B6,3,1)="1","싱글",IF(MID(B6,3,1)="2","더블","특대형"))</f>
        <v>더블</v>
      </c>
    </row>
    <row r="7" spans="2:17" ht="14.25" thickBot="1" x14ac:dyDescent="0.35">
      <c r="B7" s="15" t="s">
        <v>11</v>
      </c>
      <c r="C7" s="13" t="s">
        <v>19</v>
      </c>
      <c r="D7" s="13" t="s">
        <v>24</v>
      </c>
      <c r="E7" s="13" t="s">
        <v>34</v>
      </c>
      <c r="F7" s="18">
        <v>220760</v>
      </c>
      <c r="G7" s="2">
        <v>350</v>
      </c>
      <c r="H7" s="21">
        <v>20201015</v>
      </c>
      <c r="I7" s="13" t="str">
        <f t="shared" si="0"/>
        <v>1위</v>
      </c>
      <c r="J7" s="26" t="str">
        <f t="shared" si="1"/>
        <v>특대형</v>
      </c>
    </row>
    <row r="8" spans="2:17" ht="14.25" thickBot="1" x14ac:dyDescent="0.35">
      <c r="B8" s="15" t="s">
        <v>12</v>
      </c>
      <c r="C8" s="13" t="s">
        <v>20</v>
      </c>
      <c r="D8" s="13" t="s">
        <v>25</v>
      </c>
      <c r="E8" s="13" t="s">
        <v>35</v>
      </c>
      <c r="F8" s="18">
        <v>210000</v>
      </c>
      <c r="G8" s="2">
        <v>75</v>
      </c>
      <c r="H8" s="21">
        <v>20200905</v>
      </c>
      <c r="I8" s="13" t="str">
        <f t="shared" si="0"/>
        <v>8위</v>
      </c>
      <c r="J8" s="26" t="str">
        <f t="shared" si="1"/>
        <v>싱글</v>
      </c>
    </row>
    <row r="9" spans="2:17" ht="14.25" thickBot="1" x14ac:dyDescent="0.35">
      <c r="B9" s="15" t="s">
        <v>13</v>
      </c>
      <c r="C9" s="13" t="s">
        <v>31</v>
      </c>
      <c r="D9" s="13" t="s">
        <v>26</v>
      </c>
      <c r="E9" s="13" t="s">
        <v>36</v>
      </c>
      <c r="F9" s="18">
        <v>80860</v>
      </c>
      <c r="G9" s="2">
        <v>240</v>
      </c>
      <c r="H9" s="21">
        <v>20190903</v>
      </c>
      <c r="I9" s="13" t="str">
        <f t="shared" si="0"/>
        <v>2위</v>
      </c>
      <c r="J9" s="26" t="str">
        <f t="shared" si="1"/>
        <v>싱글</v>
      </c>
    </row>
    <row r="10" spans="2:17" ht="14.25" thickBot="1" x14ac:dyDescent="0.35">
      <c r="B10" s="15" t="s">
        <v>14</v>
      </c>
      <c r="C10" s="13" t="s">
        <v>21</v>
      </c>
      <c r="D10" s="13" t="s">
        <v>27</v>
      </c>
      <c r="E10" s="13" t="s">
        <v>37</v>
      </c>
      <c r="F10" s="18">
        <v>139860</v>
      </c>
      <c r="G10" s="2">
        <v>180</v>
      </c>
      <c r="H10" s="21">
        <v>20201121</v>
      </c>
      <c r="I10" s="13" t="str">
        <f t="shared" si="0"/>
        <v>4위</v>
      </c>
      <c r="J10" s="26" t="str">
        <f t="shared" si="1"/>
        <v>싱글</v>
      </c>
    </row>
    <row r="11" spans="2:17" ht="14.25" thickBot="1" x14ac:dyDescent="0.35">
      <c r="B11" s="15" t="s">
        <v>15</v>
      </c>
      <c r="C11" s="13" t="s">
        <v>29</v>
      </c>
      <c r="D11" s="13" t="s">
        <v>28</v>
      </c>
      <c r="E11" s="13" t="s">
        <v>38</v>
      </c>
      <c r="F11" s="18">
        <v>163800</v>
      </c>
      <c r="G11" s="2">
        <v>120</v>
      </c>
      <c r="H11" s="21">
        <v>20191008</v>
      </c>
      <c r="I11" s="13" t="str">
        <f t="shared" si="0"/>
        <v>6위</v>
      </c>
      <c r="J11" s="26" t="str">
        <f t="shared" si="1"/>
        <v>더블</v>
      </c>
    </row>
    <row r="12" spans="2:17" ht="14.25" thickBot="1" x14ac:dyDescent="0.35">
      <c r="B12" s="16" t="s">
        <v>16</v>
      </c>
      <c r="C12" s="8" t="s">
        <v>30</v>
      </c>
      <c r="D12" s="8" t="s">
        <v>22</v>
      </c>
      <c r="E12" s="8" t="s">
        <v>39</v>
      </c>
      <c r="F12" s="19">
        <v>95000</v>
      </c>
      <c r="G12" s="5">
        <v>150</v>
      </c>
      <c r="H12" s="22">
        <v>20200919</v>
      </c>
      <c r="I12" s="8" t="str">
        <f t="shared" si="0"/>
        <v>5위</v>
      </c>
      <c r="J12" s="26" t="str">
        <f t="shared" si="1"/>
        <v>더블</v>
      </c>
    </row>
    <row r="13" spans="2:17" x14ac:dyDescent="0.3">
      <c r="B13" s="27" t="s">
        <v>40</v>
      </c>
      <c r="C13" s="28"/>
      <c r="D13" s="28"/>
      <c r="E13" s="3">
        <f>SUMIF(D5:D12,"전기매트",F5:F12)/COUNTIF(D5:D12,"전기매트")</f>
        <v>167040</v>
      </c>
      <c r="F13" s="31"/>
      <c r="G13" s="28" t="s">
        <v>42</v>
      </c>
      <c r="H13" s="28"/>
      <c r="I13" s="28"/>
      <c r="J13" s="4">
        <f>LARGE(F5:F12,2)</f>
        <v>210000</v>
      </c>
    </row>
    <row r="14" spans="2:17" ht="27.75" thickBot="1" x14ac:dyDescent="0.35">
      <c r="B14" s="29" t="s">
        <v>41</v>
      </c>
      <c r="C14" s="30"/>
      <c r="D14" s="30"/>
      <c r="E14" s="5">
        <f>DMAX(B4:H12,6,D4:D5)</f>
        <v>150</v>
      </c>
      <c r="F14" s="32"/>
      <c r="G14" s="25" t="s">
        <v>43</v>
      </c>
      <c r="H14" s="5" t="s">
        <v>47</v>
      </c>
      <c r="I14" s="24" t="s">
        <v>44</v>
      </c>
      <c r="J14" s="6">
        <f>VLOOKUP(H14,B4:H12,6,0)</f>
        <v>120</v>
      </c>
    </row>
    <row r="15" spans="2:17" ht="16.5" x14ac:dyDescent="0.3">
      <c r="N15" s="23"/>
      <c r="O15"/>
      <c r="P15"/>
      <c r="Q15"/>
    </row>
    <row r="16" spans="2:17" ht="15" customHeight="1" x14ac:dyDescent="0.3">
      <c r="N16" s="23"/>
      <c r="O16"/>
      <c r="P16"/>
      <c r="Q16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$G5&lt;=150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11" sqref="H11"/>
    </sheetView>
  </sheetViews>
  <sheetFormatPr defaultRowHeight="13.5" x14ac:dyDescent="0.3"/>
  <cols>
    <col min="1" max="1" width="1.625" style="1" customWidth="1"/>
    <col min="2" max="2" width="17" style="1" customWidth="1"/>
    <col min="3" max="3" width="15.5" style="1" customWidth="1"/>
    <col min="4" max="4" width="9" style="1"/>
    <col min="5" max="5" width="11.25" style="1" customWidth="1"/>
    <col min="6" max="6" width="11.375" style="1" bestFit="1" customWidth="1"/>
    <col min="7" max="7" width="9.125" style="1" bestFit="1" customWidth="1"/>
    <col min="8" max="8" width="13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4</v>
      </c>
      <c r="E2" s="10" t="s">
        <v>2</v>
      </c>
      <c r="F2" s="10" t="s">
        <v>3</v>
      </c>
      <c r="G2" s="11" t="s">
        <v>5</v>
      </c>
      <c r="H2" s="10" t="s">
        <v>6</v>
      </c>
    </row>
    <row r="3" spans="2:8" x14ac:dyDescent="0.3">
      <c r="B3" s="14" t="s">
        <v>9</v>
      </c>
      <c r="C3" s="7" t="s">
        <v>17</v>
      </c>
      <c r="D3" s="7" t="s">
        <v>22</v>
      </c>
      <c r="E3" s="7" t="s">
        <v>32</v>
      </c>
      <c r="F3" s="17">
        <v>71200</v>
      </c>
      <c r="G3" s="3">
        <v>95</v>
      </c>
      <c r="H3" s="20">
        <v>20191023</v>
      </c>
    </row>
    <row r="4" spans="2:8" x14ac:dyDescent="0.3">
      <c r="B4" s="15" t="s">
        <v>10</v>
      </c>
      <c r="C4" s="13" t="s">
        <v>18</v>
      </c>
      <c r="D4" s="13" t="s">
        <v>23</v>
      </c>
      <c r="E4" s="13" t="s">
        <v>33</v>
      </c>
      <c r="F4" s="18">
        <v>151260</v>
      </c>
      <c r="G4" s="2">
        <v>190</v>
      </c>
      <c r="H4" s="21">
        <v>20200415</v>
      </c>
    </row>
    <row r="5" spans="2:8" x14ac:dyDescent="0.3">
      <c r="B5" s="15" t="s">
        <v>11</v>
      </c>
      <c r="C5" s="13" t="s">
        <v>19</v>
      </c>
      <c r="D5" s="13" t="s">
        <v>24</v>
      </c>
      <c r="E5" s="13" t="s">
        <v>34</v>
      </c>
      <c r="F5" s="18">
        <v>220760</v>
      </c>
      <c r="G5" s="2">
        <v>350</v>
      </c>
      <c r="H5" s="21">
        <v>20201015</v>
      </c>
    </row>
    <row r="6" spans="2:8" x14ac:dyDescent="0.3">
      <c r="B6" s="15" t="s">
        <v>12</v>
      </c>
      <c r="C6" s="13" t="s">
        <v>20</v>
      </c>
      <c r="D6" s="13" t="s">
        <v>23</v>
      </c>
      <c r="E6" s="13" t="s">
        <v>35</v>
      </c>
      <c r="F6" s="18">
        <v>210000</v>
      </c>
      <c r="G6" s="2">
        <v>75</v>
      </c>
      <c r="H6" s="21">
        <v>20200905</v>
      </c>
    </row>
    <row r="7" spans="2:8" x14ac:dyDescent="0.3">
      <c r="B7" s="15" t="s">
        <v>13</v>
      </c>
      <c r="C7" s="13" t="s">
        <v>31</v>
      </c>
      <c r="D7" s="13" t="s">
        <v>26</v>
      </c>
      <c r="E7" s="13" t="s">
        <v>36</v>
      </c>
      <c r="F7" s="18">
        <v>80860</v>
      </c>
      <c r="G7" s="2">
        <v>240</v>
      </c>
      <c r="H7" s="21">
        <v>20190903</v>
      </c>
    </row>
    <row r="8" spans="2:8" x14ac:dyDescent="0.3">
      <c r="B8" s="15" t="s">
        <v>14</v>
      </c>
      <c r="C8" s="13" t="s">
        <v>21</v>
      </c>
      <c r="D8" s="13" t="s">
        <v>27</v>
      </c>
      <c r="E8" s="13" t="s">
        <v>37</v>
      </c>
      <c r="F8" s="18">
        <v>139860</v>
      </c>
      <c r="G8" s="2">
        <v>180</v>
      </c>
      <c r="H8" s="21">
        <v>20201121</v>
      </c>
    </row>
    <row r="9" spans="2:8" x14ac:dyDescent="0.3">
      <c r="B9" s="15" t="s">
        <v>15</v>
      </c>
      <c r="C9" s="13" t="s">
        <v>29</v>
      </c>
      <c r="D9" s="13" t="s">
        <v>22</v>
      </c>
      <c r="E9" s="13" t="s">
        <v>38</v>
      </c>
      <c r="F9" s="18">
        <v>163800</v>
      </c>
      <c r="G9" s="2">
        <v>120</v>
      </c>
      <c r="H9" s="21">
        <v>20191008</v>
      </c>
    </row>
    <row r="10" spans="2:8" ht="14.25" thickBot="1" x14ac:dyDescent="0.35">
      <c r="B10" s="33" t="s">
        <v>16</v>
      </c>
      <c r="C10" s="34" t="s">
        <v>30</v>
      </c>
      <c r="D10" s="34" t="s">
        <v>22</v>
      </c>
      <c r="E10" s="34" t="s">
        <v>39</v>
      </c>
      <c r="F10" s="35">
        <v>95000</v>
      </c>
      <c r="G10" s="36">
        <v>150</v>
      </c>
      <c r="H10" s="37">
        <v>20200919</v>
      </c>
    </row>
    <row r="11" spans="2:8" ht="14.25" thickBot="1" x14ac:dyDescent="0.35">
      <c r="B11" s="38" t="s">
        <v>45</v>
      </c>
      <c r="C11" s="39"/>
      <c r="D11" s="39"/>
      <c r="E11" s="39"/>
      <c r="F11" s="39"/>
      <c r="G11" s="39"/>
      <c r="H11" s="40">
        <f>DAVERAGE(B2:H10,5,D2:D3)</f>
        <v>110000</v>
      </c>
    </row>
    <row r="13" spans="2:8" ht="14.25" thickBot="1" x14ac:dyDescent="0.35"/>
    <row r="14" spans="2:8" ht="27.75" thickBot="1" x14ac:dyDescent="0.35">
      <c r="B14" s="9" t="s">
        <v>0</v>
      </c>
      <c r="C14" s="11" t="s">
        <v>5</v>
      </c>
    </row>
    <row r="15" spans="2:8" x14ac:dyDescent="0.3">
      <c r="B15" s="1" t="s">
        <v>46</v>
      </c>
    </row>
    <row r="16" spans="2:8" x14ac:dyDescent="0.3">
      <c r="C16" s="1" t="s">
        <v>48</v>
      </c>
    </row>
    <row r="17" spans="2:5" ht="14.25" thickBot="1" x14ac:dyDescent="0.35"/>
    <row r="18" spans="2:5" ht="14.25" thickBot="1" x14ac:dyDescent="0.35">
      <c r="B18" s="10" t="s">
        <v>1</v>
      </c>
      <c r="C18" s="10" t="s">
        <v>4</v>
      </c>
      <c r="D18" s="10" t="s">
        <v>2</v>
      </c>
      <c r="E18" s="10" t="s">
        <v>3</v>
      </c>
    </row>
    <row r="19" spans="2:5" x14ac:dyDescent="0.3">
      <c r="B19" s="13" t="s">
        <v>18</v>
      </c>
      <c r="C19" s="13" t="s">
        <v>23</v>
      </c>
      <c r="D19" s="13" t="s">
        <v>33</v>
      </c>
      <c r="E19" s="18">
        <v>151260</v>
      </c>
    </row>
    <row r="20" spans="2:5" x14ac:dyDescent="0.3">
      <c r="B20" s="13" t="s">
        <v>19</v>
      </c>
      <c r="C20" s="13" t="s">
        <v>24</v>
      </c>
      <c r="D20" s="13" t="s">
        <v>34</v>
      </c>
      <c r="E20" s="18">
        <v>220760</v>
      </c>
    </row>
    <row r="21" spans="2:5" x14ac:dyDescent="0.3">
      <c r="B21" s="13" t="s">
        <v>20</v>
      </c>
      <c r="C21" s="13" t="s">
        <v>23</v>
      </c>
      <c r="D21" s="13" t="s">
        <v>35</v>
      </c>
      <c r="E21" s="18">
        <v>210000</v>
      </c>
    </row>
    <row r="22" spans="2:5" x14ac:dyDescent="0.3">
      <c r="B22" s="13" t="s">
        <v>31</v>
      </c>
      <c r="C22" s="13" t="s">
        <v>26</v>
      </c>
      <c r="D22" s="13" t="s">
        <v>36</v>
      </c>
      <c r="E22" s="18">
        <v>80860</v>
      </c>
    </row>
    <row r="23" spans="2:5" ht="16.5" x14ac:dyDescent="0.3">
      <c r="B23"/>
      <c r="C23"/>
      <c r="D23"/>
      <c r="E23"/>
    </row>
    <row r="24" spans="2:5" ht="16.5" x14ac:dyDescent="0.3">
      <c r="B24"/>
      <c r="C24"/>
      <c r="D24"/>
      <c r="E24"/>
    </row>
  </sheetData>
  <mergeCells count="1">
    <mergeCell ref="B11:G11"/>
  </mergeCells>
  <phoneticPr fontId="2" type="noConversion"/>
  <conditionalFormatting sqref="B3:H10">
    <cfRule type="expression" dxfId="1" priority="1">
      <formula>$G3&lt;=150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E16" sqref="E16"/>
    </sheetView>
  </sheetViews>
  <sheetFormatPr defaultRowHeight="13.5" x14ac:dyDescent="0.3"/>
  <cols>
    <col min="1" max="1" width="1.625" style="1" customWidth="1"/>
    <col min="2" max="2" width="9" style="1"/>
    <col min="3" max="3" width="15.375" style="1" customWidth="1"/>
    <col min="4" max="4" width="9" style="1"/>
    <col min="5" max="5" width="10.875" style="1" customWidth="1"/>
    <col min="6" max="6" width="12.875" style="1" customWidth="1"/>
    <col min="7" max="7" width="9" style="1"/>
    <col min="8" max="8" width="17.125" style="1" customWidth="1"/>
    <col min="9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4</v>
      </c>
      <c r="E2" s="10" t="s">
        <v>2</v>
      </c>
      <c r="F2" s="10" t="s">
        <v>3</v>
      </c>
      <c r="G2" s="11" t="s">
        <v>5</v>
      </c>
      <c r="H2" s="10" t="s">
        <v>6</v>
      </c>
    </row>
    <row r="3" spans="2:8" x14ac:dyDescent="0.3">
      <c r="B3" s="14" t="s">
        <v>9</v>
      </c>
      <c r="C3" s="7" t="s">
        <v>17</v>
      </c>
      <c r="D3" s="7" t="s">
        <v>22</v>
      </c>
      <c r="E3" s="7" t="s">
        <v>32</v>
      </c>
      <c r="F3" s="17">
        <v>83300</v>
      </c>
      <c r="G3" s="3">
        <v>95</v>
      </c>
      <c r="H3" s="20">
        <v>20191023</v>
      </c>
    </row>
    <row r="4" spans="2:8" x14ac:dyDescent="0.3">
      <c r="B4" s="15" t="s">
        <v>10</v>
      </c>
      <c r="C4" s="13" t="s">
        <v>18</v>
      </c>
      <c r="D4" s="13" t="s">
        <v>23</v>
      </c>
      <c r="E4" s="13" t="s">
        <v>33</v>
      </c>
      <c r="F4" s="18">
        <v>151260</v>
      </c>
      <c r="G4" s="2">
        <v>190</v>
      </c>
      <c r="H4" s="21">
        <v>20200415</v>
      </c>
    </row>
    <row r="5" spans="2:8" x14ac:dyDescent="0.3">
      <c r="B5" s="15" t="s">
        <v>11</v>
      </c>
      <c r="C5" s="13" t="s">
        <v>19</v>
      </c>
      <c r="D5" s="13" t="s">
        <v>24</v>
      </c>
      <c r="E5" s="13" t="s">
        <v>34</v>
      </c>
      <c r="F5" s="18">
        <v>220760</v>
      </c>
      <c r="G5" s="2">
        <v>350</v>
      </c>
      <c r="H5" s="21">
        <v>20201015</v>
      </c>
    </row>
    <row r="6" spans="2:8" x14ac:dyDescent="0.3">
      <c r="B6" s="15" t="s">
        <v>12</v>
      </c>
      <c r="C6" s="13" t="s">
        <v>20</v>
      </c>
      <c r="D6" s="13" t="s">
        <v>23</v>
      </c>
      <c r="E6" s="13" t="s">
        <v>35</v>
      </c>
      <c r="F6" s="18">
        <v>210000</v>
      </c>
      <c r="G6" s="2">
        <v>75</v>
      </c>
      <c r="H6" s="21">
        <v>20200905</v>
      </c>
    </row>
    <row r="7" spans="2:8" x14ac:dyDescent="0.3">
      <c r="B7" s="15" t="s">
        <v>13</v>
      </c>
      <c r="C7" s="13" t="s">
        <v>31</v>
      </c>
      <c r="D7" s="13" t="s">
        <v>26</v>
      </c>
      <c r="E7" s="13" t="s">
        <v>36</v>
      </c>
      <c r="F7" s="18">
        <v>80860</v>
      </c>
      <c r="G7" s="2">
        <v>240</v>
      </c>
      <c r="H7" s="21">
        <v>20190903</v>
      </c>
    </row>
    <row r="8" spans="2:8" x14ac:dyDescent="0.3">
      <c r="B8" s="15" t="s">
        <v>14</v>
      </c>
      <c r="C8" s="13" t="s">
        <v>21</v>
      </c>
      <c r="D8" s="13" t="s">
        <v>27</v>
      </c>
      <c r="E8" s="13" t="s">
        <v>37</v>
      </c>
      <c r="F8" s="18">
        <v>139860</v>
      </c>
      <c r="G8" s="2">
        <v>180</v>
      </c>
      <c r="H8" s="21">
        <v>20201121</v>
      </c>
    </row>
    <row r="9" spans="2:8" x14ac:dyDescent="0.3">
      <c r="B9" s="15" t="s">
        <v>15</v>
      </c>
      <c r="C9" s="13" t="s">
        <v>29</v>
      </c>
      <c r="D9" s="13" t="s">
        <v>22</v>
      </c>
      <c r="E9" s="13" t="s">
        <v>38</v>
      </c>
      <c r="F9" s="18">
        <v>163800</v>
      </c>
      <c r="G9" s="2">
        <v>120</v>
      </c>
      <c r="H9" s="21">
        <v>20191008</v>
      </c>
    </row>
    <row r="10" spans="2:8" ht="14.25" thickBot="1" x14ac:dyDescent="0.35">
      <c r="B10" s="16" t="s">
        <v>16</v>
      </c>
      <c r="C10" s="8" t="s">
        <v>30</v>
      </c>
      <c r="D10" s="8" t="s">
        <v>22</v>
      </c>
      <c r="E10" s="8" t="s">
        <v>39</v>
      </c>
      <c r="F10" s="19">
        <v>95000</v>
      </c>
      <c r="G10" s="5">
        <v>150</v>
      </c>
      <c r="H10" s="22">
        <v>20200919</v>
      </c>
    </row>
  </sheetData>
  <phoneticPr fontId="2" type="noConversion"/>
  <conditionalFormatting sqref="B3:H10">
    <cfRule type="expression" dxfId="0" priority="1">
      <formula>$G3&lt;=150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2023-04-26T22:51:13Z</dcterms:created>
  <dcterms:modified xsi:type="dcterms:W3CDTF">2023-04-27T05:38:10Z</dcterms:modified>
</cp:coreProperties>
</file>