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3" r:id="rId1"/>
    <sheet name="제2작업" sheetId="1" r:id="rId2"/>
    <sheet name="제3작업" sheetId="2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항목">제1작업!$E$5:$E$12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3" l="1"/>
  <c r="E14" i="3" l="1"/>
  <c r="E13" i="3"/>
  <c r="J13" i="3"/>
  <c r="J5" i="3"/>
  <c r="J6" i="3"/>
  <c r="J7" i="3"/>
  <c r="J8" i="3"/>
  <c r="J9" i="3"/>
  <c r="J10" i="3"/>
  <c r="J11" i="3"/>
  <c r="J12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<sst xmlns="http://schemas.openxmlformats.org/spreadsheetml/2006/main" count="109" uniqueCount="52">
  <si>
    <t>코드</t>
    <phoneticPr fontId="2" type="noConversion"/>
  </si>
  <si>
    <t>창업주</t>
    <phoneticPr fontId="2" type="noConversion"/>
  </si>
  <si>
    <t>창업일</t>
    <phoneticPr fontId="2" type="noConversion"/>
  </si>
  <si>
    <t>항목</t>
    <phoneticPr fontId="2" type="noConversion"/>
  </si>
  <si>
    <t>창업비용(원)</t>
    <phoneticPr fontId="2" type="noConversion"/>
  </si>
  <si>
    <t>인테리어
경비</t>
    <phoneticPr fontId="2" type="noConversion"/>
  </si>
  <si>
    <t>국산재료
사용비율</t>
    <phoneticPr fontId="2" type="noConversion"/>
  </si>
  <si>
    <t>지역</t>
    <phoneticPr fontId="2" type="noConversion"/>
  </si>
  <si>
    <t>비고</t>
    <phoneticPr fontId="2" type="noConversion"/>
  </si>
  <si>
    <t>K2661</t>
  </si>
  <si>
    <t>K2661</t>
    <phoneticPr fontId="2" type="noConversion"/>
  </si>
  <si>
    <t>K3968</t>
    <phoneticPr fontId="2" type="noConversion"/>
  </si>
  <si>
    <t>T1092</t>
    <phoneticPr fontId="2" type="noConversion"/>
  </si>
  <si>
    <t>K2154</t>
    <phoneticPr fontId="2" type="noConversion"/>
  </si>
  <si>
    <t>P1514</t>
    <phoneticPr fontId="2" type="noConversion"/>
  </si>
  <si>
    <t>P2603</t>
    <phoneticPr fontId="2" type="noConversion"/>
  </si>
  <si>
    <t>T1536</t>
    <phoneticPr fontId="2" type="noConversion"/>
  </si>
  <si>
    <t>K3843</t>
    <phoneticPr fontId="2" type="noConversion"/>
  </si>
  <si>
    <t>한사람</t>
    <phoneticPr fontId="2" type="noConversion"/>
  </si>
  <si>
    <t>홍준표</t>
    <phoneticPr fontId="2" type="noConversion"/>
  </si>
  <si>
    <t>한예지</t>
    <phoneticPr fontId="2" type="noConversion"/>
  </si>
  <si>
    <t>이소영</t>
    <phoneticPr fontId="2" type="noConversion"/>
  </si>
  <si>
    <t>임용균</t>
    <phoneticPr fontId="2" type="noConversion"/>
  </si>
  <si>
    <t>임유나</t>
    <phoneticPr fontId="2" type="noConversion"/>
  </si>
  <si>
    <t>조형준</t>
    <phoneticPr fontId="2" type="noConversion"/>
  </si>
  <si>
    <t>김유진</t>
    <phoneticPr fontId="2" type="noConversion"/>
  </si>
  <si>
    <t>핫도그</t>
    <phoneticPr fontId="2" type="noConversion"/>
  </si>
  <si>
    <t>떡갈비</t>
    <phoneticPr fontId="2" type="noConversion"/>
  </si>
  <si>
    <t>핫도그</t>
    <phoneticPr fontId="2" type="noConversion"/>
  </si>
  <si>
    <t>떡볶이</t>
    <phoneticPr fontId="2" type="noConversion"/>
  </si>
  <si>
    <t>떡볶이</t>
    <phoneticPr fontId="2" type="noConversion"/>
  </si>
  <si>
    <t>떡갈비</t>
    <phoneticPr fontId="2" type="noConversion"/>
  </si>
  <si>
    <t>핫도그</t>
    <phoneticPr fontId="2" type="noConversion"/>
  </si>
  <si>
    <t>핫도그 창업 개수</t>
    <phoneticPr fontId="2" type="noConversion"/>
  </si>
  <si>
    <t>떡볶이 창업비용(원) 평균</t>
    <phoneticPr fontId="2" type="noConversion"/>
  </si>
  <si>
    <t>최대 인테리어 경비</t>
    <phoneticPr fontId="2" type="noConversion"/>
  </si>
  <si>
    <t>코드</t>
    <phoneticPr fontId="2" type="noConversion"/>
  </si>
  <si>
    <t>인테리어
경비</t>
    <phoneticPr fontId="2" type="noConversion"/>
  </si>
  <si>
    <t>t*</t>
    <phoneticPr fontId="2" type="noConversion"/>
  </si>
  <si>
    <t>&lt;=10000</t>
    <phoneticPr fontId="2" type="noConversion"/>
  </si>
  <si>
    <t>총합계</t>
  </si>
  <si>
    <t>개수 : 코드</t>
  </si>
  <si>
    <t>떡갈비</t>
  </si>
  <si>
    <t>떡볶이</t>
  </si>
  <si>
    <t>핫도그</t>
  </si>
  <si>
    <t>창업비용(원)</t>
  </si>
  <si>
    <t>항목</t>
  </si>
  <si>
    <t>평균 : 인테리어</t>
  </si>
  <si>
    <t>30000001-45000000</t>
  </si>
  <si>
    <t>45000001-60000000</t>
  </si>
  <si>
    <t>60000001-75000000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</si>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</sst>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000\-00\-00"/>
    <numFmt numFmtId="177" formatCode="#,##0&quot;천원&quot;"/>
    <numFmt numFmtId="178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41" fontId="1" fillId="0" borderId="4" xfId="0" applyNumberFormat="1" applyFont="1" applyBorder="1">
      <alignment vertical="center"/>
    </xf>
    <xf numFmtId="41" fontId="1" fillId="0" borderId="1" xfId="0" applyNumberFormat="1" applyFont="1" applyBorder="1">
      <alignment vertical="center"/>
    </xf>
    <xf numFmtId="41" fontId="1" fillId="0" borderId="9" xfId="0" applyNumberFormat="1" applyFont="1" applyBorder="1">
      <alignment vertical="center"/>
    </xf>
    <xf numFmtId="177" fontId="1" fillId="0" borderId="4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177" fontId="1" fillId="0" borderId="9" xfId="0" applyNumberFormat="1" applyFont="1" applyBorder="1">
      <alignment vertical="center"/>
    </xf>
    <xf numFmtId="178" fontId="1" fillId="0" borderId="4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178" fontId="1" fillId="0" borderId="9" xfId="0" applyNumberFormat="1" applyFont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177" fontId="1" fillId="0" borderId="14" xfId="0" applyNumberFormat="1" applyFont="1" applyBorder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1" fontId="1" fillId="0" borderId="4" xfId="0" applyNumberFormat="1" applyFont="1" applyFill="1" applyBorder="1">
      <alignment vertical="center"/>
    </xf>
    <xf numFmtId="177" fontId="1" fillId="0" borderId="20" xfId="0" applyNumberFormat="1" applyFont="1" applyFill="1" applyBorder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1" fontId="1" fillId="0" borderId="1" xfId="0" applyNumberFormat="1" applyFont="1" applyFill="1" applyBorder="1">
      <alignment vertical="center"/>
    </xf>
    <xf numFmtId="177" fontId="1" fillId="0" borderId="21" xfId="0" applyNumberFormat="1" applyFont="1" applyFill="1" applyBorder="1">
      <alignment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41" fontId="1" fillId="0" borderId="26" xfId="0" applyNumberFormat="1" applyFont="1" applyFill="1" applyBorder="1">
      <alignment vertical="center"/>
    </xf>
    <xf numFmtId="177" fontId="1" fillId="0" borderId="27" xfId="0" applyNumberFormat="1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1" fontId="1" fillId="0" borderId="0" xfId="0" applyNumberFormat="1" applyFont="1" applyAlignment="1">
      <alignment horizontal="left" vertical="center"/>
    </xf>
    <xf numFmtId="0" fontId="1" fillId="0" borderId="0" xfId="0" applyNumberFormat="1" applyFont="1">
      <alignment vertical="center"/>
    </xf>
    <xf numFmtId="41" fontId="1" fillId="0" borderId="0" xfId="0" applyNumberFormat="1" applyFont="1">
      <alignment vertical="center"/>
    </xf>
    <xf numFmtId="0" fontId="1" fillId="0" borderId="0" xfId="0" applyNumberFormat="1" applyFont="1" applyAlignment="1">
      <alignment horizontal="center" vertical="center"/>
    </xf>
    <xf numFmtId="41" fontId="1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26"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천원&quot;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3" formatCode="_-* #,##0_-;\-* #,##0_-;_-* &quot;-&quot;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00B0F0"/>
      </font>
    </dxf>
    <dxf>
      <font>
        <color rgb="FF00B0F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핫도그 및 떡갈비의 창업비용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 w="127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인테리어경비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(제1작업!$G$5:$G$8,제1작업!$G$11:$G$12)</c:f>
              <c:numCache>
                <c:formatCode>#,##0"천원"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18000</c:v>
                </c:pt>
                <c:pt idx="3">
                  <c:v>20000</c:v>
                </c:pt>
                <c:pt idx="4">
                  <c:v>19500</c:v>
                </c:pt>
                <c:pt idx="5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B-4DFE-96ED-5DE7E99F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56867087"/>
        <c:axId val="1056867503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창업비용(원)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BCB-4DFE-96ED-5DE7E99FB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(제1작업!$F$5:$F$8,제1작업!$F$11:$F$12)</c:f>
              <c:numCache>
                <c:formatCode>_(* #,##0_);_(* \(#,##0\);_(* "-"_);_(@_)</c:formatCode>
                <c:ptCount val="6"/>
                <c:pt idx="0">
                  <c:v>45000000</c:v>
                </c:pt>
                <c:pt idx="1">
                  <c:v>50000000</c:v>
                </c:pt>
                <c:pt idx="2">
                  <c:v>60000000</c:v>
                </c:pt>
                <c:pt idx="3">
                  <c:v>55455500</c:v>
                </c:pt>
                <c:pt idx="4">
                  <c:v>62550000</c:v>
                </c:pt>
                <c:pt idx="5">
                  <c:v>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B-4DFE-96ED-5DE7E99F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33743"/>
        <c:axId val="1181436655"/>
      </c:lineChart>
      <c:catAx>
        <c:axId val="10568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56867503"/>
        <c:crosses val="autoZero"/>
        <c:auto val="1"/>
        <c:lblAlgn val="ctr"/>
        <c:lblOffset val="100"/>
        <c:noMultiLvlLbl val="0"/>
      </c:catAx>
      <c:valAx>
        <c:axId val="1056867503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#,##0&quot;천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56867087"/>
        <c:crosses val="autoZero"/>
        <c:crossBetween val="between"/>
        <c:majorUnit val="5000"/>
        <c:minorUnit val="1000"/>
      </c:valAx>
      <c:valAx>
        <c:axId val="1181436655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81433743"/>
        <c:crosses val="max"/>
        <c:crossBetween val="between"/>
      </c:valAx>
      <c:catAx>
        <c:axId val="118143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1436655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47624</xdr:rowOff>
    </xdr:from>
    <xdr:to>
      <xdr:col>6</xdr:col>
      <xdr:colOff>828675</xdr:colOff>
      <xdr:row>2</xdr:row>
      <xdr:rowOff>238125</xdr:rowOff>
    </xdr:to>
    <xdr:sp macro="" textlink="">
      <xdr:nvSpPr>
        <xdr:cNvPr id="4" name="순서도: 화면 표시 3"/>
        <xdr:cNvSpPr/>
      </xdr:nvSpPr>
      <xdr:spPr>
        <a:xfrm>
          <a:off x="152400" y="47624"/>
          <a:ext cx="4733925" cy="762001"/>
        </a:xfrm>
        <a:prstGeom prst="flowChartDisplay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240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프랜차이즈 창업 현황</a:t>
          </a:r>
        </a:p>
      </xdr:txBody>
    </xdr:sp>
    <xdr:clientData/>
  </xdr:twoCellAnchor>
  <xdr:twoCellAnchor editAs="oneCell">
    <xdr:from>
      <xdr:col>7</xdr:col>
      <xdr:colOff>123825</xdr:colOff>
      <xdr:row>0</xdr:row>
      <xdr:rowOff>123825</xdr:rowOff>
    </xdr:from>
    <xdr:to>
      <xdr:col>10</xdr:col>
      <xdr:colOff>190500</xdr:colOff>
      <xdr:row>2</xdr:row>
      <xdr:rowOff>219075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123825"/>
          <a:ext cx="22764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0.47315</cdr:x>
      <cdr:y>0.11297</cdr:y>
    </cdr:from>
    <cdr:to>
      <cdr:x>0.61829</cdr:x>
      <cdr:y>0.181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403360" y="687050"/>
          <a:ext cx="1350676" cy="413790"/>
        </a:xfrm>
        <a:prstGeom xmlns:a="http://schemas.openxmlformats.org/drawingml/2006/main" prst="wedgeRoundRectCallout">
          <a:avLst>
            <a:gd name="adj1" fmla="val 70497"/>
            <a:gd name="adj2" fmla="val -4942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창업비용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42.349602199072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창업주" numFmtId="0">
      <sharedItems/>
    </cacheField>
    <cacheField name="창업일" numFmtId="176">
      <sharedItems containsSemiMixedTypes="0" containsString="0" containsNumber="1" containsInteger="1" minValue="20190110" maxValue="20190205"/>
    </cacheField>
    <cacheField name="항목" numFmtId="0">
      <sharedItems count="3">
        <s v="핫도그"/>
        <s v="떡갈비"/>
        <s v="떡볶이"/>
      </sharedItems>
    </cacheField>
    <cacheField name="창업비용(원)" numFmtId="41">
      <sharedItems containsSemiMixedTypes="0" containsString="0" containsNumber="1" containsInteger="1" minValue="38500000" maxValue="62550000" count="8">
        <n v="45000000"/>
        <n v="50000000"/>
        <n v="60000000"/>
        <n v="55455500"/>
        <n v="38500000"/>
        <n v="45500000"/>
        <n v="62550000"/>
        <n v="40000000"/>
      </sharedItems>
      <fieldGroup base="4">
        <rangePr autoStart="0" autoEnd="0" startNum="30000001" endNum="75000000" groupInterval="15000000"/>
        <groupItems count="5">
          <s v="&lt;30000001"/>
          <s v="30000001-45000000"/>
          <s v="45000001-60000000"/>
          <s v="60000001-75000000"/>
          <s v="&gt;75000001"/>
        </groupItems>
      </fieldGroup>
    </cacheField>
    <cacheField name="인테리어_x000a_경비" numFmtId="177">
      <sharedItems containsSemiMixedTypes="0" containsString="0" containsNumber="1" containsInteger="1" minValue="8000" maxValue="20000"/>
    </cacheField>
    <cacheField name="국산재료_x000a_사용비율" numFmtId="178">
      <sharedItems containsSemiMixedTypes="0" containsString="0" containsNumber="1" minValue="0.7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K2661"/>
    <s v="한사람"/>
    <n v="20190115"/>
    <x v="0"/>
    <x v="0"/>
    <n v="10000"/>
    <n v="0.95"/>
  </r>
  <r>
    <s v="K3968"/>
    <s v="홍준표"/>
    <n v="20190201"/>
    <x v="1"/>
    <x v="1"/>
    <n v="15000"/>
    <n v="0.8"/>
  </r>
  <r>
    <s v="T1092"/>
    <s v="한예지"/>
    <n v="20190110"/>
    <x v="0"/>
    <x v="2"/>
    <n v="18000"/>
    <n v="0.88500000000000001"/>
  </r>
  <r>
    <s v="K2154"/>
    <s v="이소영"/>
    <n v="20190115"/>
    <x v="1"/>
    <x v="3"/>
    <n v="20000"/>
    <n v="0.755"/>
  </r>
  <r>
    <s v="P1514"/>
    <s v="임용균"/>
    <n v="20190201"/>
    <x v="2"/>
    <x v="4"/>
    <n v="8000"/>
    <n v="0.7"/>
  </r>
  <r>
    <s v="P2603"/>
    <s v="임유나"/>
    <n v="20190205"/>
    <x v="2"/>
    <x v="5"/>
    <n v="12000"/>
    <n v="0.85"/>
  </r>
  <r>
    <s v="T1536"/>
    <s v="조형준"/>
    <n v="20190117"/>
    <x v="1"/>
    <x v="6"/>
    <n v="19500"/>
    <n v="0.82499999999999996"/>
  </r>
  <r>
    <s v="K3843"/>
    <s v="김유진"/>
    <n v="20190201"/>
    <x v="0"/>
    <x v="7"/>
    <n v="9500"/>
    <n v="0.925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창업비용(원)" colHeaderCaption="항목">
  <location ref="B2:H8" firstHeaderRow="1" firstDataRow="3" firstDataCol="1"/>
  <pivotFields count="7">
    <pivotField dataField="1" showAll="0"/>
    <pivotField showAll="0"/>
    <pivotField numFmtId="176" showAll="0"/>
    <pivotField axis="axisCol" showAll="0" sortType="descending">
      <items count="4">
        <item x="0"/>
        <item x="2"/>
        <item x="1"/>
        <item t="default"/>
      </items>
    </pivotField>
    <pivotField axis="axisRow" numFmtId="41" showAll="0">
      <items count="6">
        <item x="0"/>
        <item x="1"/>
        <item x="2"/>
        <item x="3"/>
        <item x="4"/>
        <item t="default"/>
      </items>
    </pivotField>
    <pivotField dataField="1" numFmtId="177" showAll="0"/>
    <pivotField numFmtId="178"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코드" fld="0" subtotal="count" baseField="0" baseItem="0"/>
    <dataField name="평균 : 인테리어" fld="5" subtotal="average" baseField="4" baseItem="0" numFmtId="41"/>
  </dataFields>
  <formats count="16">
    <format dxfId="15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14">
      <pivotArea collapsedLevelsAreSubtotals="1" fieldPosition="0">
        <references count="2">
          <reference field="3" count="2" selected="0">
            <x v="0"/>
            <x v="1"/>
          </reference>
          <reference field="4" count="1">
            <x v="3"/>
          </reference>
        </references>
      </pivotArea>
    </format>
    <format dxfId="13">
      <pivotArea dataOnly="0" grandRow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3" type="button" dataOnly="0" labelOnly="1" outline="0" axis="axisCol" fieldPosition="0"/>
    </format>
    <format dxfId="8">
      <pivotArea field="-2" type="button" dataOnly="0" labelOnly="1" outline="0" axis="axisCol" fieldPosition="1"/>
    </format>
    <format dxfId="7">
      <pivotArea type="topRight" dataOnly="0" labelOnly="1" outline="0" fieldPosition="0"/>
    </format>
    <format dxfId="6">
      <pivotArea field="4" type="button" dataOnly="0" labelOnly="1" outline="0" axis="axisRow" fieldPosition="0"/>
    </format>
    <format dxfId="5">
      <pivotArea dataOnly="0" labelOnly="1" fieldPosition="0">
        <references count="1">
          <reference field="4" count="3">
            <x v="1"/>
            <x v="2"/>
            <x v="3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17" dataDxfId="16" tableBorderDxfId="22">
  <autoFilter ref="B18:E23"/>
  <tableColumns count="4">
    <tableColumn id="1" name="코드" dataDxfId="21"/>
    <tableColumn id="2" name="항목" dataDxfId="20"/>
    <tableColumn id="3" name="창업비용(원)" dataDxfId="19"/>
    <tableColumn id="4" name="인테리어_x000a_경비" dataDxfId="1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tabSelected="1" workbookViewId="0">
      <selection activeCell="F11" activeCellId="3" sqref="C4:C8 C11:C12 F4:G8 F11:G12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5" width="9.5" style="1" bestFit="1" customWidth="1"/>
    <col min="6" max="6" width="13" style="1" bestFit="1" customWidth="1"/>
    <col min="7" max="7" width="11" style="1" bestFit="1" customWidth="1"/>
    <col min="8" max="9" width="9" style="1"/>
    <col min="10" max="10" width="11" style="1" bestFit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30" t="s">
        <v>0</v>
      </c>
      <c r="C4" s="31" t="s">
        <v>1</v>
      </c>
      <c r="D4" s="31" t="s">
        <v>2</v>
      </c>
      <c r="E4" s="31" t="s">
        <v>3</v>
      </c>
      <c r="F4" s="31" t="s">
        <v>4</v>
      </c>
      <c r="G4" s="32" t="s">
        <v>5</v>
      </c>
      <c r="H4" s="32" t="s">
        <v>6</v>
      </c>
      <c r="I4" s="31" t="s">
        <v>7</v>
      </c>
      <c r="J4" s="28" t="s">
        <v>8</v>
      </c>
    </row>
    <row r="5" spans="2:10" x14ac:dyDescent="0.3">
      <c r="B5" s="8" t="s">
        <v>10</v>
      </c>
      <c r="C5" s="9" t="s">
        <v>18</v>
      </c>
      <c r="D5" s="16">
        <v>20190115</v>
      </c>
      <c r="E5" s="9" t="s">
        <v>26</v>
      </c>
      <c r="F5" s="19">
        <v>45000000</v>
      </c>
      <c r="G5" s="22">
        <v>10000</v>
      </c>
      <c r="H5" s="25">
        <v>0.95</v>
      </c>
      <c r="I5" s="3" t="str">
        <f t="shared" ref="I5:I12" si="0">CHOOSE(MID(B5,2,1),"안산","부천","안양")</f>
        <v>부천</v>
      </c>
      <c r="J5" s="4">
        <f t="shared" ref="J5:J12" si="1">_xlfn.RANK.EQ(H5,$H$5:$H$12,0)</f>
        <v>1</v>
      </c>
    </row>
    <row r="6" spans="2:10" x14ac:dyDescent="0.3">
      <c r="B6" s="10" t="s">
        <v>11</v>
      </c>
      <c r="C6" s="11" t="s">
        <v>19</v>
      </c>
      <c r="D6" s="17">
        <v>20190201</v>
      </c>
      <c r="E6" s="11" t="s">
        <v>27</v>
      </c>
      <c r="F6" s="20">
        <v>50000000</v>
      </c>
      <c r="G6" s="23">
        <v>15000</v>
      </c>
      <c r="H6" s="26">
        <v>0.8</v>
      </c>
      <c r="I6" s="2" t="str">
        <f t="shared" si="0"/>
        <v>안양</v>
      </c>
      <c r="J6" s="5">
        <f t="shared" si="1"/>
        <v>6</v>
      </c>
    </row>
    <row r="7" spans="2:10" x14ac:dyDescent="0.3">
      <c r="B7" s="10" t="s">
        <v>12</v>
      </c>
      <c r="C7" s="11" t="s">
        <v>20</v>
      </c>
      <c r="D7" s="17">
        <v>20190110</v>
      </c>
      <c r="E7" s="11" t="s">
        <v>28</v>
      </c>
      <c r="F7" s="20">
        <v>60000000</v>
      </c>
      <c r="G7" s="23">
        <v>18000</v>
      </c>
      <c r="H7" s="26">
        <v>0.88500000000000001</v>
      </c>
      <c r="I7" s="2" t="str">
        <f t="shared" si="0"/>
        <v>안산</v>
      </c>
      <c r="J7" s="5">
        <f t="shared" si="1"/>
        <v>3</v>
      </c>
    </row>
    <row r="8" spans="2:10" x14ac:dyDescent="0.3">
      <c r="B8" s="10" t="s">
        <v>13</v>
      </c>
      <c r="C8" s="11" t="s">
        <v>21</v>
      </c>
      <c r="D8" s="17">
        <v>20190115</v>
      </c>
      <c r="E8" s="11" t="s">
        <v>27</v>
      </c>
      <c r="F8" s="20">
        <v>55455500</v>
      </c>
      <c r="G8" s="23">
        <v>20000</v>
      </c>
      <c r="H8" s="26">
        <v>0.755</v>
      </c>
      <c r="I8" s="2" t="str">
        <f t="shared" si="0"/>
        <v>부천</v>
      </c>
      <c r="J8" s="5">
        <f t="shared" si="1"/>
        <v>7</v>
      </c>
    </row>
    <row r="9" spans="2:10" x14ac:dyDescent="0.3">
      <c r="B9" s="10" t="s">
        <v>14</v>
      </c>
      <c r="C9" s="11" t="s">
        <v>22</v>
      </c>
      <c r="D9" s="17">
        <v>20190201</v>
      </c>
      <c r="E9" s="11" t="s">
        <v>29</v>
      </c>
      <c r="F9" s="20">
        <v>38500000</v>
      </c>
      <c r="G9" s="23">
        <v>8000</v>
      </c>
      <c r="H9" s="26">
        <v>0.7</v>
      </c>
      <c r="I9" s="2" t="str">
        <f t="shared" si="0"/>
        <v>안산</v>
      </c>
      <c r="J9" s="5">
        <f t="shared" si="1"/>
        <v>8</v>
      </c>
    </row>
    <row r="10" spans="2:10" x14ac:dyDescent="0.3">
      <c r="B10" s="10" t="s">
        <v>15</v>
      </c>
      <c r="C10" s="11" t="s">
        <v>23</v>
      </c>
      <c r="D10" s="17">
        <v>20190205</v>
      </c>
      <c r="E10" s="11" t="s">
        <v>30</v>
      </c>
      <c r="F10" s="20">
        <v>45500000</v>
      </c>
      <c r="G10" s="23">
        <v>12000</v>
      </c>
      <c r="H10" s="26">
        <v>0.85</v>
      </c>
      <c r="I10" s="2" t="str">
        <f t="shared" si="0"/>
        <v>부천</v>
      </c>
      <c r="J10" s="5">
        <f t="shared" si="1"/>
        <v>4</v>
      </c>
    </row>
    <row r="11" spans="2:10" x14ac:dyDescent="0.3">
      <c r="B11" s="10" t="s">
        <v>16</v>
      </c>
      <c r="C11" s="11" t="s">
        <v>24</v>
      </c>
      <c r="D11" s="17">
        <v>20190117</v>
      </c>
      <c r="E11" s="11" t="s">
        <v>31</v>
      </c>
      <c r="F11" s="20">
        <v>62550000</v>
      </c>
      <c r="G11" s="23">
        <v>19500</v>
      </c>
      <c r="H11" s="26">
        <v>0.82499999999999996</v>
      </c>
      <c r="I11" s="2" t="str">
        <f t="shared" si="0"/>
        <v>안산</v>
      </c>
      <c r="J11" s="5">
        <f t="shared" si="1"/>
        <v>5</v>
      </c>
    </row>
    <row r="12" spans="2:10" ht="14.25" thickBot="1" x14ac:dyDescent="0.35">
      <c r="B12" s="12" t="s">
        <v>17</v>
      </c>
      <c r="C12" s="13" t="s">
        <v>25</v>
      </c>
      <c r="D12" s="18">
        <v>20190201</v>
      </c>
      <c r="E12" s="13" t="s">
        <v>32</v>
      </c>
      <c r="F12" s="21">
        <v>40000000</v>
      </c>
      <c r="G12" s="24">
        <v>9500</v>
      </c>
      <c r="H12" s="27">
        <v>0.92500000000000004</v>
      </c>
      <c r="I12" s="6" t="str">
        <f t="shared" si="0"/>
        <v>안양</v>
      </c>
      <c r="J12" s="7">
        <f t="shared" si="1"/>
        <v>2</v>
      </c>
    </row>
    <row r="13" spans="2:10" x14ac:dyDescent="0.3">
      <c r="B13" s="34" t="s">
        <v>33</v>
      </c>
      <c r="C13" s="35"/>
      <c r="D13" s="35"/>
      <c r="E13" s="33" t="str">
        <f>DCOUNTA(B4:H12,4,E4:E5)&amp;"개"</f>
        <v>3개</v>
      </c>
      <c r="F13" s="38"/>
      <c r="G13" s="35" t="s">
        <v>35</v>
      </c>
      <c r="H13" s="35"/>
      <c r="I13" s="35"/>
      <c r="J13" s="29">
        <f>MAX(G5:G12,1)</f>
        <v>20000</v>
      </c>
    </row>
    <row r="14" spans="2:10" ht="30.75" customHeight="1" thickBot="1" x14ac:dyDescent="0.35">
      <c r="B14" s="36" t="s">
        <v>34</v>
      </c>
      <c r="C14" s="37"/>
      <c r="D14" s="37"/>
      <c r="E14" s="6">
        <f>SUMIF(항목,"떡볶이",F5:F12)/COUNTIF(항목,"떡볶이")</f>
        <v>42000000</v>
      </c>
      <c r="F14" s="39"/>
      <c r="G14" s="14" t="s">
        <v>36</v>
      </c>
      <c r="H14" s="6" t="s">
        <v>9</v>
      </c>
      <c r="I14" s="15" t="s">
        <v>37</v>
      </c>
      <c r="J14" s="7">
        <f>VLOOKUP(H14,B4:H12,6,0)</f>
        <v>10000</v>
      </c>
    </row>
    <row r="18" spans="12:15" ht="13.5" customHeight="1" x14ac:dyDescent="0.3">
      <c r="N18"/>
      <c r="O18"/>
    </row>
    <row r="19" spans="12:15" ht="15.75" customHeight="1" x14ac:dyDescent="0.3">
      <c r="N19"/>
      <c r="O19"/>
    </row>
    <row r="29" spans="12:15" ht="16.5" x14ac:dyDescent="0.3">
      <c r="L29"/>
    </row>
    <row r="30" spans="12:15" ht="16.5" x14ac:dyDescent="0.3">
      <c r="L30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24" priority="1">
      <formula>$F5&gt;=60000000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A23" sqref="A23"/>
    </sheetView>
  </sheetViews>
  <sheetFormatPr defaultRowHeight="13.5" x14ac:dyDescent="0.3"/>
  <cols>
    <col min="1" max="1" width="1.625" style="1" customWidth="1"/>
    <col min="2" max="3" width="9" style="1"/>
    <col min="4" max="4" width="13.625" style="1" customWidth="1"/>
    <col min="5" max="5" width="12.375" style="1" customWidth="1"/>
    <col min="6" max="6" width="13.375" style="1" customWidth="1"/>
    <col min="7" max="7" width="11.25" style="1" customWidth="1"/>
    <col min="8" max="8" width="10.625" style="1" customWidth="1"/>
    <col min="9" max="16384" width="9" style="1"/>
  </cols>
  <sheetData>
    <row r="1" spans="2:8" ht="14.25" thickBot="1" x14ac:dyDescent="0.35"/>
    <row r="2" spans="2:8" ht="27.75" thickBot="1" x14ac:dyDescent="0.35">
      <c r="B2" s="30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2" t="s">
        <v>5</v>
      </c>
      <c r="H2" s="32" t="s">
        <v>6</v>
      </c>
    </row>
    <row r="3" spans="2:8" x14ac:dyDescent="0.3">
      <c r="B3" s="8" t="s">
        <v>10</v>
      </c>
      <c r="C3" s="9" t="s">
        <v>18</v>
      </c>
      <c r="D3" s="16">
        <v>20190115</v>
      </c>
      <c r="E3" s="9" t="s">
        <v>26</v>
      </c>
      <c r="F3" s="19">
        <v>45000000</v>
      </c>
      <c r="G3" s="22">
        <v>10000</v>
      </c>
      <c r="H3" s="25">
        <v>0.95</v>
      </c>
    </row>
    <row r="4" spans="2:8" x14ac:dyDescent="0.3">
      <c r="B4" s="10" t="s">
        <v>11</v>
      </c>
      <c r="C4" s="11" t="s">
        <v>19</v>
      </c>
      <c r="D4" s="17">
        <v>20190201</v>
      </c>
      <c r="E4" s="11" t="s">
        <v>27</v>
      </c>
      <c r="F4" s="20">
        <v>50000000</v>
      </c>
      <c r="G4" s="23">
        <v>15000</v>
      </c>
      <c r="H4" s="26">
        <v>0.8</v>
      </c>
    </row>
    <row r="5" spans="2:8" x14ac:dyDescent="0.3">
      <c r="B5" s="10" t="s">
        <v>12</v>
      </c>
      <c r="C5" s="11" t="s">
        <v>20</v>
      </c>
      <c r="D5" s="17">
        <v>20190110</v>
      </c>
      <c r="E5" s="11" t="s">
        <v>26</v>
      </c>
      <c r="F5" s="20">
        <v>60000000</v>
      </c>
      <c r="G5" s="23">
        <v>18000</v>
      </c>
      <c r="H5" s="26">
        <v>0.88500000000000001</v>
      </c>
    </row>
    <row r="6" spans="2:8" x14ac:dyDescent="0.3">
      <c r="B6" s="10" t="s">
        <v>13</v>
      </c>
      <c r="C6" s="11" t="s">
        <v>21</v>
      </c>
      <c r="D6" s="17">
        <v>20190115</v>
      </c>
      <c r="E6" s="11" t="s">
        <v>27</v>
      </c>
      <c r="F6" s="20">
        <v>55455500</v>
      </c>
      <c r="G6" s="23">
        <v>20000</v>
      </c>
      <c r="H6" s="26">
        <v>0.755</v>
      </c>
    </row>
    <row r="7" spans="2:8" x14ac:dyDescent="0.3">
      <c r="B7" s="10" t="s">
        <v>14</v>
      </c>
      <c r="C7" s="11" t="s">
        <v>22</v>
      </c>
      <c r="D7" s="17">
        <v>20190201</v>
      </c>
      <c r="E7" s="11" t="s">
        <v>29</v>
      </c>
      <c r="F7" s="20">
        <v>38500000</v>
      </c>
      <c r="G7" s="23">
        <v>8000</v>
      </c>
      <c r="H7" s="26">
        <v>0.7</v>
      </c>
    </row>
    <row r="8" spans="2:8" x14ac:dyDescent="0.3">
      <c r="B8" s="10" t="s">
        <v>15</v>
      </c>
      <c r="C8" s="11" t="s">
        <v>23</v>
      </c>
      <c r="D8" s="17">
        <v>20190205</v>
      </c>
      <c r="E8" s="11" t="s">
        <v>30</v>
      </c>
      <c r="F8" s="20">
        <v>45500000</v>
      </c>
      <c r="G8" s="23">
        <v>12000</v>
      </c>
      <c r="H8" s="26">
        <v>0.85</v>
      </c>
    </row>
    <row r="9" spans="2:8" x14ac:dyDescent="0.3">
      <c r="B9" s="10" t="s">
        <v>16</v>
      </c>
      <c r="C9" s="11" t="s">
        <v>24</v>
      </c>
      <c r="D9" s="17">
        <v>20190117</v>
      </c>
      <c r="E9" s="11" t="s">
        <v>27</v>
      </c>
      <c r="F9" s="20">
        <v>62550000</v>
      </c>
      <c r="G9" s="23">
        <v>19500</v>
      </c>
      <c r="H9" s="26">
        <v>0.82499999999999996</v>
      </c>
    </row>
    <row r="10" spans="2:8" ht="14.25" thickBot="1" x14ac:dyDescent="0.35">
      <c r="B10" s="12" t="s">
        <v>17</v>
      </c>
      <c r="C10" s="13" t="s">
        <v>25</v>
      </c>
      <c r="D10" s="18">
        <v>20190201</v>
      </c>
      <c r="E10" s="13" t="s">
        <v>26</v>
      </c>
      <c r="F10" s="21">
        <v>40000000</v>
      </c>
      <c r="G10" s="24">
        <v>9500</v>
      </c>
      <c r="H10" s="27">
        <v>0.92500000000000004</v>
      </c>
    </row>
    <row r="13" spans="2:8" ht="14.25" thickBot="1" x14ac:dyDescent="0.35"/>
    <row r="14" spans="2:8" ht="27" x14ac:dyDescent="0.3">
      <c r="B14" s="30" t="s">
        <v>0</v>
      </c>
      <c r="C14" s="32" t="s">
        <v>5</v>
      </c>
    </row>
    <row r="15" spans="2:8" x14ac:dyDescent="0.3">
      <c r="B15" s="1" t="s">
        <v>38</v>
      </c>
    </row>
    <row r="16" spans="2:8" x14ac:dyDescent="0.3">
      <c r="C16" s="1" t="s">
        <v>39</v>
      </c>
    </row>
    <row r="18" spans="2:5" ht="27.75" thickBot="1" x14ac:dyDescent="0.35">
      <c r="B18" s="40" t="s">
        <v>0</v>
      </c>
      <c r="C18" s="41" t="s">
        <v>3</v>
      </c>
      <c r="D18" s="41" t="s">
        <v>4</v>
      </c>
      <c r="E18" s="42" t="s">
        <v>5</v>
      </c>
    </row>
    <row r="19" spans="2:5" x14ac:dyDescent="0.3">
      <c r="B19" s="43" t="s">
        <v>10</v>
      </c>
      <c r="C19" s="44" t="s">
        <v>26</v>
      </c>
      <c r="D19" s="45">
        <v>45000000</v>
      </c>
      <c r="E19" s="46">
        <v>10000</v>
      </c>
    </row>
    <row r="20" spans="2:5" x14ac:dyDescent="0.3">
      <c r="B20" s="47" t="s">
        <v>12</v>
      </c>
      <c r="C20" s="48" t="s">
        <v>26</v>
      </c>
      <c r="D20" s="49">
        <v>60000000</v>
      </c>
      <c r="E20" s="50">
        <v>18000</v>
      </c>
    </row>
    <row r="21" spans="2:5" x14ac:dyDescent="0.3">
      <c r="B21" s="47" t="s">
        <v>14</v>
      </c>
      <c r="C21" s="48" t="s">
        <v>29</v>
      </c>
      <c r="D21" s="49">
        <v>38500000</v>
      </c>
      <c r="E21" s="50">
        <v>8000</v>
      </c>
    </row>
    <row r="22" spans="2:5" x14ac:dyDescent="0.3">
      <c r="B22" s="47" t="s">
        <v>16</v>
      </c>
      <c r="C22" s="48" t="s">
        <v>27</v>
      </c>
      <c r="D22" s="49">
        <v>62550000</v>
      </c>
      <c r="E22" s="50">
        <v>19500</v>
      </c>
    </row>
    <row r="23" spans="2:5" x14ac:dyDescent="0.3">
      <c r="B23" s="51" t="s">
        <v>17</v>
      </c>
      <c r="C23" s="52" t="s">
        <v>26</v>
      </c>
      <c r="D23" s="53">
        <v>40000000</v>
      </c>
      <c r="E23" s="54">
        <v>9500</v>
      </c>
    </row>
  </sheetData>
  <phoneticPr fontId="2" type="noConversion"/>
  <conditionalFormatting sqref="B3:H10">
    <cfRule type="expression" dxfId="23" priority="1">
      <formula>$F3&gt;=60000000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J17" sqref="J17"/>
    </sheetView>
  </sheetViews>
  <sheetFormatPr defaultRowHeight="13.5" x14ac:dyDescent="0.3"/>
  <cols>
    <col min="1" max="1" width="1.625" style="1" customWidth="1"/>
    <col min="2" max="2" width="20.75" style="1" customWidth="1"/>
    <col min="3" max="3" width="11.125" style="1" customWidth="1"/>
    <col min="4" max="4" width="15.25" style="1" customWidth="1"/>
    <col min="5" max="5" width="11.125" style="1" customWidth="1"/>
    <col min="6" max="6" width="15.25" style="1" customWidth="1"/>
    <col min="7" max="7" width="11.125" style="1" customWidth="1"/>
    <col min="8" max="8" width="15.25" style="1" customWidth="1"/>
    <col min="9" max="9" width="15.875" style="1" bestFit="1" customWidth="1"/>
    <col min="10" max="10" width="20.125" style="1" customWidth="1"/>
    <col min="11" max="16384" width="9" style="1"/>
  </cols>
  <sheetData>
    <row r="2" spans="2:10" ht="16.5" x14ac:dyDescent="0.3">
      <c r="B2" s="55"/>
      <c r="C2" s="56" t="s">
        <v>46</v>
      </c>
      <c r="D2" s="55"/>
      <c r="E2" s="55"/>
      <c r="F2" s="55"/>
      <c r="G2" s="55"/>
      <c r="H2" s="55"/>
      <c r="I2"/>
      <c r="J2"/>
    </row>
    <row r="3" spans="2:10" ht="16.5" x14ac:dyDescent="0.3">
      <c r="B3" s="55"/>
      <c r="C3" s="57" t="s">
        <v>44</v>
      </c>
      <c r="D3" s="58"/>
      <c r="E3" s="57" t="s">
        <v>43</v>
      </c>
      <c r="F3" s="58"/>
      <c r="G3" s="57" t="s">
        <v>42</v>
      </c>
      <c r="H3" s="58"/>
      <c r="I3"/>
      <c r="J3"/>
    </row>
    <row r="4" spans="2:10" ht="16.5" x14ac:dyDescent="0.3">
      <c r="B4" s="56" t="s">
        <v>45</v>
      </c>
      <c r="C4" s="59" t="s">
        <v>41</v>
      </c>
      <c r="D4" s="59" t="s">
        <v>47</v>
      </c>
      <c r="E4" s="59" t="s">
        <v>41</v>
      </c>
      <c r="F4" s="59" t="s">
        <v>47</v>
      </c>
      <c r="G4" s="59" t="s">
        <v>41</v>
      </c>
      <c r="H4" s="59" t="s">
        <v>47</v>
      </c>
      <c r="I4"/>
      <c r="J4"/>
    </row>
    <row r="5" spans="2:10" ht="16.5" x14ac:dyDescent="0.3">
      <c r="B5" s="60" t="s">
        <v>48</v>
      </c>
      <c r="C5" s="61">
        <v>2</v>
      </c>
      <c r="D5" s="62">
        <v>9750</v>
      </c>
      <c r="E5" s="61">
        <v>1</v>
      </c>
      <c r="F5" s="62">
        <v>8000</v>
      </c>
      <c r="G5" s="63" t="s">
        <v>51</v>
      </c>
      <c r="H5" s="64" t="s">
        <v>51</v>
      </c>
      <c r="I5"/>
      <c r="J5"/>
    </row>
    <row r="6" spans="2:10" ht="16.5" x14ac:dyDescent="0.3">
      <c r="B6" s="60" t="s">
        <v>49</v>
      </c>
      <c r="C6" s="61">
        <v>1</v>
      </c>
      <c r="D6" s="62">
        <v>18000</v>
      </c>
      <c r="E6" s="61">
        <v>1</v>
      </c>
      <c r="F6" s="62">
        <v>12000</v>
      </c>
      <c r="G6" s="61">
        <v>2</v>
      </c>
      <c r="H6" s="62">
        <v>17500</v>
      </c>
      <c r="I6"/>
      <c r="J6"/>
    </row>
    <row r="7" spans="2:10" ht="16.5" x14ac:dyDescent="0.3">
      <c r="B7" s="60" t="s">
        <v>50</v>
      </c>
      <c r="C7" s="63" t="s">
        <v>51</v>
      </c>
      <c r="D7" s="64" t="s">
        <v>51</v>
      </c>
      <c r="E7" s="63" t="s">
        <v>51</v>
      </c>
      <c r="F7" s="64" t="s">
        <v>51</v>
      </c>
      <c r="G7" s="61">
        <v>1</v>
      </c>
      <c r="H7" s="62">
        <v>19500</v>
      </c>
      <c r="I7"/>
      <c r="J7"/>
    </row>
    <row r="8" spans="2:10" ht="16.5" x14ac:dyDescent="0.3">
      <c r="B8" s="64" t="s">
        <v>40</v>
      </c>
      <c r="C8" s="63">
        <v>3</v>
      </c>
      <c r="D8" s="64">
        <v>12500</v>
      </c>
      <c r="E8" s="63">
        <v>2</v>
      </c>
      <c r="F8" s="64">
        <v>10000</v>
      </c>
      <c r="G8" s="63">
        <v>3</v>
      </c>
      <c r="H8" s="64">
        <v>18166.666666666668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2023-04-24T22:55:20Z</dcterms:created>
  <dcterms:modified xsi:type="dcterms:W3CDTF">2023-04-26T00:06:00Z</dcterms:modified>
</cp:coreProperties>
</file>