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760"/>
  </bookViews>
  <sheets>
    <sheet name="RS Gantt Chart" sheetId="5" r:id="rId1"/>
    <sheet name="1" sheetId="6" state="hidden" r:id="rId2"/>
  </sheets>
  <definedNames>
    <definedName name="BEGIN_VIEW_DATE">'RS Gantt Chart'!$F$7</definedName>
    <definedName name="DONE_DATE">'RS Gantt Chart'!$G1</definedName>
    <definedName name="LAUNCH_DATE">'RS Gantt Chart'!$F1</definedName>
    <definedName name="PROGRESS">'RS Gantt Chart'!$O1</definedName>
    <definedName name="SCROLL">'1'!$A$2:$A$53</definedName>
    <definedName name="VIEW_WEEK">'RS Gantt Chart'!$F$8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" i="5" l="1"/>
  <c r="O61" i="5" l="1"/>
  <c r="F12" i="5" l="1"/>
  <c r="F24" i="5"/>
  <c r="I62" i="5"/>
  <c r="I28" i="5"/>
  <c r="I27" i="5"/>
  <c r="I26" i="5"/>
  <c r="I25" i="5"/>
  <c r="I45" i="5"/>
  <c r="I44" i="5"/>
  <c r="I43" i="5"/>
  <c r="I42" i="5"/>
  <c r="I41" i="5"/>
  <c r="I40" i="5"/>
  <c r="I39" i="5"/>
  <c r="I38" i="5"/>
  <c r="I37" i="5"/>
  <c r="I48" i="5"/>
  <c r="I57" i="5"/>
  <c r="I55" i="5"/>
  <c r="I56" i="5"/>
  <c r="I54" i="5"/>
  <c r="I53" i="5"/>
  <c r="I52" i="5"/>
  <c r="I51" i="5"/>
  <c r="I50" i="5"/>
  <c r="I49" i="5"/>
  <c r="I74" i="5"/>
  <c r="U74" i="5" s="1"/>
  <c r="G73" i="5"/>
  <c r="F73" i="5"/>
  <c r="J73" i="5" s="1"/>
  <c r="B74" i="5" l="1"/>
  <c r="I73" i="5"/>
  <c r="O56" i="5"/>
  <c r="B56" i="5" s="1"/>
  <c r="M56" i="5"/>
  <c r="B58" i="5"/>
  <c r="O57" i="5"/>
  <c r="U57" i="5" s="1"/>
  <c r="M15" i="5"/>
  <c r="O44" i="5" l="1"/>
  <c r="U44" i="5" s="1"/>
  <c r="F48" i="5"/>
  <c r="G48" i="5"/>
  <c r="O40" i="5"/>
  <c r="B40" i="5" s="1"/>
  <c r="O39" i="5"/>
  <c r="B39" i="5" s="1"/>
  <c r="O38" i="5"/>
  <c r="B38" i="5" s="1"/>
  <c r="O37" i="5"/>
  <c r="B37" i="5" s="1"/>
  <c r="F36" i="5"/>
  <c r="O41" i="5"/>
  <c r="U41" i="5" s="1"/>
  <c r="J48" i="5" l="1"/>
  <c r="B44" i="5"/>
  <c r="G24" i="5"/>
  <c r="J24" i="5" l="1"/>
  <c r="I24" i="5"/>
  <c r="J25" i="5"/>
  <c r="W62" i="5"/>
  <c r="W50" i="5"/>
  <c r="W51" i="5" s="1"/>
  <c r="W52" i="5" s="1"/>
  <c r="W53" i="5" s="1"/>
  <c r="W54" i="5" s="1"/>
  <c r="W55" i="5" s="1"/>
  <c r="W56" i="5" s="1"/>
  <c r="W57" i="5" s="1"/>
  <c r="W38" i="5"/>
  <c r="W39" i="5" s="1"/>
  <c r="W40" i="5" s="1"/>
  <c r="W41" i="5" s="1"/>
  <c r="W42" i="5" s="1"/>
  <c r="W43" i="5" s="1"/>
  <c r="W44" i="5" s="1"/>
  <c r="W45" i="5" s="1"/>
  <c r="W46" i="5" s="1"/>
  <c r="W26" i="5"/>
  <c r="W27" i="5" s="1"/>
  <c r="W28" i="5" s="1"/>
  <c r="W14" i="5"/>
  <c r="W15" i="5" s="1"/>
  <c r="F60" i="5"/>
  <c r="G12" i="5"/>
  <c r="I12" i="5" s="1"/>
  <c r="M55" i="5" l="1"/>
  <c r="M54" i="5"/>
  <c r="M62" i="5"/>
  <c r="M61" i="5"/>
  <c r="M53" i="5"/>
  <c r="M52" i="5"/>
  <c r="M50" i="5"/>
  <c r="M14" i="5"/>
  <c r="M28" i="5"/>
  <c r="M27" i="5"/>
  <c r="B67" i="5"/>
  <c r="M13" i="5"/>
  <c r="U19" i="5"/>
  <c r="B22" i="5"/>
  <c r="U21" i="5"/>
  <c r="B32" i="5"/>
  <c r="B70" i="5"/>
  <c r="B20" i="5"/>
  <c r="U33" i="5"/>
  <c r="B33" i="5"/>
  <c r="U34" i="5"/>
  <c r="U58" i="5"/>
  <c r="B21" i="5"/>
  <c r="B34" i="5"/>
  <c r="U67" i="5"/>
  <c r="B19" i="5"/>
  <c r="U68" i="5"/>
  <c r="U20" i="5"/>
  <c r="U69" i="5"/>
  <c r="O19" i="5"/>
  <c r="U70" i="5"/>
  <c r="B68" i="5"/>
  <c r="U31" i="5"/>
  <c r="B31" i="5"/>
  <c r="B69" i="5"/>
  <c r="U22" i="5"/>
  <c r="U32" i="5"/>
  <c r="O45" i="5" l="1"/>
  <c r="U45" i="5" s="1"/>
  <c r="U40" i="5" l="1"/>
  <c r="B45" i="5"/>
  <c r="G60" i="5"/>
  <c r="G36" i="5"/>
  <c r="B41" i="5"/>
  <c r="O46" i="5"/>
  <c r="O43" i="5"/>
  <c r="U43" i="5" s="1"/>
  <c r="U46" i="5" l="1"/>
  <c r="B46" i="5"/>
  <c r="J60" i="5"/>
  <c r="I60" i="5"/>
  <c r="I36" i="5"/>
  <c r="J36" i="5"/>
  <c r="U39" i="5"/>
  <c r="B43" i="5"/>
  <c r="U37" i="5"/>
  <c r="O42" i="5"/>
  <c r="B42" i="5" l="1"/>
  <c r="U42" i="5"/>
  <c r="U38" i="5"/>
  <c r="O70" i="5"/>
  <c r="O69" i="5"/>
  <c r="O66" i="5"/>
  <c r="O65" i="5"/>
  <c r="O58" i="5"/>
  <c r="O53" i="5"/>
  <c r="O52" i="5"/>
  <c r="O49" i="5"/>
  <c r="B49" i="5" s="1"/>
  <c r="O20" i="5"/>
  <c r="O13" i="5"/>
  <c r="U13" i="5" s="1"/>
  <c r="O31" i="5"/>
  <c r="O27" i="5"/>
  <c r="O14" i="5"/>
  <c r="O15" i="5"/>
  <c r="B15" i="5" s="1"/>
  <c r="U15" i="5" l="1"/>
  <c r="B14" i="5"/>
  <c r="U14" i="5"/>
  <c r="U61" i="5"/>
  <c r="B61" i="5"/>
  <c r="U65" i="5"/>
  <c r="B65" i="5"/>
  <c r="U49" i="5"/>
  <c r="B13" i="5"/>
  <c r="U66" i="5"/>
  <c r="B66" i="5"/>
  <c r="U52" i="5"/>
  <c r="B52" i="5"/>
  <c r="U53" i="5"/>
  <c r="B53" i="5"/>
  <c r="B27" i="5"/>
  <c r="U27" i="5"/>
  <c r="O29" i="5"/>
  <c r="O30" i="5"/>
  <c r="O33" i="5"/>
  <c r="O64" i="5"/>
  <c r="O34" i="5"/>
  <c r="O25" i="5"/>
  <c r="B25" i="5" s="1"/>
  <c r="O28" i="5"/>
  <c r="O54" i="5"/>
  <c r="O63" i="5"/>
  <c r="O22" i="5"/>
  <c r="O55" i="5"/>
  <c r="O21" i="5"/>
  <c r="O67" i="5"/>
  <c r="O18" i="5"/>
  <c r="O50" i="5"/>
  <c r="O68" i="5"/>
  <c r="O51" i="5"/>
  <c r="U55" i="5" l="1"/>
  <c r="B55" i="5"/>
  <c r="U17" i="5"/>
  <c r="B17" i="5"/>
  <c r="U25" i="5"/>
  <c r="U64" i="5"/>
  <c r="B64" i="5"/>
  <c r="U50" i="5"/>
  <c r="B50" i="5"/>
  <c r="B18" i="5"/>
  <c r="U18" i="5"/>
  <c r="B30" i="5"/>
  <c r="U30" i="5"/>
  <c r="B16" i="5"/>
  <c r="U16" i="5"/>
  <c r="U63" i="5"/>
  <c r="B63" i="5"/>
  <c r="B29" i="5"/>
  <c r="U29" i="5"/>
  <c r="U51" i="5"/>
  <c r="B51" i="5"/>
  <c r="U54" i="5"/>
  <c r="B54" i="5"/>
  <c r="B28" i="5"/>
  <c r="U28" i="5"/>
  <c r="O26" i="5"/>
  <c r="B26" i="5" s="1"/>
  <c r="O32" i="5"/>
  <c r="J12" i="5"/>
  <c r="U56" i="5" l="1"/>
  <c r="B57" i="5"/>
  <c r="U62" i="5"/>
  <c r="U26" i="5"/>
</calcChain>
</file>

<file path=xl/comments1.xml><?xml version="1.0" encoding="utf-8"?>
<comments xmlns="http://schemas.openxmlformats.org/spreadsheetml/2006/main">
  <authors>
    <author>Amy Lewsadder</author>
    <author>User</author>
  </authors>
  <commentList>
    <comment ref="B10" authorId="0">
      <text>
        <r>
          <rPr>
            <b/>
            <sz val="10"/>
            <color rgb="FF000000"/>
            <rFont val="Tahoma"/>
            <family val="2"/>
          </rPr>
          <t xml:space="preserve">Indikasi: 
 - Hijau = 100% DONE
 - Lingkaran putih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 xml:space="preserve"> In Progress
 - Lingkaran abu-abu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 xml:space="preserve"> No Progress (Belum dimulai)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Bisa diisikan aktivitas yang dilakukan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1">
      <text>
        <r>
          <rPr>
            <b/>
            <sz val="9"/>
            <color indexed="81"/>
            <rFont val="Tahoma"/>
            <family val="2"/>
          </rPr>
          <t>Diisi dengan deliverable/artefak/increment yang dihasilkan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>
      <text>
        <r>
          <rPr>
            <b/>
            <sz val="10"/>
            <color rgb="FF000000"/>
            <rFont val="Tahoma"/>
            <family val="2"/>
          </rPr>
          <t>Cut dan paste tanggal, "Special Values" 
PC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Ctrl+Alt+V</t>
        </r>
        <r>
          <rPr>
            <sz val="10"/>
            <color rgb="FF000000"/>
            <rFont val="Tahoma"/>
            <family val="2"/>
          </rPr>
          <t>, lalu V</t>
        </r>
      </text>
    </comment>
    <comment ref="G10" authorId="0">
      <text>
        <r>
          <rPr>
            <b/>
            <sz val="10"/>
            <color rgb="FF000000"/>
            <rFont val="Tahoma"/>
            <family val="2"/>
          </rPr>
          <t>Cut dan paste tanggal, "Special Values" 
PC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Calibri"/>
            <family val="2"/>
          </rPr>
          <t>Ctrl+Alt+V</t>
        </r>
        <r>
          <rPr>
            <sz val="10"/>
            <color rgb="FF000000"/>
            <rFont val="Tahoma"/>
            <family val="2"/>
          </rPr>
          <t>, lalu V</t>
        </r>
      </text>
    </comment>
    <comment ref="L10" authorId="0">
      <text>
        <r>
          <rPr>
            <b/>
            <sz val="10"/>
            <color rgb="FF000000"/>
            <rFont val="Tahoma"/>
            <family val="2"/>
          </rPr>
          <t>Pengguna memasukkan # hari selesai</t>
        </r>
      </text>
    </comment>
    <comment ref="M10" authorId="0">
      <text>
        <r>
          <rPr>
            <b/>
            <sz val="10"/>
            <color rgb="FF000000"/>
            <rFont val="Tahoma"/>
            <family val="2"/>
          </rPr>
          <t>Kalo error, "X", artinya "Hari Terpakai" ga boleh melebihi "Lama Hari" (jumlah total hari yang digunakan).</t>
        </r>
      </text>
    </comment>
    <comment ref="O10" authorId="0">
      <text>
        <r>
          <rPr>
            <b/>
            <sz val="10"/>
            <color rgb="FF000000"/>
            <rFont val="Tahoma"/>
            <family val="2"/>
          </rPr>
          <t>Sesuaikan progress "DONE %" dengan memasukkan estimasi hari terpakai di kolom "Hari Terpakai"</t>
        </r>
      </text>
    </comment>
    <comment ref="Q10" authorId="0">
      <text>
        <r>
          <rPr>
            <b/>
            <sz val="10"/>
            <color rgb="FF000000"/>
            <rFont val="Tahoma"/>
            <family val="2"/>
          </rPr>
          <t>KETERANGAN:
 - Utk lingkaran merah, ketik 1
 - Utk kuning, ketik 2.
 - Utk ijo ketik 3</t>
        </r>
      </text>
    </comment>
    <comment ref="S10" authorId="0">
      <text>
        <r>
          <rPr>
            <b/>
            <sz val="10"/>
            <color rgb="FF000000"/>
            <rFont val="Tahoma"/>
            <family val="2"/>
          </rPr>
          <t xml:space="preserve">KETERANGAN:
 - Merah ketik 1.
 - Kuning ketik 2.
 - Hijau ketik 3.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U10" authorId="0">
      <text>
        <r>
          <rPr>
            <b/>
            <sz val="10"/>
            <color rgb="FF000000"/>
            <rFont val="Tahoma"/>
            <family val="2"/>
          </rPr>
          <t xml:space="preserve">Otomatis terisi jika:
 - Full: 2/3 hingga 100% komplit.
 - Setengah: 1/3 hingga 2/3 komplit.
 - Kosong: 0% hingga 1/3 komplit.   </t>
        </r>
      </text>
    </comment>
  </commentList>
</comments>
</file>

<file path=xl/sharedStrings.xml><?xml version="1.0" encoding="utf-8"?>
<sst xmlns="http://schemas.openxmlformats.org/spreadsheetml/2006/main" count="93" uniqueCount="71">
  <si>
    <t>Sprint 1</t>
  </si>
  <si>
    <t>TASK</t>
  </si>
  <si>
    <t>Insert new rows ABOVE this line</t>
  </si>
  <si>
    <t>DONE %</t>
  </si>
  <si>
    <t>Sprint 2</t>
  </si>
  <si>
    <t>Sprint 3</t>
  </si>
  <si>
    <t>Sprint 4</t>
  </si>
  <si>
    <t>Sprint 5</t>
  </si>
  <si>
    <t>SPRINT / MILESTONE</t>
  </si>
  <si>
    <t>DONE</t>
  </si>
  <si>
    <t>SCROLL</t>
  </si>
  <si>
    <t xml:space="preserve">Tanggal Mulai:   </t>
  </si>
  <si>
    <t xml:space="preserve">Scroll ke Minggu:   </t>
  </si>
  <si>
    <t>Tanggal mulai</t>
  </si>
  <si>
    <t>Tanggal selesai</t>
  </si>
  <si>
    <t>Lama hari</t>
  </si>
  <si>
    <t>Hari kerja</t>
  </si>
  <si>
    <t>Sisa Hari</t>
  </si>
  <si>
    <t>Hari Terpakai</t>
  </si>
  <si>
    <t>Prioritas</t>
  </si>
  <si>
    <t>Deliverable</t>
  </si>
  <si>
    <t>PERENCANAAN</t>
  </si>
  <si>
    <t>ANALISIS</t>
  </si>
  <si>
    <t>DESAIN</t>
  </si>
  <si>
    <t>IMPLEMENTASI</t>
  </si>
  <si>
    <t>Bendera</t>
  </si>
  <si>
    <t>Bintang</t>
  </si>
  <si>
    <t>TTD</t>
  </si>
  <si>
    <t>DIKETAHUI OLEH:</t>
  </si>
  <si>
    <t>DISIAPKAN OLEH:</t>
  </si>
  <si>
    <t>TESTING</t>
  </si>
  <si>
    <t>JUDUL PROYEK: Aplikasi Berbagi Barang Bekas Gratis Berbasis Web</t>
  </si>
  <si>
    <t>Juniar Situmorang</t>
  </si>
  <si>
    <t>MANAJER PROYEK: Mira Chandra Kirana, S.T., M.T.</t>
  </si>
  <si>
    <t>Mira Chandra Kirana, S.T., M.T.</t>
  </si>
  <si>
    <t>Membuat Use Case Diagram</t>
  </si>
  <si>
    <t>Membuat Class Diagram</t>
  </si>
  <si>
    <t>Membuat perancangan basisdata</t>
  </si>
  <si>
    <t>Melakukan analisis kebutuhan fungsional &amp; nonfungsional aplikasi</t>
  </si>
  <si>
    <t>Logo</t>
  </si>
  <si>
    <t>Poster</t>
  </si>
  <si>
    <t>Banner</t>
  </si>
  <si>
    <t>Back end fungsi daftar &amp; masuk</t>
  </si>
  <si>
    <t>Front end aplikasi</t>
  </si>
  <si>
    <t>Back end fungsi fitur bagikan</t>
  </si>
  <si>
    <t>Back end fungsi beranda</t>
  </si>
  <si>
    <t>Back end fungsi per kategori</t>
  </si>
  <si>
    <t>Back end fungsi detail barang</t>
  </si>
  <si>
    <t>Back end fungsi fitur ambil</t>
  </si>
  <si>
    <t>Menentukan nama aplikasi</t>
  </si>
  <si>
    <t>Menentukan fitur utama aplikasi</t>
  </si>
  <si>
    <t>Mockup website</t>
  </si>
  <si>
    <t>file pdf</t>
  </si>
  <si>
    <t>Desain Lo-Fi Halaman Beranda</t>
  </si>
  <si>
    <t>Desain Lo-Fi Halaman Masuk</t>
  </si>
  <si>
    <t>Desain Lo-Fi Halaman Bagikan</t>
  </si>
  <si>
    <t>Desain Lo-Fi Halaman Detail Barang</t>
  </si>
  <si>
    <t>file jpg</t>
  </si>
  <si>
    <t>file ppt</t>
  </si>
  <si>
    <t>Menentukan kategori barang yang mungkin</t>
  </si>
  <si>
    <t>Back end fungsi profil</t>
  </si>
  <si>
    <t>Demo front end aplikasi</t>
  </si>
  <si>
    <t>Back end fungsi fitur cari</t>
  </si>
  <si>
    <t>link source code</t>
  </si>
  <si>
    <t>DOKUMENTASI</t>
  </si>
  <si>
    <t>Dokumen SRS</t>
  </si>
  <si>
    <t>Laporan Akhir PBL</t>
  </si>
  <si>
    <t>Sprint 6</t>
  </si>
  <si>
    <t>File presentasi</t>
  </si>
  <si>
    <t>Manual Book User Guide</t>
  </si>
  <si>
    <t>Demo produk hasil 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</si>
</sst>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ddd\,\ m/d/yyyy"/>
  </numFmts>
  <fonts count="2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 tint="0.499984740745262"/>
      <name val="Calibri"/>
      <family val="2"/>
    </font>
    <font>
      <i/>
      <sz val="12"/>
      <color theme="1" tint="0.49998474074526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D4D4D4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F2F2F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rgb="FFCCCFD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2F2F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2F2F2"/>
      </right>
      <top/>
      <bottom style="thin">
        <color theme="0"/>
      </bottom>
      <diagonal/>
    </border>
    <border>
      <left style="thin">
        <color theme="0"/>
      </left>
      <right style="thin">
        <color rgb="FFF2F2F2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148">
    <xf numFmtId="0" fontId="0" fillId="0" borderId="0" xfId="0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9" fontId="6" fillId="0" borderId="0" xfId="1" applyFont="1" applyBorder="1" applyAlignment="1">
      <alignment vertical="center"/>
    </xf>
    <xf numFmtId="164" fontId="9" fillId="0" borderId="0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6" borderId="10" xfId="0" applyFont="1" applyFill="1" applyBorder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5" fillId="6" borderId="10" xfId="0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10" fillId="2" borderId="12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165" fontId="9" fillId="2" borderId="14" xfId="0" applyNumberFormat="1" applyFont="1" applyFill="1" applyBorder="1" applyAlignment="1">
      <alignment horizontal="center" vertical="center"/>
    </xf>
    <xf numFmtId="165" fontId="9" fillId="2" borderId="17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5" fillId="7" borderId="4" xfId="0" applyNumberFormat="1" applyFont="1" applyFill="1" applyBorder="1" applyAlignment="1">
      <alignment horizontal="center" vertical="center" wrapText="1"/>
    </xf>
    <xf numFmtId="165" fontId="5" fillId="7" borderId="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1" fillId="4" borderId="20" xfId="3" applyFont="1" applyFill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18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4" borderId="21" xfId="3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1" fillId="4" borderId="26" xfId="3" applyFont="1" applyFill="1" applyBorder="1" applyAlignment="1">
      <alignment horizontal="center" vertical="center"/>
    </xf>
    <xf numFmtId="0" fontId="1" fillId="4" borderId="27" xfId="3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165" fontId="6" fillId="6" borderId="10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5" fontId="6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65" fontId="6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center" vertical="center"/>
    </xf>
    <xf numFmtId="165" fontId="6" fillId="8" borderId="0" xfId="0" applyNumberFormat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horizontal="right" vertical="center"/>
    </xf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165" fontId="6" fillId="8" borderId="8" xfId="0" applyNumberFormat="1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vertical="center"/>
    </xf>
    <xf numFmtId="166" fontId="6" fillId="8" borderId="1" xfId="0" applyNumberFormat="1" applyFont="1" applyFill="1" applyBorder="1" applyAlignment="1">
      <alignment horizontal="center" vertical="center"/>
    </xf>
    <xf numFmtId="0" fontId="6" fillId="8" borderId="1" xfId="2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165" fontId="6" fillId="2" borderId="1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65" fontId="9" fillId="9" borderId="25" xfId="0" applyNumberFormat="1" applyFont="1" applyFill="1" applyBorder="1" applyAlignment="1">
      <alignment horizontal="center" vertical="center"/>
    </xf>
    <xf numFmtId="165" fontId="4" fillId="9" borderId="25" xfId="0" applyNumberFormat="1" applyFont="1" applyFill="1" applyBorder="1" applyAlignment="1">
      <alignment horizontal="center" vertical="center"/>
    </xf>
    <xf numFmtId="165" fontId="4" fillId="9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vertical="center"/>
    </xf>
    <xf numFmtId="165" fontId="9" fillId="9" borderId="0" xfId="0" applyNumberFormat="1" applyFont="1" applyFill="1" applyAlignment="1">
      <alignment horizontal="center" vertical="center"/>
    </xf>
    <xf numFmtId="165" fontId="9" fillId="10" borderId="25" xfId="0" applyNumberFormat="1" applyFont="1" applyFill="1" applyBorder="1" applyAlignment="1">
      <alignment horizontal="center" vertical="center"/>
    </xf>
    <xf numFmtId="165" fontId="9" fillId="10" borderId="1" xfId="0" applyNumberFormat="1" applyFont="1" applyFill="1" applyBorder="1" applyAlignment="1">
      <alignment horizontal="center" vertical="center"/>
    </xf>
    <xf numFmtId="165" fontId="9" fillId="11" borderId="25" xfId="0" applyNumberFormat="1" applyFont="1" applyFill="1" applyBorder="1" applyAlignment="1">
      <alignment horizontal="center" vertical="center"/>
    </xf>
    <xf numFmtId="165" fontId="9" fillId="11" borderId="1" xfId="0" applyNumberFormat="1" applyFont="1" applyFill="1" applyBorder="1" applyAlignment="1">
      <alignment horizontal="center" vertical="center"/>
    </xf>
    <xf numFmtId="165" fontId="4" fillId="11" borderId="1" xfId="0" applyNumberFormat="1" applyFont="1" applyFill="1" applyBorder="1" applyAlignment="1">
      <alignment horizontal="center" vertical="center"/>
    </xf>
    <xf numFmtId="0" fontId="1" fillId="4" borderId="28" xfId="3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" fillId="2" borderId="0" xfId="3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textRotation="90" wrapText="1"/>
    </xf>
    <xf numFmtId="0" fontId="13" fillId="6" borderId="8" xfId="0" applyFont="1" applyFill="1" applyBorder="1" applyAlignment="1">
      <alignment horizontal="center" vertical="center" textRotation="90" wrapText="1"/>
    </xf>
    <xf numFmtId="0" fontId="13" fillId="6" borderId="4" xfId="0" applyFont="1" applyFill="1" applyBorder="1" applyAlignment="1">
      <alignment horizontal="center" textRotation="90" wrapText="1"/>
    </xf>
    <xf numFmtId="0" fontId="13" fillId="6" borderId="8" xfId="0" applyFont="1" applyFill="1" applyBorder="1" applyAlignment="1">
      <alignment horizontal="center" textRotation="90" wrapText="1"/>
    </xf>
    <xf numFmtId="0" fontId="5" fillId="7" borderId="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165" fontId="5" fillId="6" borderId="4" xfId="0" applyNumberFormat="1" applyFont="1" applyFill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center" vertical="center" wrapText="1"/>
    </xf>
  </cellXfs>
  <cellStyles count="4">
    <cellStyle name="Accent4" xfId="3" builtinId="41"/>
    <cellStyle name="Comma" xfId="2" builtinId="3"/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D4D4D4"/>
      </font>
      <fill>
        <patternFill patternType="lightTrellis">
          <fgColor rgb="FFD4D4D4"/>
          <bgColor theme="0"/>
        </patternFill>
      </fill>
      <border>
        <left/>
        <right/>
        <top/>
        <bottom/>
        <vertical/>
        <horizontal/>
      </border>
    </dxf>
    <dxf>
      <font>
        <color theme="8" tint="-0.24994659260841701"/>
      </font>
      <fill>
        <patternFill patternType="darkTrellis">
          <fgColor theme="8" tint="-0.24994659260841701"/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8"/>
      </font>
      <fill>
        <patternFill>
          <bgColor theme="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auto="1"/>
        </patternFill>
      </fill>
      <border>
        <left style="thin">
          <color rgb="FFFFFF00"/>
        </left>
        <right style="thin">
          <color rgb="FFFFFF0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auto="1"/>
      </font>
    </dxf>
  </dxfs>
  <tableStyles count="0" defaultTableStyle="TableStyleMedium2" defaultPivotStyle="PivotStyleLight16"/>
  <colors>
    <mruColors>
      <color rgb="FFD4D4D4"/>
      <color rgb="FF4BACC6"/>
      <color rgb="FF66CCFF"/>
      <color rgb="FF33CCFF"/>
      <color rgb="FF333399"/>
      <color rgb="FFE13B9A"/>
      <color rgb="FFE5DFEC"/>
      <color rgb="FFC7EFCE"/>
      <color rgb="FF1A731B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J76"/>
  <sheetViews>
    <sheetView showGridLines="0" tabSelected="1" zoomScale="60" zoomScaleNormal="60" workbookViewId="0">
      <pane ySplit="11" topLeftCell="A58" activePane="bottomLeft" state="frozenSplit"/>
      <selection activeCell="X8" sqref="X8"/>
      <selection pane="bottomLeft" activeCell="K74" sqref="K74"/>
    </sheetView>
  </sheetViews>
  <sheetFormatPr defaultColWidth="10.875" defaultRowHeight="18.75" customHeight="1" outlineLevelRow="1" x14ac:dyDescent="0.25"/>
  <cols>
    <col min="1" max="1" width="3.625" style="3" customWidth="1"/>
    <col min="2" max="2" width="3.625" style="7" customWidth="1"/>
    <col min="3" max="3" width="3.625" style="3" customWidth="1"/>
    <col min="4" max="4" width="34.375" style="3" customWidth="1"/>
    <col min="5" max="5" width="20" style="3" customWidth="1"/>
    <col min="6" max="7" width="16" style="16" customWidth="1"/>
    <col min="8" max="8" width="1.875" style="16" customWidth="1"/>
    <col min="9" max="9" width="14.375" style="7" customWidth="1"/>
    <col min="10" max="10" width="10" style="7" customWidth="1"/>
    <col min="11" max="11" width="1.875" style="16" customWidth="1"/>
    <col min="12" max="13" width="14.625" style="7" customWidth="1"/>
    <col min="14" max="14" width="1.875" style="16" customWidth="1"/>
    <col min="15" max="15" width="20.5" style="3" customWidth="1"/>
    <col min="16" max="16" width="1.875" style="16" customWidth="1"/>
    <col min="17" max="17" width="14" style="7" customWidth="1"/>
    <col min="18" max="18" width="1.875" style="16" customWidth="1"/>
    <col min="19" max="19" width="9.625" style="7" customWidth="1"/>
    <col min="20" max="20" width="2.375" style="16" customWidth="1"/>
    <col min="21" max="21" width="9.25" style="7" customWidth="1"/>
    <col min="22" max="22" width="1.875" style="16" customWidth="1"/>
    <col min="23" max="23" width="14.625" style="3" customWidth="1"/>
    <col min="24" max="24" width="1.875" style="16" customWidth="1"/>
    <col min="25" max="30" width="4.125" style="21" customWidth="1"/>
    <col min="31" max="59" width="4.125" style="22" customWidth="1"/>
    <col min="60" max="60" width="1.875" style="16" customWidth="1"/>
    <col min="61" max="61" width="3.625" style="3" customWidth="1"/>
    <col min="62" max="16384" width="10.875" style="3"/>
  </cols>
  <sheetData>
    <row r="1" spans="1:62" ht="18.75" customHeight="1" x14ac:dyDescent="0.25">
      <c r="A1" s="1"/>
      <c r="B1" s="2"/>
      <c r="C1" s="1"/>
      <c r="D1" s="1"/>
      <c r="E1" s="1"/>
      <c r="F1" s="14"/>
      <c r="G1" s="14"/>
      <c r="H1" s="14"/>
      <c r="I1" s="2"/>
      <c r="J1" s="2"/>
      <c r="K1" s="14"/>
      <c r="L1" s="2"/>
      <c r="M1" s="2"/>
      <c r="N1" s="14"/>
      <c r="O1" s="1"/>
      <c r="P1" s="14"/>
      <c r="Q1" s="2"/>
      <c r="R1" s="14"/>
      <c r="S1" s="2"/>
      <c r="T1" s="14"/>
      <c r="U1" s="2"/>
      <c r="V1" s="14"/>
      <c r="W1" s="1"/>
      <c r="X1" s="14"/>
      <c r="Y1" s="19"/>
      <c r="Z1" s="107"/>
      <c r="AA1" s="107"/>
      <c r="AB1" s="107"/>
      <c r="AC1" s="107"/>
      <c r="AD1" s="107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9"/>
      <c r="BI1" s="75"/>
      <c r="BJ1"/>
    </row>
    <row r="2" spans="1:62" ht="18.75" customHeight="1" x14ac:dyDescent="0.25">
      <c r="A2" s="42"/>
      <c r="B2" s="97"/>
      <c r="C2" s="85"/>
      <c r="D2" s="85"/>
      <c r="E2" s="85"/>
      <c r="F2" s="84"/>
      <c r="G2" s="84"/>
      <c r="H2" s="84"/>
      <c r="I2" s="83"/>
      <c r="J2" s="83"/>
      <c r="K2" s="84"/>
      <c r="L2" s="83"/>
      <c r="M2" s="83"/>
      <c r="N2" s="84"/>
      <c r="O2" s="85"/>
      <c r="P2" s="84"/>
      <c r="Q2" s="83"/>
      <c r="R2" s="84"/>
      <c r="S2" s="83"/>
      <c r="T2" s="84"/>
      <c r="U2" s="83"/>
      <c r="V2" s="84"/>
      <c r="W2" s="85"/>
      <c r="X2" s="84"/>
      <c r="Y2" s="104"/>
      <c r="Z2" s="79"/>
      <c r="AA2" s="79"/>
      <c r="AB2" s="79"/>
      <c r="AC2" s="79"/>
      <c r="AD2" s="79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77"/>
      <c r="BI2" s="75"/>
    </row>
    <row r="3" spans="1:62" ht="18.75" customHeight="1" thickBot="1" x14ac:dyDescent="0.3">
      <c r="A3" s="42"/>
      <c r="B3" s="98"/>
      <c r="C3" s="89"/>
      <c r="D3" s="89"/>
      <c r="E3" s="89"/>
      <c r="F3" s="87"/>
      <c r="G3" s="87"/>
      <c r="H3" s="87"/>
      <c r="I3" s="86"/>
      <c r="J3" s="86"/>
      <c r="K3" s="87"/>
      <c r="L3" s="86"/>
      <c r="M3" s="86"/>
      <c r="N3" s="87"/>
      <c r="O3" s="88"/>
      <c r="P3" s="87"/>
      <c r="Q3" s="86"/>
      <c r="R3" s="87"/>
      <c r="S3" s="86"/>
      <c r="T3" s="87"/>
      <c r="U3" s="86"/>
      <c r="V3" s="87"/>
      <c r="W3" s="89"/>
      <c r="X3" s="87"/>
      <c r="Y3" s="105"/>
      <c r="Z3" s="81"/>
      <c r="AA3" s="81"/>
      <c r="AB3" s="81"/>
      <c r="AC3" s="81"/>
      <c r="AD3" s="81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71"/>
      <c r="BI3" s="75"/>
    </row>
    <row r="4" spans="1:62" ht="18.75" customHeight="1" x14ac:dyDescent="0.25">
      <c r="A4" s="42"/>
      <c r="B4" s="98"/>
      <c r="C4" s="99"/>
      <c r="D4" s="23" t="s">
        <v>31</v>
      </c>
      <c r="E4" s="24"/>
      <c r="F4" s="24"/>
      <c r="G4" s="27"/>
      <c r="H4" s="90"/>
      <c r="I4" s="70"/>
      <c r="J4" s="117" t="s">
        <v>29</v>
      </c>
      <c r="K4" s="73"/>
      <c r="L4" s="70"/>
      <c r="M4" s="117" t="s">
        <v>28</v>
      </c>
      <c r="N4" s="73"/>
      <c r="P4" s="73"/>
      <c r="Q4" s="70"/>
      <c r="R4" s="73"/>
      <c r="S4" s="70"/>
      <c r="T4" s="73"/>
      <c r="U4" s="70"/>
      <c r="V4" s="73"/>
      <c r="W4" s="74"/>
      <c r="X4" s="89"/>
      <c r="Y4" s="106"/>
      <c r="Z4" s="74"/>
      <c r="AA4" s="74"/>
      <c r="AB4" s="74"/>
      <c r="AC4" s="74"/>
      <c r="AD4" s="74"/>
      <c r="AE4" s="74"/>
      <c r="AF4" s="74"/>
      <c r="AG4" s="74"/>
      <c r="AH4" s="74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73"/>
      <c r="BI4" s="75"/>
    </row>
    <row r="5" spans="1:62" ht="18.75" customHeight="1" thickBot="1" x14ac:dyDescent="0.3">
      <c r="A5" s="42"/>
      <c r="B5" s="98"/>
      <c r="C5" s="99"/>
      <c r="D5" s="25" t="s">
        <v>33</v>
      </c>
      <c r="E5" s="26"/>
      <c r="F5" s="26"/>
      <c r="G5" s="28"/>
      <c r="H5" s="87"/>
      <c r="I5" s="70"/>
      <c r="J5" s="70" t="s">
        <v>27</v>
      </c>
      <c r="K5" s="71"/>
      <c r="L5" s="70"/>
      <c r="M5" s="70" t="s">
        <v>27</v>
      </c>
      <c r="N5" s="71"/>
      <c r="P5" s="71"/>
      <c r="Q5" s="70"/>
      <c r="R5" s="71"/>
      <c r="S5" s="70"/>
      <c r="T5" s="71"/>
      <c r="U5" s="70"/>
      <c r="V5" s="71"/>
      <c r="W5" s="74"/>
      <c r="X5" s="89"/>
      <c r="Y5" s="106"/>
      <c r="Z5" s="74"/>
      <c r="AA5" s="74"/>
      <c r="AB5" s="74"/>
      <c r="AC5" s="74"/>
      <c r="AD5" s="74"/>
      <c r="AE5" s="74"/>
      <c r="AF5" s="74"/>
      <c r="AG5" s="74"/>
      <c r="AH5" s="74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71"/>
      <c r="BI5" s="75"/>
    </row>
    <row r="6" spans="1:62" ht="18.75" customHeight="1" x14ac:dyDescent="0.25">
      <c r="A6" s="42"/>
      <c r="B6" s="98"/>
      <c r="C6" s="99"/>
      <c r="D6" s="89"/>
      <c r="E6" s="89"/>
      <c r="F6" s="87"/>
      <c r="G6" s="87"/>
      <c r="H6" s="87"/>
      <c r="I6" s="70"/>
      <c r="J6" s="73"/>
      <c r="K6" s="71"/>
      <c r="L6" s="72"/>
      <c r="M6" s="73"/>
      <c r="N6" s="71"/>
      <c r="P6" s="71"/>
      <c r="Q6" s="70"/>
      <c r="R6" s="71"/>
      <c r="S6" s="70"/>
      <c r="T6" s="71"/>
      <c r="U6" s="70"/>
      <c r="V6" s="71"/>
      <c r="W6" s="74"/>
      <c r="X6" s="89"/>
      <c r="Y6" s="106"/>
      <c r="Z6" s="74"/>
      <c r="AA6" s="74"/>
      <c r="AB6" s="74"/>
      <c r="AC6" s="74"/>
      <c r="AD6" s="74"/>
      <c r="AE6" s="74"/>
      <c r="AF6" s="74"/>
      <c r="AG6" s="74"/>
      <c r="AH6" s="74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71"/>
      <c r="BI6" s="75"/>
    </row>
    <row r="7" spans="1:62" ht="36" customHeight="1" x14ac:dyDescent="0.25">
      <c r="A7" s="42"/>
      <c r="B7" s="98"/>
      <c r="C7" s="99"/>
      <c r="D7" s="89"/>
      <c r="E7" s="90" t="s">
        <v>11</v>
      </c>
      <c r="F7" s="102">
        <v>44249</v>
      </c>
      <c r="G7" s="87"/>
      <c r="H7" s="87"/>
      <c r="I7" s="71"/>
      <c r="J7" s="117" t="s">
        <v>32</v>
      </c>
      <c r="K7" s="71"/>
      <c r="L7" s="117"/>
      <c r="M7" s="117" t="s">
        <v>34</v>
      </c>
      <c r="N7" s="71"/>
      <c r="P7" s="71"/>
      <c r="Q7" s="76"/>
      <c r="R7" s="71"/>
      <c r="S7" s="76"/>
      <c r="T7" s="71"/>
      <c r="U7" s="76"/>
      <c r="V7" s="71"/>
      <c r="W7" s="75"/>
      <c r="X7" s="87"/>
      <c r="Y7" s="105"/>
      <c r="Z7" s="81"/>
      <c r="AA7" s="81"/>
      <c r="AB7" s="81"/>
      <c r="AC7" s="81"/>
      <c r="AD7" s="81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71"/>
      <c r="BI7" s="75"/>
    </row>
    <row r="8" spans="1:62" ht="18.75" customHeight="1" x14ac:dyDescent="0.25">
      <c r="A8" s="42"/>
      <c r="B8" s="98"/>
      <c r="C8" s="99"/>
      <c r="D8" s="99"/>
      <c r="E8" s="90" t="s">
        <v>12</v>
      </c>
      <c r="F8" s="103">
        <v>1</v>
      </c>
      <c r="G8" s="89"/>
      <c r="H8" s="89"/>
      <c r="I8" s="87"/>
      <c r="J8" s="88"/>
      <c r="K8" s="89"/>
      <c r="L8" s="86"/>
      <c r="M8" s="88"/>
      <c r="N8" s="89"/>
      <c r="O8" s="91"/>
      <c r="P8" s="89"/>
      <c r="Q8" s="92"/>
      <c r="R8" s="89"/>
      <c r="S8" s="92"/>
      <c r="T8" s="89"/>
      <c r="U8" s="92"/>
      <c r="V8" s="89"/>
      <c r="W8" s="91"/>
      <c r="X8" s="89"/>
      <c r="Y8" s="1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2" ht="6" customHeight="1" x14ac:dyDescent="0.25">
      <c r="A9" s="42"/>
      <c r="B9" s="100"/>
      <c r="C9" s="101"/>
      <c r="D9" s="95"/>
      <c r="E9" s="95"/>
      <c r="F9" s="95"/>
      <c r="G9" s="95"/>
      <c r="H9" s="94"/>
      <c r="I9" s="93"/>
      <c r="J9" s="93"/>
      <c r="K9" s="94"/>
      <c r="L9" s="95"/>
      <c r="M9" s="93"/>
      <c r="N9" s="94"/>
      <c r="O9" s="96"/>
      <c r="P9" s="94"/>
      <c r="Q9" s="93"/>
      <c r="R9" s="94"/>
      <c r="S9" s="93"/>
      <c r="T9" s="94"/>
      <c r="U9" s="93"/>
      <c r="V9" s="94"/>
      <c r="W9" s="96"/>
      <c r="X9" s="94"/>
      <c r="Y9" s="1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2" s="4" customFormat="1" ht="18.75" customHeight="1" x14ac:dyDescent="0.25">
      <c r="A10" s="30"/>
      <c r="B10" s="139" t="s">
        <v>9</v>
      </c>
      <c r="C10" s="141"/>
      <c r="D10" s="144" t="s">
        <v>1</v>
      </c>
      <c r="E10" s="144" t="s">
        <v>20</v>
      </c>
      <c r="F10" s="146" t="s">
        <v>13</v>
      </c>
      <c r="G10" s="146" t="s">
        <v>14</v>
      </c>
      <c r="H10" s="36"/>
      <c r="I10" s="137" t="s">
        <v>15</v>
      </c>
      <c r="J10" s="137" t="s">
        <v>16</v>
      </c>
      <c r="K10" s="36"/>
      <c r="L10" s="137" t="s">
        <v>18</v>
      </c>
      <c r="M10" s="137" t="s">
        <v>17</v>
      </c>
      <c r="N10" s="36"/>
      <c r="O10" s="137" t="s">
        <v>3</v>
      </c>
      <c r="P10" s="36"/>
      <c r="Q10" s="137" t="s">
        <v>19</v>
      </c>
      <c r="R10" s="36"/>
      <c r="S10" s="137" t="s">
        <v>25</v>
      </c>
      <c r="T10" s="36"/>
      <c r="U10" s="137" t="s">
        <v>26</v>
      </c>
      <c r="V10" s="36"/>
      <c r="W10" s="137" t="s">
        <v>8</v>
      </c>
      <c r="X10" s="36"/>
      <c r="Y10" s="33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</row>
    <row r="11" spans="1:62" s="4" customFormat="1" ht="30.6" customHeight="1" x14ac:dyDescent="0.25">
      <c r="A11" s="30"/>
      <c r="B11" s="140"/>
      <c r="C11" s="142"/>
      <c r="D11" s="145"/>
      <c r="E11" s="145"/>
      <c r="F11" s="147"/>
      <c r="G11" s="147"/>
      <c r="H11" s="37"/>
      <c r="I11" s="138"/>
      <c r="J11" s="138"/>
      <c r="K11" s="37"/>
      <c r="L11" s="138"/>
      <c r="M11" s="143"/>
      <c r="N11" s="37"/>
      <c r="O11" s="138"/>
      <c r="P11" s="37"/>
      <c r="Q11" s="138"/>
      <c r="R11" s="37"/>
      <c r="S11" s="138"/>
      <c r="T11" s="37"/>
      <c r="U11" s="138"/>
      <c r="V11" s="37"/>
      <c r="W11" s="138"/>
      <c r="X11" s="37"/>
      <c r="Y11" s="33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</row>
    <row r="12" spans="1:62" s="11" customFormat="1" ht="18.75" customHeight="1" x14ac:dyDescent="0.25">
      <c r="A12" s="29"/>
      <c r="B12" s="13"/>
      <c r="C12" s="12" t="s">
        <v>21</v>
      </c>
      <c r="D12" s="12"/>
      <c r="E12" s="12"/>
      <c r="F12" s="15">
        <f>MIN(F13:F23)</f>
        <v>44249</v>
      </c>
      <c r="G12" s="15">
        <f>MAX(G13:G23)</f>
        <v>44250</v>
      </c>
      <c r="H12" s="15"/>
      <c r="I12" s="13">
        <f>NETWORKDAYS(F12,G12)</f>
        <v>2</v>
      </c>
      <c r="J12" s="13">
        <f>NETWORKDAYS(F12,G12)</f>
        <v>2</v>
      </c>
      <c r="K12" s="15"/>
      <c r="L12" s="13"/>
      <c r="M12" s="18"/>
      <c r="N12" s="15"/>
      <c r="O12" s="12"/>
      <c r="P12" s="15"/>
      <c r="Q12" s="13"/>
      <c r="R12" s="15"/>
      <c r="S12" s="13"/>
      <c r="T12" s="15"/>
      <c r="U12" s="13"/>
      <c r="V12" s="15"/>
      <c r="W12" s="13"/>
      <c r="X12" s="15"/>
      <c r="Y12" s="50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</row>
    <row r="13" spans="1:62" ht="18.75" customHeight="1" x14ac:dyDescent="0.25">
      <c r="A13" s="31"/>
      <c r="B13" s="6">
        <f>IF(I13=0,"",O13)</f>
        <v>1</v>
      </c>
      <c r="C13" s="41"/>
      <c r="D13" s="5" t="s">
        <v>49</v>
      </c>
      <c r="F13" s="128">
        <v>44249</v>
      </c>
      <c r="G13" s="128">
        <v>44250</v>
      </c>
      <c r="H13" s="60"/>
      <c r="I13" s="61">
        <v>2</v>
      </c>
      <c r="J13" s="62">
        <v>2</v>
      </c>
      <c r="K13" s="63"/>
      <c r="L13" s="64">
        <v>2</v>
      </c>
      <c r="M13" s="65">
        <f>IF(L13&lt;=I13,I13-L13,"X")</f>
        <v>0</v>
      </c>
      <c r="N13" s="60"/>
      <c r="O13" s="9">
        <f>L13/I13</f>
        <v>1</v>
      </c>
      <c r="P13" s="60"/>
      <c r="Q13" s="10">
        <v>0</v>
      </c>
      <c r="R13" s="60"/>
      <c r="S13" s="10">
        <v>0</v>
      </c>
      <c r="T13" s="60"/>
      <c r="U13" s="10">
        <f>IF(I13=0,"",O13)</f>
        <v>1</v>
      </c>
      <c r="V13" s="60"/>
      <c r="W13" s="6" t="s">
        <v>0</v>
      </c>
      <c r="X13" s="63"/>
      <c r="Y13" s="51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2" ht="18.75" customHeight="1" x14ac:dyDescent="0.25">
      <c r="A14" s="31"/>
      <c r="B14" s="6">
        <f t="shared" ref="B14:B22" si="0">IF(I14=0,"",O14)</f>
        <v>1</v>
      </c>
      <c r="C14" s="41"/>
      <c r="D14" s="5" t="s">
        <v>50</v>
      </c>
      <c r="E14" s="5"/>
      <c r="F14" s="128">
        <v>44249</v>
      </c>
      <c r="G14" s="128">
        <v>44250</v>
      </c>
      <c r="H14" s="35"/>
      <c r="I14" s="34">
        <v>2</v>
      </c>
      <c r="J14" s="38">
        <v>2</v>
      </c>
      <c r="K14" s="39"/>
      <c r="L14" s="40">
        <v>2</v>
      </c>
      <c r="M14" s="65">
        <f t="shared" ref="M14" si="1">IF(L14&lt;=I14,I14-L14,"X")</f>
        <v>0</v>
      </c>
      <c r="N14" s="35"/>
      <c r="O14" s="9">
        <f t="shared" ref="O14:O22" si="2">L14/I14</f>
        <v>1</v>
      </c>
      <c r="P14" s="35"/>
      <c r="Q14" s="10">
        <v>0</v>
      </c>
      <c r="R14" s="35"/>
      <c r="S14" s="10">
        <v>0</v>
      </c>
      <c r="T14" s="35"/>
      <c r="U14" s="10">
        <f t="shared" ref="U14:U18" si="3">IF(I14=0,"",O14)</f>
        <v>1</v>
      </c>
      <c r="V14" s="35"/>
      <c r="W14" s="6" t="str">
        <f>W13</f>
        <v>Sprint 1</v>
      </c>
      <c r="X14" s="35"/>
      <c r="Y14" s="51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2" ht="18.75" customHeight="1" x14ac:dyDescent="0.25">
      <c r="A15" s="31"/>
      <c r="B15" s="6">
        <f t="shared" si="0"/>
        <v>1</v>
      </c>
      <c r="C15" s="41"/>
      <c r="D15" s="5" t="s">
        <v>59</v>
      </c>
      <c r="E15" s="5"/>
      <c r="F15" s="128">
        <v>44249</v>
      </c>
      <c r="G15" s="128">
        <v>44250</v>
      </c>
      <c r="H15" s="35"/>
      <c r="I15" s="34">
        <v>2</v>
      </c>
      <c r="J15" s="38">
        <v>2</v>
      </c>
      <c r="K15" s="39"/>
      <c r="L15" s="48">
        <v>2</v>
      </c>
      <c r="M15" s="131">
        <f>IF(L15&lt;=I15,I15-L15,"X")</f>
        <v>0</v>
      </c>
      <c r="N15" s="35"/>
      <c r="O15" s="9">
        <f t="shared" si="2"/>
        <v>1</v>
      </c>
      <c r="P15" s="35"/>
      <c r="Q15" s="10">
        <v>2</v>
      </c>
      <c r="R15" s="35"/>
      <c r="S15" s="10">
        <v>2</v>
      </c>
      <c r="T15" s="35"/>
      <c r="U15" s="10">
        <f t="shared" si="3"/>
        <v>1</v>
      </c>
      <c r="V15" s="35"/>
      <c r="W15" s="6" t="str">
        <f t="shared" ref="W15" si="4">W14</f>
        <v>Sprint 1</v>
      </c>
      <c r="X15" s="35"/>
      <c r="Y15" s="51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2" ht="18.75" customHeight="1" x14ac:dyDescent="0.25">
      <c r="A16" s="31"/>
      <c r="B16" s="6" t="str">
        <f t="shared" si="0"/>
        <v/>
      </c>
      <c r="C16" s="41"/>
      <c r="D16" s="5"/>
      <c r="E16" s="5"/>
      <c r="F16" s="118"/>
      <c r="G16" s="118"/>
      <c r="H16" s="35"/>
      <c r="I16" s="34"/>
      <c r="J16" s="38"/>
      <c r="K16" s="39"/>
      <c r="L16" s="133"/>
      <c r="M16" s="133"/>
      <c r="N16" s="35"/>
      <c r="O16" s="9"/>
      <c r="P16" s="35"/>
      <c r="Q16" s="10"/>
      <c r="R16" s="35"/>
      <c r="S16" s="10"/>
      <c r="T16" s="35"/>
      <c r="U16" s="10" t="str">
        <f t="shared" si="3"/>
        <v/>
      </c>
      <c r="V16" s="35"/>
      <c r="W16" s="6"/>
      <c r="X16" s="35"/>
      <c r="Y16" s="51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8.75" customHeight="1" x14ac:dyDescent="0.25">
      <c r="A17" s="31"/>
      <c r="B17" s="6" t="str">
        <f t="shared" si="0"/>
        <v/>
      </c>
      <c r="C17" s="41"/>
      <c r="D17" s="5"/>
      <c r="E17" s="5"/>
      <c r="F17" s="118"/>
      <c r="G17" s="118"/>
      <c r="H17" s="35"/>
      <c r="I17" s="34"/>
      <c r="J17" s="38"/>
      <c r="K17" s="39"/>
      <c r="L17" s="133"/>
      <c r="M17" s="133"/>
      <c r="N17" s="35"/>
      <c r="O17" s="9"/>
      <c r="P17" s="35"/>
      <c r="Q17" s="10"/>
      <c r="R17" s="35"/>
      <c r="S17" s="10"/>
      <c r="T17" s="35"/>
      <c r="U17" s="10" t="str">
        <f>IF(I17=0,"",O17)</f>
        <v/>
      </c>
      <c r="V17" s="35"/>
      <c r="W17" s="6"/>
      <c r="X17" s="35"/>
      <c r="Y17" s="51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8.75" customHeight="1" x14ac:dyDescent="0.25">
      <c r="A18" s="31"/>
      <c r="B18" s="6" t="str">
        <f t="shared" si="0"/>
        <v/>
      </c>
      <c r="C18" s="41"/>
      <c r="D18" s="5"/>
      <c r="E18" s="5"/>
      <c r="F18" s="118"/>
      <c r="G18" s="118"/>
      <c r="H18" s="35"/>
      <c r="I18" s="34"/>
      <c r="J18" s="38"/>
      <c r="K18" s="39"/>
      <c r="L18" s="133"/>
      <c r="M18" s="133"/>
      <c r="N18" s="35"/>
      <c r="O18" s="9" t="e">
        <f t="shared" si="2"/>
        <v>#DIV/0!</v>
      </c>
      <c r="P18" s="35"/>
      <c r="Q18" s="10"/>
      <c r="R18" s="35"/>
      <c r="S18" s="10"/>
      <c r="T18" s="35"/>
      <c r="U18" s="10" t="str">
        <f t="shared" si="3"/>
        <v/>
      </c>
      <c r="V18" s="35"/>
      <c r="W18" s="6"/>
      <c r="X18" s="35"/>
      <c r="Y18" s="51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8.75" customHeight="1" outlineLevel="1" x14ac:dyDescent="0.25">
      <c r="A19" s="31"/>
      <c r="B19" s="6" t="str">
        <f t="shared" si="0"/>
        <v/>
      </c>
      <c r="C19" s="41"/>
      <c r="D19" s="5"/>
      <c r="E19" s="5"/>
      <c r="F19" s="17"/>
      <c r="G19" s="17"/>
      <c r="H19" s="35"/>
      <c r="I19" s="34"/>
      <c r="J19" s="38"/>
      <c r="K19" s="39"/>
      <c r="L19" s="133"/>
      <c r="M19" s="133"/>
      <c r="N19" s="35"/>
      <c r="O19" s="9" t="e">
        <f t="shared" si="2"/>
        <v>#DIV/0!</v>
      </c>
      <c r="P19" s="35"/>
      <c r="Q19" s="10"/>
      <c r="R19" s="35"/>
      <c r="S19" s="10"/>
      <c r="T19" s="35"/>
      <c r="U19" s="10" t="str">
        <f>IF(I19=0,"",O19)</f>
        <v/>
      </c>
      <c r="V19" s="35"/>
      <c r="W19" s="6"/>
      <c r="X19" s="35"/>
      <c r="Y19" s="51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18.75" customHeight="1" outlineLevel="1" x14ac:dyDescent="0.25">
      <c r="A20" s="31"/>
      <c r="B20" s="6" t="str">
        <f t="shared" si="0"/>
        <v/>
      </c>
      <c r="C20" s="41"/>
      <c r="D20" s="5"/>
      <c r="E20" s="5"/>
      <c r="F20" s="17"/>
      <c r="G20" s="17"/>
      <c r="H20" s="35"/>
      <c r="I20" s="34"/>
      <c r="J20" s="38"/>
      <c r="K20" s="39"/>
      <c r="L20" s="133"/>
      <c r="M20" s="133"/>
      <c r="N20" s="35"/>
      <c r="O20" s="9" t="e">
        <f t="shared" si="2"/>
        <v>#DIV/0!</v>
      </c>
      <c r="P20" s="35"/>
      <c r="Q20" s="10"/>
      <c r="R20" s="35"/>
      <c r="S20" s="10"/>
      <c r="T20" s="35"/>
      <c r="U20" s="10" t="str">
        <f t="shared" ref="U20:U22" si="5">IF(I20=0,"",O20)</f>
        <v/>
      </c>
      <c r="V20" s="35"/>
      <c r="W20" s="6"/>
      <c r="X20" s="35"/>
      <c r="Y20" s="51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ht="18.75" customHeight="1" outlineLevel="1" x14ac:dyDescent="0.25">
      <c r="A21" s="31"/>
      <c r="B21" s="6" t="str">
        <f t="shared" si="0"/>
        <v/>
      </c>
      <c r="C21" s="41"/>
      <c r="D21" s="5"/>
      <c r="E21" s="5"/>
      <c r="F21" s="17"/>
      <c r="G21" s="17"/>
      <c r="H21" s="35"/>
      <c r="I21" s="34"/>
      <c r="J21" s="38"/>
      <c r="K21" s="39"/>
      <c r="L21" s="133"/>
      <c r="M21" s="133"/>
      <c r="N21" s="35"/>
      <c r="O21" s="9" t="e">
        <f t="shared" si="2"/>
        <v>#DIV/0!</v>
      </c>
      <c r="P21" s="35"/>
      <c r="Q21" s="10"/>
      <c r="R21" s="35"/>
      <c r="S21" s="10"/>
      <c r="T21" s="35"/>
      <c r="U21" s="10" t="str">
        <f t="shared" si="5"/>
        <v/>
      </c>
      <c r="V21" s="35"/>
      <c r="W21" s="6"/>
      <c r="X21" s="35"/>
      <c r="Y21" s="51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</row>
    <row r="22" spans="1:61" ht="18.75" customHeight="1" outlineLevel="1" x14ac:dyDescent="0.25">
      <c r="A22" s="31"/>
      <c r="B22" s="6" t="str">
        <f t="shared" si="0"/>
        <v/>
      </c>
      <c r="C22" s="41"/>
      <c r="D22" s="5"/>
      <c r="E22" s="5"/>
      <c r="F22" s="44"/>
      <c r="G22" s="44"/>
      <c r="H22" s="45"/>
      <c r="I22" s="46"/>
      <c r="J22" s="47"/>
      <c r="K22" s="43"/>
      <c r="L22" s="133"/>
      <c r="M22" s="133"/>
      <c r="N22" s="45"/>
      <c r="O22" s="9" t="e">
        <f t="shared" si="2"/>
        <v>#DIV/0!</v>
      </c>
      <c r="P22" s="45"/>
      <c r="Q22" s="10"/>
      <c r="R22" s="45"/>
      <c r="S22" s="10"/>
      <c r="T22" s="45"/>
      <c r="U22" s="10" t="str">
        <f t="shared" si="5"/>
        <v/>
      </c>
      <c r="V22" s="45"/>
      <c r="W22" s="6"/>
      <c r="X22" s="45"/>
      <c r="Y22" s="51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s="8" customFormat="1" ht="18.75" customHeight="1" outlineLevel="1" collapsed="1" x14ac:dyDescent="0.25">
      <c r="A23" s="31"/>
      <c r="B23" s="49"/>
      <c r="C23" s="53"/>
      <c r="D23" s="54" t="s">
        <v>2</v>
      </c>
      <c r="E23" s="53"/>
      <c r="F23" s="55"/>
      <c r="G23" s="55"/>
      <c r="H23" s="55"/>
      <c r="I23" s="56"/>
      <c r="J23" s="56"/>
      <c r="K23" s="55"/>
      <c r="L23" s="132"/>
      <c r="M23" s="132"/>
      <c r="N23" s="55"/>
      <c r="O23" s="53"/>
      <c r="P23" s="55"/>
      <c r="Q23" s="56"/>
      <c r="R23" s="55"/>
      <c r="S23" s="56"/>
      <c r="T23" s="55"/>
      <c r="U23" s="56"/>
      <c r="V23" s="55"/>
      <c r="W23" s="53"/>
      <c r="X23" s="55"/>
      <c r="Y23" s="52"/>
      <c r="Z23" s="112"/>
      <c r="AA23" s="75"/>
      <c r="AB23" s="75"/>
      <c r="AC23" s="75"/>
      <c r="AD23" s="75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</row>
    <row r="24" spans="1:61" s="11" customFormat="1" ht="18.75" customHeight="1" x14ac:dyDescent="0.25">
      <c r="A24" s="31"/>
      <c r="B24" s="13"/>
      <c r="C24" s="12" t="s">
        <v>22</v>
      </c>
      <c r="D24" s="12"/>
      <c r="E24" s="12"/>
      <c r="F24" s="15">
        <f>MIN(F25:F35)</f>
        <v>44249</v>
      </c>
      <c r="G24" s="15">
        <f>MAX(G25:G35)</f>
        <v>44265</v>
      </c>
      <c r="H24" s="15"/>
      <c r="I24" s="13">
        <f>NETWORKDAYS(F24,G24)</f>
        <v>13</v>
      </c>
      <c r="J24" s="13">
        <f>NETWORKDAYS(F24,G24)</f>
        <v>13</v>
      </c>
      <c r="K24" s="15"/>
      <c r="L24" s="13"/>
      <c r="M24" s="13"/>
      <c r="N24" s="15"/>
      <c r="O24" s="12"/>
      <c r="P24" s="15"/>
      <c r="Q24" s="13"/>
      <c r="R24" s="15"/>
      <c r="S24" s="13"/>
      <c r="T24" s="15"/>
      <c r="U24" s="13"/>
      <c r="V24" s="15"/>
      <c r="W24" s="13"/>
      <c r="X24" s="15"/>
      <c r="Y24" s="50"/>
      <c r="Z24" s="111"/>
      <c r="AA24" s="75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</row>
    <row r="25" spans="1:61" ht="30" customHeight="1" x14ac:dyDescent="0.25">
      <c r="A25" s="29"/>
      <c r="B25" s="6">
        <f>IF(I25=0,"",O25)</f>
        <v>1</v>
      </c>
      <c r="C25" s="41"/>
      <c r="D25" s="119" t="s">
        <v>38</v>
      </c>
      <c r="E25" s="135" t="s">
        <v>65</v>
      </c>
      <c r="F25" s="121">
        <v>44249</v>
      </c>
      <c r="G25" s="121">
        <v>44250</v>
      </c>
      <c r="H25" s="35"/>
      <c r="I25" s="34">
        <f>NETWORKDAYS(F25,G25)</f>
        <v>2</v>
      </c>
      <c r="J25" s="38">
        <f>NETWORKDAYS(F25,G25)</f>
        <v>2</v>
      </c>
      <c r="K25" s="39"/>
      <c r="L25" s="64">
        <v>2</v>
      </c>
      <c r="M25" s="65">
        <v>0</v>
      </c>
      <c r="N25" s="35"/>
      <c r="O25" s="9">
        <f>L25/I25</f>
        <v>1</v>
      </c>
      <c r="P25" s="35"/>
      <c r="Q25" s="10">
        <v>1</v>
      </c>
      <c r="R25" s="35"/>
      <c r="S25" s="10">
        <v>1</v>
      </c>
      <c r="T25" s="35"/>
      <c r="U25" s="10">
        <f>IF(I25=0,"",O25)</f>
        <v>1</v>
      </c>
      <c r="V25" s="35"/>
      <c r="W25" s="6" t="s">
        <v>4</v>
      </c>
      <c r="X25" s="35"/>
      <c r="Y25" s="51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8.75" customHeight="1" x14ac:dyDescent="0.25">
      <c r="A26" s="31"/>
      <c r="B26" s="6">
        <f>IF(I26=0,"",O26)</f>
        <v>1</v>
      </c>
      <c r="C26" s="41"/>
      <c r="D26" s="5" t="s">
        <v>35</v>
      </c>
      <c r="E26" s="136"/>
      <c r="F26" s="122">
        <v>44249</v>
      </c>
      <c r="G26" s="122">
        <v>44265</v>
      </c>
      <c r="H26" s="35"/>
      <c r="I26" s="34">
        <f>NETWORKDAYS(F26,G26)</f>
        <v>13</v>
      </c>
      <c r="J26" s="38">
        <v>13</v>
      </c>
      <c r="K26" s="39"/>
      <c r="L26" s="40">
        <v>13</v>
      </c>
      <c r="M26" s="65">
        <v>0</v>
      </c>
      <c r="N26" s="35"/>
      <c r="O26" s="9">
        <f t="shared" ref="O26:O34" si="6">L26/I26</f>
        <v>1</v>
      </c>
      <c r="P26" s="35"/>
      <c r="Q26" s="10">
        <v>1</v>
      </c>
      <c r="R26" s="35"/>
      <c r="S26" s="10">
        <v>1</v>
      </c>
      <c r="T26" s="35"/>
      <c r="U26" s="10">
        <f t="shared" ref="U26:U30" si="7">IF(I26=0,"",O26)</f>
        <v>1</v>
      </c>
      <c r="V26" s="35"/>
      <c r="W26" s="6" t="str">
        <f>W25</f>
        <v>Sprint 2</v>
      </c>
      <c r="X26" s="35"/>
      <c r="Y26" s="51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</row>
    <row r="27" spans="1:61" ht="18.75" customHeight="1" x14ac:dyDescent="0.25">
      <c r="A27" s="31"/>
      <c r="B27" s="6">
        <f t="shared" ref="B27:B34" si="8">IF(I27=0,"",O27)</f>
        <v>1</v>
      </c>
      <c r="C27" s="41"/>
      <c r="D27" s="5" t="s">
        <v>36</v>
      </c>
      <c r="E27" s="136"/>
      <c r="F27" s="122">
        <v>44256</v>
      </c>
      <c r="G27" s="122">
        <v>44265</v>
      </c>
      <c r="H27" s="35"/>
      <c r="I27" s="34">
        <f>NETWORKDAYS(F27,G27)</f>
        <v>8</v>
      </c>
      <c r="J27" s="38">
        <v>8</v>
      </c>
      <c r="K27" s="39"/>
      <c r="L27" s="40">
        <v>8</v>
      </c>
      <c r="M27" s="65">
        <f t="shared" ref="M27:M28" si="9">IF(L27&lt;=I27,I27-L27,"X")</f>
        <v>0</v>
      </c>
      <c r="N27" s="35"/>
      <c r="O27" s="9">
        <f t="shared" si="6"/>
        <v>1</v>
      </c>
      <c r="P27" s="35"/>
      <c r="Q27" s="10">
        <v>1</v>
      </c>
      <c r="R27" s="35"/>
      <c r="S27" s="10">
        <v>1</v>
      </c>
      <c r="T27" s="35"/>
      <c r="U27" s="10">
        <f t="shared" si="7"/>
        <v>1</v>
      </c>
      <c r="V27" s="35"/>
      <c r="W27" s="6" t="str">
        <f t="shared" ref="W27:W28" si="10">W26</f>
        <v>Sprint 2</v>
      </c>
      <c r="X27" s="35"/>
      <c r="Y27" s="51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</row>
    <row r="28" spans="1:61" ht="18.75" customHeight="1" x14ac:dyDescent="0.25">
      <c r="A28" s="31"/>
      <c r="B28" s="6">
        <f t="shared" si="8"/>
        <v>1</v>
      </c>
      <c r="C28" s="41"/>
      <c r="D28" s="5" t="s">
        <v>37</v>
      </c>
      <c r="E28" s="136"/>
      <c r="F28" s="122">
        <v>44256</v>
      </c>
      <c r="G28" s="130">
        <v>44265</v>
      </c>
      <c r="H28" s="35"/>
      <c r="I28" s="34">
        <f>NETWORKDAYS(F28,G28)</f>
        <v>8</v>
      </c>
      <c r="J28" s="38">
        <v>8</v>
      </c>
      <c r="K28" s="39"/>
      <c r="L28" s="48">
        <v>8</v>
      </c>
      <c r="M28" s="131">
        <f t="shared" si="9"/>
        <v>0</v>
      </c>
      <c r="N28" s="35"/>
      <c r="O28" s="9">
        <f t="shared" si="6"/>
        <v>1</v>
      </c>
      <c r="P28" s="35"/>
      <c r="Q28" s="10">
        <v>1</v>
      </c>
      <c r="R28" s="35"/>
      <c r="S28" s="10">
        <v>1</v>
      </c>
      <c r="T28" s="35"/>
      <c r="U28" s="10">
        <f t="shared" si="7"/>
        <v>1</v>
      </c>
      <c r="V28" s="35"/>
      <c r="W28" s="6" t="str">
        <f t="shared" si="10"/>
        <v>Sprint 2</v>
      </c>
      <c r="X28" s="35"/>
      <c r="Y28" s="51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</row>
    <row r="29" spans="1:61" ht="18.75" customHeight="1" x14ac:dyDescent="0.25">
      <c r="A29" s="31"/>
      <c r="B29" s="6" t="str">
        <f t="shared" si="8"/>
        <v/>
      </c>
      <c r="C29" s="41"/>
      <c r="D29" s="5"/>
      <c r="E29" s="5"/>
      <c r="F29" s="17"/>
      <c r="G29" s="17"/>
      <c r="H29" s="35"/>
      <c r="I29" s="34"/>
      <c r="J29" s="38"/>
      <c r="K29" s="39"/>
      <c r="L29" s="133"/>
      <c r="M29" s="133"/>
      <c r="N29" s="35"/>
      <c r="O29" s="9" t="e">
        <f t="shared" si="6"/>
        <v>#DIV/0!</v>
      </c>
      <c r="P29" s="35"/>
      <c r="Q29" s="10"/>
      <c r="R29" s="35"/>
      <c r="S29" s="10"/>
      <c r="T29" s="35"/>
      <c r="U29" s="10" t="str">
        <f>IF(I29=0,"",O29)</f>
        <v/>
      </c>
      <c r="V29" s="35"/>
      <c r="W29" s="6"/>
      <c r="X29" s="35"/>
      <c r="Y29" s="5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1" ht="18.75" customHeight="1" x14ac:dyDescent="0.25">
      <c r="A30" s="31"/>
      <c r="B30" s="6" t="str">
        <f t="shared" si="8"/>
        <v/>
      </c>
      <c r="C30" s="41"/>
      <c r="D30" s="5"/>
      <c r="E30" s="5"/>
      <c r="F30" s="17"/>
      <c r="G30" s="17"/>
      <c r="H30" s="35"/>
      <c r="I30" s="34"/>
      <c r="J30" s="38"/>
      <c r="K30" s="39"/>
      <c r="L30" s="133"/>
      <c r="M30" s="133"/>
      <c r="N30" s="35"/>
      <c r="O30" s="9" t="e">
        <f t="shared" si="6"/>
        <v>#DIV/0!</v>
      </c>
      <c r="P30" s="35"/>
      <c r="Q30" s="10"/>
      <c r="R30" s="35"/>
      <c r="S30" s="10"/>
      <c r="T30" s="35"/>
      <c r="U30" s="10" t="str">
        <f t="shared" si="7"/>
        <v/>
      </c>
      <c r="V30" s="35"/>
      <c r="W30" s="6"/>
      <c r="X30" s="35"/>
      <c r="Y30" s="5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1" ht="18.75" customHeight="1" outlineLevel="1" x14ac:dyDescent="0.25">
      <c r="A31" s="31"/>
      <c r="B31" s="6" t="str">
        <f t="shared" si="8"/>
        <v/>
      </c>
      <c r="C31" s="41"/>
      <c r="D31" s="5"/>
      <c r="E31" s="5"/>
      <c r="F31" s="17"/>
      <c r="G31" s="17"/>
      <c r="H31" s="35"/>
      <c r="I31" s="34"/>
      <c r="J31" s="38"/>
      <c r="K31" s="39"/>
      <c r="L31" s="133"/>
      <c r="M31" s="133"/>
      <c r="N31" s="35"/>
      <c r="O31" s="9" t="e">
        <f t="shared" si="6"/>
        <v>#DIV/0!</v>
      </c>
      <c r="P31" s="35"/>
      <c r="Q31" s="10"/>
      <c r="R31" s="35"/>
      <c r="S31" s="10"/>
      <c r="T31" s="35"/>
      <c r="U31" s="10" t="str">
        <f>IF(I31=0,"",O31)</f>
        <v/>
      </c>
      <c r="V31" s="35"/>
      <c r="W31" s="6"/>
      <c r="X31" s="35"/>
      <c r="Y31" s="5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1" ht="18.75" customHeight="1" outlineLevel="1" x14ac:dyDescent="0.25">
      <c r="A32" s="31"/>
      <c r="B32" s="6" t="str">
        <f t="shared" si="8"/>
        <v/>
      </c>
      <c r="C32" s="41"/>
      <c r="D32" s="5"/>
      <c r="E32" s="5"/>
      <c r="F32" s="17"/>
      <c r="G32" s="17"/>
      <c r="H32" s="35"/>
      <c r="I32" s="34"/>
      <c r="J32" s="38"/>
      <c r="K32" s="39"/>
      <c r="L32" s="133"/>
      <c r="M32" s="133"/>
      <c r="N32" s="35"/>
      <c r="O32" s="9" t="e">
        <f t="shared" si="6"/>
        <v>#DIV/0!</v>
      </c>
      <c r="P32" s="35"/>
      <c r="Q32" s="10"/>
      <c r="R32" s="35"/>
      <c r="S32" s="10"/>
      <c r="T32" s="35"/>
      <c r="U32" s="10" t="str">
        <f t="shared" ref="U32:U34" si="11">IF(I32=0,"",O32)</f>
        <v/>
      </c>
      <c r="V32" s="35"/>
      <c r="W32" s="6"/>
      <c r="X32" s="35"/>
      <c r="Y32" s="5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1:60" ht="18.75" customHeight="1" outlineLevel="1" x14ac:dyDescent="0.25">
      <c r="A33" s="31"/>
      <c r="B33" s="6" t="str">
        <f t="shared" si="8"/>
        <v/>
      </c>
      <c r="C33" s="41"/>
      <c r="D33" s="5"/>
      <c r="E33" s="5"/>
      <c r="F33" s="17"/>
      <c r="G33" s="17"/>
      <c r="H33" s="35"/>
      <c r="I33" s="34"/>
      <c r="J33" s="38"/>
      <c r="K33" s="39"/>
      <c r="L33" s="133"/>
      <c r="M33" s="133"/>
      <c r="N33" s="35"/>
      <c r="O33" s="9" t="e">
        <f t="shared" si="6"/>
        <v>#DIV/0!</v>
      </c>
      <c r="P33" s="35"/>
      <c r="Q33" s="10"/>
      <c r="R33" s="35"/>
      <c r="S33" s="10"/>
      <c r="T33" s="35"/>
      <c r="U33" s="10" t="str">
        <f t="shared" si="11"/>
        <v/>
      </c>
      <c r="V33" s="35"/>
      <c r="W33" s="6"/>
      <c r="X33" s="35"/>
      <c r="Y33" s="5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 ht="18.75" customHeight="1" outlineLevel="1" x14ac:dyDescent="0.25">
      <c r="A34" s="31"/>
      <c r="B34" s="6" t="str">
        <f t="shared" si="8"/>
        <v/>
      </c>
      <c r="C34" s="41"/>
      <c r="D34" s="5"/>
      <c r="E34" s="5"/>
      <c r="F34" s="44"/>
      <c r="G34" s="44"/>
      <c r="H34" s="45"/>
      <c r="I34" s="46"/>
      <c r="J34" s="47"/>
      <c r="K34" s="43"/>
      <c r="L34" s="133"/>
      <c r="M34" s="133"/>
      <c r="N34" s="45"/>
      <c r="O34" s="9" t="e">
        <f t="shared" si="6"/>
        <v>#DIV/0!</v>
      </c>
      <c r="P34" s="45"/>
      <c r="Q34" s="10"/>
      <c r="R34" s="45"/>
      <c r="S34" s="10"/>
      <c r="T34" s="45"/>
      <c r="U34" s="10" t="str">
        <f t="shared" si="11"/>
        <v/>
      </c>
      <c r="V34" s="45"/>
      <c r="W34" s="6"/>
      <c r="X34" s="45"/>
      <c r="Y34" s="5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s="8" customFormat="1" ht="18.75" customHeight="1" outlineLevel="1" x14ac:dyDescent="0.25">
      <c r="A35" s="31"/>
      <c r="B35" s="49"/>
      <c r="C35" s="53"/>
      <c r="D35" s="54" t="s">
        <v>2</v>
      </c>
      <c r="E35" s="53"/>
      <c r="F35" s="55"/>
      <c r="G35" s="55"/>
      <c r="H35" s="55"/>
      <c r="I35" s="56"/>
      <c r="J35" s="56"/>
      <c r="K35" s="55"/>
      <c r="L35" s="132"/>
      <c r="M35" s="132"/>
      <c r="N35" s="55"/>
      <c r="O35" s="53"/>
      <c r="P35" s="55"/>
      <c r="Q35" s="56"/>
      <c r="R35" s="55"/>
      <c r="S35" s="56"/>
      <c r="T35" s="55"/>
      <c r="U35" s="56"/>
      <c r="V35" s="55"/>
      <c r="W35" s="53"/>
      <c r="X35" s="55"/>
      <c r="Y35" s="52"/>
    </row>
    <row r="36" spans="1:60" s="11" customFormat="1" ht="18.75" customHeight="1" x14ac:dyDescent="0.25">
      <c r="A36" s="32"/>
      <c r="B36" s="13"/>
      <c r="C36" s="12" t="s">
        <v>23</v>
      </c>
      <c r="D36" s="12"/>
      <c r="E36" s="12"/>
      <c r="F36" s="15">
        <f>F37</f>
        <v>44266</v>
      </c>
      <c r="G36" s="15">
        <f>MAX(G41:G47)</f>
        <v>44413</v>
      </c>
      <c r="H36" s="15"/>
      <c r="I36" s="13">
        <f t="shared" ref="I36:I45" si="12">NETWORKDAYS(F36,G36)</f>
        <v>106</v>
      </c>
      <c r="J36" s="13">
        <f>NETWORKDAYS(F36,G36)</f>
        <v>106</v>
      </c>
      <c r="K36" s="15"/>
      <c r="L36" s="13"/>
      <c r="M36" s="13"/>
      <c r="N36" s="15"/>
      <c r="O36" s="12"/>
      <c r="P36" s="15"/>
      <c r="Q36" s="13"/>
      <c r="R36" s="15"/>
      <c r="S36" s="13"/>
      <c r="T36" s="15"/>
      <c r="U36" s="13"/>
      <c r="V36" s="15"/>
      <c r="W36" s="13"/>
      <c r="X36" s="15"/>
      <c r="Y36" s="50"/>
    </row>
    <row r="37" spans="1:60" ht="18.75" customHeight="1" x14ac:dyDescent="0.25">
      <c r="A37" s="29"/>
      <c r="B37" s="6">
        <f t="shared" ref="B37:B45" si="13">IF(I37=0,"",O37)</f>
        <v>1</v>
      </c>
      <c r="C37" s="41"/>
      <c r="D37" s="3" t="s">
        <v>53</v>
      </c>
      <c r="E37" s="3" t="s">
        <v>52</v>
      </c>
      <c r="F37" s="125">
        <v>44266</v>
      </c>
      <c r="G37" s="125">
        <v>44272</v>
      </c>
      <c r="H37" s="35"/>
      <c r="I37" s="7">
        <f t="shared" si="12"/>
        <v>5</v>
      </c>
      <c r="J37" s="7">
        <v>5</v>
      </c>
      <c r="L37" s="7">
        <v>5</v>
      </c>
      <c r="M37" s="65">
        <v>0</v>
      </c>
      <c r="N37" s="35"/>
      <c r="O37" s="9">
        <f t="shared" ref="O37:O45" si="14">L37/I37</f>
        <v>1</v>
      </c>
      <c r="P37" s="35"/>
      <c r="Q37" s="10">
        <v>3</v>
      </c>
      <c r="R37" s="35"/>
      <c r="S37" s="10">
        <v>3</v>
      </c>
      <c r="T37" s="35"/>
      <c r="U37" s="10">
        <f>IF(I41=0,"",O41)</f>
        <v>1</v>
      </c>
      <c r="V37" s="35"/>
      <c r="W37" s="6" t="s">
        <v>5</v>
      </c>
      <c r="X37" s="35"/>
      <c r="Y37" s="51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ht="18.75" customHeight="1" x14ac:dyDescent="0.25">
      <c r="A38" s="31"/>
      <c r="B38" s="6">
        <f t="shared" si="13"/>
        <v>1</v>
      </c>
      <c r="C38" s="41"/>
      <c r="D38" s="3" t="s">
        <v>54</v>
      </c>
      <c r="E38" s="3" t="s">
        <v>52</v>
      </c>
      <c r="F38" s="125">
        <v>44266</v>
      </c>
      <c r="G38" s="125">
        <v>44272</v>
      </c>
      <c r="H38" s="35"/>
      <c r="I38" s="7">
        <f t="shared" si="12"/>
        <v>5</v>
      </c>
      <c r="J38" s="7">
        <v>5</v>
      </c>
      <c r="L38" s="7">
        <v>5</v>
      </c>
      <c r="M38" s="65">
        <v>0</v>
      </c>
      <c r="N38" s="35"/>
      <c r="O38" s="9">
        <f t="shared" si="14"/>
        <v>1</v>
      </c>
      <c r="P38" s="35"/>
      <c r="Q38" s="10">
        <v>3</v>
      </c>
      <c r="R38" s="35"/>
      <c r="S38" s="10">
        <v>3</v>
      </c>
      <c r="T38" s="35"/>
      <c r="U38" s="10">
        <f>IF(I42=0,"",O42)</f>
        <v>1</v>
      </c>
      <c r="V38" s="35"/>
      <c r="W38" s="6" t="str">
        <f>W37</f>
        <v>Sprint 3</v>
      </c>
      <c r="X38" s="35"/>
      <c r="Y38" s="51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ht="18.75" customHeight="1" x14ac:dyDescent="0.25">
      <c r="A39" s="31"/>
      <c r="B39" s="6">
        <f t="shared" si="13"/>
        <v>1</v>
      </c>
      <c r="C39" s="41"/>
      <c r="D39" s="3" t="s">
        <v>55</v>
      </c>
      <c r="E39" s="3" t="s">
        <v>52</v>
      </c>
      <c r="F39" s="125">
        <v>44278</v>
      </c>
      <c r="G39" s="125">
        <v>44284</v>
      </c>
      <c r="H39" s="35"/>
      <c r="I39" s="7">
        <f t="shared" si="12"/>
        <v>5</v>
      </c>
      <c r="J39" s="7">
        <v>5</v>
      </c>
      <c r="L39" s="7">
        <v>5</v>
      </c>
      <c r="M39" s="65">
        <v>0</v>
      </c>
      <c r="N39" s="35"/>
      <c r="O39" s="9">
        <f t="shared" si="14"/>
        <v>1</v>
      </c>
      <c r="P39" s="35"/>
      <c r="Q39" s="10">
        <v>3</v>
      </c>
      <c r="R39" s="35"/>
      <c r="S39" s="10">
        <v>3</v>
      </c>
      <c r="T39" s="35"/>
      <c r="U39" s="10">
        <f>IF(I43=0,"",O43)</f>
        <v>1</v>
      </c>
      <c r="V39" s="35"/>
      <c r="W39" s="6" t="str">
        <f t="shared" ref="W39:W46" si="15">W38</f>
        <v>Sprint 3</v>
      </c>
      <c r="X39" s="35"/>
      <c r="Y39" s="51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ht="18.75" customHeight="1" x14ac:dyDescent="0.25">
      <c r="A40" s="31"/>
      <c r="B40" s="6">
        <f t="shared" si="13"/>
        <v>1</v>
      </c>
      <c r="C40" s="41"/>
      <c r="D40" s="3" t="s">
        <v>56</v>
      </c>
      <c r="E40" s="3" t="s">
        <v>52</v>
      </c>
      <c r="F40" s="125">
        <v>44278</v>
      </c>
      <c r="G40" s="125">
        <v>44284</v>
      </c>
      <c r="H40" s="35"/>
      <c r="I40" s="7">
        <f t="shared" si="12"/>
        <v>5</v>
      </c>
      <c r="J40" s="7">
        <v>5</v>
      </c>
      <c r="L40" s="7">
        <v>5</v>
      </c>
      <c r="M40" s="65">
        <v>0</v>
      </c>
      <c r="N40" s="35"/>
      <c r="O40" s="9">
        <f t="shared" si="14"/>
        <v>1</v>
      </c>
      <c r="P40" s="35"/>
      <c r="Q40" s="10">
        <v>3</v>
      </c>
      <c r="R40" s="35"/>
      <c r="S40" s="10">
        <v>3</v>
      </c>
      <c r="T40" s="35"/>
      <c r="U40" s="10">
        <f>IF(I45=0,"",O45)</f>
        <v>1</v>
      </c>
      <c r="V40" s="35"/>
      <c r="W40" s="6" t="str">
        <f t="shared" si="15"/>
        <v>Sprint 3</v>
      </c>
      <c r="X40" s="35"/>
      <c r="Y40" s="51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ht="18.75" customHeight="1" x14ac:dyDescent="0.25">
      <c r="A41" s="31"/>
      <c r="B41" s="6">
        <f t="shared" si="13"/>
        <v>1</v>
      </c>
      <c r="C41" s="41"/>
      <c r="D41" s="5" t="s">
        <v>39</v>
      </c>
      <c r="E41" s="5" t="s">
        <v>57</v>
      </c>
      <c r="F41" s="125">
        <v>44301</v>
      </c>
      <c r="G41" s="125">
        <v>44303</v>
      </c>
      <c r="H41" s="35"/>
      <c r="I41" s="34">
        <f t="shared" si="12"/>
        <v>2</v>
      </c>
      <c r="J41" s="38">
        <v>2</v>
      </c>
      <c r="K41" s="39"/>
      <c r="L41" s="40">
        <v>2</v>
      </c>
      <c r="M41" s="65">
        <v>0</v>
      </c>
      <c r="N41" s="35"/>
      <c r="O41" s="9">
        <f t="shared" si="14"/>
        <v>1</v>
      </c>
      <c r="P41" s="35"/>
      <c r="Q41" s="10">
        <v>1</v>
      </c>
      <c r="R41" s="35"/>
      <c r="S41" s="10">
        <v>1</v>
      </c>
      <c r="T41" s="35"/>
      <c r="U41" s="10">
        <f>IF(I41=0,"",O41)</f>
        <v>1</v>
      </c>
      <c r="V41" s="35"/>
      <c r="W41" s="6" t="str">
        <f t="shared" si="15"/>
        <v>Sprint 3</v>
      </c>
      <c r="X41" s="35"/>
      <c r="Y41" s="51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ht="18.75" customHeight="1" x14ac:dyDescent="0.25">
      <c r="A42" s="31"/>
      <c r="B42" s="6">
        <f t="shared" si="13"/>
        <v>1</v>
      </c>
      <c r="C42" s="41"/>
      <c r="D42" s="5" t="s">
        <v>40</v>
      </c>
      <c r="E42" s="124" t="s">
        <v>57</v>
      </c>
      <c r="F42" s="125">
        <v>44301</v>
      </c>
      <c r="G42" s="125">
        <v>44303</v>
      </c>
      <c r="H42" s="35"/>
      <c r="I42" s="34">
        <f t="shared" si="12"/>
        <v>2</v>
      </c>
      <c r="J42" s="38">
        <v>2</v>
      </c>
      <c r="K42" s="39"/>
      <c r="L42" s="40">
        <v>2</v>
      </c>
      <c r="M42" s="65">
        <v>0</v>
      </c>
      <c r="N42" s="35"/>
      <c r="O42" s="9">
        <f t="shared" si="14"/>
        <v>1</v>
      </c>
      <c r="P42" s="35"/>
      <c r="Q42" s="10">
        <v>1</v>
      </c>
      <c r="R42" s="35"/>
      <c r="S42" s="10">
        <v>1</v>
      </c>
      <c r="T42" s="35"/>
      <c r="U42" s="10">
        <f>IF(I42=0,"",O42)</f>
        <v>1</v>
      </c>
      <c r="V42" s="35"/>
      <c r="W42" s="6" t="str">
        <f t="shared" si="15"/>
        <v>Sprint 3</v>
      </c>
      <c r="X42" s="35"/>
      <c r="Y42" s="51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ht="18.75" customHeight="1" outlineLevel="1" x14ac:dyDescent="0.25">
      <c r="A43" s="31"/>
      <c r="B43" s="6">
        <f t="shared" si="13"/>
        <v>1</v>
      </c>
      <c r="C43" s="41"/>
      <c r="D43" s="5" t="s">
        <v>41</v>
      </c>
      <c r="E43" s="124" t="s">
        <v>57</v>
      </c>
      <c r="F43" s="125">
        <v>44375</v>
      </c>
      <c r="G43" s="125">
        <v>44376</v>
      </c>
      <c r="H43" s="35"/>
      <c r="I43" s="34">
        <f t="shared" si="12"/>
        <v>2</v>
      </c>
      <c r="J43" s="38">
        <v>2</v>
      </c>
      <c r="K43" s="39"/>
      <c r="L43" s="40">
        <v>2</v>
      </c>
      <c r="M43" s="65">
        <v>0</v>
      </c>
      <c r="N43" s="35"/>
      <c r="O43" s="9">
        <f t="shared" si="14"/>
        <v>1</v>
      </c>
      <c r="P43" s="35"/>
      <c r="Q43" s="10">
        <v>1</v>
      </c>
      <c r="R43" s="35"/>
      <c r="S43" s="10">
        <v>1</v>
      </c>
      <c r="T43" s="35"/>
      <c r="U43" s="10">
        <f>IF(I43=0,"",O43)</f>
        <v>1</v>
      </c>
      <c r="V43" s="35"/>
      <c r="W43" s="6" t="str">
        <f t="shared" si="15"/>
        <v>Sprint 3</v>
      </c>
      <c r="X43" s="35"/>
      <c r="Y43" s="51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ht="18.75" customHeight="1" outlineLevel="1" x14ac:dyDescent="0.25">
      <c r="A44" s="31"/>
      <c r="B44" s="6">
        <f t="shared" si="13"/>
        <v>1</v>
      </c>
      <c r="D44" s="3" t="s">
        <v>68</v>
      </c>
      <c r="E44" s="3" t="s">
        <v>58</v>
      </c>
      <c r="F44" s="125">
        <v>44376</v>
      </c>
      <c r="G44" s="125">
        <v>44377</v>
      </c>
      <c r="I44" s="34">
        <f t="shared" si="12"/>
        <v>2</v>
      </c>
      <c r="J44" s="38">
        <v>2</v>
      </c>
      <c r="K44" s="39"/>
      <c r="L44" s="40">
        <v>2</v>
      </c>
      <c r="M44" s="65">
        <v>0</v>
      </c>
      <c r="O44" s="9">
        <f t="shared" si="14"/>
        <v>1</v>
      </c>
      <c r="P44" s="35"/>
      <c r="Q44" s="10">
        <v>1</v>
      </c>
      <c r="R44" s="35"/>
      <c r="S44" s="10">
        <v>1</v>
      </c>
      <c r="T44" s="35"/>
      <c r="U44" s="10">
        <f>IF(I44=0,"", O44)</f>
        <v>1</v>
      </c>
      <c r="V44" s="35"/>
      <c r="W44" s="6" t="str">
        <f t="shared" si="15"/>
        <v>Sprint 3</v>
      </c>
      <c r="X44" s="35"/>
      <c r="Y44" s="51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ht="18.75" customHeight="1" outlineLevel="1" x14ac:dyDescent="0.25">
      <c r="A45" s="31"/>
      <c r="B45" s="6">
        <f t="shared" si="13"/>
        <v>1</v>
      </c>
      <c r="C45" s="41"/>
      <c r="D45" s="123" t="s">
        <v>51</v>
      </c>
      <c r="E45" s="5" t="s">
        <v>52</v>
      </c>
      <c r="F45" s="125">
        <v>44397</v>
      </c>
      <c r="G45" s="125">
        <v>44403</v>
      </c>
      <c r="H45" s="35"/>
      <c r="I45" s="34">
        <f t="shared" si="12"/>
        <v>5</v>
      </c>
      <c r="J45" s="38">
        <v>5</v>
      </c>
      <c r="K45" s="39"/>
      <c r="L45" s="40">
        <v>5</v>
      </c>
      <c r="M45" s="65">
        <v>0</v>
      </c>
      <c r="N45" s="35"/>
      <c r="O45" s="9">
        <f t="shared" si="14"/>
        <v>1</v>
      </c>
      <c r="P45" s="35"/>
      <c r="Q45" s="10">
        <v>1</v>
      </c>
      <c r="R45" s="35"/>
      <c r="S45" s="10">
        <v>1</v>
      </c>
      <c r="T45" s="35"/>
      <c r="U45" s="10">
        <f>IF(I45=0,"",O45)</f>
        <v>1</v>
      </c>
      <c r="V45" s="35"/>
      <c r="W45" s="6" t="str">
        <f t="shared" si="15"/>
        <v>Sprint 3</v>
      </c>
      <c r="X45" s="35"/>
      <c r="Y45" s="51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ht="18.75" customHeight="1" outlineLevel="1" x14ac:dyDescent="0.25">
      <c r="A46" s="31"/>
      <c r="B46" s="6">
        <f t="shared" ref="B46" si="16">IF(I46=0,"",O46)</f>
        <v>1</v>
      </c>
      <c r="C46" s="41"/>
      <c r="D46" s="5" t="s">
        <v>69</v>
      </c>
      <c r="E46" s="5" t="s">
        <v>52</v>
      </c>
      <c r="F46" s="125">
        <v>44403</v>
      </c>
      <c r="G46" s="125">
        <v>44413</v>
      </c>
      <c r="H46" s="45"/>
      <c r="I46" s="46">
        <f>NETWORKDAYS(F46,G46)</f>
        <v>9</v>
      </c>
      <c r="J46" s="47">
        <v>9</v>
      </c>
      <c r="K46" s="43"/>
      <c r="L46" s="48">
        <v>9</v>
      </c>
      <c r="M46" s="65">
        <v>0</v>
      </c>
      <c r="N46" s="45"/>
      <c r="O46" s="9">
        <f t="shared" ref="O46" si="17">L46/I46</f>
        <v>1</v>
      </c>
      <c r="P46" s="45"/>
      <c r="Q46" s="10">
        <v>1</v>
      </c>
      <c r="R46" s="45"/>
      <c r="S46" s="10">
        <v>1</v>
      </c>
      <c r="T46" s="45"/>
      <c r="U46" s="10">
        <f>IF(I46=0,"",O46)</f>
        <v>1</v>
      </c>
      <c r="V46" s="45"/>
      <c r="W46" s="6" t="str">
        <f t="shared" si="15"/>
        <v>Sprint 3</v>
      </c>
      <c r="X46" s="45"/>
      <c r="Y46" s="51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s="8" customFormat="1" ht="18.75" customHeight="1" outlineLevel="1" collapsed="1" x14ac:dyDescent="0.25">
      <c r="A47" s="31"/>
      <c r="B47" s="49"/>
      <c r="C47" s="53"/>
      <c r="D47" s="54" t="s">
        <v>2</v>
      </c>
      <c r="E47" s="53"/>
      <c r="F47" s="55"/>
      <c r="G47" s="55"/>
      <c r="H47" s="55"/>
      <c r="I47" s="56"/>
      <c r="J47" s="56"/>
      <c r="K47" s="55"/>
      <c r="L47" s="56"/>
      <c r="M47" s="56"/>
      <c r="N47" s="55"/>
      <c r="O47" s="53"/>
      <c r="P47" s="55"/>
      <c r="Q47" s="56"/>
      <c r="R47" s="55"/>
      <c r="S47" s="56"/>
      <c r="T47" s="55"/>
      <c r="U47" s="56"/>
      <c r="V47" s="55"/>
      <c r="W47" s="53"/>
      <c r="X47" s="55"/>
      <c r="Y47" s="52"/>
    </row>
    <row r="48" spans="1:60" s="11" customFormat="1" ht="18.75" customHeight="1" x14ac:dyDescent="0.25">
      <c r="A48" s="32"/>
      <c r="B48" s="13"/>
      <c r="C48" s="12" t="s">
        <v>24</v>
      </c>
      <c r="D48" s="12"/>
      <c r="E48" s="12"/>
      <c r="F48" s="15">
        <f>MIN(F49:F59)</f>
        <v>44263</v>
      </c>
      <c r="G48" s="15">
        <f>MAX(G49:G59)</f>
        <v>44406</v>
      </c>
      <c r="H48" s="15"/>
      <c r="I48" s="13">
        <f t="shared" ref="I48:I57" si="18">NETWORKDAYS(F48,G48)</f>
        <v>104</v>
      </c>
      <c r="J48" s="13">
        <f>NETWORKDAYS(F48,G48)</f>
        <v>104</v>
      </c>
      <c r="K48" s="15"/>
      <c r="L48" s="13"/>
      <c r="M48" s="13"/>
      <c r="N48" s="15"/>
      <c r="O48" s="12"/>
      <c r="P48" s="15"/>
      <c r="Q48" s="13"/>
      <c r="R48" s="15"/>
      <c r="S48" s="13"/>
      <c r="T48" s="15"/>
      <c r="U48" s="13"/>
      <c r="V48" s="15"/>
      <c r="W48" s="13"/>
      <c r="X48" s="15"/>
      <c r="Y48" s="50"/>
    </row>
    <row r="49" spans="1:60" ht="18.75" customHeight="1" x14ac:dyDescent="0.25">
      <c r="A49" s="29"/>
      <c r="B49" s="6">
        <f t="shared" ref="B49:B56" si="19">IF(I49=0,"",O49)</f>
        <v>1</v>
      </c>
      <c r="C49" s="41"/>
      <c r="D49" s="5" t="s">
        <v>43</v>
      </c>
      <c r="E49" s="5" t="s">
        <v>63</v>
      </c>
      <c r="F49" s="126">
        <v>44263</v>
      </c>
      <c r="G49" s="126">
        <v>44303</v>
      </c>
      <c r="H49" s="35"/>
      <c r="I49" s="34">
        <f t="shared" si="18"/>
        <v>30</v>
      </c>
      <c r="J49" s="38">
        <v>30</v>
      </c>
      <c r="K49" s="39"/>
      <c r="L49" s="40">
        <v>30</v>
      </c>
      <c r="M49" s="65">
        <v>0</v>
      </c>
      <c r="N49" s="35"/>
      <c r="O49" s="9">
        <f>L49/I49</f>
        <v>1</v>
      </c>
      <c r="P49" s="35"/>
      <c r="Q49" s="10">
        <v>1</v>
      </c>
      <c r="R49" s="35"/>
      <c r="S49" s="10">
        <v>1</v>
      </c>
      <c r="T49" s="35"/>
      <c r="U49" s="10">
        <f>IF(I49=0,"",O49)</f>
        <v>1</v>
      </c>
      <c r="V49" s="35"/>
      <c r="W49" s="6" t="s">
        <v>6</v>
      </c>
      <c r="X49" s="35"/>
      <c r="Y49" s="51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ht="18.75" customHeight="1" x14ac:dyDescent="0.25">
      <c r="A50" s="31"/>
      <c r="B50" s="6">
        <f t="shared" si="19"/>
        <v>1</v>
      </c>
      <c r="C50" s="41"/>
      <c r="D50" s="5" t="s">
        <v>42</v>
      </c>
      <c r="E50" s="5" t="s">
        <v>63</v>
      </c>
      <c r="F50" s="126">
        <v>44369</v>
      </c>
      <c r="G50" s="126">
        <v>44375</v>
      </c>
      <c r="H50" s="35"/>
      <c r="I50" s="34">
        <f t="shared" si="18"/>
        <v>5</v>
      </c>
      <c r="J50" s="38">
        <v>5</v>
      </c>
      <c r="K50" s="39"/>
      <c r="L50" s="40">
        <v>5</v>
      </c>
      <c r="M50" s="65">
        <f t="shared" ref="M50:M56" si="20">IF(L50&lt;=I50,I50-L50,"X")</f>
        <v>0</v>
      </c>
      <c r="N50" s="35"/>
      <c r="O50" s="9">
        <f t="shared" ref="O50:O58" si="21">L50/I50</f>
        <v>1</v>
      </c>
      <c r="P50" s="35"/>
      <c r="Q50" s="10">
        <v>1</v>
      </c>
      <c r="R50" s="35"/>
      <c r="S50" s="10">
        <v>1</v>
      </c>
      <c r="T50" s="35"/>
      <c r="U50" s="10">
        <f t="shared" ref="U50:U54" si="22">IF(I50=0,"",O50)</f>
        <v>1</v>
      </c>
      <c r="V50" s="35"/>
      <c r="W50" s="6" t="str">
        <f>W49</f>
        <v>Sprint 4</v>
      </c>
      <c r="X50" s="35"/>
      <c r="Y50" s="51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ht="18.75" customHeight="1" x14ac:dyDescent="0.25">
      <c r="A51" s="31"/>
      <c r="B51" s="6">
        <f t="shared" si="19"/>
        <v>1</v>
      </c>
      <c r="C51" s="41"/>
      <c r="D51" s="5" t="s">
        <v>44</v>
      </c>
      <c r="E51" s="5" t="s">
        <v>63</v>
      </c>
      <c r="F51" s="126">
        <v>44369</v>
      </c>
      <c r="G51" s="126">
        <v>44375</v>
      </c>
      <c r="H51" s="35"/>
      <c r="I51" s="34">
        <f t="shared" si="18"/>
        <v>5</v>
      </c>
      <c r="J51" s="38">
        <v>5</v>
      </c>
      <c r="K51" s="39"/>
      <c r="L51" s="40">
        <v>5</v>
      </c>
      <c r="M51" s="65">
        <v>0</v>
      </c>
      <c r="N51" s="35"/>
      <c r="O51" s="9">
        <f t="shared" si="21"/>
        <v>1</v>
      </c>
      <c r="P51" s="35"/>
      <c r="Q51" s="10">
        <v>1</v>
      </c>
      <c r="R51" s="35"/>
      <c r="S51" s="10">
        <v>1</v>
      </c>
      <c r="T51" s="35"/>
      <c r="U51" s="10">
        <f t="shared" si="22"/>
        <v>1</v>
      </c>
      <c r="V51" s="35"/>
      <c r="W51" s="6" t="str">
        <f t="shared" ref="W51:W57" si="23">W50</f>
        <v>Sprint 4</v>
      </c>
      <c r="X51" s="35"/>
      <c r="Y51" s="51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ht="18.75" customHeight="1" x14ac:dyDescent="0.25">
      <c r="A52" s="31"/>
      <c r="B52" s="6">
        <f t="shared" si="19"/>
        <v>1</v>
      </c>
      <c r="C52" s="41"/>
      <c r="D52" s="5" t="s">
        <v>45</v>
      </c>
      <c r="E52" s="5" t="s">
        <v>63</v>
      </c>
      <c r="F52" s="127">
        <v>44376</v>
      </c>
      <c r="G52" s="129">
        <v>44389</v>
      </c>
      <c r="H52" s="35"/>
      <c r="I52" s="34">
        <f t="shared" si="18"/>
        <v>10</v>
      </c>
      <c r="J52" s="38">
        <v>10</v>
      </c>
      <c r="K52" s="39"/>
      <c r="L52" s="40">
        <v>10</v>
      </c>
      <c r="M52" s="65">
        <f t="shared" si="20"/>
        <v>0</v>
      </c>
      <c r="N52" s="35"/>
      <c r="O52" s="9">
        <f t="shared" si="21"/>
        <v>1</v>
      </c>
      <c r="P52" s="35"/>
      <c r="Q52" s="10">
        <v>1</v>
      </c>
      <c r="R52" s="35"/>
      <c r="S52" s="10">
        <v>1</v>
      </c>
      <c r="T52" s="35"/>
      <c r="U52" s="10">
        <f t="shared" si="22"/>
        <v>1</v>
      </c>
      <c r="V52" s="35"/>
      <c r="W52" s="6" t="str">
        <f t="shared" si="23"/>
        <v>Sprint 4</v>
      </c>
      <c r="X52" s="35"/>
      <c r="Y52" s="51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ht="18.75" customHeight="1" x14ac:dyDescent="0.25">
      <c r="A53" s="31"/>
      <c r="B53" s="6">
        <f t="shared" si="19"/>
        <v>1</v>
      </c>
      <c r="C53" s="41"/>
      <c r="D53" s="5" t="s">
        <v>46</v>
      </c>
      <c r="E53" s="5" t="s">
        <v>63</v>
      </c>
      <c r="F53" s="127">
        <v>44376</v>
      </c>
      <c r="G53" s="129">
        <v>44389</v>
      </c>
      <c r="H53" s="35"/>
      <c r="I53" s="34">
        <f t="shared" si="18"/>
        <v>10</v>
      </c>
      <c r="J53" s="38">
        <v>10</v>
      </c>
      <c r="K53" s="39"/>
      <c r="L53" s="40">
        <v>10</v>
      </c>
      <c r="M53" s="65">
        <f t="shared" si="20"/>
        <v>0</v>
      </c>
      <c r="N53" s="35"/>
      <c r="O53" s="9">
        <f t="shared" si="21"/>
        <v>1</v>
      </c>
      <c r="P53" s="35"/>
      <c r="Q53" s="10">
        <v>1</v>
      </c>
      <c r="R53" s="35"/>
      <c r="S53" s="10">
        <v>1</v>
      </c>
      <c r="T53" s="35"/>
      <c r="U53" s="10">
        <f>IF(I53=0,"",O53)</f>
        <v>1</v>
      </c>
      <c r="V53" s="35"/>
      <c r="W53" s="6" t="str">
        <f t="shared" si="23"/>
        <v>Sprint 4</v>
      </c>
      <c r="X53" s="35"/>
      <c r="Y53" s="51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ht="18.75" customHeight="1" x14ac:dyDescent="0.25">
      <c r="A54" s="31"/>
      <c r="B54" s="6">
        <f t="shared" si="19"/>
        <v>1</v>
      </c>
      <c r="C54" s="41"/>
      <c r="D54" s="5" t="s">
        <v>47</v>
      </c>
      <c r="E54" s="5" t="s">
        <v>63</v>
      </c>
      <c r="F54" s="127">
        <v>44376</v>
      </c>
      <c r="G54" s="127">
        <v>44389</v>
      </c>
      <c r="H54" s="35"/>
      <c r="I54" s="34">
        <f t="shared" si="18"/>
        <v>10</v>
      </c>
      <c r="J54" s="38">
        <v>10</v>
      </c>
      <c r="K54" s="39"/>
      <c r="L54" s="40">
        <v>10</v>
      </c>
      <c r="M54" s="65">
        <f t="shared" si="20"/>
        <v>0</v>
      </c>
      <c r="N54" s="35"/>
      <c r="O54" s="9">
        <f t="shared" si="21"/>
        <v>1</v>
      </c>
      <c r="P54" s="35"/>
      <c r="Q54" s="10">
        <v>1</v>
      </c>
      <c r="R54" s="35"/>
      <c r="S54" s="10">
        <v>1</v>
      </c>
      <c r="T54" s="35"/>
      <c r="U54" s="10">
        <f t="shared" si="22"/>
        <v>1</v>
      </c>
      <c r="V54" s="35"/>
      <c r="W54" s="6" t="str">
        <f t="shared" si="23"/>
        <v>Sprint 4</v>
      </c>
      <c r="X54" s="35"/>
      <c r="Y54" s="51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ht="18.75" customHeight="1" outlineLevel="1" x14ac:dyDescent="0.25">
      <c r="A55" s="31"/>
      <c r="B55" s="6">
        <f t="shared" si="19"/>
        <v>1</v>
      </c>
      <c r="C55" s="41"/>
      <c r="D55" s="5" t="s">
        <v>60</v>
      </c>
      <c r="E55" s="5" t="s">
        <v>63</v>
      </c>
      <c r="F55" s="127">
        <v>44376</v>
      </c>
      <c r="G55" s="127">
        <v>44393</v>
      </c>
      <c r="H55" s="35"/>
      <c r="I55" s="34">
        <f t="shared" si="18"/>
        <v>14</v>
      </c>
      <c r="J55" s="38">
        <v>14</v>
      </c>
      <c r="K55" s="39"/>
      <c r="L55" s="40">
        <v>14</v>
      </c>
      <c r="M55" s="65">
        <f t="shared" si="20"/>
        <v>0</v>
      </c>
      <c r="N55" s="35"/>
      <c r="O55" s="9">
        <f t="shared" si="21"/>
        <v>1</v>
      </c>
      <c r="P55" s="35"/>
      <c r="Q55" s="10">
        <v>1</v>
      </c>
      <c r="R55" s="35"/>
      <c r="S55" s="10">
        <v>1</v>
      </c>
      <c r="T55" s="35"/>
      <c r="U55" s="10">
        <f>IF(I55=0,"",O55)</f>
        <v>1</v>
      </c>
      <c r="V55" s="35"/>
      <c r="W55" s="6" t="str">
        <f t="shared" si="23"/>
        <v>Sprint 4</v>
      </c>
      <c r="X55" s="35"/>
      <c r="Y55" s="51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ht="18.75" customHeight="1" outlineLevel="1" x14ac:dyDescent="0.25">
      <c r="A56" s="31"/>
      <c r="B56" s="6">
        <f t="shared" si="19"/>
        <v>1</v>
      </c>
      <c r="C56" s="41"/>
      <c r="D56" s="5" t="s">
        <v>62</v>
      </c>
      <c r="E56" s="5" t="s">
        <v>63</v>
      </c>
      <c r="F56" s="127">
        <v>44396</v>
      </c>
      <c r="G56" s="127">
        <v>44404</v>
      </c>
      <c r="H56" s="35"/>
      <c r="I56" s="7">
        <f t="shared" si="18"/>
        <v>7</v>
      </c>
      <c r="J56" s="7">
        <v>7</v>
      </c>
      <c r="L56" s="7">
        <v>7</v>
      </c>
      <c r="M56" s="7">
        <f t="shared" si="20"/>
        <v>0</v>
      </c>
      <c r="N56" s="35"/>
      <c r="O56" s="9">
        <f t="shared" si="21"/>
        <v>1</v>
      </c>
      <c r="P56" s="35"/>
      <c r="Q56" s="10">
        <v>1</v>
      </c>
      <c r="R56" s="35"/>
      <c r="S56" s="10">
        <v>1</v>
      </c>
      <c r="T56" s="35"/>
      <c r="U56" s="10">
        <f>IF(I57=0,"",O57)</f>
        <v>1</v>
      </c>
      <c r="V56" s="35"/>
      <c r="W56" s="6" t="str">
        <f t="shared" si="23"/>
        <v>Sprint 4</v>
      </c>
      <c r="X56" s="35"/>
      <c r="Y56" s="51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ht="18.75" customHeight="1" outlineLevel="1" x14ac:dyDescent="0.25">
      <c r="A57" s="31"/>
      <c r="B57" s="6">
        <f>IF(I57=0,"",O57)</f>
        <v>1</v>
      </c>
      <c r="C57" s="41"/>
      <c r="D57" s="5" t="s">
        <v>48</v>
      </c>
      <c r="E57" s="5" t="s">
        <v>63</v>
      </c>
      <c r="F57" s="127">
        <v>44396</v>
      </c>
      <c r="G57" s="127">
        <v>44406</v>
      </c>
      <c r="H57" s="35"/>
      <c r="I57" s="34">
        <f t="shared" si="18"/>
        <v>9</v>
      </c>
      <c r="J57" s="38">
        <v>9</v>
      </c>
      <c r="K57" s="39"/>
      <c r="L57" s="48">
        <v>9</v>
      </c>
      <c r="M57" s="131">
        <v>0</v>
      </c>
      <c r="N57" s="35"/>
      <c r="O57" s="9">
        <f>L57/I57</f>
        <v>1</v>
      </c>
      <c r="P57" s="35"/>
      <c r="Q57" s="10">
        <v>1</v>
      </c>
      <c r="R57" s="35"/>
      <c r="S57" s="10">
        <v>1</v>
      </c>
      <c r="T57" s="35"/>
      <c r="U57" s="10">
        <f>IF(I57=0,"",O57)</f>
        <v>1</v>
      </c>
      <c r="V57" s="35"/>
      <c r="W57" s="6" t="str">
        <f t="shared" si="23"/>
        <v>Sprint 4</v>
      </c>
      <c r="X57" s="35"/>
      <c r="Y57" s="51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ht="18.75" customHeight="1" outlineLevel="1" x14ac:dyDescent="0.25">
      <c r="A58" s="31"/>
      <c r="B58" s="6" t="str">
        <f>IF(I58=0,"",O58)</f>
        <v/>
      </c>
      <c r="C58" s="41"/>
      <c r="D58" s="5"/>
      <c r="E58" s="5"/>
      <c r="F58" s="44"/>
      <c r="H58" s="45"/>
      <c r="I58" s="46"/>
      <c r="J58" s="47"/>
      <c r="K58" s="43"/>
      <c r="L58" s="133"/>
      <c r="M58" s="133"/>
      <c r="N58" s="45"/>
      <c r="O58" s="9" t="e">
        <f t="shared" si="21"/>
        <v>#DIV/0!</v>
      </c>
      <c r="P58" s="45"/>
      <c r="Q58" s="10"/>
      <c r="R58" s="45"/>
      <c r="S58" s="10"/>
      <c r="T58" s="45"/>
      <c r="U58" s="10" t="str">
        <f t="shared" ref="U58" si="24">IF(I58=0,"",O58)</f>
        <v/>
      </c>
      <c r="V58" s="45"/>
      <c r="W58" s="6"/>
      <c r="X58" s="45"/>
      <c r="Y58" s="51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s="8" customFormat="1" ht="18.75" customHeight="1" outlineLevel="1" x14ac:dyDescent="0.25">
      <c r="A59" s="31"/>
      <c r="B59" s="49"/>
      <c r="C59" s="53"/>
      <c r="D59" s="54" t="s">
        <v>2</v>
      </c>
      <c r="E59" s="53"/>
      <c r="F59" s="55"/>
      <c r="G59" s="55"/>
      <c r="H59" s="55"/>
      <c r="I59" s="56"/>
      <c r="J59" s="56"/>
      <c r="K59" s="55"/>
      <c r="L59" s="132"/>
      <c r="M59" s="132"/>
      <c r="N59" s="55"/>
      <c r="O59" s="53"/>
      <c r="P59" s="55"/>
      <c r="Q59" s="56"/>
      <c r="R59" s="55"/>
      <c r="S59" s="56"/>
      <c r="T59" s="55"/>
      <c r="U59" s="56"/>
      <c r="V59" s="55"/>
      <c r="W59" s="53"/>
      <c r="X59" s="55"/>
      <c r="Y59" s="52"/>
    </row>
    <row r="60" spans="1:60" s="11" customFormat="1" ht="18.75" customHeight="1" x14ac:dyDescent="0.25">
      <c r="A60" s="32"/>
      <c r="B60" s="13"/>
      <c r="C60" s="12" t="s">
        <v>30</v>
      </c>
      <c r="D60" s="12"/>
      <c r="E60" s="12"/>
      <c r="F60" s="15">
        <f>MIN(F61:F71)</f>
        <v>44304</v>
      </c>
      <c r="G60" s="15">
        <f>MAX(G61:G71)</f>
        <v>44412</v>
      </c>
      <c r="H60" s="15"/>
      <c r="I60" s="13">
        <f>NETWORKDAYS(F60,G60)</f>
        <v>78</v>
      </c>
      <c r="J60" s="13">
        <f>NETWORKDAYS(F60,G60)</f>
        <v>78</v>
      </c>
      <c r="K60" s="15"/>
      <c r="L60" s="13"/>
      <c r="M60" s="13"/>
      <c r="N60" s="15"/>
      <c r="O60" s="12"/>
      <c r="P60" s="15"/>
      <c r="Q60" s="13"/>
      <c r="R60" s="15"/>
      <c r="S60" s="13"/>
      <c r="T60" s="15"/>
      <c r="U60" s="13"/>
      <c r="V60" s="15"/>
      <c r="W60" s="13"/>
      <c r="X60" s="15"/>
      <c r="Y60" s="50"/>
    </row>
    <row r="61" spans="1:60" ht="18.75" customHeight="1" x14ac:dyDescent="0.25">
      <c r="A61" s="29"/>
      <c r="B61" s="6">
        <f>IF(I61=0,"",O61)</f>
        <v>1</v>
      </c>
      <c r="C61" s="41"/>
      <c r="D61" s="5" t="s">
        <v>61</v>
      </c>
      <c r="E61" s="5" t="s">
        <v>63</v>
      </c>
      <c r="F61" s="120">
        <v>44304</v>
      </c>
      <c r="G61" s="120">
        <v>44304</v>
      </c>
      <c r="H61" s="35"/>
      <c r="I61" s="34">
        <v>1</v>
      </c>
      <c r="J61" s="38">
        <v>1</v>
      </c>
      <c r="K61" s="39"/>
      <c r="L61" s="40">
        <v>1</v>
      </c>
      <c r="M61" s="65">
        <f>IF(L61&lt;=I61,I61-L61,"X")</f>
        <v>0</v>
      </c>
      <c r="N61" s="35"/>
      <c r="O61" s="9">
        <f>L61/I61</f>
        <v>1</v>
      </c>
      <c r="P61" s="35"/>
      <c r="Q61" s="10">
        <v>1</v>
      </c>
      <c r="R61" s="35"/>
      <c r="S61" s="10">
        <v>1</v>
      </c>
      <c r="T61" s="35"/>
      <c r="U61" s="10">
        <f>IF(I61=0,"",O61)</f>
        <v>1</v>
      </c>
      <c r="V61" s="35"/>
      <c r="W61" s="6" t="s">
        <v>7</v>
      </c>
      <c r="X61" s="35"/>
      <c r="Y61" s="51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ht="18.75" customHeight="1" x14ac:dyDescent="0.25">
      <c r="A62" s="31"/>
      <c r="B62" s="41">
        <v>0.9</v>
      </c>
      <c r="C62" s="41"/>
      <c r="D62" s="5" t="s">
        <v>70</v>
      </c>
      <c r="E62" s="5" t="s">
        <v>63</v>
      </c>
      <c r="F62" s="120">
        <v>44377</v>
      </c>
      <c r="G62" s="120">
        <v>44412</v>
      </c>
      <c r="H62" s="35"/>
      <c r="I62" s="34">
        <f>NETWORKDAYS(F62,G62)</f>
        <v>26</v>
      </c>
      <c r="J62" s="38">
        <v>26</v>
      </c>
      <c r="K62" s="39"/>
      <c r="L62" s="48">
        <v>26</v>
      </c>
      <c r="M62" s="131">
        <f t="shared" ref="M62" si="25">IF(L62&lt;=I62,I62-L62,"X")</f>
        <v>0</v>
      </c>
      <c r="N62" s="35"/>
      <c r="O62" s="9">
        <v>0.83</v>
      </c>
      <c r="P62" s="35"/>
      <c r="Q62" s="10">
        <v>1</v>
      </c>
      <c r="R62" s="35"/>
      <c r="S62" s="10">
        <v>1</v>
      </c>
      <c r="T62" s="35"/>
      <c r="U62" s="10">
        <f t="shared" ref="U62:U66" si="26">IF(I62=0,"",O62)</f>
        <v>0.83</v>
      </c>
      <c r="V62" s="35"/>
      <c r="W62" s="6" t="str">
        <f>W61</f>
        <v>Sprint 5</v>
      </c>
      <c r="X62" s="35"/>
      <c r="Y62" s="51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ht="18.75" customHeight="1" x14ac:dyDescent="0.25">
      <c r="A63" s="31"/>
      <c r="B63" s="6" t="str">
        <f t="shared" ref="B63:B70" si="27">IF(I63=0,"",O63)</f>
        <v/>
      </c>
      <c r="C63" s="41"/>
      <c r="D63" s="5"/>
      <c r="E63" s="5"/>
      <c r="F63" s="17"/>
      <c r="G63" s="17"/>
      <c r="H63" s="35"/>
      <c r="I63" s="34"/>
      <c r="J63" s="38"/>
      <c r="K63" s="39"/>
      <c r="L63" s="133"/>
      <c r="M63" s="133"/>
      <c r="N63" s="35"/>
      <c r="O63" s="9" t="e">
        <f t="shared" ref="O63:O70" si="28">L63/I63</f>
        <v>#DIV/0!</v>
      </c>
      <c r="P63" s="35"/>
      <c r="Q63" s="10"/>
      <c r="R63" s="35"/>
      <c r="S63" s="10"/>
      <c r="T63" s="35"/>
      <c r="U63" s="10" t="str">
        <f t="shared" si="26"/>
        <v/>
      </c>
      <c r="V63" s="35"/>
      <c r="W63" s="6"/>
      <c r="X63" s="35"/>
      <c r="Y63" s="51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ht="18.75" customHeight="1" x14ac:dyDescent="0.25">
      <c r="A64" s="31"/>
      <c r="B64" s="6" t="str">
        <f t="shared" si="27"/>
        <v/>
      </c>
      <c r="C64" s="41"/>
      <c r="D64" s="5"/>
      <c r="E64" s="5"/>
      <c r="F64" s="17"/>
      <c r="G64" s="17"/>
      <c r="H64" s="35"/>
      <c r="I64" s="34"/>
      <c r="J64" s="38"/>
      <c r="K64" s="39"/>
      <c r="L64" s="133"/>
      <c r="M64" s="133"/>
      <c r="N64" s="35"/>
      <c r="O64" s="9" t="e">
        <f t="shared" si="28"/>
        <v>#DIV/0!</v>
      </c>
      <c r="P64" s="35"/>
      <c r="Q64" s="10"/>
      <c r="R64" s="35"/>
      <c r="S64" s="10"/>
      <c r="T64" s="35"/>
      <c r="U64" s="10" t="str">
        <f t="shared" si="26"/>
        <v/>
      </c>
      <c r="V64" s="35"/>
      <c r="W64" s="6"/>
      <c r="X64" s="35"/>
      <c r="Y64" s="51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2" ht="18.75" customHeight="1" x14ac:dyDescent="0.25">
      <c r="A65" s="31"/>
      <c r="B65" s="6" t="str">
        <f t="shared" si="27"/>
        <v/>
      </c>
      <c r="C65" s="41"/>
      <c r="D65" s="5"/>
      <c r="E65" s="5"/>
      <c r="F65" s="17"/>
      <c r="G65" s="17"/>
      <c r="H65" s="35"/>
      <c r="I65" s="34"/>
      <c r="J65" s="38"/>
      <c r="K65" s="39"/>
      <c r="L65" s="133"/>
      <c r="M65" s="133"/>
      <c r="N65" s="35"/>
      <c r="O65" s="9" t="e">
        <f t="shared" si="28"/>
        <v>#DIV/0!</v>
      </c>
      <c r="P65" s="35"/>
      <c r="Q65" s="10"/>
      <c r="R65" s="35"/>
      <c r="S65" s="10"/>
      <c r="T65" s="35"/>
      <c r="U65" s="10" t="str">
        <f>IF(I65=0,"",O65)</f>
        <v/>
      </c>
      <c r="V65" s="35"/>
      <c r="W65" s="6"/>
      <c r="X65" s="35"/>
      <c r="Y65" s="51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2" ht="18.75" customHeight="1" x14ac:dyDescent="0.25">
      <c r="A66" s="31"/>
      <c r="B66" s="6" t="str">
        <f t="shared" si="27"/>
        <v/>
      </c>
      <c r="C66" s="41"/>
      <c r="D66" s="5"/>
      <c r="E66" s="5"/>
      <c r="F66" s="17"/>
      <c r="G66" s="17"/>
      <c r="H66" s="35"/>
      <c r="I66" s="34"/>
      <c r="J66" s="38"/>
      <c r="K66" s="39"/>
      <c r="L66" s="133"/>
      <c r="M66" s="133"/>
      <c r="N66" s="35"/>
      <c r="O66" s="9" t="e">
        <f t="shared" si="28"/>
        <v>#DIV/0!</v>
      </c>
      <c r="P66" s="35"/>
      <c r="Q66" s="10"/>
      <c r="R66" s="35"/>
      <c r="S66" s="10"/>
      <c r="T66" s="35"/>
      <c r="U66" s="10" t="str">
        <f t="shared" si="26"/>
        <v/>
      </c>
      <c r="V66" s="35"/>
      <c r="W66" s="6"/>
      <c r="X66" s="35"/>
      <c r="Y66" s="51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2" ht="18.75" customHeight="1" outlineLevel="1" x14ac:dyDescent="0.25">
      <c r="A67" s="31"/>
      <c r="B67" s="6" t="str">
        <f t="shared" si="27"/>
        <v/>
      </c>
      <c r="C67" s="41"/>
      <c r="D67" s="5"/>
      <c r="E67" s="5"/>
      <c r="F67" s="17"/>
      <c r="G67" s="17"/>
      <c r="H67" s="35"/>
      <c r="I67" s="34"/>
      <c r="J67" s="38"/>
      <c r="K67" s="39"/>
      <c r="L67" s="133"/>
      <c r="M67" s="133"/>
      <c r="N67" s="35"/>
      <c r="O67" s="9" t="e">
        <f t="shared" si="28"/>
        <v>#DIV/0!</v>
      </c>
      <c r="P67" s="35"/>
      <c r="Q67" s="10"/>
      <c r="R67" s="35"/>
      <c r="S67" s="10"/>
      <c r="T67" s="35"/>
      <c r="U67" s="10" t="str">
        <f>IF(I67=0,"",O67)</f>
        <v/>
      </c>
      <c r="V67" s="35"/>
      <c r="W67" s="6"/>
      <c r="X67" s="35"/>
      <c r="Y67" s="113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39"/>
      <c r="BI67" s="51"/>
    </row>
    <row r="68" spans="1:62" ht="18.75" customHeight="1" outlineLevel="1" x14ac:dyDescent="0.25">
      <c r="A68" s="31"/>
      <c r="B68" s="6" t="str">
        <f t="shared" si="27"/>
        <v/>
      </c>
      <c r="C68" s="41"/>
      <c r="D68" s="5"/>
      <c r="E68" s="5"/>
      <c r="F68" s="17"/>
      <c r="G68" s="17"/>
      <c r="H68" s="35"/>
      <c r="I68" s="34"/>
      <c r="J68" s="38"/>
      <c r="K68" s="39"/>
      <c r="L68" s="133"/>
      <c r="M68" s="133"/>
      <c r="N68" s="35"/>
      <c r="O68" s="9" t="e">
        <f t="shared" si="28"/>
        <v>#DIV/0!</v>
      </c>
      <c r="P68" s="35"/>
      <c r="Q68" s="10"/>
      <c r="R68" s="35"/>
      <c r="S68" s="10"/>
      <c r="T68" s="35"/>
      <c r="U68" s="10" t="str">
        <f t="shared" ref="U68:U70" si="29">IF(I68=0,"",O68)</f>
        <v/>
      </c>
      <c r="V68" s="35"/>
      <c r="W68" s="6"/>
      <c r="X68" s="35"/>
      <c r="Y68" s="113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39"/>
      <c r="BI68" s="51"/>
    </row>
    <row r="69" spans="1:62" ht="18.75" customHeight="1" outlineLevel="1" x14ac:dyDescent="0.25">
      <c r="A69" s="31"/>
      <c r="B69" s="6" t="str">
        <f t="shared" si="27"/>
        <v/>
      </c>
      <c r="C69" s="41"/>
      <c r="D69" s="5"/>
      <c r="E69" s="5"/>
      <c r="F69" s="17"/>
      <c r="G69" s="17"/>
      <c r="H69" s="35"/>
      <c r="I69" s="34"/>
      <c r="J69" s="38"/>
      <c r="K69" s="39"/>
      <c r="L69" s="133"/>
      <c r="M69" s="133"/>
      <c r="N69" s="35"/>
      <c r="O69" s="9" t="e">
        <f t="shared" si="28"/>
        <v>#DIV/0!</v>
      </c>
      <c r="P69" s="35"/>
      <c r="Q69" s="10"/>
      <c r="R69" s="35"/>
      <c r="S69" s="10"/>
      <c r="T69" s="35"/>
      <c r="U69" s="10" t="str">
        <f t="shared" si="29"/>
        <v/>
      </c>
      <c r="V69" s="35"/>
      <c r="W69" s="6"/>
      <c r="X69" s="35"/>
      <c r="Y69" s="113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39"/>
      <c r="BI69" s="51"/>
    </row>
    <row r="70" spans="1:62" ht="18.75" customHeight="1" outlineLevel="1" x14ac:dyDescent="0.25">
      <c r="A70" s="31"/>
      <c r="B70" s="6" t="str">
        <f t="shared" si="27"/>
        <v/>
      </c>
      <c r="C70" s="41"/>
      <c r="D70" s="5"/>
      <c r="E70" s="5"/>
      <c r="F70" s="44"/>
      <c r="G70" s="44"/>
      <c r="H70" s="45"/>
      <c r="I70" s="46"/>
      <c r="J70" s="47"/>
      <c r="K70" s="43"/>
      <c r="L70" s="133"/>
      <c r="M70" s="133"/>
      <c r="N70" s="45"/>
      <c r="O70" s="9" t="e">
        <f t="shared" si="28"/>
        <v>#DIV/0!</v>
      </c>
      <c r="P70" s="45"/>
      <c r="Q70" s="10"/>
      <c r="R70" s="45"/>
      <c r="S70" s="10"/>
      <c r="T70" s="45"/>
      <c r="U70" s="10" t="str">
        <f t="shared" si="29"/>
        <v/>
      </c>
      <c r="V70" s="45"/>
      <c r="W70" s="6"/>
      <c r="X70" s="43"/>
      <c r="Y70" s="113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43"/>
      <c r="BI70" s="51"/>
    </row>
    <row r="71" spans="1:62" s="8" customFormat="1" ht="18.75" customHeight="1" outlineLevel="1" collapsed="1" x14ac:dyDescent="0.25">
      <c r="A71" s="31"/>
      <c r="B71" s="59"/>
      <c r="C71" s="53"/>
      <c r="D71" s="54" t="s">
        <v>2</v>
      </c>
      <c r="E71" s="53"/>
      <c r="F71" s="55"/>
      <c r="G71" s="55"/>
      <c r="H71" s="55"/>
      <c r="I71" s="56"/>
      <c r="J71" s="56"/>
      <c r="K71" s="55"/>
      <c r="L71" s="132"/>
      <c r="M71" s="132"/>
      <c r="N71" s="55"/>
      <c r="O71" s="53"/>
      <c r="P71" s="55"/>
      <c r="Q71" s="56"/>
      <c r="R71" s="55"/>
      <c r="S71" s="56"/>
      <c r="T71" s="55"/>
      <c r="U71" s="56"/>
      <c r="V71" s="55"/>
      <c r="W71" s="53"/>
      <c r="X71" s="55"/>
      <c r="Y71" s="134"/>
      <c r="Z71" s="57"/>
      <c r="AA71" s="57"/>
      <c r="AB71" s="57"/>
      <c r="AC71" s="57"/>
      <c r="AD71" s="57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5"/>
      <c r="BI71" s="52"/>
    </row>
    <row r="72" spans="1:62" ht="18.75" customHeight="1" x14ac:dyDescent="0.25">
      <c r="A72" s="66"/>
      <c r="B72" s="69"/>
      <c r="C72" s="67"/>
      <c r="D72" s="67"/>
      <c r="E72" s="67"/>
      <c r="F72" s="68"/>
      <c r="G72" s="68"/>
      <c r="H72" s="68"/>
      <c r="I72" s="69"/>
      <c r="J72" s="69"/>
      <c r="K72" s="68"/>
      <c r="L72" s="69"/>
      <c r="M72" s="69"/>
      <c r="N72" s="68"/>
      <c r="O72" s="67"/>
      <c r="P72" s="68"/>
      <c r="Q72" s="69"/>
      <c r="R72" s="68"/>
      <c r="S72" s="69"/>
      <c r="T72" s="68"/>
      <c r="U72" s="69"/>
      <c r="V72" s="68"/>
      <c r="W72" s="67"/>
      <c r="X72" s="68"/>
      <c r="Y72" s="105"/>
      <c r="Z72" s="114"/>
      <c r="AA72" s="114"/>
      <c r="AB72" s="114"/>
      <c r="AC72" s="114"/>
      <c r="AD72" s="114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6"/>
      <c r="BI72" s="78"/>
      <c r="BJ72" s="75"/>
    </row>
    <row r="73" spans="1:62" ht="18.75" customHeight="1" x14ac:dyDescent="0.25">
      <c r="A73" s="32"/>
      <c r="B73" s="13"/>
      <c r="C73" s="12" t="s">
        <v>64</v>
      </c>
      <c r="D73" s="12"/>
      <c r="E73" s="12"/>
      <c r="F73" s="15">
        <f>MIN(F74:F84)</f>
        <v>44389</v>
      </c>
      <c r="G73" s="15">
        <f>MAX(G74:G84)</f>
        <v>44413</v>
      </c>
      <c r="H73" s="15"/>
      <c r="I73" s="13">
        <f>NETWORKDAYS(F73,G73)</f>
        <v>19</v>
      </c>
      <c r="J73" s="13">
        <f>NETWORKDAYS(F73,G73)</f>
        <v>19</v>
      </c>
      <c r="K73" s="15"/>
      <c r="L73" s="13"/>
      <c r="M73" s="13"/>
      <c r="N73" s="15"/>
      <c r="O73" s="12"/>
      <c r="P73" s="15"/>
      <c r="Q73" s="13"/>
      <c r="R73" s="15"/>
      <c r="S73" s="13"/>
      <c r="T73" s="15"/>
      <c r="U73" s="13"/>
      <c r="V73" s="15"/>
      <c r="W73" s="13"/>
      <c r="X73" s="15"/>
      <c r="Y73" s="50"/>
    </row>
    <row r="74" spans="1:62" ht="18.75" customHeight="1" x14ac:dyDescent="0.25">
      <c r="A74" s="29"/>
      <c r="B74" s="6">
        <f>IF(I74=0,"",O74)</f>
        <v>1</v>
      </c>
      <c r="C74" s="41"/>
      <c r="D74" s="5" t="s">
        <v>66</v>
      </c>
      <c r="E74" s="5"/>
      <c r="F74" s="120">
        <v>44389</v>
      </c>
      <c r="G74" s="120">
        <v>44413</v>
      </c>
      <c r="H74" s="35"/>
      <c r="I74" s="34">
        <f>NETWORKDAYS(F74,G74)</f>
        <v>19</v>
      </c>
      <c r="J74" s="38">
        <v>19</v>
      </c>
      <c r="K74" s="39"/>
      <c r="L74" s="40">
        <v>0</v>
      </c>
      <c r="M74" s="65">
        <v>0</v>
      </c>
      <c r="N74" s="35"/>
      <c r="O74" s="9">
        <v>1</v>
      </c>
      <c r="P74" s="35"/>
      <c r="Q74" s="10">
        <v>1</v>
      </c>
      <c r="R74" s="35"/>
      <c r="S74" s="10">
        <v>1</v>
      </c>
      <c r="T74" s="35"/>
      <c r="U74" s="10">
        <f t="shared" ref="U74" si="30">IF(I74=0,"",O74)</f>
        <v>1</v>
      </c>
      <c r="V74" s="35"/>
      <c r="W74" s="6" t="s">
        <v>67</v>
      </c>
      <c r="X74" s="35"/>
      <c r="Y74" s="51"/>
    </row>
    <row r="75" spans="1:62" ht="18.75" customHeight="1" x14ac:dyDescent="0.25">
      <c r="A75" s="31"/>
      <c r="X75" s="35"/>
      <c r="Y75" s="51"/>
    </row>
    <row r="76" spans="1:62" ht="18.75" customHeight="1" x14ac:dyDescent="0.25">
      <c r="A76" s="1"/>
      <c r="B76" s="2"/>
      <c r="C76" s="1"/>
      <c r="D76" s="1"/>
      <c r="E76" s="1"/>
      <c r="F76" s="14"/>
      <c r="G76" s="14"/>
      <c r="H76" s="14"/>
      <c r="I76" s="2"/>
      <c r="J76" s="2"/>
      <c r="K76" s="14"/>
      <c r="L76" s="2"/>
      <c r="M76" s="2"/>
      <c r="N76" s="14"/>
      <c r="O76" s="1"/>
      <c r="P76" s="14"/>
      <c r="Q76" s="2"/>
      <c r="R76" s="14"/>
      <c r="S76" s="2"/>
      <c r="T76" s="14"/>
      <c r="U76" s="2"/>
      <c r="V76" s="14"/>
      <c r="W76" s="1"/>
      <c r="X76" s="14"/>
      <c r="Y76" s="19"/>
    </row>
  </sheetData>
  <mergeCells count="16">
    <mergeCell ref="E25:E28"/>
    <mergeCell ref="W10:W11"/>
    <mergeCell ref="B10:B11"/>
    <mergeCell ref="C10:C11"/>
    <mergeCell ref="M10:M11"/>
    <mergeCell ref="Q10:Q11"/>
    <mergeCell ref="U10:U11"/>
    <mergeCell ref="D10:D11"/>
    <mergeCell ref="E10:E11"/>
    <mergeCell ref="F10:F11"/>
    <mergeCell ref="G10:G11"/>
    <mergeCell ref="I10:I11"/>
    <mergeCell ref="J10:J11"/>
    <mergeCell ref="L10:L11"/>
    <mergeCell ref="O10:O11"/>
    <mergeCell ref="S10:S11"/>
  </mergeCells>
  <conditionalFormatting sqref="L6">
    <cfRule type="dataBar" priority="225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{5C0CFADF-155B-A142-8D4B-67E0FA7AA5D9}</x14:id>
        </ext>
      </extLst>
    </cfRule>
  </conditionalFormatting>
  <conditionalFormatting sqref="E7">
    <cfRule type="dataBar" priority="215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{620CC3C7-5046-664C-AA1C-A73BDA667B8C}</x14:id>
        </ext>
      </extLst>
    </cfRule>
  </conditionalFormatting>
  <conditionalFormatting sqref="E8">
    <cfRule type="dataBar" priority="214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{6873488F-62B2-364A-9062-433F864474B6}</x14:id>
        </ext>
      </extLst>
    </cfRule>
  </conditionalFormatting>
  <conditionalFormatting sqref="E8">
    <cfRule type="dataBar" priority="21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{0D8C26FB-B41E-4448-9844-D1A9A48EC662}</x14:id>
        </ext>
      </extLst>
    </cfRule>
  </conditionalFormatting>
  <conditionalFormatting sqref="E7">
    <cfRule type="dataBar" priority="213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{F10EF27F-AF85-A14C-A0C3-A0FE8257FC4F}</x14:id>
        </ext>
      </extLst>
    </cfRule>
  </conditionalFormatting>
  <conditionalFormatting sqref="S10">
    <cfRule type="iconSet" priority="204">
      <iconSet showValue="0">
        <cfvo type="percent" val="0"/>
        <cfvo type="num" val="2"/>
        <cfvo type="num" val="3"/>
      </iconSet>
    </cfRule>
  </conditionalFormatting>
  <conditionalFormatting sqref="H4">
    <cfRule type="dataBar" priority="197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{7B3CF873-357E-A647-BC30-9AFF96C1E7BB}</x14:id>
        </ext>
      </extLst>
    </cfRule>
  </conditionalFormatting>
  <conditionalFormatting sqref="M6">
    <cfRule type="dataBar" priority="196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{87A2AB96-98B6-B847-85BF-1DF5D4D6C379}</x14:id>
        </ext>
      </extLst>
    </cfRule>
  </conditionalFormatting>
  <conditionalFormatting sqref="M7">
    <cfRule type="dataBar" priority="195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{68B1D6D8-67E6-B445-B5B8-38ACEFED7594}</x14:id>
        </ext>
      </extLst>
    </cfRule>
  </conditionalFormatting>
  <conditionalFormatting sqref="K13:K14 K47:K48 K59:K60 K71 K24 K35:K36 K16:K22">
    <cfRule type="colorScale" priority="19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4">
    <cfRule type="dataBar" priority="187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{0DE24534-D631-2844-A995-0DD7868D1E8C}</x14:id>
        </ext>
      </extLst>
    </cfRule>
  </conditionalFormatting>
  <conditionalFormatting sqref="N13:N22 N47:N48 N59:N60 N71 N24:N36">
    <cfRule type="colorScale" priority="18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49:N58">
    <cfRule type="colorScale" priority="18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61:N70">
    <cfRule type="colorScale" priority="18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4">
    <cfRule type="dataBar" priority="18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{17CACD62-285D-894E-83AB-BACF05A67A32}</x14:id>
        </ext>
      </extLst>
    </cfRule>
  </conditionalFormatting>
  <conditionalFormatting sqref="P13:P22 P47:P48 P59:P60 P71 P24:P36">
    <cfRule type="colorScale" priority="18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37:P46">
    <cfRule type="colorScale" priority="18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49:P58">
    <cfRule type="colorScale" priority="179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61:P70">
    <cfRule type="colorScale" priority="17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4">
    <cfRule type="dataBar" priority="177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{0D692036-92D1-6544-A6D6-2AC943F02531}</x14:id>
        </ext>
      </extLst>
    </cfRule>
  </conditionalFormatting>
  <conditionalFormatting sqref="R13:R22 R47:R48 R59:R60 R71 R24:R36">
    <cfRule type="colorScale" priority="17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37:R46">
    <cfRule type="colorScale" priority="17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49:R58">
    <cfRule type="colorScale" priority="17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61:R70">
    <cfRule type="colorScale" priority="17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4">
    <cfRule type="dataBar" priority="17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{FE20396A-DB91-9F40-A977-39FFEC1EA155}</x14:id>
        </ext>
      </extLst>
    </cfRule>
  </conditionalFormatting>
  <conditionalFormatting sqref="T13:T22 T47:T48 T59:T60 T71 T24:T36">
    <cfRule type="colorScale" priority="17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37:T46">
    <cfRule type="colorScale" priority="17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49:T58">
    <cfRule type="colorScale" priority="169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61:T70">
    <cfRule type="colorScale" priority="16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4">
    <cfRule type="dataBar" priority="167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{B3AE5EE2-172E-D640-8475-A95A130149C3}</x14:id>
        </ext>
      </extLst>
    </cfRule>
  </conditionalFormatting>
  <conditionalFormatting sqref="V13:V22 V47:V48 V59:V60 V71 V24:V36">
    <cfRule type="colorScale" priority="16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37:V46">
    <cfRule type="colorScale" priority="16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49:V58">
    <cfRule type="colorScale" priority="16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61:V70">
    <cfRule type="colorScale" priority="16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4">
    <cfRule type="dataBar" priority="16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{A8AB70DF-8203-8141-AEDA-B5E3236E5176}</x14:id>
        </ext>
      </extLst>
    </cfRule>
  </conditionalFormatting>
  <conditionalFormatting sqref="X13:X22 X47:X48 X59:X60 X71 X24:X36">
    <cfRule type="colorScale" priority="16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37:X46">
    <cfRule type="colorScale" priority="16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49:X58">
    <cfRule type="colorScale" priority="159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61:X70">
    <cfRule type="colorScale" priority="15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23">
    <cfRule type="colorScale" priority="14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23">
    <cfRule type="colorScale" priority="14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23">
    <cfRule type="colorScale" priority="139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23">
    <cfRule type="colorScale" priority="13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23">
    <cfRule type="colorScale" priority="13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23">
    <cfRule type="colorScale" priority="13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23">
    <cfRule type="colorScale" priority="13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25:K34">
    <cfRule type="colorScale" priority="12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61:K70">
    <cfRule type="colorScale" priority="12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O61:O71 O25:O35 O13:O23 O41:O43 O45:O47 O49:O55 O57:O59">
    <cfRule type="dataBar" priority="103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{FCD36B16-9B40-C047-98D3-691E0581F882}</x14:id>
        </ext>
      </extLst>
    </cfRule>
    <cfRule type="cellIs" dxfId="11" priority="104" operator="between">
      <formula>0.001</formula>
      <formula>0.19</formula>
    </cfRule>
  </conditionalFormatting>
  <conditionalFormatting sqref="Q61:Q71 Q13:Q23 Q25:Q35 Q41:Q47 Q49:Q59">
    <cfRule type="iconSet" priority="102">
      <iconSet showValue="0">
        <cfvo type="percent" val="0"/>
        <cfvo type="num" val="2"/>
        <cfvo type="num" val="3"/>
      </iconSet>
    </cfRule>
  </conditionalFormatting>
  <conditionalFormatting sqref="S61:S71 S13:S23 S43:S47 S37:S40 S25:S35 S49:S59">
    <cfRule type="iconSet" priority="101">
      <iconSet iconSet="3Flags" showValue="0">
        <cfvo type="percent" val="0"/>
        <cfvo type="num" val="2"/>
        <cfvo type="num" val="3"/>
      </iconSet>
    </cfRule>
  </conditionalFormatting>
  <conditionalFormatting sqref="M61:M72 M25:M35 M37:M43 M45:M47 M13:M23 M49:M55 M57:M59">
    <cfRule type="containsText" dxfId="10" priority="89" operator="containsText" text="X">
      <formula>NOT(ISERROR(SEARCH("X",M13)))</formula>
    </cfRule>
  </conditionalFormatting>
  <conditionalFormatting sqref="F52:F54">
    <cfRule type="colorScale" priority="86">
      <colorScale>
        <cfvo type="min"/>
        <cfvo type="max"/>
        <color rgb="FF4BACC6"/>
        <color rgb="FFE5DFEC"/>
      </colorScale>
    </cfRule>
  </conditionalFormatting>
  <conditionalFormatting sqref="G53:G54">
    <cfRule type="colorScale" priority="85">
      <colorScale>
        <cfvo type="min"/>
        <cfvo type="max"/>
        <color rgb="FF4BACC6"/>
        <color rgb="FFE5DFEC"/>
      </colorScale>
    </cfRule>
  </conditionalFormatting>
  <conditionalFormatting sqref="F63:F66">
    <cfRule type="colorScale" priority="84">
      <colorScale>
        <cfvo type="min"/>
        <cfvo type="max"/>
        <color rgb="FF4BACC6"/>
        <color rgb="FFE5DFEC"/>
      </colorScale>
    </cfRule>
  </conditionalFormatting>
  <conditionalFormatting sqref="G63:G66">
    <cfRule type="colorScale" priority="83">
      <colorScale>
        <cfvo type="min"/>
        <cfvo type="max"/>
        <color rgb="FF4BACC6"/>
        <color rgb="FFE5DFEC"/>
      </colorScale>
    </cfRule>
  </conditionalFormatting>
  <conditionalFormatting sqref="Y67:BG71">
    <cfRule type="expression" dxfId="9" priority="226">
      <formula>AND(TODAY()&gt;=#REF!,TODAY()&lt;#REF!)</formula>
    </cfRule>
  </conditionalFormatting>
  <conditionalFormatting sqref="Y67:BG71">
    <cfRule type="expression" dxfId="8" priority="227">
      <formula>AND(LAUNCH_DATE&lt;=(#REF!),ROUNDDOWN((DONE_DATE-LAUNCH_DATE+1)*PROGRESS,0)+LAUNCH_DATE-1&gt;=(#REF!))</formula>
    </cfRule>
  </conditionalFormatting>
  <conditionalFormatting sqref="Y67:BG71">
    <cfRule type="expression" dxfId="7" priority="228">
      <formula>AND(DONE_DATE&gt;=(#REF!),LAUNCH_DATE&lt;(#REF!))</formula>
    </cfRule>
    <cfRule type="expression" dxfId="6" priority="229">
      <formula>WEEKDAY(#REF!,2)&gt;5</formula>
    </cfRule>
  </conditionalFormatting>
  <conditionalFormatting sqref="J6">
    <cfRule type="dataBar" priority="8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{52876F63-6D39-42FC-B49E-9CBD8BDFAB6F}</x14:id>
        </ext>
      </extLst>
    </cfRule>
  </conditionalFormatting>
  <conditionalFormatting sqref="J7">
    <cfRule type="dataBar" priority="8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{13B7C120-2DA6-4A04-BCC2-5F54A8519CD8}</x14:id>
        </ext>
      </extLst>
    </cfRule>
  </conditionalFormatting>
  <conditionalFormatting sqref="F61">
    <cfRule type="colorScale" priority="75">
      <colorScale>
        <cfvo type="min"/>
        <cfvo type="max"/>
        <color rgb="FF4BACC6"/>
        <color rgb="FFE5DFEC"/>
      </colorScale>
    </cfRule>
  </conditionalFormatting>
  <conditionalFormatting sqref="G61">
    <cfRule type="colorScale" priority="74">
      <colorScale>
        <cfvo type="min"/>
        <cfvo type="max"/>
        <color rgb="FF4BACC6"/>
        <color rgb="FFE5DFEC"/>
      </colorScale>
    </cfRule>
  </conditionalFormatting>
  <conditionalFormatting sqref="O37:O40">
    <cfRule type="dataBar" priority="7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{8210AAFE-383F-49EC-ABB2-AE8B4AC00000}</x14:id>
        </ext>
      </extLst>
    </cfRule>
    <cfRule type="cellIs" dxfId="5" priority="73" operator="between">
      <formula>0.001</formula>
      <formula>0.19</formula>
    </cfRule>
  </conditionalFormatting>
  <conditionalFormatting sqref="N37:N43 N45:N46">
    <cfRule type="colorScale" priority="24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41:K43 K45:K46">
    <cfRule type="colorScale" priority="24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M44">
    <cfRule type="containsText" dxfId="4" priority="64" operator="containsText" text="X">
      <formula>NOT(ISERROR(SEARCH("X",M44)))</formula>
    </cfRule>
  </conditionalFormatting>
  <conditionalFormatting sqref="K44">
    <cfRule type="colorScale" priority="6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O44">
    <cfRule type="dataBar" priority="6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{28871214-B21F-4830-A54D-152A96438A1E}</x14:id>
        </ext>
      </extLst>
    </cfRule>
    <cfRule type="cellIs" dxfId="3" priority="63" operator="between">
      <formula>0.001</formula>
      <formula>0.19</formula>
    </cfRule>
  </conditionalFormatting>
  <conditionalFormatting sqref="F49">
    <cfRule type="colorScale" priority="53">
      <colorScale>
        <cfvo type="min"/>
        <cfvo type="max"/>
        <color rgb="FF4BACC6"/>
        <color rgb="FFE5DFEC"/>
      </colorScale>
    </cfRule>
  </conditionalFormatting>
  <conditionalFormatting sqref="F50">
    <cfRule type="colorScale" priority="52">
      <colorScale>
        <cfvo type="min"/>
        <cfvo type="max"/>
        <color rgb="FF4BACC6"/>
        <color rgb="FFE5DFEC"/>
      </colorScale>
    </cfRule>
  </conditionalFormatting>
  <conditionalFormatting sqref="G50">
    <cfRule type="colorScale" priority="51">
      <colorScale>
        <cfvo type="min"/>
        <cfvo type="max"/>
        <color rgb="FF4BACC6"/>
        <color rgb="FFE5DFEC"/>
      </colorScale>
    </cfRule>
  </conditionalFormatting>
  <conditionalFormatting sqref="G49">
    <cfRule type="colorScale" priority="50">
      <colorScale>
        <cfvo type="min"/>
        <cfvo type="max"/>
        <color rgb="FF4BACC6"/>
        <color rgb="FFE5DFEC"/>
      </colorScale>
    </cfRule>
  </conditionalFormatting>
  <conditionalFormatting sqref="F51">
    <cfRule type="colorScale" priority="49">
      <colorScale>
        <cfvo type="min"/>
        <cfvo type="max"/>
        <color rgb="FF4BACC6"/>
        <color rgb="FFE5DFEC"/>
      </colorScale>
    </cfRule>
  </conditionalFormatting>
  <conditionalFormatting sqref="G51">
    <cfRule type="colorScale" priority="48">
      <colorScale>
        <cfvo type="min"/>
        <cfvo type="max"/>
        <color rgb="FF4BACC6"/>
        <color rgb="FFE5DFEC"/>
      </colorScale>
    </cfRule>
  </conditionalFormatting>
  <conditionalFormatting sqref="Q37:Q40">
    <cfRule type="iconSet" priority="47">
      <iconSet showValue="0">
        <cfvo type="percent" val="0"/>
        <cfvo type="num" val="2"/>
        <cfvo type="num" val="3"/>
      </iconSet>
    </cfRule>
  </conditionalFormatting>
  <conditionalFormatting sqref="S41:S42">
    <cfRule type="iconSet" priority="46">
      <iconSet iconSet="3Flags" showValue="0">
        <cfvo type="percent" val="0"/>
        <cfvo type="num" val="2"/>
        <cfvo type="num" val="3"/>
      </iconSet>
    </cfRule>
  </conditionalFormatting>
  <conditionalFormatting sqref="F15">
    <cfRule type="colorScale" priority="45">
      <colorScale>
        <cfvo type="min"/>
        <cfvo type="max"/>
        <color rgb="FF4BACC6"/>
        <color rgb="FFE5DFEC"/>
      </colorScale>
    </cfRule>
  </conditionalFormatting>
  <conditionalFormatting sqref="G15">
    <cfRule type="colorScale" priority="44">
      <colorScale>
        <cfvo type="min"/>
        <cfvo type="max"/>
        <color rgb="FF4BACC6"/>
        <color rgb="FFE5DFEC"/>
      </colorScale>
    </cfRule>
  </conditionalFormatting>
  <conditionalFormatting sqref="K15">
    <cfRule type="colorScale" priority="4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F63:F71 F25:F35 F47 F52:F54 F16:F23 F57:F59">
    <cfRule type="colorScale" priority="272">
      <colorScale>
        <cfvo type="min"/>
        <cfvo type="max"/>
        <color rgb="FF4BACC6"/>
        <color rgb="FFE5DFEC"/>
      </colorScale>
    </cfRule>
  </conditionalFormatting>
  <conditionalFormatting sqref="G63:G71 G25:G35 G47 G16:G23 G57 G59 G52:G54">
    <cfRule type="colorScale" priority="280">
      <colorScale>
        <cfvo type="min"/>
        <cfvo type="max"/>
        <color rgb="FF4BACC6"/>
        <color rgb="FFE5DFEC"/>
      </colorScale>
    </cfRule>
  </conditionalFormatting>
  <conditionalFormatting sqref="K49:K55 K57:K58">
    <cfRule type="colorScale" priority="28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F56">
    <cfRule type="colorScale" priority="42">
      <colorScale>
        <cfvo type="min"/>
        <cfvo type="max"/>
        <color rgb="FF4BACC6"/>
        <color rgb="FFE5DFEC"/>
      </colorScale>
    </cfRule>
  </conditionalFormatting>
  <conditionalFormatting sqref="G56">
    <cfRule type="colorScale" priority="41">
      <colorScale>
        <cfvo type="min"/>
        <cfvo type="max"/>
        <color rgb="FF4BACC6"/>
        <color rgb="FFE5DFEC"/>
      </colorScale>
    </cfRule>
  </conditionalFormatting>
  <conditionalFormatting sqref="O56">
    <cfRule type="dataBar" priority="3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{060BDEAC-13CB-482D-AE55-418332D6992B}</x14:id>
        </ext>
      </extLst>
    </cfRule>
    <cfRule type="cellIs" dxfId="2" priority="40" operator="between">
      <formula>0.001</formula>
      <formula>0.19</formula>
    </cfRule>
  </conditionalFormatting>
  <conditionalFormatting sqref="F13:F14">
    <cfRule type="colorScale" priority="37">
      <colorScale>
        <cfvo type="min"/>
        <cfvo type="max"/>
        <color rgb="FF4BACC6"/>
        <color rgb="FFE5DFEC"/>
      </colorScale>
    </cfRule>
  </conditionalFormatting>
  <conditionalFormatting sqref="G13:G14">
    <cfRule type="colorScale" priority="36">
      <colorScale>
        <cfvo type="min"/>
        <cfvo type="max"/>
        <color rgb="FF4BACC6"/>
        <color rgb="FFE5DFEC"/>
      </colorScale>
    </cfRule>
  </conditionalFormatting>
  <conditionalFormatting sqref="F55">
    <cfRule type="colorScale" priority="33">
      <colorScale>
        <cfvo type="min"/>
        <cfvo type="max"/>
        <color rgb="FF4BACC6"/>
        <color rgb="FFE5DFEC"/>
      </colorScale>
    </cfRule>
  </conditionalFormatting>
  <conditionalFormatting sqref="G55">
    <cfRule type="colorScale" priority="32">
      <colorScale>
        <cfvo type="min"/>
        <cfvo type="max"/>
        <color rgb="FF4BACC6"/>
        <color rgb="FFE5DFEC"/>
      </colorScale>
    </cfRule>
  </conditionalFormatting>
  <conditionalFormatting sqref="F55">
    <cfRule type="colorScale" priority="34">
      <colorScale>
        <cfvo type="min"/>
        <cfvo type="max"/>
        <color rgb="FF4BACC6"/>
        <color rgb="FFE5DFEC"/>
      </colorScale>
    </cfRule>
  </conditionalFormatting>
  <conditionalFormatting sqref="G55">
    <cfRule type="colorScale" priority="35">
      <colorScale>
        <cfvo type="min"/>
        <cfvo type="max"/>
        <color rgb="FF4BACC6"/>
        <color rgb="FFE5DFEC"/>
      </colorScale>
    </cfRule>
  </conditionalFormatting>
  <conditionalFormatting sqref="F62">
    <cfRule type="colorScale" priority="31">
      <colorScale>
        <cfvo type="min"/>
        <cfvo type="max"/>
        <color rgb="FF4BACC6"/>
        <color rgb="FFE5DFEC"/>
      </colorScale>
    </cfRule>
  </conditionalFormatting>
  <conditionalFormatting sqref="G62">
    <cfRule type="colorScale" priority="30">
      <colorScale>
        <cfvo type="min"/>
        <cfvo type="max"/>
        <color rgb="FF4BACC6"/>
        <color rgb="FFE5DFEC"/>
      </colorScale>
    </cfRule>
  </conditionalFormatting>
  <conditionalFormatting sqref="K73">
    <cfRule type="colorScale" priority="2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73">
    <cfRule type="colorScale" priority="2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74">
    <cfRule type="colorScale" priority="2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73">
    <cfRule type="colorScale" priority="2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74">
    <cfRule type="colorScale" priority="2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73">
    <cfRule type="colorScale" priority="2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74">
    <cfRule type="colorScale" priority="2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73">
    <cfRule type="colorScale" priority="2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74">
    <cfRule type="colorScale" priority="19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73">
    <cfRule type="colorScale" priority="1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74">
    <cfRule type="colorScale" priority="1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73">
    <cfRule type="colorScale" priority="1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74:X75">
    <cfRule type="colorScale" priority="1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74">
    <cfRule type="colorScale" priority="1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O74">
    <cfRule type="dataBar" priority="1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{F3AD836E-8185-46D7-9CAB-F8923F271B9D}</x14:id>
        </ext>
      </extLst>
    </cfRule>
    <cfRule type="cellIs" dxfId="1" priority="13" operator="between">
      <formula>0.001</formula>
      <formula>0.19</formula>
    </cfRule>
  </conditionalFormatting>
  <conditionalFormatting sqref="Q74">
    <cfRule type="iconSet" priority="11">
      <iconSet showValue="0">
        <cfvo type="percent" val="0"/>
        <cfvo type="num" val="2"/>
        <cfvo type="num" val="3"/>
      </iconSet>
    </cfRule>
  </conditionalFormatting>
  <conditionalFormatting sqref="S74">
    <cfRule type="iconSet" priority="10">
      <iconSet iconSet="3Flags" showValue="0">
        <cfvo type="percent" val="0"/>
        <cfvo type="num" val="2"/>
        <cfvo type="num" val="3"/>
      </iconSet>
    </cfRule>
  </conditionalFormatting>
  <conditionalFormatting sqref="M74">
    <cfRule type="containsText" dxfId="0" priority="8" operator="containsText" text="X">
      <formula>NOT(ISERROR(SEARCH("X",M74)))</formula>
    </cfRule>
  </conditionalFormatting>
  <conditionalFormatting sqref="F74">
    <cfRule type="colorScale" priority="4">
      <colorScale>
        <cfvo type="min"/>
        <cfvo type="max"/>
        <color rgb="FF4BACC6"/>
        <color rgb="FFE5DFEC"/>
      </colorScale>
    </cfRule>
  </conditionalFormatting>
  <conditionalFormatting sqref="G74">
    <cfRule type="colorScale" priority="3">
      <colorScale>
        <cfvo type="min"/>
        <cfvo type="max"/>
        <color rgb="FF4BACC6"/>
        <color rgb="FFE5DFEC"/>
      </colorScale>
    </cfRule>
  </conditionalFormatting>
  <dataValidations count="1">
    <dataValidation type="list" allowBlank="1" sqref="F8">
      <formula1>SCROLL</formula1>
    </dataValidation>
  </dataValidations>
  <pageMargins left="0.7" right="0.7" top="0.75" bottom="0.75" header="0.3" footer="0.3"/>
  <pageSetup orientation="portrait" r:id="rId1"/>
  <ignoredErrors>
    <ignoredError sqref="O18:O22 O49:O55 O46 O25:O34 O58 O63:O70" evalError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0CFADF-155B-A142-8D4B-67E0FA7AA5D9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620CC3C7-5046-664C-AA1C-A73BDA667B8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6873488F-62B2-364A-9062-433F864474B6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0D8C26FB-B41E-4448-9844-D1A9A48EC66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F10EF27F-AF85-A14C-A0C3-A0FE8257FC4F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7B3CF873-357E-A647-BC30-9AFF96C1E7BB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87A2AB96-98B6-B847-85BF-1DF5D4D6C379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68B1D6D8-67E6-B445-B5B8-38ACEFED7594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DE24534-D631-2844-A995-0DD7868D1E8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17CACD62-285D-894E-83AB-BACF05A67A3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0D692036-92D1-6544-A6D6-2AC943F02531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FE20396A-DB91-9F40-A977-39FFEC1EA155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B3AE5EE2-172E-D640-8475-A95A130149C3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A8AB70DF-8203-8141-AEDA-B5E3236E5176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FCD36B16-9B40-C047-98D3-691E0581F88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O61:O71 O25:O35 O13:O23 O41:O43 O45:O47 O49:O55 O57:O59</xm:sqref>
        </x14:conditionalFormatting>
        <x14:conditionalFormatting xmlns:xm="http://schemas.microsoft.com/office/excel/2006/main">
          <x14:cfRule type="dataBar" id="{52876F63-6D39-42FC-B49E-9CBD8BDFAB6F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13B7C120-2DA6-4A04-BCC2-5F54A8519CD8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8210AAFE-383F-49EC-ABB2-AE8B4AC00000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O37:O40</xm:sqref>
        </x14:conditionalFormatting>
        <x14:conditionalFormatting xmlns:xm="http://schemas.microsoft.com/office/excel/2006/main">
          <x14:cfRule type="dataBar" id="{28871214-B21F-4830-A54D-152A96438A1E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O44</xm:sqref>
        </x14:conditionalFormatting>
        <x14:conditionalFormatting xmlns:xm="http://schemas.microsoft.com/office/excel/2006/main">
          <x14:cfRule type="dataBar" id="{060BDEAC-13CB-482D-AE55-418332D6992B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O56</xm:sqref>
        </x14:conditionalFormatting>
        <x14:conditionalFormatting xmlns:xm="http://schemas.microsoft.com/office/excel/2006/main">
          <x14:cfRule type="dataBar" id="{F3AD836E-8185-46D7-9CAB-F8923F271B9D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O74</xm:sqref>
        </x14:conditionalFormatting>
        <x14:conditionalFormatting xmlns:xm="http://schemas.microsoft.com/office/excel/2006/main">
          <x14:cfRule type="iconSet" priority="108" id="{A507F463-DB10-EB40-9588-78259E994B78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C4:C5</xm:sqref>
        </x14:conditionalFormatting>
        <x14:conditionalFormatting xmlns:xm="http://schemas.microsoft.com/office/excel/2006/main">
          <x14:cfRule type="iconSet" priority="100" id="{7F41DE3D-B563-9B4E-8302-45E9498E40D0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U61:U71 U49:U59 U37:U47 U25:U35 U13:U23</xm:sqref>
        </x14:conditionalFormatting>
        <x14:conditionalFormatting xmlns:xm="http://schemas.microsoft.com/office/excel/2006/main">
          <x14:cfRule type="iconSet" priority="76" id="{F0A4D3B3-FBF3-4E15-95AA-DE14AA02818B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C60</xm:sqref>
        </x14:conditionalFormatting>
        <x14:conditionalFormatting xmlns:xm="http://schemas.microsoft.com/office/excel/2006/main">
          <x14:cfRule type="iconSet" priority="71" id="{28FA729C-56C9-43EF-9F06-FB11DEE8C558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B37:B40</xm:sqref>
        </x14:conditionalFormatting>
        <x14:conditionalFormatting xmlns:xm="http://schemas.microsoft.com/office/excel/2006/main">
          <x14:cfRule type="iconSet" priority="265" id="{CBA066C3-715F-EE44-9BF3-084F31EADB36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C6:C43 C1:C3 D4:D5 C61:C72 C45:C59 C77:C1048576</xm:sqref>
        </x14:conditionalFormatting>
        <x14:conditionalFormatting xmlns:xm="http://schemas.microsoft.com/office/excel/2006/main">
          <x14:cfRule type="iconSet" priority="61" id="{F0646973-AC72-473B-945A-BCC164FB7494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B44</xm:sqref>
        </x14:conditionalFormatting>
        <x14:conditionalFormatting xmlns:xm="http://schemas.microsoft.com/office/excel/2006/main">
          <x14:cfRule type="iconSet" priority="294" id="{A9AD6467-A98C-464C-BD6F-57407DE15CE2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B25:B35 B41:B43 B45:B47 B13:B23 B49:B55 B57:B59 B61:B71</xm:sqref>
        </x14:conditionalFormatting>
        <x14:conditionalFormatting xmlns:xm="http://schemas.microsoft.com/office/excel/2006/main">
          <x14:cfRule type="iconSet" priority="38" id="{5447C4B2-8AB9-4E52-9BDC-3495FB1278E8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B56</xm:sqref>
        </x14:conditionalFormatting>
        <x14:conditionalFormatting xmlns:xm="http://schemas.microsoft.com/office/excel/2006/main">
          <x14:cfRule type="iconSet" priority="9" id="{79A0DFA8-D3DB-49BB-94F0-CD24D5096450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U74</xm:sqref>
        </x14:conditionalFormatting>
        <x14:conditionalFormatting xmlns:xm="http://schemas.microsoft.com/office/excel/2006/main">
          <x14:cfRule type="iconSet" priority="7" id="{41803AD3-3239-4BA6-976E-574DEBA93A43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C73</xm:sqref>
        </x14:conditionalFormatting>
        <x14:conditionalFormatting xmlns:xm="http://schemas.microsoft.com/office/excel/2006/main">
          <x14:cfRule type="iconSet" priority="28" id="{120342EB-4199-451C-93C7-A2AA0D969F57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C74</xm:sqref>
        </x14:conditionalFormatting>
        <x14:conditionalFormatting xmlns:xm="http://schemas.microsoft.com/office/excel/2006/main">
          <x14:cfRule type="iconSet" priority="29" id="{314CF590-4DB2-46B6-8BA2-AEFF261A5C06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B74</xm:sqref>
        </x14:conditionalFormatting>
        <x14:conditionalFormatting xmlns:xm="http://schemas.microsoft.com/office/excel/2006/main">
          <x14:cfRule type="iconSet" priority="1" id="{0D9E16AF-CC56-4C37-B631-F48DDF4CD4A8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3"/>
  <sheetViews>
    <sheetView showGridLines="0" topLeftCell="A2" workbookViewId="0">
      <selection activeCell="F17" sqref="F17"/>
    </sheetView>
  </sheetViews>
  <sheetFormatPr defaultColWidth="11" defaultRowHeight="15.75" x14ac:dyDescent="0.25"/>
  <cols>
    <col min="1" max="1" width="7.375" bestFit="1" customWidth="1"/>
  </cols>
  <sheetData>
    <row r="1" spans="1:1" x14ac:dyDescent="0.25">
      <c r="A1" t="s">
        <v>10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RS Gantt Chart</vt:lpstr>
      <vt:lpstr>1</vt:lpstr>
      <vt:lpstr>BEGIN_VIEW_DATE</vt:lpstr>
      <vt:lpstr>DONE_DATE</vt:lpstr>
      <vt:lpstr>LAUNCH_DATE</vt:lpstr>
      <vt:lpstr>PROGRESS</vt:lpstr>
      <vt:lpstr>SCROLL</vt:lpstr>
      <vt:lpstr>VIEW_WEEK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Yulius</dc:creator>
  <cp:lastModifiedBy>user</cp:lastModifiedBy>
  <cp:lastPrinted>2021-08-04T16:56:32Z</cp:lastPrinted>
  <dcterms:created xsi:type="dcterms:W3CDTF">2019-06-20T02:32:22Z</dcterms:created>
  <dcterms:modified xsi:type="dcterms:W3CDTF">2021-08-05T07:11:37Z</dcterms:modified>
</cp:coreProperties>
</file>