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r\Desktop\"/>
    </mc:Choice>
  </mc:AlternateContent>
  <bookViews>
    <workbookView xWindow="240" yWindow="120" windowWidth="20115" windowHeight="7755" firstSheet="11" activeTab="15"/>
  </bookViews>
  <sheets>
    <sheet name="03-10-22 DIURNO" sheetId="1" r:id="rId1"/>
    <sheet name="03-04-10-22 NOTURNO" sheetId="2" r:id="rId2"/>
    <sheet name="04-10-22 DIURNO " sheetId="3" r:id="rId3"/>
    <sheet name="04-5-10-22 NOTURNO" sheetId="4" r:id="rId4"/>
    <sheet name="05-10-22 DIURNO" sheetId="5" r:id="rId5"/>
    <sheet name="05-06-10-22 NOTURNO" sheetId="6" r:id="rId6"/>
    <sheet name="06-10-22 DIURNO" sheetId="7" r:id="rId7"/>
    <sheet name="06-07-10-22 NOTURNO" sheetId="8" r:id="rId8"/>
    <sheet name="07-10-22 DIURNO" sheetId="9" r:id="rId9"/>
    <sheet name="07-08-10-22 NOTURNO" sheetId="10" r:id="rId10"/>
    <sheet name="08-10-22 DIURNO" sheetId="11" r:id="rId11"/>
    <sheet name="08-09-1022 NOTURNO" sheetId="12" r:id="rId12"/>
    <sheet name="09-10-22 DIURNO" sheetId="13" r:id="rId13"/>
    <sheet name="09-10-10-22 NOTURNO" sheetId="14" r:id="rId14"/>
    <sheet name="10-10-22 DIURNO" sheetId="15" r:id="rId15"/>
    <sheet name="10-11-10-22 NOTURNO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</sheets>
  <calcPr calcId="162913"/>
  <fileRecoveryPr repairLoad="1"/>
</workbook>
</file>

<file path=xl/calcChain.xml><?xml version="1.0" encoding="utf-8"?>
<calcChain xmlns="http://schemas.openxmlformats.org/spreadsheetml/2006/main">
  <c r="F53" i="36" l="1"/>
  <c r="C53" i="36"/>
  <c r="F51" i="36"/>
  <c r="C51" i="36"/>
  <c r="J42" i="36"/>
  <c r="I42" i="36"/>
  <c r="G42" i="36"/>
  <c r="E42" i="36"/>
  <c r="J41" i="36"/>
  <c r="I41" i="36"/>
  <c r="G41" i="36"/>
  <c r="E41" i="36"/>
  <c r="J40" i="36"/>
  <c r="I40" i="36"/>
  <c r="G40" i="36"/>
  <c r="E40" i="36"/>
  <c r="J39" i="36"/>
  <c r="I39" i="36"/>
  <c r="G39" i="36"/>
  <c r="E39" i="36"/>
  <c r="J38" i="36"/>
  <c r="I38" i="36"/>
  <c r="G38" i="36"/>
  <c r="E38" i="36"/>
  <c r="J37" i="36"/>
  <c r="I37" i="36"/>
  <c r="G37" i="36"/>
  <c r="E37" i="36"/>
  <c r="J36" i="36"/>
  <c r="I36" i="36"/>
  <c r="G36" i="36"/>
  <c r="E36" i="36"/>
  <c r="J35" i="36"/>
  <c r="I35" i="36"/>
  <c r="G35" i="36"/>
  <c r="E35" i="36"/>
  <c r="J34" i="36"/>
  <c r="I34" i="36"/>
  <c r="G34" i="36"/>
  <c r="E34" i="36"/>
  <c r="J33" i="36"/>
  <c r="I33" i="36"/>
  <c r="G33" i="36"/>
  <c r="E33" i="36"/>
  <c r="J32" i="36"/>
  <c r="I32" i="36"/>
  <c r="G32" i="36"/>
  <c r="E32" i="36"/>
  <c r="J31" i="36"/>
  <c r="I31" i="36"/>
  <c r="G31" i="36"/>
  <c r="E31" i="36"/>
  <c r="J30" i="36"/>
  <c r="I30" i="36"/>
  <c r="G30" i="36"/>
  <c r="E30" i="36"/>
  <c r="J29" i="36"/>
  <c r="I29" i="36"/>
  <c r="G29" i="36"/>
  <c r="E29" i="36"/>
  <c r="J28" i="36"/>
  <c r="I28" i="36"/>
  <c r="G28" i="36"/>
  <c r="E28" i="36"/>
  <c r="J27" i="36"/>
  <c r="I27" i="36"/>
  <c r="G27" i="36"/>
  <c r="E27" i="36"/>
  <c r="J26" i="36"/>
  <c r="I26" i="36"/>
  <c r="G26" i="36"/>
  <c r="E26" i="36"/>
  <c r="J25" i="36"/>
  <c r="I25" i="36"/>
  <c r="G25" i="36"/>
  <c r="E25" i="36"/>
  <c r="J24" i="36"/>
  <c r="I24" i="36"/>
  <c r="G24" i="36"/>
  <c r="E24" i="36"/>
  <c r="J23" i="36"/>
  <c r="I23" i="36"/>
  <c r="G23" i="36"/>
  <c r="E23" i="36"/>
  <c r="J22" i="36"/>
  <c r="I22" i="36"/>
  <c r="G22" i="36"/>
  <c r="E22" i="36"/>
  <c r="J21" i="36"/>
  <c r="I21" i="36"/>
  <c r="G21" i="36"/>
  <c r="E21" i="36"/>
  <c r="J20" i="36"/>
  <c r="I20" i="36"/>
  <c r="G20" i="36"/>
  <c r="E20" i="36"/>
  <c r="J19" i="36"/>
  <c r="I19" i="36"/>
  <c r="G19" i="36"/>
  <c r="E19" i="36"/>
  <c r="J18" i="36"/>
  <c r="I18" i="36"/>
  <c r="G18" i="36"/>
  <c r="E18" i="36"/>
  <c r="J17" i="36"/>
  <c r="I17" i="36"/>
  <c r="G17" i="36"/>
  <c r="E17" i="36"/>
  <c r="J16" i="36"/>
  <c r="I16" i="36"/>
  <c r="G16" i="36"/>
  <c r="E16" i="36"/>
  <c r="J15" i="36"/>
  <c r="I15" i="36"/>
  <c r="G15" i="36"/>
  <c r="E15" i="36"/>
  <c r="J14" i="36"/>
  <c r="I14" i="36"/>
  <c r="G14" i="36"/>
  <c r="E14" i="36"/>
  <c r="J13" i="36"/>
  <c r="I13" i="36"/>
  <c r="G13" i="36"/>
  <c r="E13" i="36"/>
  <c r="J12" i="36"/>
  <c r="I12" i="36"/>
  <c r="G12" i="36"/>
  <c r="E12" i="36"/>
  <c r="J11" i="36"/>
  <c r="I11" i="36"/>
  <c r="G11" i="36"/>
  <c r="E11" i="36"/>
  <c r="J10" i="36"/>
  <c r="I10" i="36"/>
  <c r="G10" i="36"/>
  <c r="E10" i="36"/>
  <c r="J9" i="36"/>
  <c r="I9" i="36"/>
  <c r="G9" i="36"/>
  <c r="E9" i="36"/>
  <c r="J8" i="36"/>
  <c r="I8" i="36"/>
  <c r="G8" i="36"/>
  <c r="E8" i="36"/>
  <c r="J7" i="36"/>
  <c r="I7" i="36"/>
  <c r="G7" i="36"/>
  <c r="E7" i="36"/>
  <c r="J6" i="36"/>
  <c r="I6" i="36"/>
  <c r="G6" i="36"/>
  <c r="E6" i="36"/>
  <c r="J5" i="36"/>
  <c r="I5" i="36"/>
  <c r="G5" i="36"/>
  <c r="E5" i="36"/>
  <c r="J4" i="36"/>
  <c r="I4" i="36"/>
  <c r="G4" i="36"/>
  <c r="E4" i="36"/>
  <c r="F53" i="35"/>
  <c r="C53" i="35"/>
  <c r="F51" i="35"/>
  <c r="C51" i="35"/>
  <c r="J42" i="35"/>
  <c r="I42" i="35"/>
  <c r="G42" i="35"/>
  <c r="E42" i="35"/>
  <c r="J41" i="35"/>
  <c r="I41" i="35"/>
  <c r="G41" i="35"/>
  <c r="E41" i="35"/>
  <c r="J40" i="35"/>
  <c r="I40" i="35"/>
  <c r="G40" i="35"/>
  <c r="E40" i="35"/>
  <c r="J39" i="35"/>
  <c r="I39" i="35"/>
  <c r="G39" i="35"/>
  <c r="E39" i="35"/>
  <c r="J38" i="35"/>
  <c r="I38" i="35"/>
  <c r="G38" i="35"/>
  <c r="E38" i="35"/>
  <c r="J37" i="35"/>
  <c r="I37" i="35"/>
  <c r="G37" i="35"/>
  <c r="E37" i="35"/>
  <c r="J36" i="35"/>
  <c r="I36" i="35"/>
  <c r="G36" i="35"/>
  <c r="E36" i="35"/>
  <c r="J35" i="35"/>
  <c r="I35" i="35"/>
  <c r="G35" i="35"/>
  <c r="E35" i="35"/>
  <c r="J34" i="35"/>
  <c r="I34" i="35"/>
  <c r="G34" i="35"/>
  <c r="E34" i="35"/>
  <c r="J33" i="35"/>
  <c r="I33" i="35"/>
  <c r="G33" i="35"/>
  <c r="E33" i="35"/>
  <c r="J32" i="35"/>
  <c r="I32" i="35"/>
  <c r="G32" i="35"/>
  <c r="E32" i="35"/>
  <c r="J31" i="35"/>
  <c r="I31" i="35"/>
  <c r="G31" i="35"/>
  <c r="E31" i="35"/>
  <c r="J30" i="35"/>
  <c r="I30" i="35"/>
  <c r="G30" i="35"/>
  <c r="E30" i="35"/>
  <c r="J29" i="35"/>
  <c r="I29" i="35"/>
  <c r="G29" i="35"/>
  <c r="E29" i="35"/>
  <c r="J28" i="35"/>
  <c r="I28" i="35"/>
  <c r="G28" i="35"/>
  <c r="E28" i="35"/>
  <c r="J27" i="35"/>
  <c r="I27" i="35"/>
  <c r="G27" i="35"/>
  <c r="E27" i="35"/>
  <c r="J26" i="35"/>
  <c r="I26" i="35"/>
  <c r="G26" i="35"/>
  <c r="E26" i="35"/>
  <c r="J25" i="35"/>
  <c r="I25" i="35"/>
  <c r="G25" i="35"/>
  <c r="E25" i="35"/>
  <c r="J24" i="35"/>
  <c r="I24" i="35"/>
  <c r="G24" i="35"/>
  <c r="E24" i="35"/>
  <c r="J23" i="35"/>
  <c r="I23" i="35"/>
  <c r="G23" i="35"/>
  <c r="E23" i="35"/>
  <c r="J22" i="35"/>
  <c r="I22" i="35"/>
  <c r="G22" i="35"/>
  <c r="E22" i="35"/>
  <c r="J21" i="35"/>
  <c r="I21" i="35"/>
  <c r="G21" i="35"/>
  <c r="E21" i="35"/>
  <c r="J20" i="35"/>
  <c r="I20" i="35"/>
  <c r="G20" i="35"/>
  <c r="E20" i="35"/>
  <c r="J19" i="35"/>
  <c r="I19" i="35"/>
  <c r="G19" i="35"/>
  <c r="E19" i="35"/>
  <c r="J18" i="35"/>
  <c r="I18" i="35"/>
  <c r="G18" i="35"/>
  <c r="E18" i="35"/>
  <c r="J17" i="35"/>
  <c r="I17" i="35"/>
  <c r="G17" i="35"/>
  <c r="E17" i="35"/>
  <c r="J16" i="35"/>
  <c r="I16" i="35"/>
  <c r="G16" i="35"/>
  <c r="E16" i="35"/>
  <c r="J15" i="35"/>
  <c r="I15" i="35"/>
  <c r="G15" i="35"/>
  <c r="E15" i="35"/>
  <c r="J14" i="35"/>
  <c r="I14" i="35"/>
  <c r="G14" i="35"/>
  <c r="E14" i="35"/>
  <c r="J13" i="35"/>
  <c r="I13" i="35"/>
  <c r="G13" i="35"/>
  <c r="E13" i="35"/>
  <c r="J12" i="35"/>
  <c r="I12" i="35"/>
  <c r="G12" i="35"/>
  <c r="E12" i="35"/>
  <c r="J11" i="35"/>
  <c r="I11" i="35"/>
  <c r="G11" i="35"/>
  <c r="E11" i="35"/>
  <c r="J10" i="35"/>
  <c r="I10" i="35"/>
  <c r="G10" i="35"/>
  <c r="E10" i="35"/>
  <c r="J9" i="35"/>
  <c r="I9" i="35"/>
  <c r="G9" i="35"/>
  <c r="E9" i="35"/>
  <c r="J8" i="35"/>
  <c r="I8" i="35"/>
  <c r="G8" i="35"/>
  <c r="E8" i="35"/>
  <c r="J7" i="35"/>
  <c r="I7" i="35"/>
  <c r="G7" i="35"/>
  <c r="E7" i="35"/>
  <c r="J6" i="35"/>
  <c r="I6" i="35"/>
  <c r="G6" i="35"/>
  <c r="E6" i="35"/>
  <c r="J5" i="35"/>
  <c r="I5" i="35"/>
  <c r="G5" i="35"/>
  <c r="E5" i="35"/>
  <c r="J4" i="35"/>
  <c r="I4" i="35"/>
  <c r="G4" i="35"/>
  <c r="E4" i="35"/>
  <c r="F53" i="34"/>
  <c r="C53" i="34"/>
  <c r="F51" i="34"/>
  <c r="C51" i="34"/>
  <c r="J42" i="34"/>
  <c r="I42" i="34"/>
  <c r="G42" i="34"/>
  <c r="E42" i="34"/>
  <c r="J41" i="34"/>
  <c r="I41" i="34"/>
  <c r="G41" i="34"/>
  <c r="E41" i="34"/>
  <c r="J40" i="34"/>
  <c r="I40" i="34"/>
  <c r="G40" i="34"/>
  <c r="E40" i="34"/>
  <c r="J39" i="34"/>
  <c r="I39" i="34"/>
  <c r="G39" i="34"/>
  <c r="E39" i="34"/>
  <c r="J38" i="34"/>
  <c r="I38" i="34"/>
  <c r="G38" i="34"/>
  <c r="E38" i="34"/>
  <c r="J37" i="34"/>
  <c r="I37" i="34"/>
  <c r="G37" i="34"/>
  <c r="E37" i="34"/>
  <c r="J36" i="34"/>
  <c r="I36" i="34"/>
  <c r="G36" i="34"/>
  <c r="E36" i="34"/>
  <c r="J35" i="34"/>
  <c r="I35" i="34"/>
  <c r="G35" i="34"/>
  <c r="E35" i="34"/>
  <c r="J34" i="34"/>
  <c r="I34" i="34"/>
  <c r="G34" i="34"/>
  <c r="E34" i="34"/>
  <c r="J33" i="34"/>
  <c r="I33" i="34"/>
  <c r="G33" i="34"/>
  <c r="E33" i="34"/>
  <c r="J32" i="34"/>
  <c r="I32" i="34"/>
  <c r="G32" i="34"/>
  <c r="E32" i="34"/>
  <c r="J31" i="34"/>
  <c r="I31" i="34"/>
  <c r="G31" i="34"/>
  <c r="E31" i="34"/>
  <c r="J30" i="34"/>
  <c r="I30" i="34"/>
  <c r="G30" i="34"/>
  <c r="E30" i="34"/>
  <c r="J29" i="34"/>
  <c r="I29" i="34"/>
  <c r="G29" i="34"/>
  <c r="E29" i="34"/>
  <c r="J28" i="34"/>
  <c r="I28" i="34"/>
  <c r="G28" i="34"/>
  <c r="E28" i="34"/>
  <c r="J27" i="34"/>
  <c r="I27" i="34"/>
  <c r="G27" i="34"/>
  <c r="E27" i="34"/>
  <c r="J26" i="34"/>
  <c r="I26" i="34"/>
  <c r="G26" i="34"/>
  <c r="E26" i="34"/>
  <c r="J25" i="34"/>
  <c r="I25" i="34"/>
  <c r="G25" i="34"/>
  <c r="E25" i="34"/>
  <c r="J24" i="34"/>
  <c r="I24" i="34"/>
  <c r="G24" i="34"/>
  <c r="E24" i="34"/>
  <c r="J23" i="34"/>
  <c r="I23" i="34"/>
  <c r="G23" i="34"/>
  <c r="E23" i="34"/>
  <c r="J22" i="34"/>
  <c r="I22" i="34"/>
  <c r="G22" i="34"/>
  <c r="E22" i="34"/>
  <c r="J21" i="34"/>
  <c r="I21" i="34"/>
  <c r="G21" i="34"/>
  <c r="E21" i="34"/>
  <c r="J20" i="34"/>
  <c r="I20" i="34"/>
  <c r="G20" i="34"/>
  <c r="E20" i="34"/>
  <c r="J19" i="34"/>
  <c r="I19" i="34"/>
  <c r="G19" i="34"/>
  <c r="E19" i="34"/>
  <c r="J18" i="34"/>
  <c r="I18" i="34"/>
  <c r="G18" i="34"/>
  <c r="E18" i="34"/>
  <c r="J17" i="34"/>
  <c r="I17" i="34"/>
  <c r="G17" i="34"/>
  <c r="E17" i="34"/>
  <c r="J16" i="34"/>
  <c r="I16" i="34"/>
  <c r="G16" i="34"/>
  <c r="E16" i="34"/>
  <c r="J15" i="34"/>
  <c r="I15" i="34"/>
  <c r="G15" i="34"/>
  <c r="E15" i="34"/>
  <c r="J14" i="34"/>
  <c r="I14" i="34"/>
  <c r="G14" i="34"/>
  <c r="E14" i="34"/>
  <c r="J13" i="34"/>
  <c r="I13" i="34"/>
  <c r="G13" i="34"/>
  <c r="E13" i="34"/>
  <c r="J12" i="34"/>
  <c r="I12" i="34"/>
  <c r="G12" i="34"/>
  <c r="E12" i="34"/>
  <c r="J11" i="34"/>
  <c r="I11" i="34"/>
  <c r="G11" i="34"/>
  <c r="E11" i="34"/>
  <c r="J10" i="34"/>
  <c r="I10" i="34"/>
  <c r="G10" i="34"/>
  <c r="E10" i="34"/>
  <c r="J9" i="34"/>
  <c r="I9" i="34"/>
  <c r="G9" i="34"/>
  <c r="E9" i="34"/>
  <c r="J8" i="34"/>
  <c r="I8" i="34"/>
  <c r="G8" i="34"/>
  <c r="E8" i="34"/>
  <c r="J7" i="34"/>
  <c r="I7" i="34"/>
  <c r="G7" i="34"/>
  <c r="E7" i="34"/>
  <c r="J6" i="34"/>
  <c r="I6" i="34"/>
  <c r="G6" i="34"/>
  <c r="E6" i="34"/>
  <c r="J5" i="34"/>
  <c r="I5" i="34"/>
  <c r="G5" i="34"/>
  <c r="E5" i="34"/>
  <c r="J4" i="34"/>
  <c r="I4" i="34"/>
  <c r="G4" i="34"/>
  <c r="E4" i="34"/>
  <c r="F53" i="33"/>
  <c r="C53" i="33"/>
  <c r="F51" i="33"/>
  <c r="C51" i="33"/>
  <c r="J42" i="33"/>
  <c r="I42" i="33"/>
  <c r="G42" i="33"/>
  <c r="E42" i="33"/>
  <c r="J41" i="33"/>
  <c r="I41" i="33"/>
  <c r="G41" i="33"/>
  <c r="E41" i="33"/>
  <c r="J40" i="33"/>
  <c r="I40" i="33"/>
  <c r="G40" i="33"/>
  <c r="E40" i="33"/>
  <c r="J39" i="33"/>
  <c r="I39" i="33"/>
  <c r="G39" i="33"/>
  <c r="E39" i="33"/>
  <c r="J38" i="33"/>
  <c r="I38" i="33"/>
  <c r="G38" i="33"/>
  <c r="E38" i="33"/>
  <c r="J37" i="33"/>
  <c r="I37" i="33"/>
  <c r="G37" i="33"/>
  <c r="E37" i="33"/>
  <c r="J36" i="33"/>
  <c r="I36" i="33"/>
  <c r="G36" i="33"/>
  <c r="E36" i="33"/>
  <c r="J35" i="33"/>
  <c r="I35" i="33"/>
  <c r="G35" i="33"/>
  <c r="E35" i="33"/>
  <c r="J34" i="33"/>
  <c r="I34" i="33"/>
  <c r="G34" i="33"/>
  <c r="E34" i="33"/>
  <c r="J33" i="33"/>
  <c r="I33" i="33"/>
  <c r="G33" i="33"/>
  <c r="E33" i="33"/>
  <c r="J32" i="33"/>
  <c r="I32" i="33"/>
  <c r="G32" i="33"/>
  <c r="E32" i="33"/>
  <c r="J31" i="33"/>
  <c r="I31" i="33"/>
  <c r="G31" i="33"/>
  <c r="E31" i="33"/>
  <c r="J30" i="33"/>
  <c r="I30" i="33"/>
  <c r="G30" i="33"/>
  <c r="E30" i="33"/>
  <c r="J29" i="33"/>
  <c r="I29" i="33"/>
  <c r="G29" i="33"/>
  <c r="E29" i="33"/>
  <c r="J28" i="33"/>
  <c r="I28" i="33"/>
  <c r="G28" i="33"/>
  <c r="E28" i="33"/>
  <c r="J27" i="33"/>
  <c r="I27" i="33"/>
  <c r="G27" i="33"/>
  <c r="E27" i="33"/>
  <c r="J26" i="33"/>
  <c r="I26" i="33"/>
  <c r="G26" i="33"/>
  <c r="E26" i="33"/>
  <c r="J25" i="33"/>
  <c r="I25" i="33"/>
  <c r="G25" i="33"/>
  <c r="E25" i="33"/>
  <c r="J24" i="33"/>
  <c r="I24" i="33"/>
  <c r="G24" i="33"/>
  <c r="E24" i="33"/>
  <c r="J23" i="33"/>
  <c r="I23" i="33"/>
  <c r="G23" i="33"/>
  <c r="E23" i="33"/>
  <c r="J22" i="33"/>
  <c r="I22" i="33"/>
  <c r="G22" i="33"/>
  <c r="E22" i="33"/>
  <c r="J21" i="33"/>
  <c r="I21" i="33"/>
  <c r="G21" i="33"/>
  <c r="E21" i="33"/>
  <c r="J20" i="33"/>
  <c r="I20" i="33"/>
  <c r="G20" i="33"/>
  <c r="E20" i="33"/>
  <c r="J19" i="33"/>
  <c r="I19" i="33"/>
  <c r="G19" i="33"/>
  <c r="E19" i="33"/>
  <c r="J18" i="33"/>
  <c r="I18" i="33"/>
  <c r="G18" i="33"/>
  <c r="E18" i="33"/>
  <c r="J17" i="33"/>
  <c r="I17" i="33"/>
  <c r="G17" i="33"/>
  <c r="E17" i="33"/>
  <c r="J16" i="33"/>
  <c r="I16" i="33"/>
  <c r="G16" i="33"/>
  <c r="E16" i="33"/>
  <c r="J15" i="33"/>
  <c r="I15" i="33"/>
  <c r="G15" i="33"/>
  <c r="E15" i="33"/>
  <c r="J14" i="33"/>
  <c r="I14" i="33"/>
  <c r="G14" i="33"/>
  <c r="E14" i="33"/>
  <c r="J13" i="33"/>
  <c r="I13" i="33"/>
  <c r="G13" i="33"/>
  <c r="E13" i="33"/>
  <c r="J12" i="33"/>
  <c r="I12" i="33"/>
  <c r="G12" i="33"/>
  <c r="E12" i="33"/>
  <c r="J11" i="33"/>
  <c r="I11" i="33"/>
  <c r="G11" i="33"/>
  <c r="E11" i="33"/>
  <c r="J10" i="33"/>
  <c r="I10" i="33"/>
  <c r="G10" i="33"/>
  <c r="E10" i="33"/>
  <c r="J9" i="33"/>
  <c r="I9" i="33"/>
  <c r="G9" i="33"/>
  <c r="E9" i="33"/>
  <c r="J8" i="33"/>
  <c r="I8" i="33"/>
  <c r="G8" i="33"/>
  <c r="E8" i="33"/>
  <c r="J7" i="33"/>
  <c r="I7" i="33"/>
  <c r="G7" i="33"/>
  <c r="E7" i="33"/>
  <c r="J6" i="33"/>
  <c r="I6" i="33"/>
  <c r="G6" i="33"/>
  <c r="E6" i="33"/>
  <c r="J5" i="33"/>
  <c r="I5" i="33"/>
  <c r="G5" i="33"/>
  <c r="E5" i="33"/>
  <c r="J4" i="33"/>
  <c r="I4" i="33"/>
  <c r="G4" i="33"/>
  <c r="E4" i="33"/>
  <c r="F53" i="32"/>
  <c r="C53" i="32"/>
  <c r="F51" i="32"/>
  <c r="C51" i="32"/>
  <c r="J42" i="32"/>
  <c r="I42" i="32"/>
  <c r="G42" i="32"/>
  <c r="E42" i="32"/>
  <c r="J41" i="32"/>
  <c r="I41" i="32"/>
  <c r="G41" i="32"/>
  <c r="E41" i="32"/>
  <c r="J40" i="32"/>
  <c r="I40" i="32"/>
  <c r="G40" i="32"/>
  <c r="E40" i="32"/>
  <c r="J39" i="32"/>
  <c r="I39" i="32"/>
  <c r="G39" i="32"/>
  <c r="E39" i="32"/>
  <c r="J38" i="32"/>
  <c r="I38" i="32"/>
  <c r="G38" i="32"/>
  <c r="E38" i="32"/>
  <c r="J37" i="32"/>
  <c r="I37" i="32"/>
  <c r="G37" i="32"/>
  <c r="E37" i="32"/>
  <c r="J36" i="32"/>
  <c r="I36" i="32"/>
  <c r="G36" i="32"/>
  <c r="E36" i="32"/>
  <c r="J35" i="32"/>
  <c r="I35" i="32"/>
  <c r="G35" i="32"/>
  <c r="E35" i="32"/>
  <c r="J34" i="32"/>
  <c r="I34" i="32"/>
  <c r="G34" i="32"/>
  <c r="E34" i="32"/>
  <c r="J33" i="32"/>
  <c r="I33" i="32"/>
  <c r="G33" i="32"/>
  <c r="E33" i="32"/>
  <c r="J32" i="32"/>
  <c r="I32" i="32"/>
  <c r="G32" i="32"/>
  <c r="E32" i="32"/>
  <c r="J31" i="32"/>
  <c r="I31" i="32"/>
  <c r="G31" i="32"/>
  <c r="E31" i="32"/>
  <c r="J30" i="32"/>
  <c r="I30" i="32"/>
  <c r="G30" i="32"/>
  <c r="E30" i="32"/>
  <c r="J29" i="32"/>
  <c r="I29" i="32"/>
  <c r="G29" i="32"/>
  <c r="E29" i="32"/>
  <c r="J28" i="32"/>
  <c r="I28" i="32"/>
  <c r="G28" i="32"/>
  <c r="E28" i="32"/>
  <c r="J27" i="32"/>
  <c r="I27" i="32"/>
  <c r="G27" i="32"/>
  <c r="E27" i="32"/>
  <c r="J26" i="32"/>
  <c r="I26" i="32"/>
  <c r="G26" i="32"/>
  <c r="E26" i="32"/>
  <c r="J25" i="32"/>
  <c r="I25" i="32"/>
  <c r="G25" i="32"/>
  <c r="E25" i="32"/>
  <c r="J24" i="32"/>
  <c r="I24" i="32"/>
  <c r="G24" i="32"/>
  <c r="E24" i="32"/>
  <c r="J23" i="32"/>
  <c r="I23" i="32"/>
  <c r="G23" i="32"/>
  <c r="E23" i="32"/>
  <c r="J22" i="32"/>
  <c r="I22" i="32"/>
  <c r="G22" i="32"/>
  <c r="E22" i="32"/>
  <c r="J21" i="32"/>
  <c r="I21" i="32"/>
  <c r="G21" i="32"/>
  <c r="E21" i="32"/>
  <c r="J20" i="32"/>
  <c r="I20" i="32"/>
  <c r="G20" i="32"/>
  <c r="E20" i="32"/>
  <c r="J19" i="32"/>
  <c r="I19" i="32"/>
  <c r="G19" i="32"/>
  <c r="E19" i="32"/>
  <c r="J18" i="32"/>
  <c r="I18" i="32"/>
  <c r="G18" i="32"/>
  <c r="E18" i="32"/>
  <c r="J17" i="32"/>
  <c r="I17" i="32"/>
  <c r="G17" i="32"/>
  <c r="E17" i="32"/>
  <c r="J16" i="32"/>
  <c r="I16" i="32"/>
  <c r="G16" i="32"/>
  <c r="E16" i="32"/>
  <c r="J15" i="32"/>
  <c r="I15" i="32"/>
  <c r="G15" i="32"/>
  <c r="E15" i="32"/>
  <c r="J14" i="32"/>
  <c r="I14" i="32"/>
  <c r="G14" i="32"/>
  <c r="E14" i="32"/>
  <c r="J13" i="32"/>
  <c r="I13" i="32"/>
  <c r="G13" i="32"/>
  <c r="E13" i="32"/>
  <c r="J12" i="32"/>
  <c r="I12" i="32"/>
  <c r="G12" i="32"/>
  <c r="E12" i="32"/>
  <c r="J11" i="32"/>
  <c r="I11" i="32"/>
  <c r="G11" i="32"/>
  <c r="E11" i="32"/>
  <c r="J10" i="32"/>
  <c r="I10" i="32"/>
  <c r="G10" i="32"/>
  <c r="E10" i="32"/>
  <c r="J9" i="32"/>
  <c r="I9" i="32"/>
  <c r="G9" i="32"/>
  <c r="E9" i="32"/>
  <c r="J8" i="32"/>
  <c r="I8" i="32"/>
  <c r="G8" i="32"/>
  <c r="E8" i="32"/>
  <c r="J7" i="32"/>
  <c r="I7" i="32"/>
  <c r="G7" i="32"/>
  <c r="E7" i="32"/>
  <c r="J6" i="32"/>
  <c r="I6" i="32"/>
  <c r="G6" i="32"/>
  <c r="E6" i="32"/>
  <c r="J5" i="32"/>
  <c r="I5" i="32"/>
  <c r="G5" i="32"/>
  <c r="E5" i="32"/>
  <c r="J4" i="32"/>
  <c r="I4" i="32"/>
  <c r="G4" i="32"/>
  <c r="E4" i="32"/>
  <c r="F53" i="31"/>
  <c r="C53" i="31"/>
  <c r="F51" i="31"/>
  <c r="C51" i="31"/>
  <c r="J42" i="31"/>
  <c r="I42" i="31"/>
  <c r="G42" i="31"/>
  <c r="E42" i="31"/>
  <c r="J41" i="31"/>
  <c r="I41" i="31"/>
  <c r="G41" i="31"/>
  <c r="E41" i="31"/>
  <c r="J40" i="31"/>
  <c r="I40" i="31"/>
  <c r="G40" i="31"/>
  <c r="E40" i="31"/>
  <c r="J39" i="31"/>
  <c r="I39" i="31"/>
  <c r="G39" i="31"/>
  <c r="E39" i="31"/>
  <c r="J38" i="31"/>
  <c r="I38" i="31"/>
  <c r="G38" i="31"/>
  <c r="E38" i="31"/>
  <c r="J37" i="31"/>
  <c r="I37" i="31"/>
  <c r="G37" i="31"/>
  <c r="E37" i="31"/>
  <c r="J36" i="31"/>
  <c r="I36" i="31"/>
  <c r="G36" i="31"/>
  <c r="E36" i="31"/>
  <c r="J35" i="31"/>
  <c r="I35" i="31"/>
  <c r="G35" i="31"/>
  <c r="E35" i="31"/>
  <c r="J34" i="31"/>
  <c r="I34" i="31"/>
  <c r="G34" i="31"/>
  <c r="E34" i="31"/>
  <c r="J33" i="31"/>
  <c r="I33" i="31"/>
  <c r="G33" i="31"/>
  <c r="E33" i="31"/>
  <c r="J32" i="31"/>
  <c r="I32" i="31"/>
  <c r="G32" i="31"/>
  <c r="E32" i="31"/>
  <c r="J31" i="31"/>
  <c r="I31" i="31"/>
  <c r="G31" i="31"/>
  <c r="E31" i="31"/>
  <c r="J30" i="31"/>
  <c r="I30" i="31"/>
  <c r="G30" i="31"/>
  <c r="E30" i="31"/>
  <c r="J29" i="31"/>
  <c r="I29" i="31"/>
  <c r="G29" i="31"/>
  <c r="E29" i="31"/>
  <c r="J28" i="31"/>
  <c r="I28" i="31"/>
  <c r="G28" i="31"/>
  <c r="E28" i="31"/>
  <c r="J27" i="31"/>
  <c r="I27" i="31"/>
  <c r="G27" i="31"/>
  <c r="E27" i="31"/>
  <c r="J26" i="31"/>
  <c r="I26" i="31"/>
  <c r="G26" i="31"/>
  <c r="E26" i="31"/>
  <c r="J25" i="31"/>
  <c r="I25" i="31"/>
  <c r="G25" i="31"/>
  <c r="E25" i="31"/>
  <c r="J24" i="31"/>
  <c r="I24" i="31"/>
  <c r="G24" i="31"/>
  <c r="E24" i="31"/>
  <c r="J23" i="31"/>
  <c r="I23" i="31"/>
  <c r="G23" i="31"/>
  <c r="E23" i="31"/>
  <c r="J22" i="31"/>
  <c r="I22" i="31"/>
  <c r="G22" i="31"/>
  <c r="E22" i="31"/>
  <c r="J21" i="31"/>
  <c r="I21" i="31"/>
  <c r="G21" i="31"/>
  <c r="E21" i="31"/>
  <c r="J20" i="31"/>
  <c r="I20" i="31"/>
  <c r="G20" i="31"/>
  <c r="E20" i="31"/>
  <c r="J19" i="31"/>
  <c r="I19" i="31"/>
  <c r="G19" i="31"/>
  <c r="E19" i="31"/>
  <c r="J18" i="31"/>
  <c r="I18" i="31"/>
  <c r="G18" i="31"/>
  <c r="E18" i="31"/>
  <c r="J17" i="31"/>
  <c r="I17" i="31"/>
  <c r="G17" i="31"/>
  <c r="E17" i="31"/>
  <c r="J16" i="31"/>
  <c r="I16" i="31"/>
  <c r="G16" i="31"/>
  <c r="E16" i="31"/>
  <c r="J15" i="31"/>
  <c r="I15" i="31"/>
  <c r="G15" i="31"/>
  <c r="E15" i="31"/>
  <c r="J14" i="31"/>
  <c r="I14" i="31"/>
  <c r="G14" i="31"/>
  <c r="E14" i="31"/>
  <c r="J13" i="31"/>
  <c r="I13" i="31"/>
  <c r="G13" i="31"/>
  <c r="E13" i="31"/>
  <c r="J12" i="31"/>
  <c r="I12" i="31"/>
  <c r="G12" i="31"/>
  <c r="E12" i="31"/>
  <c r="J11" i="31"/>
  <c r="I11" i="31"/>
  <c r="G11" i="31"/>
  <c r="E11" i="31"/>
  <c r="J10" i="31"/>
  <c r="I10" i="31"/>
  <c r="G10" i="31"/>
  <c r="E10" i="31"/>
  <c r="J9" i="31"/>
  <c r="I9" i="31"/>
  <c r="G9" i="31"/>
  <c r="E9" i="31"/>
  <c r="J8" i="31"/>
  <c r="I8" i="31"/>
  <c r="G8" i="31"/>
  <c r="E8" i="31"/>
  <c r="J7" i="31"/>
  <c r="I7" i="31"/>
  <c r="G7" i="31"/>
  <c r="E7" i="31"/>
  <c r="J6" i="31"/>
  <c r="I6" i="31"/>
  <c r="G6" i="31"/>
  <c r="E6" i="31"/>
  <c r="J5" i="31"/>
  <c r="I5" i="31"/>
  <c r="G5" i="31"/>
  <c r="E5" i="31"/>
  <c r="J4" i="31"/>
  <c r="I4" i="31"/>
  <c r="G4" i="31"/>
  <c r="E4" i="31"/>
  <c r="F53" i="30"/>
  <c r="C53" i="30"/>
  <c r="F51" i="30"/>
  <c r="C51" i="30"/>
  <c r="J42" i="30"/>
  <c r="I42" i="30"/>
  <c r="G42" i="30"/>
  <c r="E42" i="30"/>
  <c r="J41" i="30"/>
  <c r="I41" i="30"/>
  <c r="G41" i="30"/>
  <c r="E41" i="30"/>
  <c r="J40" i="30"/>
  <c r="I40" i="30"/>
  <c r="G40" i="30"/>
  <c r="E40" i="30"/>
  <c r="J39" i="30"/>
  <c r="I39" i="30"/>
  <c r="G39" i="30"/>
  <c r="E39" i="30"/>
  <c r="J38" i="30"/>
  <c r="I38" i="30"/>
  <c r="G38" i="30"/>
  <c r="E38" i="30"/>
  <c r="J37" i="30"/>
  <c r="I37" i="30"/>
  <c r="G37" i="30"/>
  <c r="E37" i="30"/>
  <c r="J36" i="30"/>
  <c r="I36" i="30"/>
  <c r="G36" i="30"/>
  <c r="E36" i="30"/>
  <c r="J35" i="30"/>
  <c r="I35" i="30"/>
  <c r="G35" i="30"/>
  <c r="E35" i="30"/>
  <c r="J34" i="30"/>
  <c r="I34" i="30"/>
  <c r="G34" i="30"/>
  <c r="E34" i="30"/>
  <c r="J33" i="30"/>
  <c r="I33" i="30"/>
  <c r="G33" i="30"/>
  <c r="E33" i="30"/>
  <c r="J32" i="30"/>
  <c r="I32" i="30"/>
  <c r="G32" i="30"/>
  <c r="E32" i="30"/>
  <c r="J31" i="30"/>
  <c r="I31" i="30"/>
  <c r="G31" i="30"/>
  <c r="E31" i="30"/>
  <c r="J30" i="30"/>
  <c r="I30" i="30"/>
  <c r="G30" i="30"/>
  <c r="E30" i="30"/>
  <c r="J29" i="30"/>
  <c r="I29" i="30"/>
  <c r="G29" i="30"/>
  <c r="E29" i="30"/>
  <c r="J28" i="30"/>
  <c r="I28" i="30"/>
  <c r="G28" i="30"/>
  <c r="E28" i="30"/>
  <c r="J27" i="30"/>
  <c r="I27" i="30"/>
  <c r="G27" i="30"/>
  <c r="E27" i="30"/>
  <c r="J26" i="30"/>
  <c r="I26" i="30"/>
  <c r="G26" i="30"/>
  <c r="E26" i="30"/>
  <c r="J25" i="30"/>
  <c r="I25" i="30"/>
  <c r="G25" i="30"/>
  <c r="E25" i="30"/>
  <c r="J24" i="30"/>
  <c r="I24" i="30"/>
  <c r="G24" i="30"/>
  <c r="E24" i="30"/>
  <c r="J23" i="30"/>
  <c r="I23" i="30"/>
  <c r="G23" i="30"/>
  <c r="E23" i="30"/>
  <c r="J22" i="30"/>
  <c r="I22" i="30"/>
  <c r="G22" i="30"/>
  <c r="E22" i="30"/>
  <c r="J21" i="30"/>
  <c r="I21" i="30"/>
  <c r="G21" i="30"/>
  <c r="E21" i="30"/>
  <c r="J20" i="30"/>
  <c r="I20" i="30"/>
  <c r="G20" i="30"/>
  <c r="E20" i="30"/>
  <c r="J19" i="30"/>
  <c r="I19" i="30"/>
  <c r="G19" i="30"/>
  <c r="E19" i="30"/>
  <c r="J18" i="30"/>
  <c r="I18" i="30"/>
  <c r="G18" i="30"/>
  <c r="E18" i="30"/>
  <c r="J17" i="30"/>
  <c r="I17" i="30"/>
  <c r="G17" i="30"/>
  <c r="E17" i="30"/>
  <c r="J16" i="30"/>
  <c r="I16" i="30"/>
  <c r="G16" i="30"/>
  <c r="E16" i="30"/>
  <c r="J15" i="30"/>
  <c r="I15" i="30"/>
  <c r="G15" i="30"/>
  <c r="E15" i="30"/>
  <c r="J14" i="30"/>
  <c r="I14" i="30"/>
  <c r="G14" i="30"/>
  <c r="E14" i="30"/>
  <c r="J13" i="30"/>
  <c r="I13" i="30"/>
  <c r="G13" i="30"/>
  <c r="E13" i="30"/>
  <c r="J12" i="30"/>
  <c r="I12" i="30"/>
  <c r="G12" i="30"/>
  <c r="E12" i="30"/>
  <c r="J11" i="30"/>
  <c r="I11" i="30"/>
  <c r="G11" i="30"/>
  <c r="E11" i="30"/>
  <c r="J10" i="30"/>
  <c r="I10" i="30"/>
  <c r="G10" i="30"/>
  <c r="E10" i="30"/>
  <c r="J9" i="30"/>
  <c r="I9" i="30"/>
  <c r="G9" i="30"/>
  <c r="E9" i="30"/>
  <c r="J8" i="30"/>
  <c r="I8" i="30"/>
  <c r="G8" i="30"/>
  <c r="E8" i="30"/>
  <c r="J7" i="30"/>
  <c r="I7" i="30"/>
  <c r="G7" i="30"/>
  <c r="E7" i="30"/>
  <c r="J6" i="30"/>
  <c r="I6" i="30"/>
  <c r="G6" i="30"/>
  <c r="E6" i="30"/>
  <c r="J5" i="30"/>
  <c r="I5" i="30"/>
  <c r="G5" i="30"/>
  <c r="E5" i="30"/>
  <c r="J4" i="30"/>
  <c r="I4" i="30"/>
  <c r="G4" i="30"/>
  <c r="E4" i="30"/>
  <c r="F53" i="29"/>
  <c r="C53" i="29"/>
  <c r="F51" i="29"/>
  <c r="C51" i="29"/>
  <c r="J42" i="29"/>
  <c r="I42" i="29"/>
  <c r="G42" i="29"/>
  <c r="E42" i="29"/>
  <c r="J41" i="29"/>
  <c r="I41" i="29"/>
  <c r="G41" i="29"/>
  <c r="E41" i="29"/>
  <c r="J40" i="29"/>
  <c r="I40" i="29"/>
  <c r="G40" i="29"/>
  <c r="E40" i="29"/>
  <c r="J39" i="29"/>
  <c r="I39" i="29"/>
  <c r="G39" i="29"/>
  <c r="E39" i="29"/>
  <c r="J38" i="29"/>
  <c r="I38" i="29"/>
  <c r="G38" i="29"/>
  <c r="E38" i="29"/>
  <c r="J37" i="29"/>
  <c r="I37" i="29"/>
  <c r="G37" i="29"/>
  <c r="E37" i="29"/>
  <c r="J36" i="29"/>
  <c r="I36" i="29"/>
  <c r="G36" i="29"/>
  <c r="E36" i="29"/>
  <c r="J35" i="29"/>
  <c r="I35" i="29"/>
  <c r="G35" i="29"/>
  <c r="E35" i="29"/>
  <c r="J34" i="29"/>
  <c r="I34" i="29"/>
  <c r="G34" i="29"/>
  <c r="E34" i="29"/>
  <c r="J33" i="29"/>
  <c r="I33" i="29"/>
  <c r="G33" i="29"/>
  <c r="E33" i="29"/>
  <c r="J32" i="29"/>
  <c r="I32" i="29"/>
  <c r="G32" i="29"/>
  <c r="E32" i="29"/>
  <c r="J31" i="29"/>
  <c r="I31" i="29"/>
  <c r="G31" i="29"/>
  <c r="E31" i="29"/>
  <c r="J30" i="29"/>
  <c r="I30" i="29"/>
  <c r="G30" i="29"/>
  <c r="E30" i="29"/>
  <c r="J29" i="29"/>
  <c r="I29" i="29"/>
  <c r="G29" i="29"/>
  <c r="E29" i="29"/>
  <c r="J28" i="29"/>
  <c r="I28" i="29"/>
  <c r="G28" i="29"/>
  <c r="E28" i="29"/>
  <c r="J27" i="29"/>
  <c r="I27" i="29"/>
  <c r="G27" i="29"/>
  <c r="E27" i="29"/>
  <c r="J26" i="29"/>
  <c r="I26" i="29"/>
  <c r="G26" i="29"/>
  <c r="E26" i="29"/>
  <c r="J25" i="29"/>
  <c r="I25" i="29"/>
  <c r="G25" i="29"/>
  <c r="E25" i="29"/>
  <c r="J24" i="29"/>
  <c r="I24" i="29"/>
  <c r="G24" i="29"/>
  <c r="E24" i="29"/>
  <c r="J23" i="29"/>
  <c r="I23" i="29"/>
  <c r="G23" i="29"/>
  <c r="E23" i="29"/>
  <c r="J22" i="29"/>
  <c r="I22" i="29"/>
  <c r="G22" i="29"/>
  <c r="E22" i="29"/>
  <c r="J21" i="29"/>
  <c r="I21" i="29"/>
  <c r="G21" i="29"/>
  <c r="E21" i="29"/>
  <c r="J20" i="29"/>
  <c r="I20" i="29"/>
  <c r="G20" i="29"/>
  <c r="E20" i="29"/>
  <c r="J19" i="29"/>
  <c r="I19" i="29"/>
  <c r="G19" i="29"/>
  <c r="E19" i="29"/>
  <c r="J18" i="29"/>
  <c r="I18" i="29"/>
  <c r="G18" i="29"/>
  <c r="E18" i="29"/>
  <c r="J17" i="29"/>
  <c r="I17" i="29"/>
  <c r="G17" i="29"/>
  <c r="E17" i="29"/>
  <c r="J16" i="29"/>
  <c r="I16" i="29"/>
  <c r="G16" i="29"/>
  <c r="E16" i="29"/>
  <c r="J15" i="29"/>
  <c r="I15" i="29"/>
  <c r="G15" i="29"/>
  <c r="E15" i="29"/>
  <c r="J14" i="29"/>
  <c r="I14" i="29"/>
  <c r="G14" i="29"/>
  <c r="E14" i="29"/>
  <c r="J13" i="29"/>
  <c r="I13" i="29"/>
  <c r="G13" i="29"/>
  <c r="E13" i="29"/>
  <c r="J12" i="29"/>
  <c r="I12" i="29"/>
  <c r="G12" i="29"/>
  <c r="E12" i="29"/>
  <c r="J11" i="29"/>
  <c r="I11" i="29"/>
  <c r="G11" i="29"/>
  <c r="E11" i="29"/>
  <c r="J10" i="29"/>
  <c r="I10" i="29"/>
  <c r="G10" i="29"/>
  <c r="E10" i="29"/>
  <c r="J9" i="29"/>
  <c r="I9" i="29"/>
  <c r="G9" i="29"/>
  <c r="E9" i="29"/>
  <c r="J8" i="29"/>
  <c r="I8" i="29"/>
  <c r="G8" i="29"/>
  <c r="E8" i="29"/>
  <c r="J7" i="29"/>
  <c r="I7" i="29"/>
  <c r="G7" i="29"/>
  <c r="E7" i="29"/>
  <c r="J6" i="29"/>
  <c r="I6" i="29"/>
  <c r="G6" i="29"/>
  <c r="E6" i="29"/>
  <c r="J5" i="29"/>
  <c r="I5" i="29"/>
  <c r="G5" i="29"/>
  <c r="E5" i="29"/>
  <c r="J4" i="29"/>
  <c r="I4" i="29"/>
  <c r="G4" i="29"/>
  <c r="E4" i="29"/>
  <c r="F53" i="28"/>
  <c r="C53" i="28"/>
  <c r="F51" i="28"/>
  <c r="C51" i="28"/>
  <c r="J42" i="28"/>
  <c r="I42" i="28"/>
  <c r="G42" i="28"/>
  <c r="E42" i="28"/>
  <c r="J41" i="28"/>
  <c r="I41" i="28"/>
  <c r="G41" i="28"/>
  <c r="E41" i="28"/>
  <c r="J40" i="28"/>
  <c r="I40" i="28"/>
  <c r="G40" i="28"/>
  <c r="E40" i="28"/>
  <c r="J39" i="28"/>
  <c r="I39" i="28"/>
  <c r="G39" i="28"/>
  <c r="E39" i="28"/>
  <c r="J38" i="28"/>
  <c r="I38" i="28"/>
  <c r="G38" i="28"/>
  <c r="E38" i="28"/>
  <c r="J37" i="28"/>
  <c r="I37" i="28"/>
  <c r="G37" i="28"/>
  <c r="E37" i="28"/>
  <c r="J36" i="28"/>
  <c r="I36" i="28"/>
  <c r="G36" i="28"/>
  <c r="E36" i="28"/>
  <c r="J35" i="28"/>
  <c r="I35" i="28"/>
  <c r="G35" i="28"/>
  <c r="E35" i="28"/>
  <c r="J34" i="28"/>
  <c r="I34" i="28"/>
  <c r="G34" i="28"/>
  <c r="E34" i="28"/>
  <c r="J33" i="28"/>
  <c r="I33" i="28"/>
  <c r="G33" i="28"/>
  <c r="E33" i="28"/>
  <c r="J32" i="28"/>
  <c r="I32" i="28"/>
  <c r="G32" i="28"/>
  <c r="E32" i="28"/>
  <c r="J31" i="28"/>
  <c r="I31" i="28"/>
  <c r="G31" i="28"/>
  <c r="E31" i="28"/>
  <c r="J30" i="28"/>
  <c r="I30" i="28"/>
  <c r="G30" i="28"/>
  <c r="E30" i="28"/>
  <c r="J29" i="28"/>
  <c r="I29" i="28"/>
  <c r="G29" i="28"/>
  <c r="E29" i="28"/>
  <c r="J28" i="28"/>
  <c r="I28" i="28"/>
  <c r="G28" i="28"/>
  <c r="E28" i="28"/>
  <c r="J27" i="28"/>
  <c r="I27" i="28"/>
  <c r="G27" i="28"/>
  <c r="E27" i="28"/>
  <c r="J26" i="28"/>
  <c r="I26" i="28"/>
  <c r="G26" i="28"/>
  <c r="E26" i="28"/>
  <c r="J25" i="28"/>
  <c r="I25" i="28"/>
  <c r="G25" i="28"/>
  <c r="E25" i="28"/>
  <c r="J24" i="28"/>
  <c r="I24" i="28"/>
  <c r="G24" i="28"/>
  <c r="E24" i="28"/>
  <c r="J23" i="28"/>
  <c r="I23" i="28"/>
  <c r="G23" i="28"/>
  <c r="E23" i="28"/>
  <c r="J22" i="28"/>
  <c r="I22" i="28"/>
  <c r="G22" i="28"/>
  <c r="E22" i="28"/>
  <c r="J21" i="28"/>
  <c r="I21" i="28"/>
  <c r="G21" i="28"/>
  <c r="E21" i="28"/>
  <c r="J20" i="28"/>
  <c r="I20" i="28"/>
  <c r="G20" i="28"/>
  <c r="E20" i="28"/>
  <c r="J19" i="28"/>
  <c r="I19" i="28"/>
  <c r="G19" i="28"/>
  <c r="E19" i="28"/>
  <c r="J18" i="28"/>
  <c r="I18" i="28"/>
  <c r="G18" i="28"/>
  <c r="E18" i="28"/>
  <c r="J17" i="28"/>
  <c r="I17" i="28"/>
  <c r="G17" i="28"/>
  <c r="E17" i="28"/>
  <c r="J16" i="28"/>
  <c r="I16" i="28"/>
  <c r="G16" i="28"/>
  <c r="E16" i="28"/>
  <c r="J15" i="28"/>
  <c r="I15" i="28"/>
  <c r="G15" i="28"/>
  <c r="E15" i="28"/>
  <c r="J14" i="28"/>
  <c r="I14" i="28"/>
  <c r="G14" i="28"/>
  <c r="E14" i="28"/>
  <c r="J13" i="28"/>
  <c r="I13" i="28"/>
  <c r="G13" i="28"/>
  <c r="E13" i="28"/>
  <c r="J12" i="28"/>
  <c r="I12" i="28"/>
  <c r="G12" i="28"/>
  <c r="E12" i="28"/>
  <c r="J11" i="28"/>
  <c r="I11" i="28"/>
  <c r="G11" i="28"/>
  <c r="E11" i="28"/>
  <c r="J10" i="28"/>
  <c r="I10" i="28"/>
  <c r="G10" i="28"/>
  <c r="E10" i="28"/>
  <c r="J9" i="28"/>
  <c r="I9" i="28"/>
  <c r="G9" i="28"/>
  <c r="E9" i="28"/>
  <c r="J8" i="28"/>
  <c r="I8" i="28"/>
  <c r="G8" i="28"/>
  <c r="E8" i="28"/>
  <c r="J7" i="28"/>
  <c r="I7" i="28"/>
  <c r="G7" i="28"/>
  <c r="E7" i="28"/>
  <c r="J6" i="28"/>
  <c r="I6" i="28"/>
  <c r="G6" i="28"/>
  <c r="E6" i="28"/>
  <c r="J5" i="28"/>
  <c r="I5" i="28"/>
  <c r="G5" i="28"/>
  <c r="E5" i="28"/>
  <c r="J4" i="28"/>
  <c r="I4" i="28"/>
  <c r="G4" i="28"/>
  <c r="E4" i="28"/>
  <c r="F53" i="27"/>
  <c r="C53" i="27"/>
  <c r="F51" i="27"/>
  <c r="C51" i="27"/>
  <c r="J42" i="27"/>
  <c r="I42" i="27"/>
  <c r="G42" i="27"/>
  <c r="E42" i="27"/>
  <c r="J41" i="27"/>
  <c r="I41" i="27"/>
  <c r="G41" i="27"/>
  <c r="E41" i="27"/>
  <c r="J40" i="27"/>
  <c r="I40" i="27"/>
  <c r="G40" i="27"/>
  <c r="E40" i="27"/>
  <c r="J39" i="27"/>
  <c r="I39" i="27"/>
  <c r="G39" i="27"/>
  <c r="E39" i="27"/>
  <c r="J38" i="27"/>
  <c r="I38" i="27"/>
  <c r="G38" i="27"/>
  <c r="E38" i="27"/>
  <c r="J37" i="27"/>
  <c r="I37" i="27"/>
  <c r="G37" i="27"/>
  <c r="E37" i="27"/>
  <c r="J36" i="27"/>
  <c r="I36" i="27"/>
  <c r="G36" i="27"/>
  <c r="E36" i="27"/>
  <c r="J35" i="27"/>
  <c r="I35" i="27"/>
  <c r="G35" i="27"/>
  <c r="E35" i="27"/>
  <c r="J34" i="27"/>
  <c r="I34" i="27"/>
  <c r="G34" i="27"/>
  <c r="E34" i="27"/>
  <c r="J33" i="27"/>
  <c r="I33" i="27"/>
  <c r="G33" i="27"/>
  <c r="E33" i="27"/>
  <c r="J32" i="27"/>
  <c r="I32" i="27"/>
  <c r="G32" i="27"/>
  <c r="E32" i="27"/>
  <c r="J31" i="27"/>
  <c r="I31" i="27"/>
  <c r="G31" i="27"/>
  <c r="E31" i="27"/>
  <c r="J30" i="27"/>
  <c r="I30" i="27"/>
  <c r="G30" i="27"/>
  <c r="E30" i="27"/>
  <c r="J29" i="27"/>
  <c r="I29" i="27"/>
  <c r="G29" i="27"/>
  <c r="E29" i="27"/>
  <c r="J28" i="27"/>
  <c r="I28" i="27"/>
  <c r="G28" i="27"/>
  <c r="E28" i="27"/>
  <c r="J27" i="27"/>
  <c r="I27" i="27"/>
  <c r="G27" i="27"/>
  <c r="E27" i="27"/>
  <c r="J26" i="27"/>
  <c r="I26" i="27"/>
  <c r="G26" i="27"/>
  <c r="E26" i="27"/>
  <c r="J25" i="27"/>
  <c r="I25" i="27"/>
  <c r="G25" i="27"/>
  <c r="E25" i="27"/>
  <c r="J24" i="27"/>
  <c r="I24" i="27"/>
  <c r="G24" i="27"/>
  <c r="E24" i="27"/>
  <c r="J23" i="27"/>
  <c r="I23" i="27"/>
  <c r="G23" i="27"/>
  <c r="E23" i="27"/>
  <c r="J22" i="27"/>
  <c r="I22" i="27"/>
  <c r="G22" i="27"/>
  <c r="E22" i="27"/>
  <c r="J21" i="27"/>
  <c r="I21" i="27"/>
  <c r="G21" i="27"/>
  <c r="E21" i="27"/>
  <c r="J20" i="27"/>
  <c r="I20" i="27"/>
  <c r="G20" i="27"/>
  <c r="E20" i="27"/>
  <c r="J19" i="27"/>
  <c r="I19" i="27"/>
  <c r="G19" i="27"/>
  <c r="E19" i="27"/>
  <c r="J18" i="27"/>
  <c r="I18" i="27"/>
  <c r="G18" i="27"/>
  <c r="E18" i="27"/>
  <c r="J17" i="27"/>
  <c r="I17" i="27"/>
  <c r="G17" i="27"/>
  <c r="E17" i="27"/>
  <c r="J16" i="27"/>
  <c r="I16" i="27"/>
  <c r="G16" i="27"/>
  <c r="E16" i="27"/>
  <c r="J15" i="27"/>
  <c r="I15" i="27"/>
  <c r="G15" i="27"/>
  <c r="E15" i="27"/>
  <c r="J14" i="27"/>
  <c r="I14" i="27"/>
  <c r="G14" i="27"/>
  <c r="E14" i="27"/>
  <c r="J13" i="27"/>
  <c r="I13" i="27"/>
  <c r="G13" i="27"/>
  <c r="E13" i="27"/>
  <c r="J12" i="27"/>
  <c r="I12" i="27"/>
  <c r="G12" i="27"/>
  <c r="E12" i="27"/>
  <c r="J11" i="27"/>
  <c r="I11" i="27"/>
  <c r="G11" i="27"/>
  <c r="E11" i="27"/>
  <c r="J10" i="27"/>
  <c r="I10" i="27"/>
  <c r="G10" i="27"/>
  <c r="E10" i="27"/>
  <c r="J9" i="27"/>
  <c r="I9" i="27"/>
  <c r="G9" i="27"/>
  <c r="E9" i="27"/>
  <c r="J8" i="27"/>
  <c r="I8" i="27"/>
  <c r="G8" i="27"/>
  <c r="E8" i="27"/>
  <c r="J7" i="27"/>
  <c r="I7" i="27"/>
  <c r="G7" i="27"/>
  <c r="E7" i="27"/>
  <c r="J6" i="27"/>
  <c r="I6" i="27"/>
  <c r="G6" i="27"/>
  <c r="E6" i="27"/>
  <c r="J5" i="27"/>
  <c r="I5" i="27"/>
  <c r="G5" i="27"/>
  <c r="E5" i="27"/>
  <c r="J4" i="27"/>
  <c r="I4" i="27"/>
  <c r="G4" i="27"/>
  <c r="E4" i="27"/>
  <c r="F53" i="26"/>
  <c r="C53" i="26"/>
  <c r="F51" i="26"/>
  <c r="C51" i="26"/>
  <c r="J42" i="26"/>
  <c r="I42" i="26"/>
  <c r="G42" i="26"/>
  <c r="E42" i="26"/>
  <c r="J41" i="26"/>
  <c r="I41" i="26"/>
  <c r="G41" i="26"/>
  <c r="E41" i="26"/>
  <c r="J40" i="26"/>
  <c r="I40" i="26"/>
  <c r="G40" i="26"/>
  <c r="E40" i="26"/>
  <c r="J39" i="26"/>
  <c r="I39" i="26"/>
  <c r="G39" i="26"/>
  <c r="E39" i="26"/>
  <c r="J38" i="26"/>
  <c r="I38" i="26"/>
  <c r="G38" i="26"/>
  <c r="E38" i="26"/>
  <c r="J37" i="26"/>
  <c r="I37" i="26"/>
  <c r="G37" i="26"/>
  <c r="E37" i="26"/>
  <c r="J36" i="26"/>
  <c r="I36" i="26"/>
  <c r="G36" i="26"/>
  <c r="E36" i="26"/>
  <c r="J35" i="26"/>
  <c r="I35" i="26"/>
  <c r="G35" i="26"/>
  <c r="E35" i="26"/>
  <c r="J34" i="26"/>
  <c r="I34" i="26"/>
  <c r="G34" i="26"/>
  <c r="E34" i="26"/>
  <c r="J33" i="26"/>
  <c r="I33" i="26"/>
  <c r="G33" i="26"/>
  <c r="E33" i="26"/>
  <c r="J32" i="26"/>
  <c r="I32" i="26"/>
  <c r="G32" i="26"/>
  <c r="E32" i="26"/>
  <c r="J31" i="26"/>
  <c r="I31" i="26"/>
  <c r="G31" i="26"/>
  <c r="E31" i="26"/>
  <c r="J30" i="26"/>
  <c r="I30" i="26"/>
  <c r="G30" i="26"/>
  <c r="E30" i="26"/>
  <c r="J29" i="26"/>
  <c r="I29" i="26"/>
  <c r="G29" i="26"/>
  <c r="E29" i="26"/>
  <c r="J28" i="26"/>
  <c r="I28" i="26"/>
  <c r="G28" i="26"/>
  <c r="E28" i="26"/>
  <c r="J27" i="26"/>
  <c r="I27" i="26"/>
  <c r="G27" i="26"/>
  <c r="E27" i="26"/>
  <c r="J26" i="26"/>
  <c r="I26" i="26"/>
  <c r="G26" i="26"/>
  <c r="E26" i="26"/>
  <c r="J25" i="26"/>
  <c r="I25" i="26"/>
  <c r="G25" i="26"/>
  <c r="E25" i="26"/>
  <c r="J24" i="26"/>
  <c r="I24" i="26"/>
  <c r="G24" i="26"/>
  <c r="E24" i="26"/>
  <c r="J23" i="26"/>
  <c r="I23" i="26"/>
  <c r="G23" i="26"/>
  <c r="E23" i="26"/>
  <c r="J22" i="26"/>
  <c r="I22" i="26"/>
  <c r="G22" i="26"/>
  <c r="E22" i="26"/>
  <c r="J21" i="26"/>
  <c r="I21" i="26"/>
  <c r="G21" i="26"/>
  <c r="E21" i="26"/>
  <c r="J20" i="26"/>
  <c r="I20" i="26"/>
  <c r="G20" i="26"/>
  <c r="E20" i="26"/>
  <c r="J19" i="26"/>
  <c r="I19" i="26"/>
  <c r="G19" i="26"/>
  <c r="E19" i="26"/>
  <c r="J18" i="26"/>
  <c r="I18" i="26"/>
  <c r="G18" i="26"/>
  <c r="E18" i="26"/>
  <c r="J17" i="26"/>
  <c r="I17" i="26"/>
  <c r="G17" i="26"/>
  <c r="E17" i="26"/>
  <c r="J16" i="26"/>
  <c r="I16" i="26"/>
  <c r="G16" i="26"/>
  <c r="E16" i="26"/>
  <c r="J15" i="26"/>
  <c r="I15" i="26"/>
  <c r="G15" i="26"/>
  <c r="E15" i="26"/>
  <c r="J14" i="26"/>
  <c r="I14" i="26"/>
  <c r="G14" i="26"/>
  <c r="E14" i="26"/>
  <c r="J13" i="26"/>
  <c r="I13" i="26"/>
  <c r="G13" i="26"/>
  <c r="E13" i="26"/>
  <c r="J12" i="26"/>
  <c r="I12" i="26"/>
  <c r="G12" i="26"/>
  <c r="E12" i="26"/>
  <c r="J11" i="26"/>
  <c r="I11" i="26"/>
  <c r="G11" i="26"/>
  <c r="E11" i="26"/>
  <c r="J10" i="26"/>
  <c r="I10" i="26"/>
  <c r="G10" i="26"/>
  <c r="E10" i="26"/>
  <c r="J9" i="26"/>
  <c r="I9" i="26"/>
  <c r="G9" i="26"/>
  <c r="E9" i="26"/>
  <c r="J8" i="26"/>
  <c r="I8" i="26"/>
  <c r="G8" i="26"/>
  <c r="E8" i="26"/>
  <c r="J7" i="26"/>
  <c r="I7" i="26"/>
  <c r="G7" i="26"/>
  <c r="E7" i="26"/>
  <c r="J6" i="26"/>
  <c r="I6" i="26"/>
  <c r="G6" i="26"/>
  <c r="E6" i="26"/>
  <c r="J5" i="26"/>
  <c r="I5" i="26"/>
  <c r="G5" i="26"/>
  <c r="E5" i="26"/>
  <c r="J4" i="26"/>
  <c r="I4" i="26"/>
  <c r="G4" i="26"/>
  <c r="E4" i="26"/>
  <c r="F53" i="25"/>
  <c r="C53" i="25"/>
  <c r="F51" i="25"/>
  <c r="C51" i="25"/>
  <c r="J42" i="25"/>
  <c r="I42" i="25"/>
  <c r="G42" i="25"/>
  <c r="E42" i="25"/>
  <c r="J41" i="25"/>
  <c r="I41" i="25"/>
  <c r="G41" i="25"/>
  <c r="E41" i="25"/>
  <c r="J40" i="25"/>
  <c r="I40" i="25"/>
  <c r="G40" i="25"/>
  <c r="E40" i="25"/>
  <c r="J39" i="25"/>
  <c r="I39" i="25"/>
  <c r="G39" i="25"/>
  <c r="E39" i="25"/>
  <c r="J38" i="25"/>
  <c r="I38" i="25"/>
  <c r="G38" i="25"/>
  <c r="E38" i="25"/>
  <c r="J37" i="25"/>
  <c r="I37" i="25"/>
  <c r="G37" i="25"/>
  <c r="E37" i="25"/>
  <c r="J36" i="25"/>
  <c r="I36" i="25"/>
  <c r="G36" i="25"/>
  <c r="E36" i="25"/>
  <c r="J35" i="25"/>
  <c r="I35" i="25"/>
  <c r="G35" i="25"/>
  <c r="E35" i="25"/>
  <c r="J34" i="25"/>
  <c r="I34" i="25"/>
  <c r="G34" i="25"/>
  <c r="E34" i="25"/>
  <c r="J33" i="25"/>
  <c r="I33" i="25"/>
  <c r="G33" i="25"/>
  <c r="E33" i="25"/>
  <c r="J32" i="25"/>
  <c r="I32" i="25"/>
  <c r="G32" i="25"/>
  <c r="E32" i="25"/>
  <c r="J31" i="25"/>
  <c r="I31" i="25"/>
  <c r="G31" i="25"/>
  <c r="E31" i="25"/>
  <c r="J30" i="25"/>
  <c r="I30" i="25"/>
  <c r="G30" i="25"/>
  <c r="E30" i="25"/>
  <c r="J29" i="25"/>
  <c r="I29" i="25"/>
  <c r="G29" i="25"/>
  <c r="E29" i="25"/>
  <c r="J28" i="25"/>
  <c r="I28" i="25"/>
  <c r="G28" i="25"/>
  <c r="E28" i="25"/>
  <c r="J27" i="25"/>
  <c r="I27" i="25"/>
  <c r="G27" i="25"/>
  <c r="E27" i="25"/>
  <c r="J26" i="25"/>
  <c r="I26" i="25"/>
  <c r="G26" i="25"/>
  <c r="E26" i="25"/>
  <c r="J25" i="25"/>
  <c r="I25" i="25"/>
  <c r="G25" i="25"/>
  <c r="E25" i="25"/>
  <c r="J24" i="25"/>
  <c r="I24" i="25"/>
  <c r="G24" i="25"/>
  <c r="E24" i="25"/>
  <c r="J23" i="25"/>
  <c r="I23" i="25"/>
  <c r="G23" i="25"/>
  <c r="E23" i="25"/>
  <c r="J22" i="25"/>
  <c r="I22" i="25"/>
  <c r="G22" i="25"/>
  <c r="E22" i="25"/>
  <c r="J21" i="25"/>
  <c r="I21" i="25"/>
  <c r="G21" i="25"/>
  <c r="E21" i="25"/>
  <c r="J20" i="25"/>
  <c r="I20" i="25"/>
  <c r="G20" i="25"/>
  <c r="E20" i="25"/>
  <c r="J19" i="25"/>
  <c r="I19" i="25"/>
  <c r="G19" i="25"/>
  <c r="E19" i="25"/>
  <c r="J18" i="25"/>
  <c r="I18" i="25"/>
  <c r="G18" i="25"/>
  <c r="E18" i="25"/>
  <c r="J17" i="25"/>
  <c r="I17" i="25"/>
  <c r="G17" i="25"/>
  <c r="E17" i="25"/>
  <c r="J16" i="25"/>
  <c r="I16" i="25"/>
  <c r="G16" i="25"/>
  <c r="E16" i="25"/>
  <c r="J15" i="25"/>
  <c r="I15" i="25"/>
  <c r="G15" i="25"/>
  <c r="E15" i="25"/>
  <c r="J14" i="25"/>
  <c r="I14" i="25"/>
  <c r="G14" i="25"/>
  <c r="E14" i="25"/>
  <c r="J13" i="25"/>
  <c r="I13" i="25"/>
  <c r="G13" i="25"/>
  <c r="E13" i="25"/>
  <c r="J12" i="25"/>
  <c r="I12" i="25"/>
  <c r="G12" i="25"/>
  <c r="E12" i="25"/>
  <c r="J11" i="25"/>
  <c r="I11" i="25"/>
  <c r="G11" i="25"/>
  <c r="E11" i="25"/>
  <c r="J10" i="25"/>
  <c r="I10" i="25"/>
  <c r="G10" i="25"/>
  <c r="E10" i="25"/>
  <c r="J9" i="25"/>
  <c r="I9" i="25"/>
  <c r="G9" i="25"/>
  <c r="E9" i="25"/>
  <c r="J8" i="25"/>
  <c r="I8" i="25"/>
  <c r="G8" i="25"/>
  <c r="E8" i="25"/>
  <c r="J7" i="25"/>
  <c r="I7" i="25"/>
  <c r="G7" i="25"/>
  <c r="E7" i="25"/>
  <c r="J6" i="25"/>
  <c r="I6" i="25"/>
  <c r="G6" i="25"/>
  <c r="E6" i="25"/>
  <c r="J5" i="25"/>
  <c r="I5" i="25"/>
  <c r="G5" i="25"/>
  <c r="E5" i="25"/>
  <c r="J4" i="25"/>
  <c r="I4" i="25"/>
  <c r="G4" i="25"/>
  <c r="E4" i="25"/>
  <c r="F53" i="24"/>
  <c r="C53" i="24"/>
  <c r="F51" i="24"/>
  <c r="C51" i="24"/>
  <c r="J42" i="24"/>
  <c r="I42" i="24"/>
  <c r="G42" i="24"/>
  <c r="E42" i="24"/>
  <c r="J41" i="24"/>
  <c r="I41" i="24"/>
  <c r="G41" i="24"/>
  <c r="E41" i="24"/>
  <c r="J40" i="24"/>
  <c r="I40" i="24"/>
  <c r="G40" i="24"/>
  <c r="E40" i="24"/>
  <c r="J39" i="24"/>
  <c r="I39" i="24"/>
  <c r="G39" i="24"/>
  <c r="E39" i="24"/>
  <c r="J38" i="24"/>
  <c r="I38" i="24"/>
  <c r="G38" i="24"/>
  <c r="E38" i="24"/>
  <c r="J37" i="24"/>
  <c r="I37" i="24"/>
  <c r="G37" i="24"/>
  <c r="E37" i="24"/>
  <c r="J36" i="24"/>
  <c r="I36" i="24"/>
  <c r="G36" i="24"/>
  <c r="E36" i="24"/>
  <c r="J35" i="24"/>
  <c r="I35" i="24"/>
  <c r="G35" i="24"/>
  <c r="E35" i="24"/>
  <c r="J34" i="24"/>
  <c r="I34" i="24"/>
  <c r="G34" i="24"/>
  <c r="E34" i="24"/>
  <c r="J33" i="24"/>
  <c r="I33" i="24"/>
  <c r="G33" i="24"/>
  <c r="E33" i="24"/>
  <c r="J32" i="24"/>
  <c r="I32" i="24"/>
  <c r="G32" i="24"/>
  <c r="E32" i="24"/>
  <c r="J31" i="24"/>
  <c r="I31" i="24"/>
  <c r="G31" i="24"/>
  <c r="E31" i="24"/>
  <c r="J30" i="24"/>
  <c r="I30" i="24"/>
  <c r="G30" i="24"/>
  <c r="E30" i="24"/>
  <c r="J29" i="24"/>
  <c r="I29" i="24"/>
  <c r="G29" i="24"/>
  <c r="E29" i="24"/>
  <c r="J28" i="24"/>
  <c r="I28" i="24"/>
  <c r="G28" i="24"/>
  <c r="E28" i="24"/>
  <c r="J27" i="24"/>
  <c r="I27" i="24"/>
  <c r="G27" i="24"/>
  <c r="E27" i="24"/>
  <c r="J26" i="24"/>
  <c r="I26" i="24"/>
  <c r="G26" i="24"/>
  <c r="E26" i="24"/>
  <c r="J25" i="24"/>
  <c r="I25" i="24"/>
  <c r="G25" i="24"/>
  <c r="E25" i="24"/>
  <c r="J24" i="24"/>
  <c r="I24" i="24"/>
  <c r="G24" i="24"/>
  <c r="E24" i="24"/>
  <c r="J23" i="24"/>
  <c r="I23" i="24"/>
  <c r="G23" i="24"/>
  <c r="E23" i="24"/>
  <c r="J22" i="24"/>
  <c r="I22" i="24"/>
  <c r="G22" i="24"/>
  <c r="E22" i="24"/>
  <c r="J21" i="24"/>
  <c r="I21" i="24"/>
  <c r="G21" i="24"/>
  <c r="E21" i="24"/>
  <c r="J20" i="24"/>
  <c r="I20" i="24"/>
  <c r="G20" i="24"/>
  <c r="E20" i="24"/>
  <c r="J19" i="24"/>
  <c r="I19" i="24"/>
  <c r="G19" i="24"/>
  <c r="E19" i="24"/>
  <c r="J18" i="24"/>
  <c r="I18" i="24"/>
  <c r="G18" i="24"/>
  <c r="E18" i="24"/>
  <c r="J17" i="24"/>
  <c r="I17" i="24"/>
  <c r="G17" i="24"/>
  <c r="E17" i="24"/>
  <c r="J16" i="24"/>
  <c r="I16" i="24"/>
  <c r="G16" i="24"/>
  <c r="E16" i="24"/>
  <c r="J15" i="24"/>
  <c r="I15" i="24"/>
  <c r="G15" i="24"/>
  <c r="E15" i="24"/>
  <c r="J14" i="24"/>
  <c r="I14" i="24"/>
  <c r="G14" i="24"/>
  <c r="E14" i="24"/>
  <c r="J13" i="24"/>
  <c r="I13" i="24"/>
  <c r="G13" i="24"/>
  <c r="E13" i="24"/>
  <c r="J12" i="24"/>
  <c r="I12" i="24"/>
  <c r="G12" i="24"/>
  <c r="E12" i="24"/>
  <c r="J11" i="24"/>
  <c r="I11" i="24"/>
  <c r="G11" i="24"/>
  <c r="E11" i="24"/>
  <c r="J10" i="24"/>
  <c r="I10" i="24"/>
  <c r="G10" i="24"/>
  <c r="E10" i="24"/>
  <c r="J9" i="24"/>
  <c r="I9" i="24"/>
  <c r="G9" i="24"/>
  <c r="E9" i="24"/>
  <c r="J8" i="24"/>
  <c r="I8" i="24"/>
  <c r="G8" i="24"/>
  <c r="E8" i="24"/>
  <c r="J7" i="24"/>
  <c r="I7" i="24"/>
  <c r="G7" i="24"/>
  <c r="E7" i="24"/>
  <c r="J6" i="24"/>
  <c r="I6" i="24"/>
  <c r="G6" i="24"/>
  <c r="E6" i="24"/>
  <c r="J5" i="24"/>
  <c r="I5" i="24"/>
  <c r="G5" i="24"/>
  <c r="E5" i="24"/>
  <c r="J4" i="24"/>
  <c r="I4" i="24"/>
  <c r="G4" i="24"/>
  <c r="E4" i="24"/>
  <c r="F53" i="23"/>
  <c r="C53" i="23"/>
  <c r="F51" i="23"/>
  <c r="C51" i="23"/>
  <c r="J42" i="23"/>
  <c r="I42" i="23"/>
  <c r="G42" i="23"/>
  <c r="E42" i="23"/>
  <c r="J41" i="23"/>
  <c r="I41" i="23"/>
  <c r="G41" i="23"/>
  <c r="E41" i="23"/>
  <c r="J40" i="23"/>
  <c r="I40" i="23"/>
  <c r="G40" i="23"/>
  <c r="E40" i="23"/>
  <c r="J39" i="23"/>
  <c r="I39" i="23"/>
  <c r="G39" i="23"/>
  <c r="E39" i="23"/>
  <c r="J38" i="23"/>
  <c r="I38" i="23"/>
  <c r="G38" i="23"/>
  <c r="E38" i="23"/>
  <c r="J37" i="23"/>
  <c r="I37" i="23"/>
  <c r="G37" i="23"/>
  <c r="E37" i="23"/>
  <c r="J36" i="23"/>
  <c r="I36" i="23"/>
  <c r="G36" i="23"/>
  <c r="E36" i="23"/>
  <c r="J35" i="23"/>
  <c r="I35" i="23"/>
  <c r="G35" i="23"/>
  <c r="E35" i="23"/>
  <c r="J34" i="23"/>
  <c r="I34" i="23"/>
  <c r="G34" i="23"/>
  <c r="E34" i="23"/>
  <c r="J33" i="23"/>
  <c r="I33" i="23"/>
  <c r="G33" i="23"/>
  <c r="E33" i="23"/>
  <c r="J32" i="23"/>
  <c r="I32" i="23"/>
  <c r="G32" i="23"/>
  <c r="E32" i="23"/>
  <c r="J31" i="23"/>
  <c r="I31" i="23"/>
  <c r="G31" i="23"/>
  <c r="E31" i="23"/>
  <c r="J30" i="23"/>
  <c r="I30" i="23"/>
  <c r="G30" i="23"/>
  <c r="E30" i="23"/>
  <c r="J29" i="23"/>
  <c r="I29" i="23"/>
  <c r="G29" i="23"/>
  <c r="E29" i="23"/>
  <c r="J28" i="23"/>
  <c r="I28" i="23"/>
  <c r="G28" i="23"/>
  <c r="E28" i="23"/>
  <c r="J27" i="23"/>
  <c r="I27" i="23"/>
  <c r="G27" i="23"/>
  <c r="E27" i="23"/>
  <c r="J26" i="23"/>
  <c r="I26" i="23"/>
  <c r="G26" i="23"/>
  <c r="E26" i="23"/>
  <c r="J25" i="23"/>
  <c r="I25" i="23"/>
  <c r="G25" i="23"/>
  <c r="E25" i="23"/>
  <c r="J24" i="23"/>
  <c r="I24" i="23"/>
  <c r="G24" i="23"/>
  <c r="E24" i="23"/>
  <c r="J23" i="23"/>
  <c r="I23" i="23"/>
  <c r="G23" i="23"/>
  <c r="E23" i="23"/>
  <c r="J22" i="23"/>
  <c r="I22" i="23"/>
  <c r="G22" i="23"/>
  <c r="E22" i="23"/>
  <c r="J21" i="23"/>
  <c r="I21" i="23"/>
  <c r="G21" i="23"/>
  <c r="E21" i="23"/>
  <c r="J20" i="23"/>
  <c r="I20" i="23"/>
  <c r="G20" i="23"/>
  <c r="E20" i="23"/>
  <c r="J19" i="23"/>
  <c r="I19" i="23"/>
  <c r="G19" i="23"/>
  <c r="E19" i="23"/>
  <c r="J18" i="23"/>
  <c r="I18" i="23"/>
  <c r="G18" i="23"/>
  <c r="E18" i="23"/>
  <c r="J17" i="23"/>
  <c r="I17" i="23"/>
  <c r="G17" i="23"/>
  <c r="E17" i="23"/>
  <c r="J16" i="23"/>
  <c r="I16" i="23"/>
  <c r="G16" i="23"/>
  <c r="E16" i="23"/>
  <c r="J15" i="23"/>
  <c r="I15" i="23"/>
  <c r="G15" i="23"/>
  <c r="E15" i="23"/>
  <c r="J14" i="23"/>
  <c r="I14" i="23"/>
  <c r="G14" i="23"/>
  <c r="E14" i="23"/>
  <c r="J13" i="23"/>
  <c r="I13" i="23"/>
  <c r="G13" i="23"/>
  <c r="E13" i="23"/>
  <c r="J12" i="23"/>
  <c r="I12" i="23"/>
  <c r="G12" i="23"/>
  <c r="E12" i="23"/>
  <c r="J11" i="23"/>
  <c r="I11" i="23"/>
  <c r="G11" i="23"/>
  <c r="E11" i="23"/>
  <c r="J10" i="23"/>
  <c r="I10" i="23"/>
  <c r="G10" i="23"/>
  <c r="E10" i="23"/>
  <c r="J9" i="23"/>
  <c r="I9" i="23"/>
  <c r="G9" i="23"/>
  <c r="E9" i="23"/>
  <c r="J8" i="23"/>
  <c r="I8" i="23"/>
  <c r="G8" i="23"/>
  <c r="E8" i="23"/>
  <c r="J7" i="23"/>
  <c r="I7" i="23"/>
  <c r="G7" i="23"/>
  <c r="E7" i="23"/>
  <c r="J6" i="23"/>
  <c r="I6" i="23"/>
  <c r="G6" i="23"/>
  <c r="E6" i="23"/>
  <c r="J5" i="23"/>
  <c r="I5" i="23"/>
  <c r="G5" i="23"/>
  <c r="E5" i="23"/>
  <c r="J4" i="23"/>
  <c r="I4" i="23"/>
  <c r="G4" i="23"/>
  <c r="E4" i="23"/>
  <c r="F53" i="20"/>
  <c r="C53" i="20"/>
  <c r="F51" i="20"/>
  <c r="C51" i="20"/>
  <c r="J42" i="20"/>
  <c r="I42" i="20"/>
  <c r="G42" i="20"/>
  <c r="E42" i="20"/>
  <c r="J41" i="20"/>
  <c r="I41" i="20"/>
  <c r="G41" i="20"/>
  <c r="E41" i="20"/>
  <c r="J40" i="20"/>
  <c r="I40" i="20"/>
  <c r="G40" i="20"/>
  <c r="E40" i="20"/>
  <c r="J39" i="20"/>
  <c r="I39" i="20"/>
  <c r="G39" i="20"/>
  <c r="E39" i="20"/>
  <c r="J38" i="20"/>
  <c r="I38" i="20"/>
  <c r="G38" i="20"/>
  <c r="E38" i="20"/>
  <c r="J37" i="20"/>
  <c r="I37" i="20"/>
  <c r="G37" i="20"/>
  <c r="E37" i="20"/>
  <c r="J36" i="20"/>
  <c r="I36" i="20"/>
  <c r="G36" i="20"/>
  <c r="E36" i="20"/>
  <c r="J35" i="20"/>
  <c r="I35" i="20"/>
  <c r="G35" i="20"/>
  <c r="E35" i="20"/>
  <c r="J34" i="20"/>
  <c r="I34" i="20"/>
  <c r="G34" i="20"/>
  <c r="E34" i="20"/>
  <c r="J33" i="20"/>
  <c r="I33" i="20"/>
  <c r="G33" i="20"/>
  <c r="E33" i="20"/>
  <c r="J32" i="20"/>
  <c r="I32" i="20"/>
  <c r="G32" i="20"/>
  <c r="E32" i="20"/>
  <c r="J31" i="20"/>
  <c r="I31" i="20"/>
  <c r="G31" i="20"/>
  <c r="E31" i="20"/>
  <c r="J30" i="20"/>
  <c r="I30" i="20"/>
  <c r="G30" i="20"/>
  <c r="E30" i="20"/>
  <c r="J29" i="20"/>
  <c r="I29" i="20"/>
  <c r="G29" i="20"/>
  <c r="E29" i="20"/>
  <c r="J28" i="20"/>
  <c r="I28" i="20"/>
  <c r="G28" i="20"/>
  <c r="E28" i="20"/>
  <c r="J27" i="20"/>
  <c r="I27" i="20"/>
  <c r="G27" i="20"/>
  <c r="E27" i="20"/>
  <c r="J26" i="20"/>
  <c r="I26" i="20"/>
  <c r="G26" i="20"/>
  <c r="E26" i="20"/>
  <c r="J25" i="20"/>
  <c r="I25" i="20"/>
  <c r="G25" i="20"/>
  <c r="E25" i="20"/>
  <c r="J24" i="20"/>
  <c r="I24" i="20"/>
  <c r="G24" i="20"/>
  <c r="E24" i="20"/>
  <c r="J23" i="20"/>
  <c r="I23" i="20"/>
  <c r="G23" i="20"/>
  <c r="E23" i="20"/>
  <c r="J22" i="20"/>
  <c r="I22" i="20"/>
  <c r="G22" i="20"/>
  <c r="E22" i="20"/>
  <c r="J21" i="20"/>
  <c r="I21" i="20"/>
  <c r="G21" i="20"/>
  <c r="E21" i="20"/>
  <c r="J20" i="20"/>
  <c r="I20" i="20"/>
  <c r="G20" i="20"/>
  <c r="E20" i="20"/>
  <c r="J19" i="20"/>
  <c r="I19" i="20"/>
  <c r="G19" i="20"/>
  <c r="E19" i="20"/>
  <c r="J18" i="20"/>
  <c r="I18" i="20"/>
  <c r="G18" i="20"/>
  <c r="E18" i="20"/>
  <c r="J17" i="20"/>
  <c r="I17" i="20"/>
  <c r="G17" i="20"/>
  <c r="E17" i="20"/>
  <c r="J16" i="20"/>
  <c r="I16" i="20"/>
  <c r="G16" i="20"/>
  <c r="E16" i="20"/>
  <c r="J15" i="20"/>
  <c r="I15" i="20"/>
  <c r="G15" i="20"/>
  <c r="E15" i="20"/>
  <c r="J14" i="20"/>
  <c r="I14" i="20"/>
  <c r="G14" i="20"/>
  <c r="E14" i="20"/>
  <c r="J13" i="20"/>
  <c r="I13" i="20"/>
  <c r="G13" i="20"/>
  <c r="E13" i="20"/>
  <c r="J12" i="20"/>
  <c r="I12" i="20"/>
  <c r="G12" i="20"/>
  <c r="E12" i="20"/>
  <c r="J11" i="20"/>
  <c r="I11" i="20"/>
  <c r="G11" i="20"/>
  <c r="E11" i="20"/>
  <c r="J10" i="20"/>
  <c r="I10" i="20"/>
  <c r="G10" i="20"/>
  <c r="E10" i="20"/>
  <c r="J9" i="20"/>
  <c r="I9" i="20"/>
  <c r="G9" i="20"/>
  <c r="E9" i="20"/>
  <c r="J8" i="20"/>
  <c r="I8" i="20"/>
  <c r="G8" i="20"/>
  <c r="E8" i="20"/>
  <c r="J7" i="20"/>
  <c r="I7" i="20"/>
  <c r="G7" i="20"/>
  <c r="E7" i="20"/>
  <c r="J6" i="20"/>
  <c r="I6" i="20"/>
  <c r="G6" i="20"/>
  <c r="E6" i="20"/>
  <c r="J5" i="20"/>
  <c r="I5" i="20"/>
  <c r="G5" i="20"/>
  <c r="E5" i="20"/>
  <c r="J4" i="20"/>
  <c r="I4" i="20"/>
  <c r="G4" i="20"/>
  <c r="E4" i="20"/>
  <c r="F53" i="19"/>
  <c r="C53" i="19"/>
  <c r="F51" i="19"/>
  <c r="C51" i="19"/>
  <c r="J42" i="19"/>
  <c r="I42" i="19"/>
  <c r="G42" i="19"/>
  <c r="E42" i="19"/>
  <c r="J41" i="19"/>
  <c r="I41" i="19"/>
  <c r="G41" i="19"/>
  <c r="E41" i="19"/>
  <c r="J40" i="19"/>
  <c r="I40" i="19"/>
  <c r="G40" i="19"/>
  <c r="E40" i="19"/>
  <c r="J39" i="19"/>
  <c r="I39" i="19"/>
  <c r="G39" i="19"/>
  <c r="E39" i="19"/>
  <c r="J38" i="19"/>
  <c r="I38" i="19"/>
  <c r="G38" i="19"/>
  <c r="E38" i="19"/>
  <c r="J37" i="19"/>
  <c r="I37" i="19"/>
  <c r="G37" i="19"/>
  <c r="E37" i="19"/>
  <c r="J36" i="19"/>
  <c r="I36" i="19"/>
  <c r="G36" i="19"/>
  <c r="E36" i="19"/>
  <c r="J35" i="19"/>
  <c r="I35" i="19"/>
  <c r="G35" i="19"/>
  <c r="E35" i="19"/>
  <c r="J34" i="19"/>
  <c r="I34" i="19"/>
  <c r="G34" i="19"/>
  <c r="E34" i="19"/>
  <c r="J33" i="19"/>
  <c r="I33" i="19"/>
  <c r="G33" i="19"/>
  <c r="E33" i="19"/>
  <c r="J32" i="19"/>
  <c r="I32" i="19"/>
  <c r="G32" i="19"/>
  <c r="E32" i="19"/>
  <c r="J31" i="19"/>
  <c r="I31" i="19"/>
  <c r="G31" i="19"/>
  <c r="E31" i="19"/>
  <c r="J30" i="19"/>
  <c r="I30" i="19"/>
  <c r="G30" i="19"/>
  <c r="E30" i="19"/>
  <c r="J29" i="19"/>
  <c r="I29" i="19"/>
  <c r="G29" i="19"/>
  <c r="E29" i="19"/>
  <c r="J28" i="19"/>
  <c r="I28" i="19"/>
  <c r="G28" i="19"/>
  <c r="E28" i="19"/>
  <c r="J27" i="19"/>
  <c r="I27" i="19"/>
  <c r="G27" i="19"/>
  <c r="E27" i="19"/>
  <c r="J26" i="19"/>
  <c r="I26" i="19"/>
  <c r="G26" i="19"/>
  <c r="E26" i="19"/>
  <c r="J25" i="19"/>
  <c r="I25" i="19"/>
  <c r="G25" i="19"/>
  <c r="E25" i="19"/>
  <c r="J24" i="19"/>
  <c r="I24" i="19"/>
  <c r="G24" i="19"/>
  <c r="E24" i="19"/>
  <c r="J23" i="19"/>
  <c r="I23" i="19"/>
  <c r="G23" i="19"/>
  <c r="E23" i="19"/>
  <c r="J22" i="19"/>
  <c r="I22" i="19"/>
  <c r="G22" i="19"/>
  <c r="E22" i="19"/>
  <c r="J21" i="19"/>
  <c r="I21" i="19"/>
  <c r="G21" i="19"/>
  <c r="E21" i="19"/>
  <c r="J20" i="19"/>
  <c r="I20" i="19"/>
  <c r="G20" i="19"/>
  <c r="E20" i="19"/>
  <c r="J19" i="19"/>
  <c r="I19" i="19"/>
  <c r="G19" i="19"/>
  <c r="E19" i="19"/>
  <c r="J18" i="19"/>
  <c r="I18" i="19"/>
  <c r="G18" i="19"/>
  <c r="E18" i="19"/>
  <c r="J17" i="19"/>
  <c r="I17" i="19"/>
  <c r="G17" i="19"/>
  <c r="E17" i="19"/>
  <c r="J16" i="19"/>
  <c r="I16" i="19"/>
  <c r="G16" i="19"/>
  <c r="E16" i="19"/>
  <c r="J15" i="19"/>
  <c r="I15" i="19"/>
  <c r="G15" i="19"/>
  <c r="E15" i="19"/>
  <c r="J14" i="19"/>
  <c r="I14" i="19"/>
  <c r="G14" i="19"/>
  <c r="E14" i="19"/>
  <c r="J13" i="19"/>
  <c r="I13" i="19"/>
  <c r="G13" i="19"/>
  <c r="E13" i="19"/>
  <c r="J12" i="19"/>
  <c r="I12" i="19"/>
  <c r="G12" i="19"/>
  <c r="E12" i="19"/>
  <c r="J11" i="19"/>
  <c r="I11" i="19"/>
  <c r="G11" i="19"/>
  <c r="E11" i="19"/>
  <c r="J10" i="19"/>
  <c r="I10" i="19"/>
  <c r="G10" i="19"/>
  <c r="E10" i="19"/>
  <c r="J9" i="19"/>
  <c r="I9" i="19"/>
  <c r="G9" i="19"/>
  <c r="E9" i="19"/>
  <c r="J8" i="19"/>
  <c r="I8" i="19"/>
  <c r="G8" i="19"/>
  <c r="E8" i="19"/>
  <c r="J7" i="19"/>
  <c r="I7" i="19"/>
  <c r="G7" i="19"/>
  <c r="E7" i="19"/>
  <c r="J6" i="19"/>
  <c r="I6" i="19"/>
  <c r="G6" i="19"/>
  <c r="E6" i="19"/>
  <c r="J5" i="19"/>
  <c r="I5" i="19"/>
  <c r="G5" i="19"/>
  <c r="E5" i="19"/>
  <c r="J4" i="19"/>
  <c r="I4" i="19"/>
  <c r="G4" i="19"/>
  <c r="E4" i="19"/>
  <c r="F53" i="18"/>
  <c r="C53" i="18"/>
  <c r="F51" i="18"/>
  <c r="C51" i="18"/>
  <c r="J42" i="18"/>
  <c r="I42" i="18"/>
  <c r="G42" i="18"/>
  <c r="E42" i="18"/>
  <c r="J41" i="18"/>
  <c r="I41" i="18"/>
  <c r="G41" i="18"/>
  <c r="E41" i="18"/>
  <c r="J40" i="18"/>
  <c r="I40" i="18"/>
  <c r="G40" i="18"/>
  <c r="E40" i="18"/>
  <c r="J39" i="18"/>
  <c r="I39" i="18"/>
  <c r="G39" i="18"/>
  <c r="E39" i="18"/>
  <c r="J38" i="18"/>
  <c r="I38" i="18"/>
  <c r="G38" i="18"/>
  <c r="E38" i="18"/>
  <c r="J37" i="18"/>
  <c r="I37" i="18"/>
  <c r="G37" i="18"/>
  <c r="E37" i="18"/>
  <c r="J36" i="18"/>
  <c r="I36" i="18"/>
  <c r="G36" i="18"/>
  <c r="E36" i="18"/>
  <c r="J35" i="18"/>
  <c r="I35" i="18"/>
  <c r="G35" i="18"/>
  <c r="E35" i="18"/>
  <c r="J34" i="18"/>
  <c r="I34" i="18"/>
  <c r="G34" i="18"/>
  <c r="E34" i="18"/>
  <c r="J33" i="18"/>
  <c r="I33" i="18"/>
  <c r="G33" i="18"/>
  <c r="E33" i="18"/>
  <c r="J32" i="18"/>
  <c r="I32" i="18"/>
  <c r="G32" i="18"/>
  <c r="E32" i="18"/>
  <c r="J31" i="18"/>
  <c r="I31" i="18"/>
  <c r="G31" i="18"/>
  <c r="E31" i="18"/>
  <c r="J30" i="18"/>
  <c r="I30" i="18"/>
  <c r="G30" i="18"/>
  <c r="E30" i="18"/>
  <c r="J29" i="18"/>
  <c r="I29" i="18"/>
  <c r="G29" i="18"/>
  <c r="E29" i="18"/>
  <c r="J28" i="18"/>
  <c r="I28" i="18"/>
  <c r="G28" i="18"/>
  <c r="E28" i="18"/>
  <c r="J27" i="18"/>
  <c r="I27" i="18"/>
  <c r="G27" i="18"/>
  <c r="E27" i="18"/>
  <c r="J26" i="18"/>
  <c r="I26" i="18"/>
  <c r="G26" i="18"/>
  <c r="E26" i="18"/>
  <c r="J25" i="18"/>
  <c r="I25" i="18"/>
  <c r="G25" i="18"/>
  <c r="E25" i="18"/>
  <c r="J24" i="18"/>
  <c r="I24" i="18"/>
  <c r="G24" i="18"/>
  <c r="E24" i="18"/>
  <c r="J23" i="18"/>
  <c r="I23" i="18"/>
  <c r="G23" i="18"/>
  <c r="E23" i="18"/>
  <c r="J22" i="18"/>
  <c r="I22" i="18"/>
  <c r="G22" i="18"/>
  <c r="E22" i="18"/>
  <c r="J21" i="18"/>
  <c r="I21" i="18"/>
  <c r="G21" i="18"/>
  <c r="E21" i="18"/>
  <c r="J20" i="18"/>
  <c r="I20" i="18"/>
  <c r="G20" i="18"/>
  <c r="E20" i="18"/>
  <c r="J19" i="18"/>
  <c r="I19" i="18"/>
  <c r="G19" i="18"/>
  <c r="E19" i="18"/>
  <c r="J18" i="18"/>
  <c r="I18" i="18"/>
  <c r="G18" i="18"/>
  <c r="E18" i="18"/>
  <c r="J17" i="18"/>
  <c r="I17" i="18"/>
  <c r="G17" i="18"/>
  <c r="E17" i="18"/>
  <c r="J16" i="18"/>
  <c r="I16" i="18"/>
  <c r="G16" i="18"/>
  <c r="E16" i="18"/>
  <c r="J15" i="18"/>
  <c r="I15" i="18"/>
  <c r="G15" i="18"/>
  <c r="E15" i="18"/>
  <c r="J14" i="18"/>
  <c r="I14" i="18"/>
  <c r="G14" i="18"/>
  <c r="E14" i="18"/>
  <c r="J13" i="18"/>
  <c r="I13" i="18"/>
  <c r="G13" i="18"/>
  <c r="E13" i="18"/>
  <c r="J12" i="18"/>
  <c r="I12" i="18"/>
  <c r="G12" i="18"/>
  <c r="E12" i="18"/>
  <c r="J11" i="18"/>
  <c r="I11" i="18"/>
  <c r="G11" i="18"/>
  <c r="E11" i="18"/>
  <c r="J10" i="18"/>
  <c r="I10" i="18"/>
  <c r="G10" i="18"/>
  <c r="E10" i="18"/>
  <c r="J9" i="18"/>
  <c r="I9" i="18"/>
  <c r="G9" i="18"/>
  <c r="E9" i="18"/>
  <c r="J8" i="18"/>
  <c r="I8" i="18"/>
  <c r="G8" i="18"/>
  <c r="E8" i="18"/>
  <c r="J7" i="18"/>
  <c r="I7" i="18"/>
  <c r="G7" i="18"/>
  <c r="E7" i="18"/>
  <c r="J6" i="18"/>
  <c r="I6" i="18"/>
  <c r="G6" i="18"/>
  <c r="E6" i="18"/>
  <c r="J5" i="18"/>
  <c r="I5" i="18"/>
  <c r="G5" i="18"/>
  <c r="E5" i="18"/>
  <c r="J4" i="18"/>
  <c r="I4" i="18"/>
  <c r="G4" i="18"/>
  <c r="E4" i="18"/>
  <c r="F53" i="17"/>
  <c r="C53" i="17"/>
  <c r="F51" i="17"/>
  <c r="C51" i="17"/>
  <c r="J42" i="17"/>
  <c r="I42" i="17"/>
  <c r="G42" i="17"/>
  <c r="E42" i="17"/>
  <c r="J41" i="17"/>
  <c r="I41" i="17"/>
  <c r="G41" i="17"/>
  <c r="E41" i="17"/>
  <c r="J40" i="17"/>
  <c r="I40" i="17"/>
  <c r="G40" i="17"/>
  <c r="E40" i="17"/>
  <c r="J39" i="17"/>
  <c r="I39" i="17"/>
  <c r="G39" i="17"/>
  <c r="E39" i="17"/>
  <c r="J38" i="17"/>
  <c r="I38" i="17"/>
  <c r="G38" i="17"/>
  <c r="E38" i="17"/>
  <c r="J37" i="17"/>
  <c r="I37" i="17"/>
  <c r="G37" i="17"/>
  <c r="E37" i="17"/>
  <c r="J36" i="17"/>
  <c r="I36" i="17"/>
  <c r="G36" i="17"/>
  <c r="E36" i="17"/>
  <c r="J35" i="17"/>
  <c r="I35" i="17"/>
  <c r="G35" i="17"/>
  <c r="E35" i="17"/>
  <c r="J34" i="17"/>
  <c r="I34" i="17"/>
  <c r="G34" i="17"/>
  <c r="E34" i="17"/>
  <c r="J33" i="17"/>
  <c r="I33" i="17"/>
  <c r="G33" i="17"/>
  <c r="E33" i="17"/>
  <c r="J32" i="17"/>
  <c r="I32" i="17"/>
  <c r="G32" i="17"/>
  <c r="E32" i="17"/>
  <c r="J31" i="17"/>
  <c r="I31" i="17"/>
  <c r="G31" i="17"/>
  <c r="E31" i="17"/>
  <c r="J30" i="17"/>
  <c r="I30" i="17"/>
  <c r="G30" i="17"/>
  <c r="E30" i="17"/>
  <c r="J29" i="17"/>
  <c r="I29" i="17"/>
  <c r="G29" i="17"/>
  <c r="E29" i="17"/>
  <c r="J28" i="17"/>
  <c r="I28" i="17"/>
  <c r="G28" i="17"/>
  <c r="E28" i="17"/>
  <c r="J27" i="17"/>
  <c r="I27" i="17"/>
  <c r="G27" i="17"/>
  <c r="E27" i="17"/>
  <c r="J26" i="17"/>
  <c r="I26" i="17"/>
  <c r="G26" i="17"/>
  <c r="E26" i="17"/>
  <c r="J25" i="17"/>
  <c r="I25" i="17"/>
  <c r="G25" i="17"/>
  <c r="E25" i="17"/>
  <c r="J24" i="17"/>
  <c r="I24" i="17"/>
  <c r="G24" i="17"/>
  <c r="E24" i="17"/>
  <c r="J23" i="17"/>
  <c r="I23" i="17"/>
  <c r="G23" i="17"/>
  <c r="E23" i="17"/>
  <c r="J22" i="17"/>
  <c r="I22" i="17"/>
  <c r="G22" i="17"/>
  <c r="E22" i="17"/>
  <c r="J21" i="17"/>
  <c r="I21" i="17"/>
  <c r="G21" i="17"/>
  <c r="E21" i="17"/>
  <c r="J20" i="17"/>
  <c r="I20" i="17"/>
  <c r="G20" i="17"/>
  <c r="E20" i="17"/>
  <c r="J19" i="17"/>
  <c r="I19" i="17"/>
  <c r="G19" i="17"/>
  <c r="E19" i="17"/>
  <c r="J18" i="17"/>
  <c r="I18" i="17"/>
  <c r="G18" i="17"/>
  <c r="E18" i="17"/>
  <c r="J17" i="17"/>
  <c r="I17" i="17"/>
  <c r="G17" i="17"/>
  <c r="E17" i="17"/>
  <c r="J16" i="17"/>
  <c r="I16" i="17"/>
  <c r="G16" i="17"/>
  <c r="E16" i="17"/>
  <c r="J15" i="17"/>
  <c r="I15" i="17"/>
  <c r="G15" i="17"/>
  <c r="E15" i="17"/>
  <c r="J14" i="17"/>
  <c r="I14" i="17"/>
  <c r="G14" i="17"/>
  <c r="E14" i="17"/>
  <c r="J13" i="17"/>
  <c r="I13" i="17"/>
  <c r="G13" i="17"/>
  <c r="E13" i="17"/>
  <c r="J12" i="17"/>
  <c r="I12" i="17"/>
  <c r="G12" i="17"/>
  <c r="E12" i="17"/>
  <c r="J11" i="17"/>
  <c r="I11" i="17"/>
  <c r="G11" i="17"/>
  <c r="E11" i="17"/>
  <c r="J10" i="17"/>
  <c r="I10" i="17"/>
  <c r="G10" i="17"/>
  <c r="E10" i="17"/>
  <c r="J9" i="17"/>
  <c r="I9" i="17"/>
  <c r="G9" i="17"/>
  <c r="E9" i="17"/>
  <c r="J8" i="17"/>
  <c r="I8" i="17"/>
  <c r="G8" i="17"/>
  <c r="E8" i="17"/>
  <c r="J7" i="17"/>
  <c r="I7" i="17"/>
  <c r="G7" i="17"/>
  <c r="E7" i="17"/>
  <c r="J6" i="17"/>
  <c r="I6" i="17"/>
  <c r="G6" i="17"/>
  <c r="E6" i="17"/>
  <c r="J5" i="17"/>
  <c r="I5" i="17"/>
  <c r="G5" i="17"/>
  <c r="E5" i="17"/>
  <c r="J4" i="17"/>
  <c r="I4" i="17"/>
  <c r="G4" i="17"/>
  <c r="E4" i="17"/>
  <c r="F26" i="16"/>
  <c r="C26" i="16"/>
  <c r="F24" i="16"/>
  <c r="C24" i="16"/>
  <c r="J20" i="16"/>
  <c r="I20" i="16"/>
  <c r="G20" i="16"/>
  <c r="E20" i="16"/>
  <c r="J19" i="16"/>
  <c r="I19" i="16"/>
  <c r="G19" i="16"/>
  <c r="J18" i="16"/>
  <c r="I18" i="16"/>
  <c r="G18" i="16"/>
  <c r="E18" i="16"/>
  <c r="J17" i="16"/>
  <c r="I17" i="16"/>
  <c r="G17" i="16"/>
  <c r="J16" i="16"/>
  <c r="I16" i="16"/>
  <c r="G16" i="16"/>
  <c r="I15" i="16"/>
  <c r="G15" i="16"/>
  <c r="E15" i="16"/>
  <c r="J14" i="16"/>
  <c r="I14" i="16"/>
  <c r="E14" i="16"/>
  <c r="J13" i="16"/>
  <c r="I13" i="16"/>
  <c r="G13" i="16"/>
  <c r="E13" i="16"/>
  <c r="J12" i="16"/>
  <c r="I12" i="16"/>
  <c r="G12" i="16"/>
  <c r="E12" i="16"/>
  <c r="J11" i="16"/>
  <c r="I11" i="16"/>
  <c r="G11" i="16"/>
  <c r="E11" i="16"/>
  <c r="I10" i="16"/>
  <c r="E10" i="16"/>
  <c r="J9" i="16"/>
  <c r="I9" i="16"/>
  <c r="G9" i="16"/>
  <c r="E9" i="16"/>
  <c r="J8" i="16"/>
  <c r="I8" i="16"/>
  <c r="G8" i="16"/>
  <c r="E8" i="16"/>
  <c r="J7" i="16"/>
  <c r="I7" i="16"/>
  <c r="G7" i="16"/>
  <c r="E7" i="16"/>
  <c r="J6" i="16"/>
  <c r="I6" i="16"/>
  <c r="G6" i="16"/>
  <c r="E6" i="16"/>
  <c r="J5" i="16"/>
  <c r="I5" i="16"/>
  <c r="G5" i="16"/>
  <c r="E5" i="16"/>
  <c r="J4" i="16"/>
  <c r="I4" i="16"/>
  <c r="G4" i="16"/>
  <c r="E4" i="16"/>
  <c r="F43" i="15"/>
  <c r="C43" i="15"/>
  <c r="F41" i="15"/>
  <c r="C41" i="15"/>
  <c r="J37" i="15"/>
  <c r="I37" i="15"/>
  <c r="G37" i="15"/>
  <c r="J36" i="15"/>
  <c r="I36" i="15"/>
  <c r="G36" i="15"/>
  <c r="J35" i="15"/>
  <c r="I35" i="15"/>
  <c r="G35" i="15"/>
  <c r="E35" i="15"/>
  <c r="J34" i="15"/>
  <c r="G34" i="15"/>
  <c r="E34" i="15"/>
  <c r="J33" i="15"/>
  <c r="I33" i="15"/>
  <c r="G33" i="15"/>
  <c r="E33" i="15"/>
  <c r="J32" i="15"/>
  <c r="I32" i="15"/>
  <c r="G32" i="15"/>
  <c r="E32" i="15"/>
  <c r="J31" i="15"/>
  <c r="I31" i="15"/>
  <c r="G31" i="15"/>
  <c r="J30" i="15"/>
  <c r="I30" i="15"/>
  <c r="G30" i="15"/>
  <c r="E30" i="15"/>
  <c r="J29" i="15"/>
  <c r="I29" i="15"/>
  <c r="G29" i="15"/>
  <c r="E29" i="15"/>
  <c r="J28" i="15"/>
  <c r="G28" i="15"/>
  <c r="E28" i="15"/>
  <c r="J27" i="15"/>
  <c r="I27" i="15"/>
  <c r="G27" i="15"/>
  <c r="E27" i="15"/>
  <c r="J26" i="15"/>
  <c r="G26" i="15"/>
  <c r="E26" i="15"/>
  <c r="J25" i="15"/>
  <c r="I25" i="15"/>
  <c r="G25" i="15"/>
  <c r="E25" i="15"/>
  <c r="J24" i="15"/>
  <c r="G24" i="15"/>
  <c r="E24" i="15"/>
  <c r="J23" i="15"/>
  <c r="I23" i="15"/>
  <c r="G23" i="15"/>
  <c r="J22" i="15"/>
  <c r="I22" i="15"/>
  <c r="G22" i="15"/>
  <c r="E22" i="15"/>
  <c r="J21" i="15"/>
  <c r="I21" i="15"/>
  <c r="G21" i="15"/>
  <c r="E21" i="15"/>
  <c r="J20" i="15"/>
  <c r="I20" i="15"/>
  <c r="G20" i="15"/>
  <c r="E20" i="15"/>
  <c r="J19" i="15"/>
  <c r="I19" i="15"/>
  <c r="G19" i="15"/>
  <c r="E19" i="15"/>
  <c r="J18" i="15"/>
  <c r="I18" i="15"/>
  <c r="G18" i="15"/>
  <c r="J17" i="15"/>
  <c r="I17" i="15"/>
  <c r="G17" i="15"/>
  <c r="E17" i="15"/>
  <c r="J16" i="15"/>
  <c r="I16" i="15"/>
  <c r="G16" i="15"/>
  <c r="E16" i="15"/>
  <c r="J15" i="15"/>
  <c r="I15" i="15"/>
  <c r="G15" i="15"/>
  <c r="E15" i="15"/>
  <c r="J14" i="15"/>
  <c r="G14" i="15"/>
  <c r="E14" i="15"/>
  <c r="J13" i="15"/>
  <c r="I13" i="15"/>
  <c r="G13" i="15"/>
  <c r="E13" i="15"/>
  <c r="J12" i="15"/>
  <c r="I12" i="15"/>
  <c r="G12" i="15"/>
  <c r="E12" i="15"/>
  <c r="J11" i="15"/>
  <c r="I11" i="15"/>
  <c r="E11" i="15"/>
  <c r="J10" i="15"/>
  <c r="I10" i="15"/>
  <c r="G10" i="15"/>
  <c r="E10" i="15"/>
  <c r="J9" i="15"/>
  <c r="I9" i="15"/>
  <c r="G9" i="15"/>
  <c r="E9" i="15"/>
  <c r="J8" i="15"/>
  <c r="I8" i="15"/>
  <c r="G8" i="15"/>
  <c r="E8" i="15"/>
  <c r="J7" i="15"/>
  <c r="I7" i="15"/>
  <c r="G7" i="15"/>
  <c r="E7" i="15"/>
  <c r="J6" i="15"/>
  <c r="I6" i="15"/>
  <c r="G6" i="15"/>
  <c r="E6" i="15"/>
  <c r="J5" i="15"/>
  <c r="I5" i="15"/>
  <c r="G5" i="15"/>
  <c r="E5" i="15"/>
  <c r="J4" i="15"/>
  <c r="I4" i="15"/>
  <c r="G4" i="15"/>
  <c r="E4" i="15"/>
  <c r="F20" i="14"/>
  <c r="C20" i="14"/>
  <c r="F18" i="14"/>
  <c r="C18" i="14"/>
  <c r="J14" i="14"/>
  <c r="I14" i="14"/>
  <c r="G14" i="14"/>
  <c r="E14" i="14"/>
  <c r="J13" i="14"/>
  <c r="G13" i="14"/>
  <c r="E13" i="14"/>
  <c r="J12" i="14"/>
  <c r="I12" i="14"/>
  <c r="G12" i="14"/>
  <c r="E12" i="14"/>
  <c r="J11" i="14"/>
  <c r="I11" i="14"/>
  <c r="G11" i="14"/>
  <c r="E11" i="14"/>
  <c r="J10" i="14"/>
  <c r="I10" i="14"/>
  <c r="G10" i="14"/>
  <c r="E10" i="14"/>
  <c r="J9" i="14"/>
  <c r="I9" i="14"/>
  <c r="G9" i="14"/>
  <c r="E9" i="14"/>
  <c r="J8" i="14"/>
  <c r="I8" i="14"/>
  <c r="G8" i="14"/>
  <c r="E8" i="14"/>
  <c r="J7" i="14"/>
  <c r="I7" i="14"/>
  <c r="G7" i="14"/>
  <c r="E7" i="14"/>
  <c r="J6" i="14"/>
  <c r="I6" i="14"/>
  <c r="G6" i="14"/>
  <c r="E6" i="14"/>
  <c r="J5" i="14"/>
  <c r="I5" i="14"/>
  <c r="G5" i="14"/>
  <c r="J4" i="14"/>
  <c r="I4" i="14"/>
  <c r="G4" i="14"/>
  <c r="F35" i="13"/>
  <c r="C35" i="13"/>
  <c r="F33" i="13"/>
  <c r="C33" i="13"/>
  <c r="J29" i="13"/>
  <c r="I29" i="13"/>
  <c r="G29" i="13"/>
  <c r="E29" i="13"/>
  <c r="J28" i="13"/>
  <c r="I28" i="13"/>
  <c r="G28" i="13"/>
  <c r="E28" i="13"/>
  <c r="J27" i="13"/>
  <c r="I27" i="13"/>
  <c r="G27" i="13"/>
  <c r="E27" i="13"/>
  <c r="J26" i="13"/>
  <c r="I26" i="13"/>
  <c r="G26" i="13"/>
  <c r="E26" i="13"/>
  <c r="J25" i="13"/>
  <c r="I25" i="13"/>
  <c r="G25" i="13"/>
  <c r="E25" i="13"/>
  <c r="J24" i="13"/>
  <c r="I24" i="13"/>
  <c r="G24" i="13"/>
  <c r="E24" i="13"/>
  <c r="J23" i="13"/>
  <c r="I23" i="13"/>
  <c r="G23" i="13"/>
  <c r="E23" i="13"/>
  <c r="J22" i="13"/>
  <c r="I22" i="13"/>
  <c r="G22" i="13"/>
  <c r="J21" i="13"/>
  <c r="I21" i="13"/>
  <c r="G21" i="13"/>
  <c r="E21" i="13"/>
  <c r="J20" i="13"/>
  <c r="I20" i="13"/>
  <c r="G20" i="13"/>
  <c r="E20" i="13"/>
  <c r="J19" i="13"/>
  <c r="I19" i="13"/>
  <c r="G19" i="13"/>
  <c r="E19" i="13"/>
  <c r="J18" i="13"/>
  <c r="I18" i="13"/>
  <c r="G18" i="13"/>
  <c r="E18" i="13"/>
  <c r="J17" i="13"/>
  <c r="I17" i="13"/>
  <c r="G17" i="13"/>
  <c r="E17" i="13"/>
  <c r="J16" i="13"/>
  <c r="I16" i="13"/>
  <c r="G16" i="13"/>
  <c r="E16" i="13"/>
  <c r="J15" i="13"/>
  <c r="I15" i="13"/>
  <c r="G15" i="13"/>
  <c r="E15" i="13"/>
  <c r="J14" i="13"/>
  <c r="I14" i="13"/>
  <c r="G14" i="13"/>
  <c r="E14" i="13"/>
  <c r="J13" i="13"/>
  <c r="G13" i="13"/>
  <c r="E13" i="13"/>
  <c r="J12" i="13"/>
  <c r="I12" i="13"/>
  <c r="G12" i="13"/>
  <c r="E12" i="13"/>
  <c r="J11" i="13"/>
  <c r="I11" i="13"/>
  <c r="G11" i="13"/>
  <c r="E11" i="13"/>
  <c r="J10" i="13"/>
  <c r="I10" i="13"/>
  <c r="G10" i="13"/>
  <c r="E10" i="13"/>
  <c r="J9" i="13"/>
  <c r="I9" i="13"/>
  <c r="G9" i="13"/>
  <c r="E9" i="13"/>
  <c r="J8" i="13"/>
  <c r="I8" i="13"/>
  <c r="G8" i="13"/>
  <c r="E8" i="13"/>
  <c r="J7" i="13"/>
  <c r="I7" i="13"/>
  <c r="G7" i="13"/>
  <c r="E7" i="13"/>
  <c r="J6" i="13"/>
  <c r="I6" i="13"/>
  <c r="G6" i="13"/>
  <c r="E6" i="13"/>
  <c r="J5" i="13"/>
  <c r="I5" i="13"/>
  <c r="G5" i="13"/>
  <c r="E5" i="13"/>
  <c r="J4" i="13"/>
  <c r="I4" i="13"/>
  <c r="G4" i="13"/>
  <c r="E4" i="13"/>
  <c r="F18" i="12"/>
  <c r="C18" i="12"/>
  <c r="F16" i="12"/>
  <c r="C16" i="12"/>
  <c r="G12" i="12"/>
  <c r="J11" i="12"/>
  <c r="I11" i="12"/>
  <c r="G11" i="12"/>
  <c r="E11" i="12"/>
  <c r="J10" i="12"/>
  <c r="I10" i="12"/>
  <c r="G10" i="12"/>
  <c r="E10" i="12"/>
  <c r="J9" i="12"/>
  <c r="I9" i="12"/>
  <c r="G9" i="12"/>
  <c r="E9" i="12"/>
  <c r="J8" i="12"/>
  <c r="I8" i="12"/>
  <c r="G8" i="12"/>
  <c r="E8" i="12"/>
  <c r="J7" i="12"/>
  <c r="I7" i="12"/>
  <c r="G7" i="12"/>
  <c r="E7" i="12"/>
  <c r="J6" i="12"/>
  <c r="I6" i="12"/>
  <c r="G6" i="12"/>
  <c r="E6" i="12"/>
  <c r="J5" i="12"/>
  <c r="I5" i="12"/>
  <c r="G5" i="12"/>
  <c r="E5" i="12"/>
  <c r="J4" i="12"/>
  <c r="I4" i="12"/>
  <c r="G4" i="12"/>
  <c r="E4" i="12"/>
  <c r="F27" i="11"/>
  <c r="C27" i="11"/>
  <c r="F25" i="11"/>
  <c r="C25" i="11"/>
  <c r="J21" i="11"/>
  <c r="I21" i="11"/>
  <c r="G21" i="11"/>
  <c r="E21" i="11"/>
  <c r="J20" i="11"/>
  <c r="I20" i="11"/>
  <c r="G20" i="11"/>
  <c r="E20" i="11"/>
  <c r="G19" i="11"/>
  <c r="E19" i="11"/>
  <c r="J18" i="11"/>
  <c r="I18" i="11"/>
  <c r="G18" i="11"/>
  <c r="E18" i="11"/>
  <c r="J17" i="11"/>
  <c r="G17" i="11"/>
  <c r="E17" i="11"/>
  <c r="J16" i="11"/>
  <c r="I16" i="11"/>
  <c r="G16" i="11"/>
  <c r="E16" i="11"/>
  <c r="J15" i="11"/>
  <c r="I15" i="11"/>
  <c r="G15" i="11"/>
  <c r="E15" i="11"/>
  <c r="J14" i="11"/>
  <c r="I14" i="11"/>
  <c r="G14" i="11"/>
  <c r="E14" i="11"/>
  <c r="J13" i="11"/>
  <c r="I13" i="11"/>
  <c r="G13" i="11"/>
  <c r="E13" i="11"/>
  <c r="J12" i="11"/>
  <c r="I12" i="11"/>
  <c r="G12" i="11"/>
  <c r="E12" i="11"/>
  <c r="J11" i="11"/>
  <c r="I11" i="11"/>
  <c r="G11" i="11"/>
  <c r="E11" i="11"/>
  <c r="J10" i="11"/>
  <c r="I10" i="11"/>
  <c r="G10" i="11"/>
  <c r="E10" i="11"/>
  <c r="J9" i="11"/>
  <c r="I9" i="11"/>
  <c r="G9" i="11"/>
  <c r="J8" i="11"/>
  <c r="I8" i="11"/>
  <c r="G8" i="11"/>
  <c r="E8" i="11"/>
  <c r="J7" i="11"/>
  <c r="I7" i="11"/>
  <c r="G7" i="11"/>
  <c r="E7" i="11"/>
  <c r="J6" i="11"/>
  <c r="I6" i="11"/>
  <c r="G6" i="11"/>
  <c r="E6" i="11"/>
  <c r="J5" i="11"/>
  <c r="I5" i="11"/>
  <c r="G5" i="11"/>
  <c r="E5" i="11"/>
  <c r="J4" i="11"/>
  <c r="I4" i="11"/>
  <c r="G4" i="11"/>
  <c r="F20" i="10"/>
  <c r="C20" i="10"/>
  <c r="F18" i="10"/>
  <c r="C18" i="10"/>
  <c r="J13" i="10"/>
  <c r="G13" i="10"/>
  <c r="J12" i="10"/>
  <c r="I12" i="10"/>
  <c r="G12" i="10"/>
  <c r="J11" i="10"/>
  <c r="I11" i="10"/>
  <c r="G11" i="10"/>
  <c r="E11" i="10"/>
  <c r="G10" i="10"/>
  <c r="E10" i="10"/>
  <c r="J9" i="10"/>
  <c r="I9" i="10"/>
  <c r="G9" i="10"/>
  <c r="E9" i="10"/>
  <c r="J8" i="10"/>
  <c r="G8" i="10"/>
  <c r="E8" i="10"/>
  <c r="J7" i="10"/>
  <c r="I7" i="10"/>
  <c r="E7" i="10"/>
  <c r="J6" i="10"/>
  <c r="I6" i="10"/>
  <c r="G6" i="10"/>
  <c r="E6" i="10"/>
  <c r="J5" i="10"/>
  <c r="I5" i="10"/>
  <c r="G5" i="10"/>
  <c r="E5" i="10"/>
  <c r="J4" i="10"/>
  <c r="I4" i="10"/>
  <c r="G4" i="10"/>
  <c r="E4" i="10"/>
  <c r="F24" i="9"/>
  <c r="C24" i="9"/>
  <c r="F22" i="9"/>
  <c r="C22" i="9"/>
  <c r="J18" i="9"/>
  <c r="I18" i="9"/>
  <c r="G18" i="9"/>
  <c r="E18" i="9"/>
  <c r="I17" i="9"/>
  <c r="E17" i="9"/>
  <c r="J16" i="9"/>
  <c r="I16" i="9"/>
  <c r="G16" i="9"/>
  <c r="E16" i="9"/>
  <c r="J15" i="9"/>
  <c r="I15" i="9"/>
  <c r="G15" i="9"/>
  <c r="E15" i="9"/>
  <c r="J14" i="9"/>
  <c r="I14" i="9"/>
  <c r="G14" i="9"/>
  <c r="E14" i="9"/>
  <c r="J13" i="9"/>
  <c r="I13" i="9"/>
  <c r="G13" i="9"/>
  <c r="E13" i="9"/>
  <c r="J12" i="9"/>
  <c r="I12" i="9"/>
  <c r="G12" i="9"/>
  <c r="E12" i="9"/>
  <c r="J11" i="9"/>
  <c r="I11" i="9"/>
  <c r="G11" i="9"/>
  <c r="E11" i="9"/>
  <c r="J10" i="9"/>
  <c r="I10" i="9"/>
  <c r="G10" i="9"/>
  <c r="E10" i="9"/>
  <c r="J9" i="9"/>
  <c r="I9" i="9"/>
  <c r="G9" i="9"/>
  <c r="E9" i="9"/>
  <c r="J8" i="9"/>
  <c r="I8" i="9"/>
  <c r="G8" i="9"/>
  <c r="E8" i="9"/>
  <c r="J7" i="9"/>
  <c r="G7" i="9"/>
  <c r="E7" i="9"/>
  <c r="J6" i="9"/>
  <c r="I6" i="9"/>
  <c r="G6" i="9"/>
  <c r="J5" i="9"/>
  <c r="I5" i="9"/>
  <c r="G5" i="9"/>
  <c r="E5" i="9"/>
  <c r="J4" i="9"/>
  <c r="I4" i="9"/>
  <c r="G4" i="9"/>
  <c r="E4" i="9"/>
  <c r="F24" i="8"/>
  <c r="C24" i="8"/>
  <c r="F22" i="8"/>
  <c r="C22" i="8"/>
  <c r="J18" i="8"/>
  <c r="I18" i="8"/>
  <c r="G18" i="8"/>
  <c r="E18" i="8"/>
  <c r="J17" i="8"/>
  <c r="I17" i="8"/>
  <c r="E17" i="8"/>
  <c r="G16" i="8"/>
  <c r="E16" i="8"/>
  <c r="J15" i="8"/>
  <c r="I15" i="8"/>
  <c r="G15" i="8"/>
  <c r="E15" i="8"/>
  <c r="J14" i="8"/>
  <c r="I14" i="8"/>
  <c r="E14" i="8"/>
  <c r="J13" i="8"/>
  <c r="I13" i="8"/>
  <c r="G13" i="8"/>
  <c r="E13" i="8"/>
  <c r="J12" i="8"/>
  <c r="I12" i="8"/>
  <c r="G12" i="8"/>
  <c r="E12" i="8"/>
  <c r="J11" i="8"/>
  <c r="I11" i="8"/>
  <c r="G11" i="8"/>
  <c r="E11" i="8"/>
  <c r="J10" i="8"/>
  <c r="I10" i="8"/>
  <c r="G10" i="8"/>
  <c r="E10" i="8"/>
  <c r="J9" i="8"/>
  <c r="I9" i="8"/>
  <c r="G9" i="8"/>
  <c r="J8" i="8"/>
  <c r="I8" i="8"/>
  <c r="G8" i="8"/>
  <c r="E8" i="8"/>
  <c r="J7" i="8"/>
  <c r="I7" i="8"/>
  <c r="G7" i="8"/>
  <c r="E7" i="8"/>
  <c r="J6" i="8"/>
  <c r="I6" i="8"/>
  <c r="G6" i="8"/>
  <c r="E6" i="8"/>
  <c r="J5" i="8"/>
  <c r="I5" i="8"/>
  <c r="G5" i="8"/>
  <c r="E5" i="8"/>
  <c r="J4" i="8"/>
  <c r="I4" i="8"/>
  <c r="G4" i="8"/>
  <c r="E4" i="8"/>
  <c r="F34" i="7"/>
  <c r="C34" i="7"/>
  <c r="F32" i="7"/>
  <c r="C32" i="7"/>
  <c r="G27" i="7"/>
  <c r="E27" i="7"/>
  <c r="J26" i="7"/>
  <c r="I26" i="7"/>
  <c r="G26" i="7"/>
  <c r="E26" i="7"/>
  <c r="J25" i="7"/>
  <c r="G25" i="7"/>
  <c r="E25" i="7"/>
  <c r="J24" i="7"/>
  <c r="I24" i="7"/>
  <c r="G24" i="7"/>
  <c r="E24" i="7"/>
  <c r="J23" i="7"/>
  <c r="G23" i="7"/>
  <c r="E23" i="7"/>
  <c r="J22" i="7"/>
  <c r="I22" i="7"/>
  <c r="G22" i="7"/>
  <c r="J21" i="7"/>
  <c r="I21" i="7"/>
  <c r="G21" i="7"/>
  <c r="E21" i="7"/>
  <c r="J20" i="7"/>
  <c r="I20" i="7"/>
  <c r="G20" i="7"/>
  <c r="E20" i="7"/>
  <c r="J19" i="7"/>
  <c r="I19" i="7"/>
  <c r="G19" i="7"/>
  <c r="I18" i="7"/>
  <c r="E18" i="7"/>
  <c r="I17" i="7"/>
  <c r="E17" i="7"/>
  <c r="J16" i="7"/>
  <c r="I16" i="7"/>
  <c r="G16" i="7"/>
  <c r="E16" i="7"/>
  <c r="J15" i="7"/>
  <c r="I15" i="7"/>
  <c r="G15" i="7"/>
  <c r="E15" i="7"/>
  <c r="J14" i="7"/>
  <c r="I14" i="7"/>
  <c r="G14" i="7"/>
  <c r="J13" i="7"/>
  <c r="I13" i="7"/>
  <c r="G13" i="7"/>
  <c r="E13" i="7"/>
  <c r="J12" i="7"/>
  <c r="I12" i="7"/>
  <c r="G12" i="7"/>
  <c r="E12" i="7"/>
  <c r="J11" i="7"/>
  <c r="I11" i="7"/>
  <c r="G11" i="7"/>
  <c r="J10" i="7"/>
  <c r="I10" i="7"/>
  <c r="G10" i="7"/>
  <c r="J9" i="7"/>
  <c r="I9" i="7"/>
  <c r="G9" i="7"/>
  <c r="E9" i="7"/>
  <c r="J8" i="7"/>
  <c r="G8" i="7"/>
  <c r="E8" i="7"/>
  <c r="J7" i="7"/>
  <c r="I7" i="7"/>
  <c r="G7" i="7"/>
  <c r="E7" i="7"/>
  <c r="J6" i="7"/>
  <c r="G6" i="7"/>
  <c r="E6" i="7"/>
  <c r="J5" i="7"/>
  <c r="I5" i="7"/>
  <c r="G5" i="7"/>
  <c r="E5" i="7"/>
  <c r="J4" i="7"/>
  <c r="I4" i="7"/>
  <c r="G4" i="7"/>
  <c r="E4" i="7"/>
  <c r="F20" i="6"/>
  <c r="C20" i="6"/>
  <c r="F18" i="6"/>
  <c r="C18" i="6"/>
  <c r="J13" i="6"/>
  <c r="I13" i="6"/>
  <c r="G13" i="6"/>
  <c r="E13" i="6"/>
  <c r="E12" i="6"/>
  <c r="E11" i="6"/>
  <c r="J10" i="6"/>
  <c r="I10" i="6"/>
  <c r="E10" i="6"/>
  <c r="J9" i="6"/>
  <c r="I9" i="6"/>
  <c r="G9" i="6"/>
  <c r="E9" i="6"/>
  <c r="J8" i="6"/>
  <c r="G8" i="6"/>
  <c r="E8" i="6"/>
  <c r="J7" i="6"/>
  <c r="I7" i="6"/>
  <c r="G7" i="6"/>
  <c r="E7" i="6"/>
  <c r="J6" i="6"/>
  <c r="G6" i="6"/>
  <c r="E6" i="6"/>
  <c r="G5" i="6"/>
  <c r="J4" i="6"/>
  <c r="G4" i="6"/>
  <c r="E4" i="6"/>
  <c r="F36" i="5"/>
  <c r="C36" i="5"/>
  <c r="F34" i="5"/>
  <c r="C34" i="5"/>
  <c r="J30" i="5"/>
  <c r="I30" i="5"/>
  <c r="G30" i="5"/>
  <c r="E30" i="5"/>
  <c r="J29" i="5"/>
  <c r="G29" i="5"/>
  <c r="E29" i="5"/>
  <c r="J28" i="5"/>
  <c r="G28" i="5"/>
  <c r="E28" i="5"/>
  <c r="J27" i="5"/>
  <c r="I27" i="5"/>
  <c r="G27" i="5"/>
  <c r="E27" i="5"/>
  <c r="J26" i="5"/>
  <c r="I26" i="5"/>
  <c r="G26" i="5"/>
  <c r="E26" i="5"/>
  <c r="J25" i="5"/>
  <c r="I25" i="5"/>
  <c r="G25" i="5"/>
  <c r="E25" i="5"/>
  <c r="I24" i="5"/>
  <c r="E24" i="5"/>
  <c r="I23" i="5"/>
  <c r="E23" i="5"/>
  <c r="J22" i="5"/>
  <c r="I22" i="5"/>
  <c r="G22" i="5"/>
  <c r="E22" i="5"/>
  <c r="J21" i="5"/>
  <c r="I21" i="5"/>
  <c r="G21" i="5"/>
  <c r="E21" i="5"/>
  <c r="J20" i="5"/>
  <c r="I20" i="5"/>
  <c r="G20" i="5"/>
  <c r="E20" i="5"/>
  <c r="J19" i="5"/>
  <c r="I19" i="5"/>
  <c r="G19" i="5"/>
  <c r="E19" i="5"/>
  <c r="J18" i="5"/>
  <c r="I18" i="5"/>
  <c r="G18" i="5"/>
  <c r="E18" i="5"/>
  <c r="J17" i="5"/>
  <c r="I17" i="5"/>
  <c r="G17" i="5"/>
  <c r="E17" i="5"/>
  <c r="I16" i="5"/>
  <c r="E16" i="5"/>
  <c r="J15" i="5"/>
  <c r="I15" i="5"/>
  <c r="G15" i="5"/>
  <c r="E15" i="5"/>
  <c r="J14" i="5"/>
  <c r="I14" i="5"/>
  <c r="G14" i="5"/>
  <c r="E14" i="5"/>
  <c r="J13" i="5"/>
  <c r="I13" i="5"/>
  <c r="G13" i="5"/>
  <c r="E13" i="5"/>
  <c r="J12" i="5"/>
  <c r="I12" i="5"/>
  <c r="G12" i="5"/>
  <c r="E12" i="5"/>
  <c r="J11" i="5"/>
  <c r="G11" i="5"/>
  <c r="E11" i="5"/>
  <c r="J10" i="5"/>
  <c r="I10" i="5"/>
  <c r="G10" i="5"/>
  <c r="E10" i="5"/>
  <c r="J9" i="5"/>
  <c r="I9" i="5"/>
  <c r="G9" i="5"/>
  <c r="E9" i="5"/>
  <c r="J8" i="5"/>
  <c r="I8" i="5"/>
  <c r="G8" i="5"/>
  <c r="J7" i="5"/>
  <c r="I7" i="5"/>
  <c r="G7" i="5"/>
  <c r="E7" i="5"/>
  <c r="J6" i="5"/>
  <c r="I6" i="5"/>
  <c r="J5" i="5"/>
  <c r="I5" i="5"/>
  <c r="G5" i="5"/>
  <c r="E5" i="5"/>
  <c r="J4" i="5"/>
  <c r="I4" i="5"/>
  <c r="G4" i="5"/>
  <c r="E4" i="5"/>
  <c r="F22" i="4"/>
  <c r="C22" i="4"/>
  <c r="F20" i="4"/>
  <c r="C20" i="4"/>
  <c r="J14" i="4"/>
  <c r="I14" i="4"/>
  <c r="E14" i="4"/>
  <c r="J13" i="4"/>
  <c r="G13" i="4"/>
  <c r="J12" i="4"/>
  <c r="I12" i="4"/>
  <c r="G12" i="4"/>
  <c r="E12" i="4"/>
  <c r="J11" i="4"/>
  <c r="I11" i="4"/>
  <c r="G11" i="4"/>
  <c r="E11" i="4"/>
  <c r="J10" i="4"/>
  <c r="I10" i="4"/>
  <c r="G10" i="4"/>
  <c r="E10" i="4"/>
  <c r="J9" i="4"/>
  <c r="I9" i="4"/>
  <c r="G9" i="4"/>
  <c r="E9" i="4"/>
  <c r="I8" i="4"/>
  <c r="E8" i="4"/>
  <c r="J7" i="4"/>
  <c r="I7" i="4"/>
  <c r="G7" i="4"/>
  <c r="E7" i="4"/>
  <c r="J6" i="4"/>
  <c r="I6" i="4"/>
  <c r="G6" i="4"/>
  <c r="E6" i="4"/>
  <c r="J5" i="4"/>
  <c r="I5" i="4"/>
  <c r="G5" i="4"/>
  <c r="E5" i="4"/>
  <c r="J4" i="4"/>
  <c r="G4" i="4"/>
  <c r="E4" i="4"/>
  <c r="F40" i="3"/>
  <c r="C40" i="3"/>
  <c r="F38" i="3"/>
  <c r="C38" i="3"/>
  <c r="J34" i="3"/>
  <c r="I34" i="3"/>
  <c r="G34" i="3"/>
  <c r="E34" i="3"/>
  <c r="J33" i="3"/>
  <c r="I33" i="3"/>
  <c r="G33" i="3"/>
  <c r="E33" i="3"/>
  <c r="J32" i="3"/>
  <c r="I32" i="3"/>
  <c r="G32" i="3"/>
  <c r="E32" i="3"/>
  <c r="J31" i="3"/>
  <c r="I31" i="3"/>
  <c r="G31" i="3"/>
  <c r="E31" i="3"/>
  <c r="J30" i="3"/>
  <c r="I30" i="3"/>
  <c r="G30" i="3"/>
  <c r="E30" i="3"/>
  <c r="J29" i="3"/>
  <c r="I29" i="3"/>
  <c r="G29" i="3"/>
  <c r="E29" i="3"/>
  <c r="J28" i="3"/>
  <c r="I28" i="3"/>
  <c r="G28" i="3"/>
  <c r="J27" i="3"/>
  <c r="I27" i="3"/>
  <c r="I26" i="3"/>
  <c r="E26" i="3"/>
  <c r="J25" i="3"/>
  <c r="I25" i="3"/>
  <c r="G25" i="3"/>
  <c r="E25" i="3"/>
  <c r="J24" i="3"/>
  <c r="I24" i="3"/>
  <c r="E24" i="3"/>
  <c r="J23" i="3"/>
  <c r="I23" i="3"/>
  <c r="E23" i="3"/>
  <c r="J22" i="3"/>
  <c r="I22" i="3"/>
  <c r="G22" i="3"/>
  <c r="E22" i="3"/>
  <c r="J21" i="3"/>
  <c r="I21" i="3"/>
  <c r="G21" i="3"/>
  <c r="E21" i="3"/>
  <c r="J20" i="3"/>
  <c r="I20" i="3"/>
  <c r="G20" i="3"/>
  <c r="E20" i="3"/>
  <c r="J19" i="3"/>
  <c r="I19" i="3"/>
  <c r="G19" i="3"/>
  <c r="E19" i="3"/>
  <c r="J18" i="3"/>
  <c r="I18" i="3"/>
  <c r="E18" i="3"/>
  <c r="J17" i="3"/>
  <c r="I17" i="3"/>
  <c r="E17" i="3"/>
  <c r="J16" i="3"/>
  <c r="I16" i="3"/>
  <c r="G16" i="3"/>
  <c r="E16" i="3"/>
  <c r="J15" i="3"/>
  <c r="I15" i="3"/>
  <c r="G15" i="3"/>
  <c r="E15" i="3"/>
  <c r="J14" i="3"/>
  <c r="I14" i="3"/>
  <c r="G14" i="3"/>
  <c r="E14" i="3"/>
  <c r="J13" i="3"/>
  <c r="I13" i="3"/>
  <c r="G13" i="3"/>
  <c r="E13" i="3"/>
  <c r="J12" i="3"/>
  <c r="I12" i="3"/>
  <c r="G12" i="3"/>
  <c r="E12" i="3"/>
  <c r="J11" i="3"/>
  <c r="I11" i="3"/>
  <c r="G11" i="3"/>
  <c r="E11" i="3"/>
  <c r="J10" i="3"/>
  <c r="I10" i="3"/>
  <c r="G10" i="3"/>
  <c r="E10" i="3"/>
  <c r="J9" i="3"/>
  <c r="I9" i="3"/>
  <c r="G9" i="3"/>
  <c r="J8" i="3"/>
  <c r="I8" i="3"/>
  <c r="G8" i="3"/>
  <c r="J7" i="3"/>
  <c r="I7" i="3"/>
  <c r="G7" i="3"/>
  <c r="E7" i="3"/>
  <c r="J6" i="3"/>
  <c r="I6" i="3"/>
  <c r="G6" i="3"/>
  <c r="E6" i="3"/>
  <c r="J5" i="3"/>
  <c r="I5" i="3"/>
  <c r="G5" i="3"/>
  <c r="E5" i="3"/>
  <c r="J4" i="3"/>
  <c r="I4" i="3"/>
  <c r="G4" i="3"/>
  <c r="E4" i="3"/>
  <c r="G25" i="2"/>
  <c r="D25" i="2"/>
  <c r="G23" i="2"/>
  <c r="J17" i="2"/>
  <c r="I17" i="2"/>
  <c r="G17" i="2"/>
  <c r="E17" i="2"/>
  <c r="J16" i="2"/>
  <c r="I16" i="2"/>
  <c r="G16" i="2"/>
  <c r="E16" i="2"/>
  <c r="J15" i="2"/>
  <c r="I15" i="2"/>
  <c r="G15" i="2"/>
  <c r="E15" i="2"/>
  <c r="J14" i="2"/>
  <c r="I14" i="2"/>
  <c r="G14" i="2"/>
  <c r="E14" i="2"/>
  <c r="J13" i="2"/>
  <c r="G13" i="2"/>
  <c r="E13" i="2"/>
  <c r="J12" i="2"/>
  <c r="G12" i="2"/>
  <c r="E12" i="2"/>
  <c r="J11" i="2"/>
  <c r="E11" i="2"/>
  <c r="J10" i="2"/>
  <c r="I10" i="2"/>
  <c r="G10" i="2"/>
  <c r="E10" i="2"/>
  <c r="J9" i="2"/>
  <c r="E9" i="2"/>
  <c r="J8" i="2"/>
  <c r="E8" i="2"/>
  <c r="I7" i="2"/>
  <c r="G7" i="2"/>
  <c r="E7" i="2"/>
  <c r="J6" i="2"/>
  <c r="G6" i="2"/>
  <c r="E6" i="2"/>
  <c r="J5" i="2"/>
  <c r="I5" i="2"/>
  <c r="G5" i="2"/>
  <c r="E5" i="2"/>
  <c r="J4" i="2"/>
  <c r="G4" i="2"/>
  <c r="E4" i="2"/>
  <c r="F53" i="1"/>
  <c r="C53" i="1"/>
  <c r="F51" i="1"/>
  <c r="C51" i="1"/>
  <c r="J42" i="1"/>
  <c r="I42" i="1"/>
  <c r="G42" i="1"/>
  <c r="E42" i="1"/>
  <c r="J41" i="1"/>
  <c r="I41" i="1"/>
  <c r="G41" i="1"/>
  <c r="E41" i="1"/>
  <c r="J40" i="1"/>
  <c r="I40" i="1"/>
  <c r="G40" i="1"/>
  <c r="E40" i="1"/>
  <c r="J39" i="1"/>
  <c r="I39" i="1"/>
  <c r="G39" i="1"/>
  <c r="E39" i="1"/>
  <c r="J38" i="1"/>
  <c r="I38" i="1"/>
  <c r="G38" i="1"/>
  <c r="E38" i="1"/>
  <c r="J37" i="1"/>
  <c r="I37" i="1"/>
  <c r="G37" i="1"/>
  <c r="E37" i="1"/>
  <c r="J36" i="1"/>
  <c r="I36" i="1"/>
  <c r="G36" i="1"/>
  <c r="E36" i="1"/>
  <c r="J35" i="1"/>
  <c r="I35" i="1"/>
  <c r="G35" i="1"/>
  <c r="E35" i="1"/>
  <c r="J34" i="1"/>
  <c r="I34" i="1"/>
  <c r="G34" i="1"/>
  <c r="E34" i="1"/>
  <c r="J33" i="1"/>
  <c r="I33" i="1"/>
  <c r="G33" i="1"/>
  <c r="E33" i="1"/>
  <c r="J32" i="1"/>
  <c r="I32" i="1"/>
  <c r="G32" i="1"/>
  <c r="E32" i="1"/>
  <c r="J31" i="1"/>
  <c r="I31" i="1"/>
  <c r="G31" i="1"/>
  <c r="E31" i="1"/>
  <c r="J30" i="1"/>
  <c r="I30" i="1"/>
  <c r="G30" i="1"/>
  <c r="E30" i="1"/>
  <c r="J29" i="1"/>
  <c r="I29" i="1"/>
  <c r="G29" i="1"/>
  <c r="E29" i="1"/>
  <c r="J28" i="1"/>
  <c r="I28" i="1"/>
  <c r="G28" i="1"/>
  <c r="E28" i="1"/>
  <c r="J27" i="1"/>
  <c r="I27" i="1"/>
  <c r="G27" i="1"/>
  <c r="E27" i="1"/>
  <c r="J26" i="1"/>
  <c r="I26" i="1"/>
  <c r="G26" i="1"/>
  <c r="E26" i="1"/>
  <c r="J25" i="1"/>
  <c r="I25" i="1"/>
  <c r="G25" i="1"/>
  <c r="E25" i="1"/>
  <c r="J24" i="1"/>
  <c r="I24" i="1"/>
  <c r="G24" i="1"/>
  <c r="E24" i="1"/>
  <c r="J23" i="1"/>
  <c r="I23" i="1"/>
  <c r="G23" i="1"/>
  <c r="E23" i="1"/>
  <c r="J22" i="1"/>
  <c r="I22" i="1"/>
  <c r="G22" i="1"/>
  <c r="E22" i="1"/>
  <c r="J21" i="1"/>
  <c r="I21" i="1"/>
  <c r="G21" i="1"/>
  <c r="E21" i="1"/>
  <c r="J20" i="1"/>
  <c r="I20" i="1"/>
  <c r="G20" i="1"/>
  <c r="E20" i="1"/>
  <c r="J19" i="1"/>
  <c r="I19" i="1"/>
  <c r="G19" i="1"/>
  <c r="E19" i="1"/>
  <c r="J18" i="1"/>
  <c r="I18" i="1"/>
  <c r="G18" i="1"/>
  <c r="E18" i="1"/>
  <c r="J17" i="1"/>
  <c r="I17" i="1"/>
  <c r="G17" i="1"/>
  <c r="E17" i="1"/>
  <c r="J16" i="1"/>
  <c r="I16" i="1"/>
  <c r="G16" i="1"/>
  <c r="E16" i="1"/>
  <c r="J15" i="1"/>
  <c r="I15" i="1"/>
  <c r="G15" i="1"/>
  <c r="E15" i="1"/>
  <c r="J14" i="1"/>
  <c r="I14" i="1"/>
  <c r="G14" i="1"/>
  <c r="E14" i="1"/>
  <c r="J13" i="1"/>
  <c r="I13" i="1"/>
  <c r="G13" i="1"/>
  <c r="E13" i="1"/>
  <c r="J12" i="1"/>
  <c r="I12" i="1"/>
  <c r="G12" i="1"/>
  <c r="E12" i="1"/>
  <c r="J11" i="1"/>
  <c r="I11" i="1"/>
  <c r="G11" i="1"/>
  <c r="E11" i="1"/>
  <c r="J10" i="1"/>
  <c r="I10" i="1"/>
  <c r="G10" i="1"/>
  <c r="E10" i="1"/>
  <c r="J9" i="1"/>
  <c r="I9" i="1"/>
  <c r="G9" i="1"/>
  <c r="E9" i="1"/>
  <c r="J8" i="1"/>
  <c r="I8" i="1"/>
  <c r="G8" i="1"/>
  <c r="E8" i="1"/>
  <c r="J7" i="1"/>
  <c r="I7" i="1"/>
  <c r="G7" i="1"/>
  <c r="E7" i="1"/>
  <c r="J6" i="1"/>
  <c r="I6" i="1"/>
  <c r="G6" i="1"/>
  <c r="E6" i="1"/>
  <c r="J5" i="1"/>
  <c r="I5" i="1"/>
  <c r="G5" i="1"/>
  <c r="E5" i="1"/>
  <c r="J4" i="1"/>
  <c r="I4" i="1"/>
  <c r="G4" i="1"/>
  <c r="E4" i="1"/>
</calcChain>
</file>

<file path=xl/sharedStrings.xml><?xml version="1.0" encoding="utf-8"?>
<sst xmlns="http://schemas.openxmlformats.org/spreadsheetml/2006/main" count="1900" uniqueCount="405">
  <si>
    <t xml:space="preserve">NOME </t>
  </si>
  <si>
    <t>HORA MÉDICO</t>
  </si>
  <si>
    <t>HORA ENFERMAGEM</t>
  </si>
  <si>
    <t>HORA COLETA LAB</t>
  </si>
  <si>
    <t>HORA DIG LAUDO</t>
  </si>
  <si>
    <t>TEMPO RESPOSTA FINAL</t>
  </si>
  <si>
    <t>TEMPO COCLUSÃO LAB.</t>
  </si>
  <si>
    <t>TEMPO RESPOSTA MINUTOS</t>
  </si>
  <si>
    <t>TEMPO RESPOSTA MINUTOS2</t>
  </si>
  <si>
    <t>Colunas1</t>
  </si>
  <si>
    <t>OBSEVAÇÃO</t>
  </si>
  <si>
    <t>PEDRO OLIVEIRA SANTOS 467388</t>
  </si>
  <si>
    <t>DANIELE SANTOS DA SILVA 467390</t>
  </si>
  <si>
    <t>VALMIR SANTOS ALMEIDA 467391</t>
  </si>
  <si>
    <t>DIEGO LOURENÇO DE OLIVEIRA 437392</t>
  </si>
  <si>
    <t>WILSON DOS SANTOS FREITAS 467393</t>
  </si>
  <si>
    <t>Mª ALICE FERREIRA MATTOS 467402</t>
  </si>
  <si>
    <t>VALENTINA OLIVEIRA RESENDE 467403</t>
  </si>
  <si>
    <t>GIOVANNA LIMA DE SOUZA 467404</t>
  </si>
  <si>
    <t>SOPHIA PEREIRA MARTINS 467408</t>
  </si>
  <si>
    <t>PEROLA VIEIRA PEDRO BORBA 467415</t>
  </si>
  <si>
    <t>LUCIANA TEIXEIRA SANTOS SILVA 467417</t>
  </si>
  <si>
    <t>NOEME ODRIGUES DA COSTA 467418</t>
  </si>
  <si>
    <t>KADU PAIVA DE MELO 467421</t>
  </si>
  <si>
    <t>SANDRO LUCAS DE SOUZA 467422</t>
  </si>
  <si>
    <t>DANIELE CORDEIRO DA SILVA  467423</t>
  </si>
  <si>
    <t>ALICIA VITORIA SILVA DE CASTRO 467424</t>
  </si>
  <si>
    <t>MICHELLE ABDRESSA REGO DOS SANTOS 467432</t>
  </si>
  <si>
    <t>ISABEL SAMPAIO NASCIMENTO 467433</t>
  </si>
  <si>
    <t>FABÍOLA JESUS NASCIMENTO 467434</t>
  </si>
  <si>
    <t>JULIO CESAR DOS SANTOS PAULA 467435</t>
  </si>
  <si>
    <t>LAYZA PRADO DA SILVA 467436</t>
  </si>
  <si>
    <t>ANTONIO MIGUEL DE SOUZA 467437</t>
  </si>
  <si>
    <t>FERNANDA DURANRE MELO 467438</t>
  </si>
  <si>
    <t>GEOVANNA SAES FERREIRA 467439</t>
  </si>
  <si>
    <t>GUILHERME LOPES DE OLIVEIRA 467440</t>
  </si>
  <si>
    <t>JOSELI PRISCILA DO AMARAL MARQUES 467442</t>
  </si>
  <si>
    <t>LORENA REGINA BISPO NOGUEIRA 4674443</t>
  </si>
  <si>
    <t>LEANDRO ALFREDO BEZERRA 467444</t>
  </si>
  <si>
    <t>JAQUELINE PASSOS FERREIRA 467446</t>
  </si>
  <si>
    <t>GAEL DOS SANTOS MACHADO 467455</t>
  </si>
  <si>
    <t>GUILHERME DOS SANTOS MACHADO 467456</t>
  </si>
  <si>
    <t>ZOE GOMES GUARACIABA 467447</t>
  </si>
  <si>
    <t>ALEXANDRO TROTA LEITE  467449</t>
  </si>
  <si>
    <t>THALLES CONCEIÇÃO SILVA  467451</t>
  </si>
  <si>
    <t>JESSICA DE OLIVEIRA FERNANDES 467452</t>
  </si>
  <si>
    <t>JACIRA CONCEIÇÃO FERREIRA DOS REIS 467457</t>
  </si>
  <si>
    <t>JOSIANE OLIVEIRA DOS ANJOS 467458</t>
  </si>
  <si>
    <t>BRENDA DE LIMA DA SILVA 467459</t>
  </si>
  <si>
    <t>GILVAN UMBELINO DE PONTES 467460</t>
  </si>
  <si>
    <t>URIEL BARBOSA MILÃO 467462</t>
  </si>
  <si>
    <t>IRACEMA GOMES DA SILVA 467465</t>
  </si>
  <si>
    <t>LAURA DOS SANTOS MARQUES 467466</t>
  </si>
  <si>
    <t>Mª JULIA RODRIGUES DE CARVALHO 467469</t>
  </si>
  <si>
    <t>MARIANA LUZ SILVA DE ARAUJO 467440</t>
  </si>
  <si>
    <t>ROSANGELA PINTO MOREIRA</t>
  </si>
  <si>
    <t>TEMPO DE CONCLUSÃO</t>
  </si>
  <si>
    <t>TOTAL DE PACIÊNTES</t>
  </si>
  <si>
    <t>HORÁRIO DIVERGENTE</t>
  </si>
  <si>
    <t>PEDIDO MANUAL</t>
  </si>
  <si>
    <t>S/ HORA DE SOLICITAÇÃO</t>
  </si>
  <si>
    <t>MARÍLIA GOMES SANTOS  467472</t>
  </si>
  <si>
    <t>ELOAH PEREIRA IZIDRO 467485</t>
  </si>
  <si>
    <t>ISAIAS LOPES MONTEIRO 467486</t>
  </si>
  <si>
    <t>JOÃO FELIPE GONÇALVES SILVA 467487</t>
  </si>
  <si>
    <t>ALCINA JOVINA NUNES BARBOSA 467488</t>
  </si>
  <si>
    <t>LUCIMAR SILVA DOS SANTOS 467490</t>
  </si>
  <si>
    <t>JHONES SOARES MAIA 467491</t>
  </si>
  <si>
    <t>TATIANE MARTINS DE OLIVEIRA ALMEIDA 467492</t>
  </si>
  <si>
    <t>JULIA BEATRIZ BARBOSA RANGEL 467493</t>
  </si>
  <si>
    <t>NÃO FOI REGISTRADO</t>
  </si>
  <si>
    <t xml:space="preserve">PEDIDO MANUAL// HORÁRIO DIVERGENTE </t>
  </si>
  <si>
    <t>TOTAL DE HORAS TEMPO DE RESPOSTA</t>
  </si>
  <si>
    <t>MÉDIA DO TEMPO DE RESPOSTA</t>
  </si>
  <si>
    <t>TOTAL DE HORAS TEMPO DE CONCLUSÃO</t>
  </si>
  <si>
    <t>DIVERGÊNCIAS DE HORÁRIOS</t>
  </si>
  <si>
    <t>ARTHUR RODRIGUES DE OLIVEIRA 467497</t>
  </si>
  <si>
    <t>MARIA EDUARDA DE SOUZA LEITE 467498</t>
  </si>
  <si>
    <t>CRISTIAN DA COSTA JESUS 467499</t>
  </si>
  <si>
    <t>DEIVISON COSME COSTA MELLO 467500</t>
  </si>
  <si>
    <t>NICHOLAS DE JESUS DE BRITO DA SILVA 467504</t>
  </si>
  <si>
    <t>AMANDA BRABDÃO CAMARA 467505</t>
  </si>
  <si>
    <t>ELISA RACHEL MATOLA GOMES 467506</t>
  </si>
  <si>
    <t>ERICK SANDRO DA SILVA 467507</t>
  </si>
  <si>
    <t xml:space="preserve">PAULO CESAR DE LIMA SILVA 467508 </t>
  </si>
  <si>
    <t>NELSON JORGE MARQUES 467509</t>
  </si>
  <si>
    <t>MURILO FERREIRA RODRIGUES  467517</t>
  </si>
  <si>
    <t>DEBORA PIRES COSTA 467518</t>
  </si>
  <si>
    <t>MARCOS DA SILVA FERREIRA 467520</t>
  </si>
  <si>
    <t>AGATHA CRISTINY FERREIRA NASCIMENTO 467522</t>
  </si>
  <si>
    <t>SOFIA ALDIGUEIRE VELOSO  467523</t>
  </si>
  <si>
    <t>HEITOR NASCIMENTO LIMA 467524</t>
  </si>
  <si>
    <t>MURILO CESAR SALES DE PAULA 467525</t>
  </si>
  <si>
    <t>JORGE LUIS RAMOS DE CESAR COSTA 467526</t>
  </si>
  <si>
    <t>SAMUEL VICTOR MOREIRA DOS SANTOS 437527</t>
  </si>
  <si>
    <t>LETÍCIA LARA DA SILVA FRANCISCO 437528</t>
  </si>
  <si>
    <t>MIKAELA SARDINHA DE SOUZA 467529</t>
  </si>
  <si>
    <t xml:space="preserve">JOÃO HENRIQUE AGUIAR DOS SANTOS </t>
  </si>
  <si>
    <t>DAIANE DA SILVA OLIVEIRA 467532</t>
  </si>
  <si>
    <t>HEITOR LABETA GOMES 467533</t>
  </si>
  <si>
    <t>LUIZA DAS CHAGAS BERTELLI 467534</t>
  </si>
  <si>
    <t>YAN GABRIEL SOLANO VILAÇA 467535</t>
  </si>
  <si>
    <t>ALEXANDRE BARBOSA DE OLIVEIRA JR 467536</t>
  </si>
  <si>
    <t>ANA PAULA RABELO COIMBRA 467537</t>
  </si>
  <si>
    <t>SOPHIA BORBA DE ASSIS  467539</t>
  </si>
  <si>
    <t>REBECA ALVES DE ARAUJO 467541</t>
  </si>
  <si>
    <t xml:space="preserve">HORÁRIO DIVERGENTE </t>
  </si>
  <si>
    <t>NÃO TEM HORÁRIO DE COLETA</t>
  </si>
  <si>
    <t>NÁO TEM HORÁRIO DE SOL. ENFERMAGEM</t>
  </si>
  <si>
    <t>JORGE LUCAS OLIVEIRA DA SILVA 467545</t>
  </si>
  <si>
    <t>Mª LUISA LINS BRAZ 467547</t>
  </si>
  <si>
    <t>REBECCA MARINHO DE SOUZA 467548</t>
  </si>
  <si>
    <t>ROSANA MONTEIRO BAHIEBSE DA SILVA 467549</t>
  </si>
  <si>
    <t>GIOVANNA BARBETA DO AMARAL 467550</t>
  </si>
  <si>
    <t>THALITA MEDEIROS GUAGLIANONI 467551</t>
  </si>
  <si>
    <t>ARTHUR LOPES LEITE PEREIRA DOS SANTOS 467553</t>
  </si>
  <si>
    <t>REBECCA ALVES DE ARAUJO 467554</t>
  </si>
  <si>
    <t>LUIZ MIGUEL DA SILVA SANTOS 467555</t>
  </si>
  <si>
    <t>ARTHUR CANDIDO DE AZEVEDO 467556</t>
  </si>
  <si>
    <t>SEM HORÁRIO DE COLETA DO LAB</t>
  </si>
  <si>
    <t>RHYAN SANTOS PASSOS DA SILVA 467566</t>
  </si>
  <si>
    <t xml:space="preserve"> 09:48:00</t>
  </si>
  <si>
    <t>CLAUDIO BENTO DE SOUZA 467569</t>
  </si>
  <si>
    <t>BRIAN PEDRO CAMPOS DA SILVA 467570</t>
  </si>
  <si>
    <t>RHYAN SANTOS PASSOS DA SILVA 467571</t>
  </si>
  <si>
    <t>MARIA DO SOCORRO SOUZA DE LIMA 467581</t>
  </si>
  <si>
    <t>OLIVER LOPES DE ASSIS 467587</t>
  </si>
  <si>
    <t>MAITE MARTINHO DA SILVEIRA 467588</t>
  </si>
  <si>
    <t>HERCULANO DE OLIVEIRA FABIANO 467590</t>
  </si>
  <si>
    <t>LORENZO MENDES TARGINO 467595</t>
  </si>
  <si>
    <t>GAEL FERNANDES MEDEIROS 467596</t>
  </si>
  <si>
    <t>LEONITA SEBASTIANA DA CRUZ 467597</t>
  </si>
  <si>
    <t>VERA LUCIA DA SILVA SANTANA 467598</t>
  </si>
  <si>
    <t>ANNA CLARA DAS SILVA MARQUES 467599</t>
  </si>
  <si>
    <t>ROZIANNE LEONARDO IZODORO MEIRELES 467600</t>
  </si>
  <si>
    <t>KASSIA COSTA DA SILVA MOZZER 467602</t>
  </si>
  <si>
    <t>LAVINIA BRITO LIMA 467603</t>
  </si>
  <si>
    <t>HENRI MANUEL DOS REIS DE ABREU 467604</t>
  </si>
  <si>
    <t>THAYSI DOS SANTOS JARDIM 467605</t>
  </si>
  <si>
    <t>PALOMA MOREIRA DE OLIVEIRA 467606</t>
  </si>
  <si>
    <t>ALICIA VENTURA SOARES BATISTA 467613</t>
  </si>
  <si>
    <t>THAMIRES LUIZ DA SILVA 467617</t>
  </si>
  <si>
    <t>LUIZ GUSTAVO GOMES JUNIOR 467618</t>
  </si>
  <si>
    <t>ANA CRISTINA VIEIRA 467619</t>
  </si>
  <si>
    <t>LUIZA MARINHO DE LIRIO 467620</t>
  </si>
  <si>
    <t>JULIANA REIS JESUS DE LIMA 467622</t>
  </si>
  <si>
    <t>LUCIANA ANDREIA FERREIRA LUCAS 467629</t>
  </si>
  <si>
    <t>MATHIAS GAEL BRANDÃO DE ARAUJO 467632</t>
  </si>
  <si>
    <t>LIVIA FONSECA DE SOUZA 467633</t>
  </si>
  <si>
    <t>SEM HORÁRIO DE SOL MÉDICA</t>
  </si>
  <si>
    <t>SEM HS DE SOL MÉDICA</t>
  </si>
  <si>
    <t xml:space="preserve"> SEM HS DE COLETA DO LAB</t>
  </si>
  <si>
    <t>SEM HS DE COLETA DO LAB</t>
  </si>
  <si>
    <t>SEM HS DE SOL MEDICA/ SEM HS DE SOL ENFE</t>
  </si>
  <si>
    <t>HORÁRIO DIVERGENTE ( EAS  - 09:21)</t>
  </si>
  <si>
    <t>LUCAS HENRIQUE CAVALCANTE DOS SANTOS 467634</t>
  </si>
  <si>
    <t>ABREU DE OLIVEIRA NEVES 467635</t>
  </si>
  <si>
    <t xml:space="preserve">GASOMETRIA COLHIDA NO PSA </t>
  </si>
  <si>
    <t>YASMIN DA SILVA MELO DE SOUZA 467637</t>
  </si>
  <si>
    <t>MURILO DOS SANTOS RANGEL 467640</t>
  </si>
  <si>
    <t>PEDIDO MANUAL ( GASOMETRIA )</t>
  </si>
  <si>
    <t>YASMIN VITÓRIA GUIMARÃES 467658</t>
  </si>
  <si>
    <t>ANTONIO LUIZ DE OLIVEIRA RAMOS 467676</t>
  </si>
  <si>
    <t>RN DE JOSIANE DA SILVA BATISTA OLIVEIRA 467645</t>
  </si>
  <si>
    <t>BENÍCIO LYRIO DA COSTA 467657</t>
  </si>
  <si>
    <t>NO PEDIDO NÃO TEM H. DE SOL MÉDICA ( eas 12:32 )</t>
  </si>
  <si>
    <t>NO PEDIDO NÃO TEM H. DE SOL MED /SEM H DE COL</t>
  </si>
  <si>
    <t>pct com 3 horários de sol, sem nenhum registro na ficha</t>
  </si>
  <si>
    <t>RUAN WILGNER DA SILVA NOGUEIRA BORGES 467661</t>
  </si>
  <si>
    <t>VILMA SANOS CALIXTO 467663</t>
  </si>
  <si>
    <t>PEROLLA VIEIRA PEDRO BARBOSA 467673</t>
  </si>
  <si>
    <t>ALEXANDRO TROTA LEITE 467678</t>
  </si>
  <si>
    <t>THAUANY DE ALMEIDA SANTOS 467679</t>
  </si>
  <si>
    <t>GABRIEL ALBUQUERQUE DO NASCIMENTO 467680</t>
  </si>
  <si>
    <t>DEIVID SANTOS SOUZA 467683</t>
  </si>
  <si>
    <t>MYLENA MACEDO DA CUNHA FERNANDES DUARTE 467684</t>
  </si>
  <si>
    <t>CIDNEA FERRO PEREIRA 467685</t>
  </si>
  <si>
    <t>JOÃO VCTOR DE SOUZA AZEREDO 467686</t>
  </si>
  <si>
    <t>DILCILENE MENDES DA HORA 467687</t>
  </si>
  <si>
    <t>ALLAN CUNHA SANTOS 467688</t>
  </si>
  <si>
    <t>VITORIA MELO DA PASCOA 467690</t>
  </si>
  <si>
    <t>ANGÉLICA SILVA FERREIRA 467692</t>
  </si>
  <si>
    <t>LORENA REBECA M. SOUZA AZEVEDO LIMA 467693</t>
  </si>
  <si>
    <t>MYRIAN DA SILVA ARAÚJO 467695</t>
  </si>
  <si>
    <t>VALENTINA MARTINS DA SILVA 467697</t>
  </si>
  <si>
    <t>PAULO XIMENES VILLANOVA 467701</t>
  </si>
  <si>
    <t>SHEILA VIRGINIA SILVA DA COSTA 467702</t>
  </si>
  <si>
    <t>HENRY ULTRAMAR PELUZO 467705</t>
  </si>
  <si>
    <t>MARINA ALVES HERNANDES LEITE 467706</t>
  </si>
  <si>
    <t>MARIA EDUARDA ERDITE ATHANISIO 467709</t>
  </si>
  <si>
    <t>MIGUEL LUCAS ALVES DA SILVA 467711</t>
  </si>
  <si>
    <t>MIRIAN RIBEIRO ALVES 467712</t>
  </si>
  <si>
    <t xml:space="preserve">NO PEDIDO NÃO TEM H. DE SOL MÉDICA </t>
  </si>
  <si>
    <t>SEM H DE SOL DA ENFER.</t>
  </si>
  <si>
    <t>1ª cha 12:29 2ª cham 12:56 3ª cham não achou pct</t>
  </si>
  <si>
    <t>LIBERAÇÃO DA URINA ÀS 13:40</t>
  </si>
  <si>
    <t xml:space="preserve">SEM H DE COLETA </t>
  </si>
  <si>
    <t>PCT NÃO RESPONDEU 1ª CHAMA. 2ª CHAM ÀS 15:37</t>
  </si>
  <si>
    <t>EAS ÀS 16:32</t>
  </si>
  <si>
    <t>SEM H DE DIGITAÇÃO</t>
  </si>
  <si>
    <t>HELIO ALTEMORA FONTENELE DA SILVA 467714</t>
  </si>
  <si>
    <t>ANNA LUIZA CARDOSO SILVA 467716</t>
  </si>
  <si>
    <t>CARLOS EDUARDO SILVA NOLA 467719</t>
  </si>
  <si>
    <t>JOÃO MIGUEL FERREIRA DOS SANTOS 437720</t>
  </si>
  <si>
    <t>JOÃO HENRIQUE OLIVEIRA GOMES DA SILVA 467721</t>
  </si>
  <si>
    <t>JOÃO PAULO DA SILVA TAVEIRA 467722</t>
  </si>
  <si>
    <t>LILIAN DA SILVA SAMPAIO AMANTINO 467725</t>
  </si>
  <si>
    <t>ANNA LUZIA CARDOSO SILVA 467726</t>
  </si>
  <si>
    <t>YASMIN LUISA DE MENEZES ANIBAL SIQUEIRA 437727</t>
  </si>
  <si>
    <t>AMANDA DUARTE DE ANDRADE DE CARVALHO 467728</t>
  </si>
  <si>
    <t>MAYA DOUHAY JESUS DA ROSA 467731</t>
  </si>
  <si>
    <t>HELIO ALTEMORA FONTENELE DA SILVA 467732</t>
  </si>
  <si>
    <t>CAUA FILIPE AGUIAR DOS SANTOS 437733</t>
  </si>
  <si>
    <t>EAS ÀS 21:00</t>
  </si>
  <si>
    <t xml:space="preserve">PAINEL CARDÍACO </t>
  </si>
  <si>
    <t>ZENAIDE SILVA DOS REIS 467746</t>
  </si>
  <si>
    <t>ISABELLY DIAS DA ROCHA 467749</t>
  </si>
  <si>
    <t>PEDIDO MANUAL // NÃO TEM H. DE SOL DA ENFER</t>
  </si>
  <si>
    <t>GABRIEL CONCEIÇÃO CARDOSO 467760</t>
  </si>
  <si>
    <t>LAURA ALVARENGA NASCIMENTO DOS SANTOS 467764</t>
  </si>
  <si>
    <t>MAITE DIAS DE SOUZA 467766</t>
  </si>
  <si>
    <t>ANNA JULIA PIRES SOUZA 467771</t>
  </si>
  <si>
    <t xml:space="preserve">LUNNA DUARTE NUNES 467773 </t>
  </si>
  <si>
    <t>MIKAELLA SOARES DOS SANTOS 467777</t>
  </si>
  <si>
    <t>THEO PEREIRA LOPES DE MELO 467778</t>
  </si>
  <si>
    <t>LEONARDO URUGUAY DE MORAES 467779</t>
  </si>
  <si>
    <t>BRYAN IKKI BARBOSA LACERDA 467782</t>
  </si>
  <si>
    <t>LUCCA CANTANHEDE RODRIGUES BAHIA 467785</t>
  </si>
  <si>
    <t>EDUARDA SILVA DE MELLO ANDRADE 467787</t>
  </si>
  <si>
    <t>GAEL HONORIO DA FONSECA 467788</t>
  </si>
  <si>
    <t>JULIA SIQUEIRA BISPO DOS SANTOS 467789</t>
  </si>
  <si>
    <t>EMILLY CARNEIRO DOS SANTOS 467792</t>
  </si>
  <si>
    <t>SE, H. SOL DA ENFERM</t>
  </si>
  <si>
    <t xml:space="preserve">SEM H. DE SOL MÉDICA </t>
  </si>
  <si>
    <t>EAS DIGITADO ÀS 17:23</t>
  </si>
  <si>
    <t xml:space="preserve">SEM H. DA COLETA </t>
  </si>
  <si>
    <t>THAMARA CRISTINA DE SOUZA LOUREIRO 467793</t>
  </si>
  <si>
    <t>ALINE SANTOS ABREU DA CUNHA 467795</t>
  </si>
  <si>
    <t>ANIQUE DA CONCEIÇÃO SABINO DE SOUZA 467796</t>
  </si>
  <si>
    <t>FABIANA TEODORO DAMASCENO 467797</t>
  </si>
  <si>
    <t>MARIA FLOR VASCONECLOS BASILIO IGNACIO 467798</t>
  </si>
  <si>
    <t>FERNANDO DOS SANTOS LACOVELLI 467799</t>
  </si>
  <si>
    <t>MARILIA CRUZ PORTO FILBRICH 467809</t>
  </si>
  <si>
    <t xml:space="preserve">PEDIDO MANIUAL </t>
  </si>
  <si>
    <t>WESLEY ELIAS MONTEZUMA FILHO 467812</t>
  </si>
  <si>
    <t>GUILHERME LIMA DA SILVA 467814</t>
  </si>
  <si>
    <t>MARIA BARBOSA FELISMINO 467815</t>
  </si>
  <si>
    <t>WANDERLEI DOS SANTOS BARBAS 467817</t>
  </si>
  <si>
    <t>PLANTAO 03/10/22 DIURNO 07: 00 AS 19:00</t>
  </si>
  <si>
    <t>PLANTÃO 03 A 04 /10/22 NOTURNO 19:00 AS 07:00</t>
  </si>
  <si>
    <t>PLANTÃO 04 A 05 /10/22 NOTURNO 19:00 AS 07:00</t>
  </si>
  <si>
    <t>PLANTÃO 06 A 07 /10/22 NOTURNO 19:00 AS 07:00</t>
  </si>
  <si>
    <t>PLANTAO 05/10/22 DIURNO 07: 00 AS 19:00</t>
  </si>
  <si>
    <t>PLANTAO 04/10/22 DIURNO 07: 00 AS 19:00</t>
  </si>
  <si>
    <t>PLANTAO 06/10/22 DIURNO 07: 00 AS 19:00</t>
  </si>
  <si>
    <t>PLANTAO 07/10/22 DIURNO 07: 00 AS 19:00</t>
  </si>
  <si>
    <t>PLANTÃO 05 A 06 /10/22 NOTURNO 19:00 AS 07:00</t>
  </si>
  <si>
    <t>PLANTÃO 07 A 08 /10/22 NOTURNO 19:00 AS 07:00</t>
  </si>
  <si>
    <t>PLANTAO 08/10/22 DIURNO 07: 00 AS 19:00</t>
  </si>
  <si>
    <t>THAMIRES RANGEL DA SILVA PEREIRA DE CARVALHO 467823</t>
  </si>
  <si>
    <t>CARLA RODRIGUES MORAES DA SILVA 467832</t>
  </si>
  <si>
    <t>LINDALVA NOBERTO DA SILVA 467833</t>
  </si>
  <si>
    <t>DENISE COSTA FERREIRA GIRÃO 467837</t>
  </si>
  <si>
    <t>MARCOS VINICIUS LEONEL DA SILVA 467838</t>
  </si>
  <si>
    <t>ANNA CAROLINY SOARES MENDES 467839</t>
  </si>
  <si>
    <t>FERNDIDANDO RAMO DE OLIVEIRA 467840</t>
  </si>
  <si>
    <t>LAURA VIEIRA LIMA DA SILVA 467842</t>
  </si>
  <si>
    <t>ANTONI JOSE OLIVEIRA FIGUEIREDO 467843</t>
  </si>
  <si>
    <t>SAMUEL VICTOR  MORENO DOS SANTOS 467844</t>
  </si>
  <si>
    <t>MAITE GOULART MACARIO 467846</t>
  </si>
  <si>
    <t>MIRELLA DA CRUZ RIBEIRO 467847</t>
  </si>
  <si>
    <t>ITALO NASCIMENTO RODRIGUES 467850</t>
  </si>
  <si>
    <t>NICOLLAS NASCIMENTO LUZ 467851</t>
  </si>
  <si>
    <t>MARIA APARECIDA MEIRA ROCHA 467853</t>
  </si>
  <si>
    <t>MARCOS VINICIUS R. B. FERREIRA DA SILVA 467856</t>
  </si>
  <si>
    <t>SOPHIA MAGNO PEREIRA DE OLIVEIRA 467857</t>
  </si>
  <si>
    <t>JOÃO LUCAS CANTANHEDE DE SOUZA 467858</t>
  </si>
  <si>
    <t>1ª CHAMADA 09:30 2ª CHAMADA 09:38</t>
  </si>
  <si>
    <t>EAS ÀS 17:19</t>
  </si>
  <si>
    <t>SEM H. DE DIGITAÇÃO</t>
  </si>
  <si>
    <t>PLANTÃO 08 A 09 /10/22 NOTURNO 19:00 AS 07:00</t>
  </si>
  <si>
    <t>MARIA EDUARDA MONTEIRO DOS REIS 467859</t>
  </si>
  <si>
    <t>SYLVIO PINTO DE SOUZA 467860</t>
  </si>
  <si>
    <t>ETHAN SANTOS DA SILVA 467863</t>
  </si>
  <si>
    <t>LUCIANO SILVA DE SOUZA 467874</t>
  </si>
  <si>
    <t>ESTER DE ALMEIDA FRANCA 467866</t>
  </si>
  <si>
    <t>VICENTE NASCIMENTO DA SILVA 467867</t>
  </si>
  <si>
    <t>MANUELLA BATISTA SOUZA 467869</t>
  </si>
  <si>
    <t>ALICE CANDIDO CAVALCANTE 467870</t>
  </si>
  <si>
    <t>PEDRO HENRIQUE SANTA DE MIRANDA 467872</t>
  </si>
  <si>
    <t>PLANTAO 09/10/22 DIURNO 07: 00 AS 19:00</t>
  </si>
  <si>
    <t>MIGUEL MENDES FEITOSA 467878</t>
  </si>
  <si>
    <t>GABRIEL CONCEIÇÃO CARDOSO 467895</t>
  </si>
  <si>
    <t>MURILO DOS SANTOS RANGEL 467902</t>
  </si>
  <si>
    <t>LUAN FERREIRA DIAS 467903</t>
  </si>
  <si>
    <t>WALLACE PEREIRA  MAIA NETO 467908</t>
  </si>
  <si>
    <t>ANNA JULIA PIRES SOUSA 467909</t>
  </si>
  <si>
    <t>MIGUEL MOTA DOMINGOS DE CARO 467911</t>
  </si>
  <si>
    <t>MIKAELLA SOARES DOS SANTOS 467912</t>
  </si>
  <si>
    <t>HELLENA MARTINHO AMARAL SILVA 467913</t>
  </si>
  <si>
    <t>MARCIO NEVES DA SILVA 467914</t>
  </si>
  <si>
    <t>LUCAS MIGUEL DOS SANTOS 467915</t>
  </si>
  <si>
    <t>JORGE GUILHERME BRAGA GOMES 467916</t>
  </si>
  <si>
    <t>MARCIA REGINA BASTOS NUNES DE SOUZA 467917</t>
  </si>
  <si>
    <t>CAROLAYNE DA SILVA CONCEIÇÃO 467918</t>
  </si>
  <si>
    <t>ALICE ELIAS NEJAIM COSTA 467919</t>
  </si>
  <si>
    <t>MARIA CLARA DE ABREU SABOIA 467921</t>
  </si>
  <si>
    <t>ALEXANDRE DA SILVA BARROS JUNIOR 467922</t>
  </si>
  <si>
    <t>LUIZ GUSTAVO GOMES JUNIOR 467923</t>
  </si>
  <si>
    <t>IAGO CARVALHO AVILA 467924</t>
  </si>
  <si>
    <t>RAIMUNDO NONATO SILVA BRITO 467925</t>
  </si>
  <si>
    <t>TAIANY ADELIA CATHARINA TONES DE ALMEIDA 467927</t>
  </si>
  <si>
    <t>HELENA LIMA OLIVEIRA 467929</t>
  </si>
  <si>
    <t>MARCIO NEVES DA SILVA 467930</t>
  </si>
  <si>
    <t>LEVI RAMOS DE SOUZA 467931</t>
  </si>
  <si>
    <t>MILLENA CRUZ DA SILVA LIMA 467933</t>
  </si>
  <si>
    <t>MARIA LUZIA PERDONE DA SILVA 467934</t>
  </si>
  <si>
    <t>BEATRIZ SANTANA DE CARVALHO 467936</t>
  </si>
  <si>
    <t>ARTHUR DE ANDRADE SANTANA FRANCISCO 467937</t>
  </si>
  <si>
    <t>KAILLAYNE VICTORIA SOUZA DOS SANTOS 467938</t>
  </si>
  <si>
    <t>VERONICA QUEIROZ DA SILVA 467939</t>
  </si>
  <si>
    <t>GILSON VERGILIO MORAES DA SILVA 467940</t>
  </si>
  <si>
    <t>PEDIDO MANUAL  ( PAINEL CARDÍACO )</t>
  </si>
  <si>
    <t>EAS CHEGOU ÀS 14:23 E FOI LIBERADO ÀS 16:04</t>
  </si>
  <si>
    <t>SEM H. DE SOL DA ENFERM</t>
  </si>
  <si>
    <t>2ª PEDIDO AMILASE E LIPASE ÀS 13:49</t>
  </si>
  <si>
    <t>SEM H. DE SOL DE COLETA  // 17:53 PACIENTE COM FEBRE</t>
  </si>
  <si>
    <t>ÀS 16:47 PCT NÃO FOI LOCALIZADO // 17:12 PCT LOCALIZ. NO CONSULTÓRIO</t>
  </si>
  <si>
    <t>LUCAS DA CUNHA GONÇALVES 467941</t>
  </si>
  <si>
    <t>PEROLA MORGADO DE CARVALHO E SILVA 467943</t>
  </si>
  <si>
    <t>WILLIAN DA FONSECA DOS SANTOS 467944</t>
  </si>
  <si>
    <t>CARLOS DOMINGOS LOPES PEREIRA 467945</t>
  </si>
  <si>
    <t>MARIA SOPHIA DOS SANTOS DE MELO 467950</t>
  </si>
  <si>
    <t>SEM H. DE SOL DE COLETA</t>
  </si>
  <si>
    <t>EAS ÀS 19:40 ( 1ª CHAMADA 19:40 / 2ª CHAMADA 20:01 )</t>
  </si>
  <si>
    <t>DENIS BARBOSA DOS SANTOS 467951</t>
  </si>
  <si>
    <t>COLHIDO PELA ENFERMAGEM</t>
  </si>
  <si>
    <t>PLANTÃO 09 A 10/10/22 NOTURNO 19:00 AS 07:00</t>
  </si>
  <si>
    <t>10/1022</t>
  </si>
  <si>
    <t>PLANTAO 10/10/22 DIURNO 07: 00 AS 19:00</t>
  </si>
  <si>
    <t>LUANA DOMICIANO PEREIRA 467969</t>
  </si>
  <si>
    <t>CARLOS JOSE LOPES 467971</t>
  </si>
  <si>
    <t>WALBER WANDERSON CRUZ CORREIA 467978</t>
  </si>
  <si>
    <t>EDINA MARIA GOMES AFONSO 467979</t>
  </si>
  <si>
    <t>ENZO GABRIEL LOPES DE PAULA 467980</t>
  </si>
  <si>
    <t>MARCOS HENRIQUE FERREIRA DA SILVA 467982</t>
  </si>
  <si>
    <t>ENZO GABRIEL SOUZA LUCIO RIBEIRO 467985</t>
  </si>
  <si>
    <t>ARTHUR FERNANDES PITTA 467986</t>
  </si>
  <si>
    <t>SEVERINA PATRICIA DA SILVEIRA 467989</t>
  </si>
  <si>
    <t>BERNARDO SALES DE ARAÚJO 467990</t>
  </si>
  <si>
    <t>HEITOR DA SILVA NOGUEIRA MCHADO 467991</t>
  </si>
  <si>
    <t>MARIA FLOR ARAÚJO BEZERRA 467992</t>
  </si>
  <si>
    <t>MARIA JULIA SANTOS DE OLIVEIRA 467993</t>
  </si>
  <si>
    <t>CARLOS ALBERTO LUIZ 467996</t>
  </si>
  <si>
    <t>KAYLAINE BAZILIO FERREIRA 467997</t>
  </si>
  <si>
    <t>MARTA DE ANDRADE LEAL DA SILVA 467998</t>
  </si>
  <si>
    <t>ALANA LAMARCK PEREIRA 467999</t>
  </si>
  <si>
    <t>MARIA VALENTINA MOREIRA DE CASTRO 468000</t>
  </si>
  <si>
    <t>LOAH RODRIGUES FLOR BARBOSA 468001</t>
  </si>
  <si>
    <t>HELENA MAIA SILVA 468002</t>
  </si>
  <si>
    <t>BENJAMIN CORREIA XAVIER MENEZES 468003</t>
  </si>
  <si>
    <t>DANIELE MONTEIRO DA SILVA 468004</t>
  </si>
  <si>
    <t>MANUELA SALVADOR DE SOUZA 468006</t>
  </si>
  <si>
    <t>MANOELA GUIMARAÃES LEAL 468007</t>
  </si>
  <si>
    <t>MILENA SALVADOR DE SOUZA 468009</t>
  </si>
  <si>
    <t>FRANCILENE PEREIRA DE SOUZA SILVA 468010</t>
  </si>
  <si>
    <t>ISRAEL DA SILVA  FERREIRA 468011</t>
  </si>
  <si>
    <t>INGRID LIMA DE OLIVEIRA 468012</t>
  </si>
  <si>
    <t>EMANUEL VITOR DE PAULA G.DA SILVA 468014</t>
  </si>
  <si>
    <t>ROBERTA LARISSA PAIVA DO NASCIMENTO 468015</t>
  </si>
  <si>
    <t>MARIA VALENTINA LAUREANO PIMENTA 468017</t>
  </si>
  <si>
    <t>MARIA LUZIA PERDONE DA SILVA 468018</t>
  </si>
  <si>
    <t>ADRIELLE ARAÚJO DUARTE 468019</t>
  </si>
  <si>
    <t>MARIA CELIA DOS SANTOS 468022</t>
  </si>
  <si>
    <t xml:space="preserve">PEDIDO MANUAL </t>
  </si>
  <si>
    <t>1ª CHAMA 14:25 //2ª CHAMA 14:45 ( COAGULADO *MÉDICO CIENTE )</t>
  </si>
  <si>
    <t>FICHA COM 2 HORÁRIO : 13:50 E 13:55</t>
  </si>
  <si>
    <t>PEDIDO MANUAL// SEM H DE SOL DA ENFERM</t>
  </si>
  <si>
    <t>PEDIDO MANUAL // SEM H DE SOL DA ENFER</t>
  </si>
  <si>
    <t>CIBELLY RAMALHO CARNEIRO 468023</t>
  </si>
  <si>
    <t>YAGO GONÇALVES MARTINS 468025</t>
  </si>
  <si>
    <t>AGATHA DE SOUZA NOGUEIRA 468026</t>
  </si>
  <si>
    <t>PEDRO HEITOR RIBEIRO JOEVINO 468027</t>
  </si>
  <si>
    <t>ANDREIA DOS SANTOS DA SILVA 468028</t>
  </si>
  <si>
    <t>ÀS 19:15 PCT ESTAVA NO RAIOS X</t>
  </si>
  <si>
    <t>LAURA ROCHA VIEIRA 468029</t>
  </si>
  <si>
    <t>ROSA MARIA FERREIRA BASTOS 468030</t>
  </si>
  <si>
    <t>MURILO NAMI OLIEVIAR PESTANA 468033</t>
  </si>
  <si>
    <t>FRANCIELLE MONTEIRO SILVA 468034</t>
  </si>
  <si>
    <t>ANDREW GUIMARÃES LIMA 468032</t>
  </si>
  <si>
    <t>EDUARDA BORGES CORDEIRO 468021</t>
  </si>
  <si>
    <t>PEDIDO SEM HORÁRIO DE COLETA DO LAB</t>
  </si>
  <si>
    <t>PEDIDO MANUAL // HORÁRIO DIVERGENTE</t>
  </si>
  <si>
    <t xml:space="preserve">PACIENTE SEM FICHA, COM RESULTADO NO SISTEMA </t>
  </si>
  <si>
    <t>ALICE MELLO SANTOS 468048</t>
  </si>
  <si>
    <t>ANTONIO FRANCISCO LYCURGO DE FARIA 468049</t>
  </si>
  <si>
    <t>FERNANDA CRISTINA LOUENÇO DE PAULA 468051</t>
  </si>
  <si>
    <t>BENICIO OCTAVIO FERREIRA SANTOS 468053</t>
  </si>
  <si>
    <t>VITÓRIA CORREA RODRIGUES 468054</t>
  </si>
  <si>
    <t>MIGUEL LIMA BARBOSA 468055</t>
  </si>
  <si>
    <t>PEDIDO MANUAL / SEM  H DE SOL DA ENFERM</t>
  </si>
  <si>
    <t>SEM H DE COLETA DO LAB / SEM H DE SOL DA ENFERM</t>
  </si>
  <si>
    <t>SEM H DE SOL DA ENFERM</t>
  </si>
  <si>
    <t xml:space="preserve">PEDIDO MANUAL / SEM H DE SOL DA ENFERM </t>
  </si>
  <si>
    <t>PEDIDO MANUAL / SEM H DE SOL DA ENFERM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</si>
</sst>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20" fontId="3" fillId="0" borderId="1" xfId="0" applyNumberFormat="1" applyFont="1" applyBorder="1" applyAlignment="1"/>
    <xf numFmtId="0" fontId="3" fillId="0" borderId="8" xfId="0" applyFont="1" applyBorder="1" applyAlignment="1"/>
    <xf numFmtId="0" fontId="3" fillId="0" borderId="1" xfId="0" applyFont="1" applyBorder="1"/>
    <xf numFmtId="2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0" borderId="8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0" fontId="5" fillId="2" borderId="1" xfId="0" applyNumberFormat="1" applyFont="1" applyFill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0" fontId="0" fillId="0" borderId="14" xfId="0" applyBorder="1"/>
    <xf numFmtId="0" fontId="2" fillId="0" borderId="1" xfId="0" applyFont="1" applyBorder="1"/>
    <xf numFmtId="0" fontId="6" fillId="0" borderId="1" xfId="0" applyFont="1" applyBorder="1"/>
    <xf numFmtId="20" fontId="2" fillId="0" borderId="1" xfId="0" applyNumberFormat="1" applyFont="1" applyBorder="1"/>
    <xf numFmtId="0" fontId="2" fillId="0" borderId="1" xfId="0" applyFont="1" applyBorder="1" applyAlignment="1"/>
    <xf numFmtId="0" fontId="3" fillId="0" borderId="1" xfId="0" applyFont="1" applyBorder="1" applyAlignment="1">
      <alignment horizontal="left"/>
    </xf>
    <xf numFmtId="20" fontId="8" fillId="0" borderId="1" xfId="0" applyNumberFormat="1" applyFont="1" applyBorder="1" applyAlignment="1">
      <alignment horizontal="center"/>
    </xf>
    <xf numFmtId="0" fontId="0" fillId="0" borderId="0" xfId="0" applyBorder="1"/>
    <xf numFmtId="46" fontId="0" fillId="0" borderId="0" xfId="0" applyNumberFormat="1"/>
    <xf numFmtId="0" fontId="0" fillId="4" borderId="0" xfId="0" applyFill="1"/>
    <xf numFmtId="0" fontId="1" fillId="5" borderId="2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0" fontId="0" fillId="5" borderId="20" xfId="0" applyNumberFormat="1" applyFont="1" applyFill="1" applyBorder="1" applyAlignment="1">
      <alignment horizontal="center" vertical="center"/>
    </xf>
    <xf numFmtId="10" fontId="0" fillId="5" borderId="0" xfId="0" applyNumberFormat="1" applyFont="1" applyFill="1" applyBorder="1" applyAlignment="1">
      <alignment horizontal="center" vertical="center"/>
    </xf>
    <xf numFmtId="10" fontId="0" fillId="5" borderId="14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/>
    <xf numFmtId="0" fontId="3" fillId="0" borderId="8" xfId="0" applyFont="1" applyBorder="1"/>
    <xf numFmtId="0" fontId="6" fillId="0" borderId="1" xfId="0" applyFont="1" applyBorder="1" applyAlignment="1">
      <alignment horizontal="center" vertical="center"/>
    </xf>
    <xf numFmtId="20" fontId="8" fillId="4" borderId="1" xfId="0" applyNumberFormat="1" applyFont="1" applyFill="1" applyBorder="1" applyAlignment="1">
      <alignment horizontal="center"/>
    </xf>
    <xf numFmtId="20" fontId="6" fillId="0" borderId="1" xfId="0" applyNumberFormat="1" applyFont="1" applyBorder="1"/>
    <xf numFmtId="0" fontId="6" fillId="0" borderId="8" xfId="0" applyFont="1" applyBorder="1"/>
    <xf numFmtId="20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3" xfId="0" applyFont="1" applyBorder="1"/>
    <xf numFmtId="0" fontId="6" fillId="0" borderId="3" xfId="0" applyFont="1" applyBorder="1"/>
    <xf numFmtId="20" fontId="10" fillId="4" borderId="1" xfId="0" applyNumberFormat="1" applyFont="1" applyFill="1" applyBorder="1" applyAlignment="1">
      <alignment horizontal="center"/>
    </xf>
    <xf numFmtId="0" fontId="3" fillId="0" borderId="0" xfId="0" applyFont="1" applyBorder="1"/>
    <xf numFmtId="20" fontId="2" fillId="4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20" fontId="2" fillId="2" borderId="8" xfId="0" applyNumberFormat="1" applyFont="1" applyFill="1" applyBorder="1" applyAlignment="1">
      <alignment horizontal="center"/>
    </xf>
    <xf numFmtId="20" fontId="2" fillId="4" borderId="8" xfId="0" applyNumberFormat="1" applyFont="1" applyFill="1" applyBorder="1" applyAlignment="1">
      <alignment horizontal="center"/>
    </xf>
    <xf numFmtId="0" fontId="3" fillId="0" borderId="9" xfId="0" applyFont="1" applyBorder="1"/>
    <xf numFmtId="20" fontId="3" fillId="2" borderId="12" xfId="0" applyNumberFormat="1" applyFont="1" applyFill="1" applyBorder="1" applyAlignment="1"/>
    <xf numFmtId="20" fontId="2" fillId="4" borderId="5" xfId="0" applyNumberFormat="1" applyFont="1" applyFill="1" applyBorder="1" applyAlignment="1">
      <alignment horizontal="center"/>
    </xf>
    <xf numFmtId="20" fontId="10" fillId="4" borderId="8" xfId="0" applyNumberFormat="1" applyFont="1" applyFill="1" applyBorder="1" applyAlignment="1">
      <alignment horizontal="center"/>
    </xf>
    <xf numFmtId="20" fontId="3" fillId="2" borderId="12" xfId="0" applyNumberFormat="1" applyFont="1" applyFill="1" applyBorder="1" applyAlignment="1">
      <alignment horizontal="center"/>
    </xf>
    <xf numFmtId="20" fontId="2" fillId="2" borderId="12" xfId="0" applyNumberFormat="1" applyFont="1" applyFill="1" applyBorder="1" applyAlignment="1">
      <alignment horizontal="center"/>
    </xf>
    <xf numFmtId="0" fontId="6" fillId="0" borderId="7" xfId="0" applyFont="1" applyBorder="1"/>
    <xf numFmtId="0" fontId="3" fillId="0" borderId="9" xfId="0" applyFont="1" applyBorder="1" applyAlignment="1">
      <alignment horizontal="left"/>
    </xf>
    <xf numFmtId="20" fontId="8" fillId="4" borderId="1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20" fontId="2" fillId="2" borderId="13" xfId="0" applyNumberFormat="1" applyFont="1" applyFill="1" applyBorder="1" applyAlignment="1">
      <alignment horizontal="center"/>
    </xf>
    <xf numFmtId="20" fontId="8" fillId="4" borderId="12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20" fontId="2" fillId="2" borderId="5" xfId="0" applyNumberFormat="1" applyFont="1" applyFill="1" applyBorder="1" applyAlignment="1">
      <alignment horizontal="center"/>
    </xf>
    <xf numFmtId="20" fontId="8" fillId="4" borderId="1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20" fontId="2" fillId="2" borderId="10" xfId="0" applyNumberFormat="1" applyFont="1" applyFill="1" applyBorder="1" applyAlignment="1">
      <alignment horizontal="center"/>
    </xf>
    <xf numFmtId="20" fontId="2" fillId="2" borderId="0" xfId="0" applyNumberFormat="1" applyFont="1" applyFill="1" applyBorder="1" applyAlignment="1">
      <alignment horizontal="center"/>
    </xf>
    <xf numFmtId="20" fontId="2" fillId="2" borderId="11" xfId="0" applyNumberFormat="1" applyFont="1" applyFill="1" applyBorder="1" applyAlignment="1">
      <alignment horizontal="center"/>
    </xf>
    <xf numFmtId="20" fontId="10" fillId="4" borderId="5" xfId="0" applyNumberFormat="1" applyFont="1" applyFill="1" applyBorder="1" applyAlignment="1">
      <alignment horizontal="center"/>
    </xf>
    <xf numFmtId="20" fontId="2" fillId="4" borderId="10" xfId="0" applyNumberFormat="1" applyFont="1" applyFill="1" applyBorder="1" applyAlignment="1">
      <alignment horizontal="center"/>
    </xf>
    <xf numFmtId="20" fontId="2" fillId="4" borderId="1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3" fillId="2" borderId="12" xfId="0" applyFont="1" applyFill="1" applyBorder="1" applyAlignment="1"/>
    <xf numFmtId="20" fontId="2" fillId="6" borderId="1" xfId="0" applyNumberFormat="1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20" fontId="3" fillId="0" borderId="8" xfId="0" applyNumberFormat="1" applyFont="1" applyBorder="1"/>
    <xf numFmtId="20" fontId="3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6" fillId="4" borderId="1" xfId="0" applyFont="1" applyFill="1" applyBorder="1"/>
    <xf numFmtId="20" fontId="8" fillId="2" borderId="1" xfId="0" applyNumberFormat="1" applyFont="1" applyFill="1" applyBorder="1" applyAlignment="1">
      <alignment horizontal="center"/>
    </xf>
    <xf numFmtId="20" fontId="8" fillId="0" borderId="8" xfId="0" applyNumberFormat="1" applyFont="1" applyBorder="1" applyAlignment="1">
      <alignment horizontal="center"/>
    </xf>
    <xf numFmtId="20" fontId="10" fillId="2" borderId="1" xfId="0" applyNumberFormat="1" applyFont="1" applyFill="1" applyBorder="1" applyAlignment="1">
      <alignment horizontal="center"/>
    </xf>
    <xf numFmtId="20" fontId="14" fillId="3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6" fillId="4" borderId="4" xfId="0" applyFont="1" applyFill="1" applyBorder="1"/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15" xfId="0" applyBorder="1" applyAlignment="1">
      <alignment horizontal="left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0" fontId="0" fillId="0" borderId="15" xfId="0" applyNumberFormat="1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46" fontId="0" fillId="0" borderId="16" xfId="0" applyNumberFormat="1" applyBorder="1" applyAlignment="1">
      <alignment horizontal="center"/>
    </xf>
    <xf numFmtId="46" fontId="0" fillId="0" borderId="17" xfId="0" applyNumberFormat="1" applyBorder="1" applyAlignment="1">
      <alignment horizontal="center"/>
    </xf>
    <xf numFmtId="21" fontId="0" fillId="0" borderId="16" xfId="0" applyNumberFormat="1" applyBorder="1" applyAlignment="1">
      <alignment horizontal="center"/>
    </xf>
    <xf numFmtId="21" fontId="0" fillId="0" borderId="17" xfId="0" applyNumberFormat="1" applyBorder="1" applyAlignment="1">
      <alignment horizontal="center"/>
    </xf>
    <xf numFmtId="21" fontId="0" fillId="0" borderId="18" xfId="0" applyNumberFormat="1" applyBorder="1" applyAlignment="1">
      <alignment horizontal="center"/>
    </xf>
    <xf numFmtId="0" fontId="7" fillId="0" borderId="18" xfId="0" applyNumberFormat="1" applyFont="1" applyBorder="1" applyAlignment="1">
      <alignment horizontal="center" vertical="center"/>
    </xf>
    <xf numFmtId="46" fontId="0" fillId="0" borderId="18" xfId="0" applyNumberFormat="1" applyBorder="1" applyAlignment="1">
      <alignment horizontal="center"/>
    </xf>
    <xf numFmtId="164" fontId="7" fillId="0" borderId="18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16" xfId="0" applyNumberForma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0" fontId="0" fillId="0" borderId="16" xfId="0" applyNumberFormat="1" applyBorder="1" applyAlignment="1">
      <alignment horizontal="center"/>
    </xf>
  </cellXfs>
  <cellStyles count="1">
    <cellStyle name="Normal" xfId="0" builtinId="0"/>
  </cellStyles>
  <dxfs count="581"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8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sz val="8"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8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ela6" displayName="Tabela6" ref="A3:K47" totalsRowShown="0" headerRowDxfId="576" tableBorderDxfId="575">
  <autoFilter ref="A3:K47"/>
  <tableColumns count="11">
    <tableColumn id="1" name="Colunas1" dataDxfId="574"/>
    <tableColumn id="3" name="NOME " dataDxfId="573"/>
    <tableColumn id="4" name="HORA MÉDICO" dataDxfId="572"/>
    <tableColumn id="5" name="HORA ENFERMAGEM" dataDxfId="571"/>
    <tableColumn id="6" name="TEMPO RESPOSTA MINUTOS" dataDxfId="570">
      <calculatedColumnFormula>(D4-C4)</calculatedColumnFormula>
    </tableColumn>
    <tableColumn id="7" name="HORA COLETA LAB" dataDxfId="569"/>
    <tableColumn id="8" name="TEMPO RESPOSTA MINUTOS2" dataDxfId="568">
      <calculatedColumnFormula>(F4-D4)</calculatedColumnFormula>
    </tableColumn>
    <tableColumn id="9" name="HORA DIG LAUDO" dataDxfId="567"/>
    <tableColumn id="10" name="TEMPO RESPOSTA FINAL" dataDxfId="566">
      <calculatedColumnFormula>(H4-C4)</calculatedColumnFormula>
    </tableColumn>
    <tableColumn id="11" name="TEMPO COCLUSÃO LAB." dataDxfId="565">
      <calculatedColumnFormula>(H4-F4)</calculatedColumnFormula>
    </tableColumn>
    <tableColumn id="12" name="OBSEVAÇÃO" dataDxfId="5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ela62" displayName="Tabela62" ref="A3:K14" totalsRowShown="0" headerRowDxfId="421" tableBorderDxfId="420">
  <autoFilter ref="A3:K14"/>
  <tableColumns count="11">
    <tableColumn id="1" name="Colunas1" dataDxfId="419"/>
    <tableColumn id="3" name="NOME " dataDxfId="418"/>
    <tableColumn id="4" name="HORA MÉDICO" dataDxfId="417"/>
    <tableColumn id="5" name="HORA ENFERMAGEM" dataDxfId="416"/>
    <tableColumn id="6" name="TEMPO RESPOSTA MINUTOS" dataDxfId="415">
      <calculatedColumnFormula>(D4-C4)</calculatedColumnFormula>
    </tableColumn>
    <tableColumn id="7" name="HORA COLETA LAB" dataDxfId="414"/>
    <tableColumn id="8" name="TEMPO RESPOSTA MINUTOS2" dataDxfId="413">
      <calculatedColumnFormula>(F4-D4)</calculatedColumnFormula>
    </tableColumn>
    <tableColumn id="9" name="HORA DIG LAUDO" dataDxfId="412"/>
    <tableColumn id="10" name="TEMPO RESPOSTA FINAL" dataDxfId="411">
      <calculatedColumnFormula>(H4-C4)</calculatedColumnFormula>
    </tableColumn>
    <tableColumn id="11" name="TEMPO COCLUSÃO LAB." dataDxfId="410">
      <calculatedColumnFormula>(H4-F4)</calculatedColumnFormula>
    </tableColumn>
    <tableColumn id="12" name="OBSEVAÇÃO" dataDxfId="40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4" name="Tabela635" displayName="Tabela635" ref="A3:K21" totalsRowShown="0" headerRowDxfId="404" tableBorderDxfId="403">
  <autoFilter ref="A3:K21"/>
  <tableColumns count="11">
    <tableColumn id="1" name="Colunas1" dataDxfId="402"/>
    <tableColumn id="3" name="NOME " dataDxfId="401"/>
    <tableColumn id="4" name="HORA MÉDICO" dataDxfId="400"/>
    <tableColumn id="5" name="HORA ENFERMAGEM" dataDxfId="399"/>
    <tableColumn id="6" name="TEMPO RESPOSTA MINUTOS" dataDxfId="398">
      <calculatedColumnFormula>(D4-C4)</calculatedColumnFormula>
    </tableColumn>
    <tableColumn id="7" name="HORA COLETA LAB" dataDxfId="397"/>
    <tableColumn id="8" name="TEMPO RESPOSTA MINUTOS2" dataDxfId="396">
      <calculatedColumnFormula>(F4-D4)</calculatedColumnFormula>
    </tableColumn>
    <tableColumn id="9" name="HORA DIG LAUDO" dataDxfId="395"/>
    <tableColumn id="10" name="TEMPO RESPOSTA FINAL" dataDxfId="394">
      <calculatedColumnFormula>(H4-C4)</calculatedColumnFormula>
    </tableColumn>
    <tableColumn id="11" name="TEMPO COCLUSÃO LAB." dataDxfId="393">
      <calculatedColumnFormula>(H4-F4)</calculatedColumnFormula>
    </tableColumn>
    <tableColumn id="12" name="OBSEVAÇÃO" dataDxfId="3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ela63" displayName="Tabela63" ref="A3:K12" totalsRowShown="0" headerRowDxfId="387" tableBorderDxfId="386">
  <autoFilter ref="A3:K12"/>
  <tableColumns count="11">
    <tableColumn id="1" name="Colunas1" dataDxfId="385"/>
    <tableColumn id="3" name="NOME " dataDxfId="384"/>
    <tableColumn id="4" name="HORA MÉDICO" dataDxfId="383"/>
    <tableColumn id="5" name="HORA ENFERMAGEM" dataDxfId="382"/>
    <tableColumn id="6" name="TEMPO RESPOSTA MINUTOS" dataDxfId="381">
      <calculatedColumnFormula>(D4-C4)</calculatedColumnFormula>
    </tableColumn>
    <tableColumn id="7" name="HORA COLETA LAB" dataDxfId="380"/>
    <tableColumn id="8" name="TEMPO RESPOSTA MINUTOS2" dataDxfId="379">
      <calculatedColumnFormula>(F4-D4)</calculatedColumnFormula>
    </tableColumn>
    <tableColumn id="9" name="HORA DIG LAUDO" dataDxfId="378"/>
    <tableColumn id="10" name="TEMPO RESPOSTA FINAL" dataDxfId="377">
      <calculatedColumnFormula>(H4-C4)</calculatedColumnFormula>
    </tableColumn>
    <tableColumn id="11" name="TEMPO COCLUSÃO LAB." dataDxfId="376">
      <calculatedColumnFormula>(H4-F4)</calculatedColumnFormula>
    </tableColumn>
    <tableColumn id="12" name="OBSEVAÇÃO" dataDxfId="3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" name="Tabela64" displayName="Tabela64" ref="A3:K29" totalsRowShown="0" headerRowDxfId="370" tableBorderDxfId="369">
  <autoFilter ref="A3:K29"/>
  <tableColumns count="11">
    <tableColumn id="1" name="Colunas1" dataDxfId="368"/>
    <tableColumn id="3" name="NOME " dataDxfId="367"/>
    <tableColumn id="4" name="HORA MÉDICO" dataDxfId="366"/>
    <tableColumn id="5" name="HORA ENFERMAGEM" dataDxfId="365"/>
    <tableColumn id="6" name="TEMPO RESPOSTA MINUTOS" dataDxfId="364">
      <calculatedColumnFormula>(D4-C4)</calculatedColumnFormula>
    </tableColumn>
    <tableColumn id="7" name="HORA COLETA LAB" dataDxfId="363"/>
    <tableColumn id="8" name="TEMPO RESPOSTA MINUTOS2" dataDxfId="362">
      <calculatedColumnFormula>(F4-D4)</calculatedColumnFormula>
    </tableColumn>
    <tableColumn id="9" name="HORA DIG LAUDO" dataDxfId="361"/>
    <tableColumn id="10" name="TEMPO RESPOSTA FINAL" dataDxfId="360">
      <calculatedColumnFormula>(H4-C4)</calculatedColumnFormula>
    </tableColumn>
    <tableColumn id="11" name="TEMPO COCLUSÃO LAB." dataDxfId="359">
      <calculatedColumnFormula>(H4-F4)</calculatedColumnFormula>
    </tableColumn>
    <tableColumn id="12" name="OBSEVAÇÃO" dataDxfId="3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" name="Tabela65" displayName="Tabela65" ref="A3:K14" totalsRowShown="0" headerRowDxfId="353" tableBorderDxfId="352">
  <autoFilter ref="A3:K14"/>
  <tableColumns count="11">
    <tableColumn id="1" name="Colunas1" dataDxfId="351"/>
    <tableColumn id="3" name="NOME " dataDxfId="350"/>
    <tableColumn id="4" name="HORA MÉDICO" dataDxfId="349"/>
    <tableColumn id="5" name="HORA ENFERMAGEM" dataDxfId="348"/>
    <tableColumn id="6" name="TEMPO RESPOSTA MINUTOS" dataDxfId="347">
      <calculatedColumnFormula>(D4-C4)</calculatedColumnFormula>
    </tableColumn>
    <tableColumn id="7" name="HORA COLETA LAB" dataDxfId="346"/>
    <tableColumn id="8" name="TEMPO RESPOSTA MINUTOS2" dataDxfId="345">
      <calculatedColumnFormula>(F4-D4)</calculatedColumnFormula>
    </tableColumn>
    <tableColumn id="9" name="HORA DIG LAUDO" dataDxfId="344"/>
    <tableColumn id="10" name="TEMPO RESPOSTA FINAL" dataDxfId="343">
      <calculatedColumnFormula>(H4-C4)</calculatedColumnFormula>
    </tableColumn>
    <tableColumn id="11" name="TEMPO COCLUSÃO LAB." dataDxfId="342">
      <calculatedColumnFormula>(H4-F4)</calculatedColumnFormula>
    </tableColumn>
    <tableColumn id="12" name="OBSEVAÇÃO" dataDxfId="34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" name="Tabela66" displayName="Tabela66" ref="A3:K37" totalsRowShown="0" headerRowDxfId="336" tableBorderDxfId="335">
  <autoFilter ref="A3:K37"/>
  <tableColumns count="11">
    <tableColumn id="1" name="Colunas1" dataDxfId="334"/>
    <tableColumn id="3" name="NOME " dataDxfId="333"/>
    <tableColumn id="4" name="HORA MÉDICO" dataDxfId="332"/>
    <tableColumn id="5" name="HORA ENFERMAGEM" dataDxfId="331"/>
    <tableColumn id="6" name="TEMPO RESPOSTA MINUTOS" dataDxfId="330">
      <calculatedColumnFormula>(D4-C4)</calculatedColumnFormula>
    </tableColumn>
    <tableColumn id="7" name="HORA COLETA LAB" dataDxfId="329"/>
    <tableColumn id="8" name="TEMPO RESPOSTA MINUTOS2" dataDxfId="328">
      <calculatedColumnFormula>(F4-D4)</calculatedColumnFormula>
    </tableColumn>
    <tableColumn id="9" name="HORA DIG LAUDO" dataDxfId="327"/>
    <tableColumn id="10" name="TEMPO RESPOSTA FINAL" dataDxfId="326">
      <calculatedColumnFormula>(H4-C4)</calculatedColumnFormula>
    </tableColumn>
    <tableColumn id="11" name="TEMPO COCLUSÃO LAB." dataDxfId="325">
      <calculatedColumnFormula>(H4-F4)</calculatedColumnFormula>
    </tableColumn>
    <tableColumn id="12" name="OBSEVAÇÃO" dataDxfId="32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Tabela69" displayName="Tabela69" ref="A3:K20" totalsRowShown="0" headerRowDxfId="318" tableBorderDxfId="317">
  <autoFilter ref="A3:K20"/>
  <tableColumns count="11">
    <tableColumn id="1" name="Colunas1" dataDxfId="316"/>
    <tableColumn id="3" name="NOME " dataDxfId="315"/>
    <tableColumn id="4" name="HORA MÉDICO" dataDxfId="314"/>
    <tableColumn id="5" name="HORA ENFERMAGEM" dataDxfId="313"/>
    <tableColumn id="6" name="TEMPO RESPOSTA MINUTOS" dataDxfId="312">
      <calculatedColumnFormula>(D4-C4)</calculatedColumnFormula>
    </tableColumn>
    <tableColumn id="7" name="HORA COLETA LAB" dataDxfId="311"/>
    <tableColumn id="8" name="TEMPO RESPOSTA MINUTOS2" dataDxfId="310">
      <calculatedColumnFormula>(F4-D4)</calculatedColumnFormula>
    </tableColumn>
    <tableColumn id="9" name="HORA DIG LAUDO" dataDxfId="309"/>
    <tableColumn id="10" name="TEMPO RESPOSTA FINAL" dataDxfId="308">
      <calculatedColumnFormula>(H4-C4)</calculatedColumnFormula>
    </tableColumn>
    <tableColumn id="11" name="TEMPO COCLUSÃO LAB." dataDxfId="307">
      <calculatedColumnFormula>(H4-F4)</calculatedColumnFormula>
    </tableColumn>
    <tableColumn id="12" name="OBSEVAÇÃO" dataDxfId="3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ela617" displayName="Tabela617" ref="A3:K47" totalsRowShown="0" headerRowDxfId="301" tableBorderDxfId="300">
  <autoFilter ref="A3:K47"/>
  <tableColumns count="11">
    <tableColumn id="1" name="Colunas1" dataDxfId="299"/>
    <tableColumn id="3" name="NOME " dataDxfId="298"/>
    <tableColumn id="4" name="HORA MÉDICO" dataDxfId="297"/>
    <tableColumn id="5" name="HORA ENFERMAGEM" dataDxfId="296"/>
    <tableColumn id="6" name="TEMPO RESPOSTA MINUTOS" dataDxfId="295">
      <calculatedColumnFormula>(D4-C4)</calculatedColumnFormula>
    </tableColumn>
    <tableColumn id="7" name="HORA COLETA LAB" dataDxfId="294"/>
    <tableColumn id="8" name="TEMPO RESPOSTA MINUTOS2" dataDxfId="293">
      <calculatedColumnFormula>(F4-D4)</calculatedColumnFormula>
    </tableColumn>
    <tableColumn id="9" name="HORA DIG LAUDO" dataDxfId="292"/>
    <tableColumn id="10" name="TEMPO RESPOSTA FINAL" dataDxfId="291">
      <calculatedColumnFormula>(H4-C4)</calculatedColumnFormula>
    </tableColumn>
    <tableColumn id="11" name="TEMPO COCLUSÃO LAB." dataDxfId="290">
      <calculatedColumnFormula>(H4-F4)</calculatedColumnFormula>
    </tableColumn>
    <tableColumn id="12" name="OBSEVAÇÃO" dataDxfId="28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7" name="Tabela618" displayName="Tabela618" ref="A3:K47" totalsRowShown="0" headerRowDxfId="284" tableBorderDxfId="283">
  <autoFilter ref="A3:K47"/>
  <tableColumns count="11">
    <tableColumn id="1" name="Colunas1" dataDxfId="282"/>
    <tableColumn id="3" name="NOME " dataDxfId="281"/>
    <tableColumn id="4" name="HORA MÉDICO" dataDxfId="280"/>
    <tableColumn id="5" name="HORA ENFERMAGEM" dataDxfId="279"/>
    <tableColumn id="6" name="TEMPO RESPOSTA MINUTOS" dataDxfId="278">
      <calculatedColumnFormula>(D4-C4)</calculatedColumnFormula>
    </tableColumn>
    <tableColumn id="7" name="HORA COLETA LAB" dataDxfId="277"/>
    <tableColumn id="8" name="TEMPO RESPOSTA MINUTOS2" dataDxfId="276">
      <calculatedColumnFormula>(F4-D4)</calculatedColumnFormula>
    </tableColumn>
    <tableColumn id="9" name="HORA DIG LAUDO" dataDxfId="275"/>
    <tableColumn id="10" name="TEMPO RESPOSTA FINAL" dataDxfId="274">
      <calculatedColumnFormula>(H4-C4)</calculatedColumnFormula>
    </tableColumn>
    <tableColumn id="11" name="TEMPO COCLUSÃO LAB." dataDxfId="273">
      <calculatedColumnFormula>(H4-F4)</calculatedColumnFormula>
    </tableColumn>
    <tableColumn id="12" name="OBSEVAÇÃO" dataDxfId="2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8" name="Tabela619" displayName="Tabela619" ref="A3:K47" totalsRowShown="0" headerRowDxfId="267" tableBorderDxfId="266">
  <autoFilter ref="A3:K47"/>
  <tableColumns count="11">
    <tableColumn id="1" name="Colunas1" dataDxfId="265"/>
    <tableColumn id="3" name="NOME " dataDxfId="264"/>
    <tableColumn id="4" name="HORA MÉDICO" dataDxfId="263"/>
    <tableColumn id="5" name="HORA ENFERMAGEM" dataDxfId="262"/>
    <tableColumn id="6" name="TEMPO RESPOSTA MINUTOS" dataDxfId="261">
      <calculatedColumnFormula>(D4-C4)</calculatedColumnFormula>
    </tableColumn>
    <tableColumn id="7" name="HORA COLETA LAB" dataDxfId="260"/>
    <tableColumn id="8" name="TEMPO RESPOSTA MINUTOS2" dataDxfId="259">
      <calculatedColumnFormula>(F4-D4)</calculatedColumnFormula>
    </tableColumn>
    <tableColumn id="9" name="HORA DIG LAUDO" dataDxfId="258"/>
    <tableColumn id="10" name="TEMPO RESPOSTA FINAL" dataDxfId="257">
      <calculatedColumnFormula>(H4-C4)</calculatedColumnFormula>
    </tableColumn>
    <tableColumn id="11" name="TEMPO COCLUSÃO LAB." dataDxfId="256">
      <calculatedColumnFormula>(H4-F4)</calculatedColumnFormula>
    </tableColumn>
    <tableColumn id="12" name="OBSEVAÇÃO" dataDxfId="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68" displayName="Tabela68" ref="A3:K20" totalsRowShown="0" headerRowDxfId="559" tableBorderDxfId="558">
  <autoFilter ref="A3:K20"/>
  <tableColumns count="11">
    <tableColumn id="1" name="Colunas1" dataDxfId="557"/>
    <tableColumn id="3" name="NOME " dataDxfId="556"/>
    <tableColumn id="4" name="HORA MÉDICO" dataDxfId="555"/>
    <tableColumn id="5" name="HORA ENFERMAGEM" dataDxfId="554"/>
    <tableColumn id="6" name="TEMPO RESPOSTA MINUTOS" dataDxfId="553">
      <calculatedColumnFormula>(D4-C4)</calculatedColumnFormula>
    </tableColumn>
    <tableColumn id="7" name="HORA COLETA LAB" dataDxfId="552"/>
    <tableColumn id="8" name="TEMPO RESPOSTA MINUTOS2" dataDxfId="551">
      <calculatedColumnFormula>(F4-D4)</calculatedColumnFormula>
    </tableColumn>
    <tableColumn id="9" name="HORA DIG LAUDO" dataDxfId="550"/>
    <tableColumn id="10" name="TEMPO RESPOSTA FINAL" dataDxfId="549">
      <calculatedColumnFormula>(H4-C4)</calculatedColumnFormula>
    </tableColumn>
    <tableColumn id="11" name="TEMPO COCLUSÃO LAB." dataDxfId="548">
      <calculatedColumnFormula>(H4-F4)</calculatedColumnFormula>
    </tableColumn>
    <tableColumn id="12" name="OBSEVAÇÃO" dataDxfId="54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Tabela620" displayName="Tabela620" ref="A3:K47" totalsRowShown="0" headerRowDxfId="250" tableBorderDxfId="249">
  <autoFilter ref="A3:K47"/>
  <tableColumns count="11">
    <tableColumn id="1" name="Colunas1" dataDxfId="248"/>
    <tableColumn id="3" name="NOME " dataDxfId="247"/>
    <tableColumn id="4" name="HORA MÉDICO" dataDxfId="246"/>
    <tableColumn id="5" name="HORA ENFERMAGEM" dataDxfId="245"/>
    <tableColumn id="6" name="TEMPO RESPOSTA MINUTOS" dataDxfId="244">
      <calculatedColumnFormula>(D4-C4)</calculatedColumnFormula>
    </tableColumn>
    <tableColumn id="7" name="HORA COLETA LAB" dataDxfId="243"/>
    <tableColumn id="8" name="TEMPO RESPOSTA MINUTOS2" dataDxfId="242">
      <calculatedColumnFormula>(F4-D4)</calculatedColumnFormula>
    </tableColumn>
    <tableColumn id="9" name="HORA DIG LAUDO" dataDxfId="241"/>
    <tableColumn id="10" name="TEMPO RESPOSTA FINAL" dataDxfId="240">
      <calculatedColumnFormula>(H4-C4)</calculatedColumnFormula>
    </tableColumn>
    <tableColumn id="11" name="TEMPO COCLUSÃO LAB." dataDxfId="239">
      <calculatedColumnFormula>(H4-F4)</calculatedColumnFormula>
    </tableColumn>
    <tableColumn id="12" name="OBSEVAÇÃO" dataDxfId="2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0" name="Tabela621" displayName="Tabela621" ref="A3:K47" totalsRowShown="0" headerRowDxfId="233" tableBorderDxfId="232">
  <autoFilter ref="A3:K47"/>
  <tableColumns count="11">
    <tableColumn id="1" name="Colunas1" dataDxfId="231"/>
    <tableColumn id="3" name="NOME " dataDxfId="230"/>
    <tableColumn id="4" name="HORA MÉDICO" dataDxfId="229"/>
    <tableColumn id="5" name="HORA ENFERMAGEM" dataDxfId="228"/>
    <tableColumn id="6" name="TEMPO RESPOSTA MINUTOS" dataDxfId="227">
      <calculatedColumnFormula>(D4-C4)</calculatedColumnFormula>
    </tableColumn>
    <tableColumn id="7" name="HORA COLETA LAB" dataDxfId="226"/>
    <tableColumn id="8" name="TEMPO RESPOSTA MINUTOS2" dataDxfId="225">
      <calculatedColumnFormula>(F4-D4)</calculatedColumnFormula>
    </tableColumn>
    <tableColumn id="9" name="HORA DIG LAUDO" dataDxfId="224"/>
    <tableColumn id="10" name="TEMPO RESPOSTA FINAL" dataDxfId="223">
      <calculatedColumnFormula>(H4-C4)</calculatedColumnFormula>
    </tableColumn>
    <tableColumn id="11" name="TEMPO COCLUSÃO LAB." dataDxfId="222">
      <calculatedColumnFormula>(H4-F4)</calculatedColumnFormula>
    </tableColumn>
    <tableColumn id="12" name="OBSEVAÇÃO" dataDxfId="2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1" name="Tabela622" displayName="Tabela622" ref="A3:K47" totalsRowShown="0" headerRowDxfId="216" tableBorderDxfId="215">
  <autoFilter ref="A3:K47"/>
  <tableColumns count="11">
    <tableColumn id="1" name="Colunas1" dataDxfId="214"/>
    <tableColumn id="3" name="NOME " dataDxfId="213"/>
    <tableColumn id="4" name="HORA MÉDICO" dataDxfId="212"/>
    <tableColumn id="5" name="HORA ENFERMAGEM" dataDxfId="211"/>
    <tableColumn id="6" name="TEMPO RESPOSTA MINUTOS" dataDxfId="210">
      <calculatedColumnFormula>(D4-C4)</calculatedColumnFormula>
    </tableColumn>
    <tableColumn id="7" name="HORA COLETA LAB" dataDxfId="209"/>
    <tableColumn id="8" name="TEMPO RESPOSTA MINUTOS2" dataDxfId="208">
      <calculatedColumnFormula>(F4-D4)</calculatedColumnFormula>
    </tableColumn>
    <tableColumn id="9" name="HORA DIG LAUDO" dataDxfId="207"/>
    <tableColumn id="10" name="TEMPO RESPOSTA FINAL" dataDxfId="206">
      <calculatedColumnFormula>(H4-C4)</calculatedColumnFormula>
    </tableColumn>
    <tableColumn id="11" name="TEMPO COCLUSÃO LAB." dataDxfId="205">
      <calculatedColumnFormula>(H4-F4)</calculatedColumnFormula>
    </tableColumn>
    <tableColumn id="12" name="OBSEVAÇÃO" dataDxfId="20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ela623" displayName="Tabela623" ref="A3:K47" totalsRowShown="0" headerRowDxfId="199" tableBorderDxfId="198">
  <autoFilter ref="A3:K47"/>
  <tableColumns count="11">
    <tableColumn id="1" name="Colunas1" dataDxfId="197"/>
    <tableColumn id="3" name="NOME " dataDxfId="196"/>
    <tableColumn id="4" name="HORA MÉDICO" dataDxfId="195"/>
    <tableColumn id="5" name="HORA ENFERMAGEM" dataDxfId="194"/>
    <tableColumn id="6" name="TEMPO RESPOSTA MINUTOS" dataDxfId="193">
      <calculatedColumnFormula>(D4-C4)</calculatedColumnFormula>
    </tableColumn>
    <tableColumn id="7" name="HORA COLETA LAB" dataDxfId="192"/>
    <tableColumn id="8" name="TEMPO RESPOSTA MINUTOS2" dataDxfId="191">
      <calculatedColumnFormula>(F4-D4)</calculatedColumnFormula>
    </tableColumn>
    <tableColumn id="9" name="HORA DIG LAUDO" dataDxfId="190"/>
    <tableColumn id="10" name="TEMPO RESPOSTA FINAL" dataDxfId="189">
      <calculatedColumnFormula>(H4-C4)</calculatedColumnFormula>
    </tableColumn>
    <tableColumn id="11" name="TEMPO COCLUSÃO LAB." dataDxfId="188">
      <calculatedColumnFormula>(H4-F4)</calculatedColumnFormula>
    </tableColumn>
    <tableColumn id="12" name="OBSEVAÇÃO" dataDxfId="18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ela624" displayName="Tabela624" ref="A3:K47" totalsRowShown="0" headerRowDxfId="182" tableBorderDxfId="181">
  <autoFilter ref="A3:K47"/>
  <tableColumns count="11">
    <tableColumn id="1" name="Colunas1" dataDxfId="180"/>
    <tableColumn id="3" name="NOME " dataDxfId="179"/>
    <tableColumn id="4" name="HORA MÉDICO" dataDxfId="178"/>
    <tableColumn id="5" name="HORA ENFERMAGEM" dataDxfId="177"/>
    <tableColumn id="6" name="TEMPO RESPOSTA MINUTOS" dataDxfId="176">
      <calculatedColumnFormula>(D4-C4)</calculatedColumnFormula>
    </tableColumn>
    <tableColumn id="7" name="HORA COLETA LAB" dataDxfId="175"/>
    <tableColumn id="8" name="TEMPO RESPOSTA MINUTOS2" dataDxfId="174">
      <calculatedColumnFormula>(F4-D4)</calculatedColumnFormula>
    </tableColumn>
    <tableColumn id="9" name="HORA DIG LAUDO" dataDxfId="173"/>
    <tableColumn id="10" name="TEMPO RESPOSTA FINAL" dataDxfId="172">
      <calculatedColumnFormula>(H4-C4)</calculatedColumnFormula>
    </tableColumn>
    <tableColumn id="11" name="TEMPO COCLUSÃO LAB." dataDxfId="171">
      <calculatedColumnFormula>(H4-F4)</calculatedColumnFormula>
    </tableColumn>
    <tableColumn id="12" name="OBSEVAÇÃO" dataDxfId="1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ela625" displayName="Tabela625" ref="A3:K47" totalsRowShown="0" headerRowDxfId="165" tableBorderDxfId="164">
  <autoFilter ref="A3:K47"/>
  <tableColumns count="11">
    <tableColumn id="1" name="Colunas1" dataDxfId="163"/>
    <tableColumn id="3" name="NOME " dataDxfId="162"/>
    <tableColumn id="4" name="HORA MÉDICO" dataDxfId="161"/>
    <tableColumn id="5" name="HORA ENFERMAGEM" dataDxfId="160"/>
    <tableColumn id="6" name="TEMPO RESPOSTA MINUTOS" dataDxfId="159">
      <calculatedColumnFormula>(D4-C4)</calculatedColumnFormula>
    </tableColumn>
    <tableColumn id="7" name="HORA COLETA LAB" dataDxfId="158"/>
    <tableColumn id="8" name="TEMPO RESPOSTA MINUTOS2" dataDxfId="157">
      <calculatedColumnFormula>(F4-D4)</calculatedColumnFormula>
    </tableColumn>
    <tableColumn id="9" name="HORA DIG LAUDO" dataDxfId="156"/>
    <tableColumn id="10" name="TEMPO RESPOSTA FINAL" dataDxfId="155">
      <calculatedColumnFormula>(H4-C4)</calculatedColumnFormula>
    </tableColumn>
    <tableColumn id="11" name="TEMPO COCLUSÃO LAB." dataDxfId="154">
      <calculatedColumnFormula>(H4-F4)</calculatedColumnFormula>
    </tableColumn>
    <tableColumn id="12" name="OBSEVAÇÃO" dataDxfId="15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ela626" displayName="Tabela626" ref="A3:K47" totalsRowShown="0" headerRowDxfId="148" tableBorderDxfId="147">
  <autoFilter ref="A3:K47"/>
  <tableColumns count="11">
    <tableColumn id="1" name="Colunas1" dataDxfId="146"/>
    <tableColumn id="3" name="NOME " dataDxfId="145"/>
    <tableColumn id="4" name="HORA MÉDICO" dataDxfId="144"/>
    <tableColumn id="5" name="HORA ENFERMAGEM" dataDxfId="143"/>
    <tableColumn id="6" name="TEMPO RESPOSTA MINUTOS" dataDxfId="142">
      <calculatedColumnFormula>(D4-C4)</calculatedColumnFormula>
    </tableColumn>
    <tableColumn id="7" name="HORA COLETA LAB" dataDxfId="141"/>
    <tableColumn id="8" name="TEMPO RESPOSTA MINUTOS2" dataDxfId="140">
      <calculatedColumnFormula>(F4-D4)</calculatedColumnFormula>
    </tableColumn>
    <tableColumn id="9" name="HORA DIG LAUDO" dataDxfId="139"/>
    <tableColumn id="10" name="TEMPO RESPOSTA FINAL" dataDxfId="138">
      <calculatedColumnFormula>(H4-C4)</calculatedColumnFormula>
    </tableColumn>
    <tableColumn id="11" name="TEMPO COCLUSÃO LAB." dataDxfId="137">
      <calculatedColumnFormula>(H4-F4)</calculatedColumnFormula>
    </tableColumn>
    <tableColumn id="12" name="OBSEVAÇÃO" dataDxfId="1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ela627" displayName="Tabela627" ref="A3:K47" totalsRowShown="0" headerRowDxfId="131" tableBorderDxfId="130">
  <autoFilter ref="A3:K47"/>
  <tableColumns count="11">
    <tableColumn id="1" name="Colunas1" dataDxfId="129"/>
    <tableColumn id="3" name="NOME " dataDxfId="128"/>
    <tableColumn id="4" name="HORA MÉDICO" dataDxfId="127"/>
    <tableColumn id="5" name="HORA ENFERMAGEM" dataDxfId="126"/>
    <tableColumn id="6" name="TEMPO RESPOSTA MINUTOS" dataDxfId="125">
      <calculatedColumnFormula>(D4-C4)</calculatedColumnFormula>
    </tableColumn>
    <tableColumn id="7" name="HORA COLETA LAB" dataDxfId="124"/>
    <tableColumn id="8" name="TEMPO RESPOSTA MINUTOS2" dataDxfId="123">
      <calculatedColumnFormula>(F4-D4)</calculatedColumnFormula>
    </tableColumn>
    <tableColumn id="9" name="HORA DIG LAUDO" dataDxfId="122"/>
    <tableColumn id="10" name="TEMPO RESPOSTA FINAL" dataDxfId="121">
      <calculatedColumnFormula>(H4-C4)</calculatedColumnFormula>
    </tableColumn>
    <tableColumn id="11" name="TEMPO COCLUSÃO LAB." dataDxfId="120">
      <calculatedColumnFormula>(H4-F4)</calculatedColumnFormula>
    </tableColumn>
    <tableColumn id="12" name="OBSEVAÇÃO" dataDxfId="11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7" name="Tabela628" displayName="Tabela628" ref="A3:K47" totalsRowShown="0" headerRowDxfId="114" tableBorderDxfId="113">
  <autoFilter ref="A3:K47"/>
  <tableColumns count="11">
    <tableColumn id="1" name="Colunas1" dataDxfId="112"/>
    <tableColumn id="3" name="NOME " dataDxfId="111"/>
    <tableColumn id="4" name="HORA MÉDICO" dataDxfId="110"/>
    <tableColumn id="5" name="HORA ENFERMAGEM" dataDxfId="109"/>
    <tableColumn id="6" name="TEMPO RESPOSTA MINUTOS" dataDxfId="108">
      <calculatedColumnFormula>(D4-C4)</calculatedColumnFormula>
    </tableColumn>
    <tableColumn id="7" name="HORA COLETA LAB" dataDxfId="107"/>
    <tableColumn id="8" name="TEMPO RESPOSTA MINUTOS2" dataDxfId="106">
      <calculatedColumnFormula>(F4-D4)</calculatedColumnFormula>
    </tableColumn>
    <tableColumn id="9" name="HORA DIG LAUDO" dataDxfId="105"/>
    <tableColumn id="10" name="TEMPO RESPOSTA FINAL" dataDxfId="104">
      <calculatedColumnFormula>(H4-C4)</calculatedColumnFormula>
    </tableColumn>
    <tableColumn id="11" name="TEMPO COCLUSÃO LAB." dataDxfId="103">
      <calculatedColumnFormula>(H4-F4)</calculatedColumnFormula>
    </tableColumn>
    <tableColumn id="12" name="OBSEVAÇÃO" dataDxfId="10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Tabela629" displayName="Tabela629" ref="A3:K47" totalsRowShown="0" headerRowDxfId="97" tableBorderDxfId="96">
  <autoFilter ref="A3:K47"/>
  <tableColumns count="11">
    <tableColumn id="1" name="Colunas1" dataDxfId="95"/>
    <tableColumn id="3" name="NOME " dataDxfId="94"/>
    <tableColumn id="4" name="HORA MÉDICO" dataDxfId="93"/>
    <tableColumn id="5" name="HORA ENFERMAGEM" dataDxfId="92"/>
    <tableColumn id="6" name="TEMPO RESPOSTA MINUTOS" dataDxfId="91">
      <calculatedColumnFormula>(D4-C4)</calculatedColumnFormula>
    </tableColumn>
    <tableColumn id="7" name="HORA COLETA LAB" dataDxfId="90"/>
    <tableColumn id="8" name="TEMPO RESPOSTA MINUTOS2" dataDxfId="89">
      <calculatedColumnFormula>(F4-D4)</calculatedColumnFormula>
    </tableColumn>
    <tableColumn id="9" name="HORA DIG LAUDO" dataDxfId="88"/>
    <tableColumn id="10" name="TEMPO RESPOSTA FINAL" dataDxfId="87">
      <calculatedColumnFormula>(H4-C4)</calculatedColumnFormula>
    </tableColumn>
    <tableColumn id="11" name="TEMPO COCLUSÃO LAB." dataDxfId="86">
      <calculatedColumnFormula>(H4-F4)</calculatedColumnFormula>
    </tableColumn>
    <tableColumn id="12" name="OBSEVAÇÃO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ela610" displayName="Tabela610" ref="A3:K34" totalsRowShown="0" headerRowDxfId="540" tableBorderDxfId="539">
  <autoFilter ref="A3:K34"/>
  <tableColumns count="11">
    <tableColumn id="1" name="Colunas1" dataDxfId="538"/>
    <tableColumn id="3" name="NOME " dataDxfId="537"/>
    <tableColumn id="4" name="HORA MÉDICO" dataDxfId="536"/>
    <tableColumn id="5" name="HORA ENFERMAGEM" dataDxfId="535"/>
    <tableColumn id="6" name="TEMPO RESPOSTA MINUTOS" dataDxfId="534">
      <calculatedColumnFormula>(D4-C4)</calculatedColumnFormula>
    </tableColumn>
    <tableColumn id="7" name="HORA COLETA LAB" dataDxfId="533"/>
    <tableColumn id="8" name="TEMPO RESPOSTA MINUTOS2" dataDxfId="532">
      <calculatedColumnFormula>(F4-D4)</calculatedColumnFormula>
    </tableColumn>
    <tableColumn id="9" name="HORA DIG LAUDO" dataDxfId="531"/>
    <tableColumn id="10" name="TEMPO RESPOSTA FINAL" dataDxfId="530">
      <calculatedColumnFormula>(H4-C4)</calculatedColumnFormula>
    </tableColumn>
    <tableColumn id="11" name="TEMPO COCLUSÃO LAB." dataDxfId="529">
      <calculatedColumnFormula>(H4-F4)</calculatedColumnFormula>
    </tableColumn>
    <tableColumn id="12" name="OBSEVAÇÃO" dataDxfId="52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9" name="Tabela630" displayName="Tabela630" ref="A3:K47" totalsRowShown="0" headerRowDxfId="80" tableBorderDxfId="79">
  <autoFilter ref="A3:K47"/>
  <tableColumns count="11">
    <tableColumn id="1" name="Colunas1" dataDxfId="78"/>
    <tableColumn id="3" name="NOME " dataDxfId="77"/>
    <tableColumn id="4" name="HORA MÉDICO" dataDxfId="76"/>
    <tableColumn id="5" name="HORA ENFERMAGEM" dataDxfId="75"/>
    <tableColumn id="6" name="TEMPO RESPOSTA MINUTOS" dataDxfId="74">
      <calculatedColumnFormula>(D4-C4)</calculatedColumnFormula>
    </tableColumn>
    <tableColumn id="7" name="HORA COLETA LAB" dataDxfId="73"/>
    <tableColumn id="8" name="TEMPO RESPOSTA MINUTOS2" dataDxfId="72">
      <calculatedColumnFormula>(F4-D4)</calculatedColumnFormula>
    </tableColumn>
    <tableColumn id="9" name="HORA DIG LAUDO" dataDxfId="71"/>
    <tableColumn id="10" name="TEMPO RESPOSTA FINAL" dataDxfId="70">
      <calculatedColumnFormula>(H4-C4)</calculatedColumnFormula>
    </tableColumn>
    <tableColumn id="11" name="TEMPO COCLUSÃO LAB." dataDxfId="69">
      <calculatedColumnFormula>(H4-F4)</calculatedColumnFormula>
    </tableColumn>
    <tableColumn id="12" name="OBSEVAÇÃO" dataDxfId="6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0" name="Tabela631" displayName="Tabela631" ref="A3:K47" totalsRowShown="0" headerRowDxfId="63" tableBorderDxfId="62">
  <autoFilter ref="A3:K47"/>
  <tableColumns count="11">
    <tableColumn id="1" name="Colunas1" dataDxfId="61"/>
    <tableColumn id="3" name="NOME " dataDxfId="60"/>
    <tableColumn id="4" name="HORA MÉDICO" dataDxfId="59"/>
    <tableColumn id="5" name="HORA ENFERMAGEM" dataDxfId="58"/>
    <tableColumn id="6" name="TEMPO RESPOSTA MINUTOS" dataDxfId="57">
      <calculatedColumnFormula>(D4-C4)</calculatedColumnFormula>
    </tableColumn>
    <tableColumn id="7" name="HORA COLETA LAB" dataDxfId="56"/>
    <tableColumn id="8" name="TEMPO RESPOSTA MINUTOS2" dataDxfId="55">
      <calculatedColumnFormula>(F4-D4)</calculatedColumnFormula>
    </tableColumn>
    <tableColumn id="9" name="HORA DIG LAUDO" dataDxfId="54"/>
    <tableColumn id="10" name="TEMPO RESPOSTA FINAL" dataDxfId="53">
      <calculatedColumnFormula>(H4-C4)</calculatedColumnFormula>
    </tableColumn>
    <tableColumn id="11" name="TEMPO COCLUSÃO LAB." dataDxfId="52">
      <calculatedColumnFormula>(H4-F4)</calculatedColumnFormula>
    </tableColumn>
    <tableColumn id="12" name="OBSEVAÇÃO" dataDxfId="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1" name="Tabela632" displayName="Tabela632" ref="A3:K47" totalsRowShown="0" headerRowDxfId="46" tableBorderDxfId="45">
  <autoFilter ref="A3:K47"/>
  <tableColumns count="11">
    <tableColumn id="1" name="Colunas1" dataDxfId="44"/>
    <tableColumn id="3" name="NOME " dataDxfId="43"/>
    <tableColumn id="4" name="HORA MÉDICO" dataDxfId="42"/>
    <tableColumn id="5" name="HORA ENFERMAGEM" dataDxfId="41"/>
    <tableColumn id="6" name="TEMPO RESPOSTA MINUTOS" dataDxfId="40">
      <calculatedColumnFormula>(D4-C4)</calculatedColumnFormula>
    </tableColumn>
    <tableColumn id="7" name="HORA COLETA LAB" dataDxfId="39"/>
    <tableColumn id="8" name="TEMPO RESPOSTA MINUTOS2" dataDxfId="38">
      <calculatedColumnFormula>(F4-D4)</calculatedColumnFormula>
    </tableColumn>
    <tableColumn id="9" name="HORA DIG LAUDO" dataDxfId="37"/>
    <tableColumn id="10" name="TEMPO RESPOSTA FINAL" dataDxfId="36">
      <calculatedColumnFormula>(H4-C4)</calculatedColumnFormula>
    </tableColumn>
    <tableColumn id="11" name="TEMPO COCLUSÃO LAB." dataDxfId="35">
      <calculatedColumnFormula>(H4-F4)</calculatedColumnFormula>
    </tableColumn>
    <tableColumn id="12" name="OBSEVAÇÃO" dataDxfId="34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ela633" displayName="Tabela633" ref="A3:K47" totalsRowShown="0" headerRowDxfId="29" tableBorderDxfId="28">
  <autoFilter ref="A3:K47"/>
  <tableColumns count="11">
    <tableColumn id="1" name="Colunas1" dataDxfId="27"/>
    <tableColumn id="3" name="NOME " dataDxfId="26"/>
    <tableColumn id="4" name="HORA MÉDICO" dataDxfId="25"/>
    <tableColumn id="5" name="HORA ENFERMAGEM" dataDxfId="24"/>
    <tableColumn id="6" name="TEMPO RESPOSTA MINUTOS" dataDxfId="23">
      <calculatedColumnFormula>(D4-C4)</calculatedColumnFormula>
    </tableColumn>
    <tableColumn id="7" name="HORA COLETA LAB" dataDxfId="22"/>
    <tableColumn id="8" name="TEMPO RESPOSTA MINUTOS2" dataDxfId="21">
      <calculatedColumnFormula>(F4-D4)</calculatedColumnFormula>
    </tableColumn>
    <tableColumn id="9" name="HORA DIG LAUDO" dataDxfId="20"/>
    <tableColumn id="10" name="TEMPO RESPOSTA FINAL" dataDxfId="19">
      <calculatedColumnFormula>(H4-C4)</calculatedColumnFormula>
    </tableColumn>
    <tableColumn id="11" name="TEMPO COCLUSÃO LAB." dataDxfId="18">
      <calculatedColumnFormula>(H4-F4)</calculatedColumnFormula>
    </tableColumn>
    <tableColumn id="12" name="OBSEVAÇÃO" dataDxfId="17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ela634" displayName="Tabela634" ref="A3:K47" totalsRowShown="0" headerRowDxfId="12" tableBorderDxfId="11">
  <autoFilter ref="A3:K47"/>
  <tableColumns count="11">
    <tableColumn id="1" name="Colunas1" dataDxfId="10"/>
    <tableColumn id="3" name="NOME " dataDxfId="9"/>
    <tableColumn id="4" name="HORA MÉDICO" dataDxfId="8"/>
    <tableColumn id="5" name="HORA ENFERMAGEM" dataDxfId="7"/>
    <tableColumn id="6" name="TEMPO RESPOSTA MINUTOS" dataDxfId="6">
      <calculatedColumnFormula>(D4-C4)</calculatedColumnFormula>
    </tableColumn>
    <tableColumn id="7" name="HORA COLETA LAB" dataDxfId="5"/>
    <tableColumn id="8" name="TEMPO RESPOSTA MINUTOS2" dataDxfId="4">
      <calculatedColumnFormula>(F4-D4)</calculatedColumnFormula>
    </tableColumn>
    <tableColumn id="9" name="HORA DIG LAUDO" dataDxfId="3"/>
    <tableColumn id="10" name="TEMPO RESPOSTA FINAL" dataDxfId="2">
      <calculatedColumnFormula>(H4-C4)</calculatedColumnFormula>
    </tableColumn>
    <tableColumn id="11" name="TEMPO COCLUSÃO LAB." dataDxfId="1">
      <calculatedColumnFormula>(H4-F4)</calculatedColumnFormula>
    </tableColumn>
    <tableColumn id="12" name="OBSEVA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ela611" displayName="Tabela611" ref="A3:K16" totalsRowShown="0" headerRowDxfId="523" tableBorderDxfId="522">
  <autoFilter ref="A3:K16"/>
  <tableColumns count="11">
    <tableColumn id="1" name="Colunas1" dataDxfId="521"/>
    <tableColumn id="3" name="NOME " dataDxfId="520"/>
    <tableColumn id="4" name="HORA MÉDICO" dataDxfId="519"/>
    <tableColumn id="5" name="HORA ENFERMAGEM" dataDxfId="518"/>
    <tableColumn id="6" name="TEMPO RESPOSTA MINUTOS" dataDxfId="517">
      <calculatedColumnFormula>(D4-C4)</calculatedColumnFormula>
    </tableColumn>
    <tableColumn id="7" name="HORA COLETA LAB" dataDxfId="516"/>
    <tableColumn id="8" name="TEMPO RESPOSTA MINUTOS2" dataDxfId="515">
      <calculatedColumnFormula>(F4-D4)</calculatedColumnFormula>
    </tableColumn>
    <tableColumn id="9" name="HORA DIG LAUDO" dataDxfId="514"/>
    <tableColumn id="10" name="TEMPO RESPOSTA FINAL" dataDxfId="513">
      <calculatedColumnFormula>(H4-C4)</calculatedColumnFormula>
    </tableColumn>
    <tableColumn id="11" name="TEMPO COCLUSÃO LAB." dataDxfId="512">
      <calculatedColumnFormula>(H4-F4)</calculatedColumnFormula>
    </tableColumn>
    <tableColumn id="12" name="OBSEVAÇÃO" dataDxfId="5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ela612" displayName="Tabela612" ref="A3:K30" totalsRowShown="0" headerRowDxfId="506" tableBorderDxfId="505">
  <autoFilter ref="A3:K30"/>
  <tableColumns count="11">
    <tableColumn id="1" name="Colunas1" dataDxfId="504"/>
    <tableColumn id="3" name="NOME " dataDxfId="503"/>
    <tableColumn id="4" name="HORA MÉDICO" dataDxfId="502"/>
    <tableColumn id="5" name="HORA ENFERMAGEM" dataDxfId="501"/>
    <tableColumn id="6" name="TEMPO RESPOSTA MINUTOS" dataDxfId="500">
      <calculatedColumnFormula>(D4-C4)</calculatedColumnFormula>
    </tableColumn>
    <tableColumn id="7" name="HORA COLETA LAB" dataDxfId="499"/>
    <tableColumn id="8" name="TEMPO RESPOSTA MINUTOS2" dataDxfId="498">
      <calculatedColumnFormula>(F4-D4)</calculatedColumnFormula>
    </tableColumn>
    <tableColumn id="9" name="HORA DIG LAUDO" dataDxfId="497"/>
    <tableColumn id="10" name="TEMPO RESPOSTA FINAL" dataDxfId="496">
      <calculatedColumnFormula>(H4-C4)</calculatedColumnFormula>
    </tableColumn>
    <tableColumn id="11" name="TEMPO COCLUSÃO LAB." dataDxfId="495">
      <calculatedColumnFormula>(H4-F4)</calculatedColumnFormula>
    </tableColumn>
    <tableColumn id="12" name="OBSEVAÇÃO" dataDxfId="49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ela613" displayName="Tabela613" ref="A3:K14" totalsRowShown="0" headerRowDxfId="489" tableBorderDxfId="488">
  <autoFilter ref="A3:K14"/>
  <tableColumns count="11">
    <tableColumn id="1" name="Colunas1" dataDxfId="487"/>
    <tableColumn id="3" name="NOME " dataDxfId="486"/>
    <tableColumn id="4" name="HORA MÉDICO" dataDxfId="485"/>
    <tableColumn id="5" name="HORA ENFERMAGEM" dataDxfId="484"/>
    <tableColumn id="6" name="TEMPO RESPOSTA MINUTOS" dataDxfId="483">
      <calculatedColumnFormula>(D4-C4)</calculatedColumnFormula>
    </tableColumn>
    <tableColumn id="7" name="HORA COLETA LAB" dataDxfId="482"/>
    <tableColumn id="8" name="TEMPO RESPOSTA MINUTOS2" dataDxfId="481">
      <calculatedColumnFormula>(F4-D4)</calculatedColumnFormula>
    </tableColumn>
    <tableColumn id="9" name="HORA DIG LAUDO" dataDxfId="480"/>
    <tableColumn id="10" name="TEMPO RESPOSTA FINAL" dataDxfId="479">
      <calculatedColumnFormula>(H4-C4)</calculatedColumnFormula>
    </tableColumn>
    <tableColumn id="11" name="TEMPO COCLUSÃO LAB." dataDxfId="478">
      <calculatedColumnFormula>(H4-F4)</calculatedColumnFormula>
    </tableColumn>
    <tableColumn id="12" name="OBSEVAÇÃO" dataDxfId="4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ela614" displayName="Tabela614" ref="A3:K28" totalsRowShown="0" headerRowDxfId="472" tableBorderDxfId="471">
  <autoFilter ref="A3:K28"/>
  <tableColumns count="11">
    <tableColumn id="1" name="Colunas1" dataDxfId="470"/>
    <tableColumn id="3" name="NOME " dataDxfId="469"/>
    <tableColumn id="4" name="HORA MÉDICO" dataDxfId="468"/>
    <tableColumn id="5" name="HORA ENFERMAGEM" dataDxfId="467"/>
    <tableColumn id="6" name="TEMPO RESPOSTA MINUTOS" dataDxfId="466">
      <calculatedColumnFormula>(D4-C4)</calculatedColumnFormula>
    </tableColumn>
    <tableColumn id="7" name="HORA COLETA LAB" dataDxfId="465"/>
    <tableColumn id="8" name="TEMPO RESPOSTA MINUTOS2" dataDxfId="464">
      <calculatedColumnFormula>(F4-D4)</calculatedColumnFormula>
    </tableColumn>
    <tableColumn id="9" name="HORA DIG LAUDO" dataDxfId="463"/>
    <tableColumn id="10" name="TEMPO RESPOSTA FINAL" dataDxfId="462">
      <calculatedColumnFormula>(H4-C4)</calculatedColumnFormula>
    </tableColumn>
    <tableColumn id="11" name="TEMPO COCLUSÃO LAB." dataDxfId="461">
      <calculatedColumnFormula>(H4-F4)</calculatedColumnFormula>
    </tableColumn>
    <tableColumn id="12" name="OBSEVAÇÃO" dataDxfId="4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ela615" displayName="Tabela615" ref="A3:K18" totalsRowShown="0" headerRowDxfId="455" tableBorderDxfId="454">
  <autoFilter ref="A3:K18"/>
  <tableColumns count="11">
    <tableColumn id="1" name="Colunas1" dataDxfId="453"/>
    <tableColumn id="3" name="NOME " dataDxfId="452"/>
    <tableColumn id="4" name="HORA MÉDICO" dataDxfId="451"/>
    <tableColumn id="5" name="HORA ENFERMAGEM" dataDxfId="450"/>
    <tableColumn id="6" name="TEMPO RESPOSTA MINUTOS" dataDxfId="449">
      <calculatedColumnFormula>(D4-C4)</calculatedColumnFormula>
    </tableColumn>
    <tableColumn id="7" name="HORA COLETA LAB" dataDxfId="448"/>
    <tableColumn id="8" name="TEMPO RESPOSTA MINUTOS2" dataDxfId="447">
      <calculatedColumnFormula>(F4-D4)</calculatedColumnFormula>
    </tableColumn>
    <tableColumn id="9" name="HORA DIG LAUDO" dataDxfId="446"/>
    <tableColumn id="10" name="TEMPO RESPOSTA FINAL" dataDxfId="445">
      <calculatedColumnFormula>(H4-C4)</calculatedColumnFormula>
    </tableColumn>
    <tableColumn id="11" name="TEMPO COCLUSÃO LAB." dataDxfId="444">
      <calculatedColumnFormula>(H4-F4)</calculatedColumnFormula>
    </tableColumn>
    <tableColumn id="12" name="OBSEVAÇÃO" dataDxfId="4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ela616" displayName="Tabela616" ref="A3:K18" totalsRowShown="0" headerRowDxfId="438" tableBorderDxfId="437">
  <autoFilter ref="A3:K18"/>
  <tableColumns count="11">
    <tableColumn id="1" name="Colunas1" dataDxfId="436"/>
    <tableColumn id="3" name="NOME " dataDxfId="435"/>
    <tableColumn id="4" name="HORA MÉDICO" dataDxfId="434"/>
    <tableColumn id="5" name="HORA ENFERMAGEM" dataDxfId="433"/>
    <tableColumn id="6" name="TEMPO RESPOSTA MINUTOS" dataDxfId="432">
      <calculatedColumnFormula>(D4-C4)</calculatedColumnFormula>
    </tableColumn>
    <tableColumn id="7" name="HORA COLETA LAB" dataDxfId="431"/>
    <tableColumn id="8" name="TEMPO RESPOSTA MINUTOS2" dataDxfId="430">
      <calculatedColumnFormula>(F4-D4)</calculatedColumnFormula>
    </tableColumn>
    <tableColumn id="9" name="HORA DIG LAUDO" dataDxfId="429"/>
    <tableColumn id="10" name="TEMPO RESPOSTA FINAL" dataDxfId="428">
      <calculatedColumnFormula>(H4-C4)</calculatedColumnFormula>
    </tableColumn>
    <tableColumn id="11" name="TEMPO COCLUSÃO LAB." dataDxfId="427">
      <calculatedColumnFormula>(H4-F4)</calculatedColumnFormula>
    </tableColumn>
    <tableColumn id="12" name="OBSEVAÇÃO" dataDxfId="4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20" zoomScaleNormal="120"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06" t="s">
        <v>248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x14ac:dyDescent="0.25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39" si="2">(D6-C6)</f>
        <v>2.5694444444444464E-2</v>
      </c>
      <c r="F6" s="26">
        <v>0.29791666666666666</v>
      </c>
      <c r="G6" s="24">
        <f t="shared" ref="G6:G39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>(D40-C40)</f>
        <v>3.4722222222222099E-3</v>
      </c>
      <c r="F40" s="26">
        <v>0.78402777777777777</v>
      </c>
      <c r="G40" s="24">
        <f>(F40-D40)</f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>(D41-C41)</f>
        <v>4.1666666666665408E-3</v>
      </c>
      <c r="F41" s="26">
        <v>0.78402777777777777</v>
      </c>
      <c r="G41" s="24">
        <f>(F41-D41)</f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>(D42-C42)</f>
        <v>2.7777777777777679E-3</v>
      </c>
      <c r="F42" s="26">
        <v>0.78402777777777777</v>
      </c>
      <c r="G42" s="24">
        <f>(F42-D42)</f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6.5" customHeight="1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C52:E52"/>
    <mergeCell ref="A51:B51"/>
    <mergeCell ref="A50:B50"/>
    <mergeCell ref="B1:N2"/>
    <mergeCell ref="A54:B54"/>
    <mergeCell ref="F54:H54"/>
    <mergeCell ref="C54:E54"/>
    <mergeCell ref="A49:B49"/>
    <mergeCell ref="F53:H53"/>
    <mergeCell ref="C53:E53"/>
    <mergeCell ref="F51:H51"/>
    <mergeCell ref="C51:E51"/>
    <mergeCell ref="F49:H49"/>
    <mergeCell ref="C49:E49"/>
    <mergeCell ref="A53:B53"/>
    <mergeCell ref="A52:B52"/>
    <mergeCell ref="C50:E50"/>
  </mergeCells>
  <conditionalFormatting sqref="J4:J47">
    <cfRule type="cellIs" dxfId="580" priority="6" operator="greaterThan">
      <formula>0.0833333333333333</formula>
    </cfRule>
  </conditionalFormatting>
  <conditionalFormatting sqref="I4:J47">
    <cfRule type="cellIs" dxfId="579" priority="5" operator="greaterThan">
      <formula>0.0833333333333333</formula>
    </cfRule>
  </conditionalFormatting>
  <conditionalFormatting sqref="I4:J47">
    <cfRule type="cellIs" dxfId="578" priority="4" operator="lessThan">
      <formula>0.0833217592592593</formula>
    </cfRule>
  </conditionalFormatting>
  <conditionalFormatting sqref="I4:I47">
    <cfRule type="cellIs" dxfId="577" priority="3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6" t="s">
        <v>257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237</v>
      </c>
      <c r="C4" s="52">
        <v>0.86875000000000002</v>
      </c>
      <c r="D4" s="52">
        <v>0.87708333333333333</v>
      </c>
      <c r="E4" s="24">
        <f>(D4-C4)</f>
        <v>8.3333333333333037E-3</v>
      </c>
      <c r="F4" s="52">
        <v>0.88541666666666663</v>
      </c>
      <c r="G4" s="24">
        <f>(F4-D4)</f>
        <v>8.3333333333333037E-3</v>
      </c>
      <c r="H4" s="52">
        <v>0.92291666666666661</v>
      </c>
      <c r="I4" s="24">
        <f>(H4-C4)</f>
        <v>5.4166666666666585E-2</v>
      </c>
      <c r="J4" s="25">
        <f>(H4-F4)</f>
        <v>3.7499999999999978E-2</v>
      </c>
      <c r="K4" s="32"/>
    </row>
    <row r="5" spans="1:16" x14ac:dyDescent="0.25">
      <c r="A5" s="2">
        <v>2</v>
      </c>
      <c r="B5" s="35" t="s">
        <v>238</v>
      </c>
      <c r="C5" s="52">
        <v>0.8847222222222223</v>
      </c>
      <c r="D5" s="52">
        <v>0.89583333333333337</v>
      </c>
      <c r="E5" s="24">
        <f>(D5-C5)</f>
        <v>1.1111111111111072E-2</v>
      </c>
      <c r="F5" s="57">
        <v>0.90277777777777779</v>
      </c>
      <c r="G5" s="24">
        <f>(F5-D5)</f>
        <v>6.9444444444444198E-3</v>
      </c>
      <c r="H5" s="57">
        <v>0.92152777777777783</v>
      </c>
      <c r="I5" s="24">
        <f t="shared" ref="I5:I12" si="0">(H5-C5)</f>
        <v>3.6805555555555536E-2</v>
      </c>
      <c r="J5" s="25">
        <f t="shared" ref="J5:J13" si="1">(H5-F5)</f>
        <v>1.8750000000000044E-2</v>
      </c>
      <c r="K5" s="32"/>
    </row>
    <row r="6" spans="1:16" x14ac:dyDescent="0.25">
      <c r="A6" s="2">
        <v>3</v>
      </c>
      <c r="B6" s="35" t="s">
        <v>239</v>
      </c>
      <c r="C6" s="52">
        <v>0.90972222222222221</v>
      </c>
      <c r="D6" s="52">
        <v>0.91249999999999998</v>
      </c>
      <c r="E6" s="24">
        <f t="shared" ref="E6:E11" si="2">(D6-C6)</f>
        <v>2.7777777777777679E-3</v>
      </c>
      <c r="F6" s="52">
        <v>0.93055555555555547</v>
      </c>
      <c r="G6" s="24">
        <f t="shared" ref="G6:G13" si="3">(F6-D6)</f>
        <v>1.8055555555555491E-2</v>
      </c>
      <c r="H6" s="52">
        <v>0.97152777777777777</v>
      </c>
      <c r="I6" s="24">
        <f t="shared" si="0"/>
        <v>6.1805555555555558E-2</v>
      </c>
      <c r="J6" s="25">
        <f t="shared" si="1"/>
        <v>4.0972222222222299E-2</v>
      </c>
      <c r="K6" s="50"/>
    </row>
    <row r="7" spans="1:16" x14ac:dyDescent="0.25">
      <c r="A7" s="2">
        <v>4</v>
      </c>
      <c r="B7" s="35" t="s">
        <v>240</v>
      </c>
      <c r="C7" s="52">
        <v>0.91875000000000007</v>
      </c>
      <c r="D7" s="52">
        <v>0.94097222222222221</v>
      </c>
      <c r="E7" s="24">
        <f t="shared" si="2"/>
        <v>2.2222222222222143E-2</v>
      </c>
      <c r="F7" s="52">
        <v>0.92569444444444438</v>
      </c>
      <c r="G7" s="24"/>
      <c r="H7" s="52">
        <v>0.97361111111111109</v>
      </c>
      <c r="I7" s="24">
        <f t="shared" si="0"/>
        <v>5.4861111111111027E-2</v>
      </c>
      <c r="J7" s="25">
        <f t="shared" si="1"/>
        <v>4.7916666666666718E-2</v>
      </c>
      <c r="K7" s="50"/>
    </row>
    <row r="8" spans="1:16" x14ac:dyDescent="0.25">
      <c r="A8" s="2">
        <v>5</v>
      </c>
      <c r="B8" s="35" t="s">
        <v>241</v>
      </c>
      <c r="C8" s="21"/>
      <c r="D8" s="52">
        <v>0.9375</v>
      </c>
      <c r="E8" s="24">
        <f t="shared" si="2"/>
        <v>0.9375</v>
      </c>
      <c r="F8" s="52">
        <v>0.94374999999999998</v>
      </c>
      <c r="G8" s="24">
        <f t="shared" si="3"/>
        <v>6.2499999999999778E-3</v>
      </c>
      <c r="H8" s="52">
        <v>0.96875</v>
      </c>
      <c r="I8" s="24"/>
      <c r="J8" s="25">
        <f t="shared" si="1"/>
        <v>2.5000000000000022E-2</v>
      </c>
      <c r="K8" s="32" t="s">
        <v>243</v>
      </c>
    </row>
    <row r="9" spans="1:16" x14ac:dyDescent="0.25">
      <c r="A9" s="2">
        <v>6</v>
      </c>
      <c r="B9" s="35" t="s">
        <v>242</v>
      </c>
      <c r="C9" s="52">
        <v>0.92222222222222217</v>
      </c>
      <c r="D9" s="52">
        <v>0.94097222222222221</v>
      </c>
      <c r="E9" s="24">
        <f t="shared" si="2"/>
        <v>1.8750000000000044E-2</v>
      </c>
      <c r="F9" s="52">
        <v>0.94444444444444453</v>
      </c>
      <c r="G9" s="24">
        <f t="shared" si="3"/>
        <v>3.4722222222223209E-3</v>
      </c>
      <c r="H9" s="52">
        <v>0.97569444444444453</v>
      </c>
      <c r="I9" s="24">
        <f t="shared" si="0"/>
        <v>5.3472222222222365E-2</v>
      </c>
      <c r="J9" s="25">
        <f t="shared" si="1"/>
        <v>3.125E-2</v>
      </c>
      <c r="K9" s="32"/>
    </row>
    <row r="10" spans="1:16" x14ac:dyDescent="0.25">
      <c r="A10" s="2">
        <v>7</v>
      </c>
      <c r="B10" s="35" t="s">
        <v>244</v>
      </c>
      <c r="C10" s="52">
        <v>0.95416666666666661</v>
      </c>
      <c r="D10" s="52">
        <v>0.97569444444444453</v>
      </c>
      <c r="E10" s="24">
        <f t="shared" si="2"/>
        <v>2.1527777777777923E-2</v>
      </c>
      <c r="F10" s="52">
        <v>0.97986111111111107</v>
      </c>
      <c r="G10" s="24">
        <f t="shared" si="3"/>
        <v>4.1666666666665408E-3</v>
      </c>
      <c r="H10" s="52">
        <v>1.3888888888888889E-3</v>
      </c>
      <c r="I10" s="24">
        <v>4.7222222222222221E-2</v>
      </c>
      <c r="J10" s="25">
        <v>2.1527777777777781E-2</v>
      </c>
      <c r="K10" s="32"/>
    </row>
    <row r="11" spans="1:16" x14ac:dyDescent="0.25">
      <c r="A11" s="2">
        <v>8</v>
      </c>
      <c r="B11" s="35" t="s">
        <v>245</v>
      </c>
      <c r="C11" s="52">
        <v>4.1666666666666666E-3</v>
      </c>
      <c r="D11" s="52">
        <v>6.2499999999999995E-3</v>
      </c>
      <c r="E11" s="24">
        <f t="shared" si="2"/>
        <v>2.0833333333333329E-3</v>
      </c>
      <c r="F11" s="52">
        <v>7.6388888888888886E-3</v>
      </c>
      <c r="G11" s="24">
        <f t="shared" si="3"/>
        <v>1.3888888888888892E-3</v>
      </c>
      <c r="H11" s="52">
        <v>4.2361111111111106E-2</v>
      </c>
      <c r="I11" s="24">
        <f t="shared" si="0"/>
        <v>3.8194444444444441E-2</v>
      </c>
      <c r="J11" s="25">
        <f t="shared" si="1"/>
        <v>3.4722222222222217E-2</v>
      </c>
      <c r="K11" s="32"/>
      <c r="L11" s="39"/>
    </row>
    <row r="12" spans="1:16" x14ac:dyDescent="0.25">
      <c r="A12" s="2">
        <v>9</v>
      </c>
      <c r="B12" s="71" t="s">
        <v>246</v>
      </c>
      <c r="C12" s="52">
        <v>6.9444444444444441E-3</v>
      </c>
      <c r="D12" s="21"/>
      <c r="E12" s="24"/>
      <c r="F12" s="52">
        <v>1.9444444444444445E-2</v>
      </c>
      <c r="G12" s="24">
        <f t="shared" si="3"/>
        <v>1.9444444444444445E-2</v>
      </c>
      <c r="H12" s="52">
        <v>4.9999999999999996E-2</v>
      </c>
      <c r="I12" s="24">
        <f t="shared" si="0"/>
        <v>4.3055555555555555E-2</v>
      </c>
      <c r="J12" s="25">
        <f t="shared" si="1"/>
        <v>3.0555555555555551E-2</v>
      </c>
      <c r="K12" s="70"/>
    </row>
    <row r="13" spans="1:16" x14ac:dyDescent="0.25">
      <c r="A13" s="2">
        <v>10</v>
      </c>
      <c r="B13" s="73" t="s">
        <v>247</v>
      </c>
      <c r="C13" s="52">
        <v>0.97499999999999998</v>
      </c>
      <c r="D13" s="52">
        <v>1.3888888888888888E-2</v>
      </c>
      <c r="E13" s="24"/>
      <c r="F13" s="52">
        <v>2.0833333333333332E-2</v>
      </c>
      <c r="G13" s="24">
        <f t="shared" si="3"/>
        <v>6.9444444444444441E-3</v>
      </c>
      <c r="H13" s="52">
        <v>4.7916666666666663E-2</v>
      </c>
      <c r="I13" s="24"/>
      <c r="J13" s="25">
        <f t="shared" si="1"/>
        <v>2.7083333333333331E-2</v>
      </c>
      <c r="K13" s="86"/>
    </row>
    <row r="14" spans="1:16" x14ac:dyDescent="0.25">
      <c r="A14" s="2">
        <v>45</v>
      </c>
      <c r="B14" s="15"/>
      <c r="C14" s="26"/>
      <c r="D14" s="26"/>
      <c r="E14" s="24"/>
      <c r="F14" s="26"/>
      <c r="G14" s="24"/>
      <c r="H14" s="26"/>
      <c r="I14" s="24"/>
      <c r="J14" s="25"/>
      <c r="K14" s="34"/>
    </row>
    <row r="15" spans="1:16" ht="15.75" thickBot="1" x14ac:dyDescent="0.3">
      <c r="A15"/>
    </row>
    <row r="16" spans="1:16" ht="16.5" thickBot="1" x14ac:dyDescent="0.3">
      <c r="A16" s="102" t="s">
        <v>57</v>
      </c>
      <c r="B16" s="103"/>
      <c r="C16" s="119">
        <v>10</v>
      </c>
      <c r="D16" s="120"/>
      <c r="E16" s="120"/>
      <c r="F16" s="116"/>
      <c r="G16" s="117"/>
      <c r="H16" s="118"/>
    </row>
    <row r="17" spans="1:8" ht="15.75" thickBot="1" x14ac:dyDescent="0.3">
      <c r="A17" s="104" t="s">
        <v>72</v>
      </c>
      <c r="B17" s="105"/>
      <c r="C17" s="121">
        <v>0.38958333333333334</v>
      </c>
      <c r="D17" s="122"/>
      <c r="E17" s="122"/>
      <c r="F17" s="40"/>
      <c r="G17" s="41"/>
      <c r="H17" s="42"/>
    </row>
    <row r="18" spans="1:8" ht="16.5" thickBot="1" x14ac:dyDescent="0.3">
      <c r="A18" s="102" t="s">
        <v>73</v>
      </c>
      <c r="B18" s="103"/>
      <c r="C18" s="113">
        <f>AVERAGE(I4:I13)</f>
        <v>4.869791666666666E-2</v>
      </c>
      <c r="D18" s="114"/>
      <c r="E18" s="114"/>
      <c r="F18" s="115">
        <f>AVERAGE(I4:I13)</f>
        <v>4.869791666666666E-2</v>
      </c>
      <c r="G18" s="115"/>
      <c r="H18" s="115"/>
    </row>
    <row r="19" spans="1:8" ht="15.75" thickBot="1" x14ac:dyDescent="0.3">
      <c r="A19" s="104" t="s">
        <v>74</v>
      </c>
      <c r="B19" s="105"/>
      <c r="C19" s="121">
        <v>0.31527777777777777</v>
      </c>
      <c r="D19" s="122"/>
      <c r="E19" s="122"/>
      <c r="F19" s="43"/>
      <c r="G19" s="44"/>
      <c r="H19" s="45"/>
    </row>
    <row r="20" spans="1:8" ht="16.5" thickBot="1" x14ac:dyDescent="0.3">
      <c r="A20" s="102" t="s">
        <v>56</v>
      </c>
      <c r="B20" s="103"/>
      <c r="C20" s="113">
        <f>AVERAGE(Tabela62[TEMPO COCLUSÃO LAB.])</f>
        <v>3.15277777777778E-2</v>
      </c>
      <c r="D20" s="114"/>
      <c r="E20" s="114"/>
      <c r="F20" s="110">
        <f>AVERAGE(J4:J13)</f>
        <v>3.15277777777778E-2</v>
      </c>
      <c r="G20" s="111"/>
      <c r="H20" s="112"/>
    </row>
    <row r="21" spans="1:8" ht="15.75" thickBot="1" x14ac:dyDescent="0.3">
      <c r="A21" s="107" t="s">
        <v>75</v>
      </c>
      <c r="B21" s="107"/>
      <c r="C21" s="109">
        <v>0</v>
      </c>
      <c r="D21" s="109"/>
      <c r="E21" s="109"/>
      <c r="F21" s="108">
        <v>0</v>
      </c>
      <c r="G21" s="108"/>
      <c r="H21" s="108"/>
    </row>
    <row r="22" spans="1:8" x14ac:dyDescent="0.25">
      <c r="G22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16:B16"/>
    <mergeCell ref="C16:E16"/>
    <mergeCell ref="F16:H16"/>
    <mergeCell ref="A17:B17"/>
    <mergeCell ref="C17:E17"/>
    <mergeCell ref="A21:B21"/>
    <mergeCell ref="C21:E21"/>
    <mergeCell ref="F21:H21"/>
    <mergeCell ref="A18:B18"/>
    <mergeCell ref="C18:E18"/>
    <mergeCell ref="F18:H18"/>
    <mergeCell ref="A19:B19"/>
    <mergeCell ref="C19:E19"/>
    <mergeCell ref="A20:B20"/>
    <mergeCell ref="C20:E20"/>
    <mergeCell ref="F20:H20"/>
  </mergeCells>
  <conditionalFormatting sqref="J4:J14">
    <cfRule type="cellIs" dxfId="425" priority="4" operator="greaterThan">
      <formula>0.0833333333333333</formula>
    </cfRule>
  </conditionalFormatting>
  <conditionalFormatting sqref="I4:J14">
    <cfRule type="cellIs" dxfId="424" priority="3" operator="greaterThan">
      <formula>0.0833333333333333</formula>
    </cfRule>
  </conditionalFormatting>
  <conditionalFormatting sqref="I4:J14">
    <cfRule type="cellIs" dxfId="423" priority="2" operator="lessThan">
      <formula>0.0833217592592593</formula>
    </cfRule>
  </conditionalFormatting>
  <conditionalFormatting sqref="I4:I14">
    <cfRule type="cellIs" dxfId="422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29" style="2" bestFit="1" customWidth="1"/>
  </cols>
  <sheetData>
    <row r="1" spans="1:16" x14ac:dyDescent="0.25">
      <c r="B1" s="106" t="s">
        <v>258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x14ac:dyDescent="0.25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76" t="s">
        <v>259</v>
      </c>
      <c r="C4" s="52">
        <v>0.3611111111111111</v>
      </c>
      <c r="D4" s="49">
        <v>0.35972222222222222</v>
      </c>
      <c r="E4" s="24"/>
      <c r="F4" s="52">
        <v>0.3659722222222222</v>
      </c>
      <c r="G4" s="24">
        <f>(F4-D4)</f>
        <v>6.2499999999999778E-3</v>
      </c>
      <c r="H4" s="52">
        <v>0.39513888888888887</v>
      </c>
      <c r="I4" s="24">
        <f>(H4-C4)</f>
        <v>3.4027777777777768E-2</v>
      </c>
      <c r="J4" s="25">
        <f>(H4-F4)</f>
        <v>2.9166666666666674E-2</v>
      </c>
      <c r="K4" s="87" t="s">
        <v>58</v>
      </c>
    </row>
    <row r="5" spans="1:16" x14ac:dyDescent="0.25">
      <c r="A5" s="2">
        <v>2</v>
      </c>
      <c r="B5" s="79" t="s">
        <v>260</v>
      </c>
      <c r="C5" s="52">
        <v>0.38819444444444445</v>
      </c>
      <c r="D5" s="52">
        <v>0.39166666666666666</v>
      </c>
      <c r="E5" s="24">
        <f>(D5-C5)</f>
        <v>3.4722222222222099E-3</v>
      </c>
      <c r="F5" s="57">
        <v>0.40138888888888885</v>
      </c>
      <c r="G5" s="24">
        <f>(F5-D5)</f>
        <v>9.7222222222221877E-3</v>
      </c>
      <c r="H5" s="52">
        <v>0.44166666666666665</v>
      </c>
      <c r="I5" s="24">
        <f t="shared" ref="I5:I21" si="0">(H5-C5)</f>
        <v>5.3472222222222199E-2</v>
      </c>
      <c r="J5" s="25">
        <f t="shared" ref="J5:J21" si="1">(H5-F5)</f>
        <v>4.0277777777777801E-2</v>
      </c>
      <c r="K5" s="88" t="s">
        <v>277</v>
      </c>
    </row>
    <row r="6" spans="1:16" x14ac:dyDescent="0.25">
      <c r="A6" s="2">
        <v>3</v>
      </c>
      <c r="B6" s="35" t="s">
        <v>261</v>
      </c>
      <c r="C6" s="52">
        <v>0.3840277777777778</v>
      </c>
      <c r="D6" s="52">
        <v>0.39166666666666666</v>
      </c>
      <c r="E6" s="24">
        <f t="shared" ref="E6:E21" si="2">(D6-C6)</f>
        <v>7.6388888888888618E-3</v>
      </c>
      <c r="F6" s="52">
        <v>0.4055555555555555</v>
      </c>
      <c r="G6" s="24">
        <f t="shared" ref="G6:G21" si="3">(F6-D6)</f>
        <v>1.388888888888884E-2</v>
      </c>
      <c r="H6" s="52">
        <v>0.44375000000000003</v>
      </c>
      <c r="I6" s="24">
        <f t="shared" si="0"/>
        <v>5.9722222222222232E-2</v>
      </c>
      <c r="J6" s="25">
        <f t="shared" si="1"/>
        <v>3.8194444444444531E-2</v>
      </c>
      <c r="K6" s="32"/>
    </row>
    <row r="7" spans="1:16" x14ac:dyDescent="0.25">
      <c r="A7" s="2">
        <v>4</v>
      </c>
      <c r="B7" s="35" t="s">
        <v>262</v>
      </c>
      <c r="C7" s="52">
        <v>0.4069444444444445</v>
      </c>
      <c r="D7" s="52">
        <v>0.41111111111111115</v>
      </c>
      <c r="E7" s="24">
        <f t="shared" si="2"/>
        <v>4.1666666666666519E-3</v>
      </c>
      <c r="F7" s="52">
        <v>0.41944444444444445</v>
      </c>
      <c r="G7" s="24">
        <f t="shared" si="3"/>
        <v>8.3333333333333037E-3</v>
      </c>
      <c r="H7" s="52">
        <v>0.45624999999999999</v>
      </c>
      <c r="I7" s="24">
        <f t="shared" si="0"/>
        <v>4.9305555555555491E-2</v>
      </c>
      <c r="J7" s="25">
        <f t="shared" si="1"/>
        <v>3.6805555555555536E-2</v>
      </c>
      <c r="K7" s="32"/>
    </row>
    <row r="8" spans="1:16" x14ac:dyDescent="0.25">
      <c r="A8" s="2">
        <v>5</v>
      </c>
      <c r="B8" s="35" t="s">
        <v>263</v>
      </c>
      <c r="C8" s="52">
        <v>0.42986111111111108</v>
      </c>
      <c r="D8" s="52">
        <v>0.43402777777777773</v>
      </c>
      <c r="E8" s="24">
        <f t="shared" si="2"/>
        <v>4.1666666666666519E-3</v>
      </c>
      <c r="F8" s="52">
        <v>0.4375</v>
      </c>
      <c r="G8" s="24">
        <f t="shared" si="3"/>
        <v>3.4722222222222654E-3</v>
      </c>
      <c r="H8" s="52">
        <v>0.4465277777777778</v>
      </c>
      <c r="I8" s="24">
        <f t="shared" si="0"/>
        <v>1.6666666666666718E-2</v>
      </c>
      <c r="J8" s="25">
        <f t="shared" si="1"/>
        <v>9.0277777777778012E-3</v>
      </c>
      <c r="K8" s="32"/>
    </row>
    <row r="9" spans="1:16" x14ac:dyDescent="0.25">
      <c r="A9" s="2">
        <v>6</v>
      </c>
      <c r="B9" s="35" t="s">
        <v>264</v>
      </c>
      <c r="C9" s="52">
        <v>0.42986111111111108</v>
      </c>
      <c r="D9" s="49">
        <v>0.42708333333333331</v>
      </c>
      <c r="E9" s="24"/>
      <c r="F9" s="52">
        <v>0.4375</v>
      </c>
      <c r="G9" s="24">
        <f t="shared" si="3"/>
        <v>1.0416666666666685E-2</v>
      </c>
      <c r="H9" s="52">
        <v>0.47430555555555554</v>
      </c>
      <c r="I9" s="24">
        <f t="shared" si="0"/>
        <v>4.4444444444444453E-2</v>
      </c>
      <c r="J9" s="25">
        <f t="shared" si="1"/>
        <v>3.6805555555555536E-2</v>
      </c>
      <c r="K9" s="32" t="s">
        <v>58</v>
      </c>
    </row>
    <row r="10" spans="1:16" x14ac:dyDescent="0.25">
      <c r="A10" s="2">
        <v>7</v>
      </c>
      <c r="B10" s="35" t="s">
        <v>265</v>
      </c>
      <c r="C10" s="52">
        <v>0.42499999999999999</v>
      </c>
      <c r="D10" s="52">
        <v>0.42708333333333331</v>
      </c>
      <c r="E10" s="24">
        <f t="shared" si="2"/>
        <v>2.0833333333333259E-3</v>
      </c>
      <c r="F10" s="52">
        <v>0.4375</v>
      </c>
      <c r="G10" s="24">
        <f t="shared" si="3"/>
        <v>1.0416666666666685E-2</v>
      </c>
      <c r="H10" s="52">
        <v>0.4777777777777778</v>
      </c>
      <c r="I10" s="24">
        <f t="shared" si="0"/>
        <v>5.2777777777777812E-2</v>
      </c>
      <c r="J10" s="25">
        <f t="shared" si="1"/>
        <v>4.0277777777777801E-2</v>
      </c>
      <c r="K10" s="32"/>
    </row>
    <row r="11" spans="1:16" x14ac:dyDescent="0.25">
      <c r="A11" s="2">
        <v>8</v>
      </c>
      <c r="B11" s="35" t="s">
        <v>266</v>
      </c>
      <c r="C11" s="52">
        <v>0.46180555555555558</v>
      </c>
      <c r="D11" s="52">
        <v>0.47222222222222227</v>
      </c>
      <c r="E11" s="24">
        <f t="shared" si="2"/>
        <v>1.0416666666666685E-2</v>
      </c>
      <c r="F11" s="52">
        <v>0.47430555555555554</v>
      </c>
      <c r="G11" s="24">
        <f t="shared" si="3"/>
        <v>2.0833333333332704E-3</v>
      </c>
      <c r="H11" s="52">
        <v>0.51180555555555551</v>
      </c>
      <c r="I11" s="24">
        <f t="shared" si="0"/>
        <v>4.9999999999999933E-2</v>
      </c>
      <c r="J11" s="25">
        <f t="shared" si="1"/>
        <v>3.7499999999999978E-2</v>
      </c>
      <c r="K11" s="32"/>
      <c r="L11" s="39"/>
    </row>
    <row r="12" spans="1:16" x14ac:dyDescent="0.25">
      <c r="A12" s="2">
        <v>9</v>
      </c>
      <c r="B12" s="35" t="s">
        <v>267</v>
      </c>
      <c r="C12" s="52">
        <v>0.49305555555555558</v>
      </c>
      <c r="D12" s="52">
        <v>0.50555555555555554</v>
      </c>
      <c r="E12" s="24">
        <f t="shared" si="2"/>
        <v>1.2499999999999956E-2</v>
      </c>
      <c r="F12" s="57">
        <v>0.5131944444444444</v>
      </c>
      <c r="G12" s="24">
        <f t="shared" si="3"/>
        <v>7.6388888888888618E-3</v>
      </c>
      <c r="H12" s="52">
        <v>0.52638888888888891</v>
      </c>
      <c r="I12" s="24">
        <f t="shared" si="0"/>
        <v>3.3333333333333326E-2</v>
      </c>
      <c r="J12" s="25">
        <f t="shared" si="1"/>
        <v>1.3194444444444509E-2</v>
      </c>
      <c r="K12" s="32"/>
    </row>
    <row r="13" spans="1:16" x14ac:dyDescent="0.25">
      <c r="A13" s="2">
        <v>10</v>
      </c>
      <c r="B13" s="35" t="s">
        <v>268</v>
      </c>
      <c r="C13" s="52">
        <v>0.52916666666666667</v>
      </c>
      <c r="D13" s="52">
        <v>0.53819444444444442</v>
      </c>
      <c r="E13" s="24">
        <f t="shared" si="2"/>
        <v>9.0277777777777457E-3</v>
      </c>
      <c r="F13" s="52">
        <v>0.54305555555555551</v>
      </c>
      <c r="G13" s="24">
        <f t="shared" si="3"/>
        <v>4.8611111111110938E-3</v>
      </c>
      <c r="H13" s="52">
        <v>0.58888888888888891</v>
      </c>
      <c r="I13" s="24">
        <f t="shared" si="0"/>
        <v>5.9722222222222232E-2</v>
      </c>
      <c r="J13" s="25">
        <f t="shared" si="1"/>
        <v>4.5833333333333393E-2</v>
      </c>
      <c r="K13" s="32"/>
    </row>
    <row r="14" spans="1:16" x14ac:dyDescent="0.25">
      <c r="A14" s="2">
        <v>11</v>
      </c>
      <c r="B14" s="35" t="s">
        <v>269</v>
      </c>
      <c r="C14" s="52">
        <v>0.57708333333333328</v>
      </c>
      <c r="D14" s="52">
        <v>0.61111111111111105</v>
      </c>
      <c r="E14" s="24">
        <f t="shared" si="2"/>
        <v>3.4027777777777768E-2</v>
      </c>
      <c r="F14" s="57">
        <v>0.61388888888888882</v>
      </c>
      <c r="G14" s="24">
        <f t="shared" si="3"/>
        <v>2.7777777777777679E-3</v>
      </c>
      <c r="H14" s="57">
        <v>0.62986111111111109</v>
      </c>
      <c r="I14" s="24">
        <f t="shared" si="0"/>
        <v>5.2777777777777812E-2</v>
      </c>
      <c r="J14" s="25">
        <f t="shared" si="1"/>
        <v>1.5972222222222276E-2</v>
      </c>
      <c r="K14" s="32"/>
    </row>
    <row r="15" spans="1:16" x14ac:dyDescent="0.25">
      <c r="A15" s="2">
        <v>12</v>
      </c>
      <c r="B15" s="35" t="s">
        <v>270</v>
      </c>
      <c r="C15" s="52">
        <v>0.61388888888888882</v>
      </c>
      <c r="D15" s="57">
        <v>0.62986111111111109</v>
      </c>
      <c r="E15" s="24">
        <f t="shared" si="2"/>
        <v>1.5972222222222276E-2</v>
      </c>
      <c r="F15" s="52">
        <v>0.63124999999999998</v>
      </c>
      <c r="G15" s="24">
        <f t="shared" si="3"/>
        <v>1.388888888888884E-3</v>
      </c>
      <c r="H15" s="52">
        <v>0.63888888888888895</v>
      </c>
      <c r="I15" s="24">
        <f t="shared" si="0"/>
        <v>2.5000000000000133E-2</v>
      </c>
      <c r="J15" s="25">
        <f t="shared" si="1"/>
        <v>7.6388888888889728E-3</v>
      </c>
      <c r="K15" s="32"/>
    </row>
    <row r="16" spans="1:16" x14ac:dyDescent="0.25">
      <c r="A16" s="2">
        <v>13</v>
      </c>
      <c r="B16" s="35" t="s">
        <v>271</v>
      </c>
      <c r="C16" s="52">
        <v>0.62569444444444444</v>
      </c>
      <c r="D16" s="52">
        <v>0.65625</v>
      </c>
      <c r="E16" s="24">
        <f t="shared" si="2"/>
        <v>3.0555555555555558E-2</v>
      </c>
      <c r="F16" s="52">
        <v>0.66180555555555554</v>
      </c>
      <c r="G16" s="24">
        <f t="shared" si="3"/>
        <v>5.5555555555555358E-3</v>
      </c>
      <c r="H16" s="52">
        <v>0.68402777777777779</v>
      </c>
      <c r="I16" s="24">
        <f t="shared" si="0"/>
        <v>5.8333333333333348E-2</v>
      </c>
      <c r="J16" s="25">
        <f t="shared" si="1"/>
        <v>2.2222222222222254E-2</v>
      </c>
      <c r="K16" s="32" t="s">
        <v>278</v>
      </c>
    </row>
    <row r="17" spans="1:11" x14ac:dyDescent="0.25">
      <c r="A17" s="2">
        <v>14</v>
      </c>
      <c r="B17" s="35" t="s">
        <v>272</v>
      </c>
      <c r="C17" s="21"/>
      <c r="D17" s="52">
        <v>0.69236111111111109</v>
      </c>
      <c r="E17" s="24">
        <f t="shared" si="2"/>
        <v>0.69236111111111109</v>
      </c>
      <c r="F17" s="52">
        <v>0.69444444444444453</v>
      </c>
      <c r="G17" s="24">
        <f t="shared" si="3"/>
        <v>2.083333333333437E-3</v>
      </c>
      <c r="H17" s="52">
        <v>0.71666666666666667</v>
      </c>
      <c r="I17" s="24"/>
      <c r="J17" s="25">
        <f t="shared" si="1"/>
        <v>2.2222222222222143E-2</v>
      </c>
      <c r="K17" s="32" t="s">
        <v>59</v>
      </c>
    </row>
    <row r="18" spans="1:11" x14ac:dyDescent="0.25">
      <c r="A18" s="2">
        <v>15</v>
      </c>
      <c r="B18" s="35" t="s">
        <v>273</v>
      </c>
      <c r="C18" s="52">
        <v>0.68680555555555556</v>
      </c>
      <c r="D18" s="52">
        <v>0.69791666666666663</v>
      </c>
      <c r="E18" s="24">
        <f t="shared" si="2"/>
        <v>1.1111111111111072E-2</v>
      </c>
      <c r="F18" s="57">
        <v>0.70138888888888884</v>
      </c>
      <c r="G18" s="24">
        <f t="shared" si="3"/>
        <v>3.4722222222222099E-3</v>
      </c>
      <c r="H18" s="57">
        <v>0.73333333333333339</v>
      </c>
      <c r="I18" s="24">
        <f t="shared" si="0"/>
        <v>4.6527777777777835E-2</v>
      </c>
      <c r="J18" s="25">
        <f t="shared" si="1"/>
        <v>3.1944444444444553E-2</v>
      </c>
      <c r="K18" s="32"/>
    </row>
    <row r="19" spans="1:11" x14ac:dyDescent="0.25">
      <c r="A19" s="2">
        <v>16</v>
      </c>
      <c r="B19" s="35" t="s">
        <v>274</v>
      </c>
      <c r="C19" s="52">
        <v>0.72638888888888886</v>
      </c>
      <c r="D19" s="52">
        <v>0.72916666666666663</v>
      </c>
      <c r="E19" s="24">
        <f t="shared" si="2"/>
        <v>2.7777777777777679E-3</v>
      </c>
      <c r="F19" s="52">
        <v>0.73263888888888884</v>
      </c>
      <c r="G19" s="24">
        <f t="shared" si="3"/>
        <v>3.4722222222222099E-3</v>
      </c>
      <c r="H19" s="21"/>
      <c r="I19" s="24"/>
      <c r="J19" s="25"/>
      <c r="K19" s="50" t="s">
        <v>279</v>
      </c>
    </row>
    <row r="20" spans="1:11" x14ac:dyDescent="0.25">
      <c r="A20" s="2">
        <v>17</v>
      </c>
      <c r="B20" s="35" t="s">
        <v>275</v>
      </c>
      <c r="C20" s="52">
        <v>0.73611111111111116</v>
      </c>
      <c r="D20" s="52">
        <v>0.73888888888888893</v>
      </c>
      <c r="E20" s="24">
        <f t="shared" si="2"/>
        <v>2.7777777777777679E-3</v>
      </c>
      <c r="F20" s="52">
        <v>0.74305555555555547</v>
      </c>
      <c r="G20" s="24">
        <f t="shared" si="3"/>
        <v>4.1666666666665408E-3</v>
      </c>
      <c r="H20" s="52">
        <v>0.76527777777777783</v>
      </c>
      <c r="I20" s="24">
        <f t="shared" si="0"/>
        <v>2.9166666666666674E-2</v>
      </c>
      <c r="J20" s="25">
        <f t="shared" si="1"/>
        <v>2.2222222222222365E-2</v>
      </c>
      <c r="K20" s="50"/>
    </row>
    <row r="21" spans="1:11" x14ac:dyDescent="0.25">
      <c r="A21" s="2">
        <v>18</v>
      </c>
      <c r="B21" s="35" t="s">
        <v>276</v>
      </c>
      <c r="C21" s="52">
        <v>0.77847222222222223</v>
      </c>
      <c r="D21" s="52">
        <v>0.78125</v>
      </c>
      <c r="E21" s="24">
        <f t="shared" si="2"/>
        <v>2.7777777777777679E-3</v>
      </c>
      <c r="F21" s="52">
        <v>0.78611111111111109</v>
      </c>
      <c r="G21" s="24">
        <f t="shared" si="3"/>
        <v>4.8611111111110938E-3</v>
      </c>
      <c r="H21" s="52">
        <v>0.81319444444444444</v>
      </c>
      <c r="I21" s="24">
        <f t="shared" si="0"/>
        <v>3.472222222222221E-2</v>
      </c>
      <c r="J21" s="25">
        <f t="shared" si="1"/>
        <v>2.7083333333333348E-2</v>
      </c>
      <c r="K21" s="32"/>
    </row>
    <row r="22" spans="1:11" ht="15.75" thickBot="1" x14ac:dyDescent="0.3">
      <c r="A22"/>
    </row>
    <row r="23" spans="1:11" ht="16.5" thickBot="1" x14ac:dyDescent="0.3">
      <c r="A23" s="102" t="s">
        <v>57</v>
      </c>
      <c r="B23" s="103"/>
      <c r="C23" s="119">
        <v>18</v>
      </c>
      <c r="D23" s="120"/>
      <c r="E23" s="120"/>
      <c r="F23" s="116"/>
      <c r="G23" s="117"/>
      <c r="H23" s="118"/>
    </row>
    <row r="24" spans="1:11" ht="15.75" thickBot="1" x14ac:dyDescent="0.3">
      <c r="A24" s="104" t="s">
        <v>72</v>
      </c>
      <c r="B24" s="105"/>
      <c r="C24" s="121">
        <v>0.70000000000000007</v>
      </c>
      <c r="D24" s="122"/>
      <c r="E24" s="122"/>
      <c r="F24" s="40"/>
      <c r="G24" s="41"/>
      <c r="H24" s="42"/>
    </row>
    <row r="25" spans="1:11" ht="16.5" thickBot="1" x14ac:dyDescent="0.3">
      <c r="A25" s="102" t="s">
        <v>73</v>
      </c>
      <c r="B25" s="103"/>
      <c r="C25" s="113">
        <f>AVERAGE(I4:I21)</f>
        <v>4.3750000000000011E-2</v>
      </c>
      <c r="D25" s="114"/>
      <c r="E25" s="114"/>
      <c r="F25" s="115">
        <f>AVERAGE(I4:I21)</f>
        <v>4.3750000000000011E-2</v>
      </c>
      <c r="G25" s="115"/>
      <c r="H25" s="115"/>
    </row>
    <row r="26" spans="1:11" ht="15.75" thickBot="1" x14ac:dyDescent="0.3">
      <c r="A26" s="104" t="s">
        <v>74</v>
      </c>
      <c r="B26" s="105"/>
      <c r="C26" s="121">
        <v>0.47638888888888892</v>
      </c>
      <c r="D26" s="122"/>
      <c r="E26" s="122"/>
      <c r="F26" s="43"/>
      <c r="G26" s="44"/>
      <c r="H26" s="45"/>
    </row>
    <row r="27" spans="1:11" ht="16.5" thickBot="1" x14ac:dyDescent="0.3">
      <c r="A27" s="102" t="s">
        <v>56</v>
      </c>
      <c r="B27" s="103"/>
      <c r="C27" s="113">
        <f>AVERAGE(Tabela635[TEMPO COCLUSÃO LAB.])</f>
        <v>2.80228758169935E-2</v>
      </c>
      <c r="D27" s="114"/>
      <c r="E27" s="114"/>
      <c r="F27" s="110">
        <f>AVERAGE(J4:J21)</f>
        <v>2.80228758169935E-2</v>
      </c>
      <c r="G27" s="111"/>
      <c r="H27" s="112"/>
    </row>
    <row r="28" spans="1:11" ht="15.75" thickBot="1" x14ac:dyDescent="0.3">
      <c r="A28" s="107" t="s">
        <v>75</v>
      </c>
      <c r="B28" s="107"/>
      <c r="C28" s="109">
        <v>2</v>
      </c>
      <c r="D28" s="109"/>
      <c r="E28" s="109"/>
      <c r="F28" s="108">
        <v>3.5999999999999999E-3</v>
      </c>
      <c r="G28" s="108"/>
      <c r="H28" s="108"/>
    </row>
    <row r="29" spans="1:11" x14ac:dyDescent="0.25">
      <c r="G29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23:B23"/>
    <mergeCell ref="C23:E23"/>
    <mergeCell ref="F23:H23"/>
    <mergeCell ref="A24:B24"/>
    <mergeCell ref="C24:E24"/>
    <mergeCell ref="A28:B28"/>
    <mergeCell ref="C28:E28"/>
    <mergeCell ref="F28:H28"/>
    <mergeCell ref="A25:B25"/>
    <mergeCell ref="C25:E25"/>
    <mergeCell ref="F25:H25"/>
    <mergeCell ref="A26:B26"/>
    <mergeCell ref="C26:E26"/>
    <mergeCell ref="A27:B27"/>
    <mergeCell ref="C27:E27"/>
    <mergeCell ref="F27:H27"/>
  </mergeCells>
  <conditionalFormatting sqref="J4:J21">
    <cfRule type="cellIs" dxfId="408" priority="4" operator="greaterThan">
      <formula>0.0833333333333333</formula>
    </cfRule>
  </conditionalFormatting>
  <conditionalFormatting sqref="I4:J21">
    <cfRule type="cellIs" dxfId="407" priority="3" operator="greaterThan">
      <formula>0.0833333333333333</formula>
    </cfRule>
  </conditionalFormatting>
  <conditionalFormatting sqref="I4:J21">
    <cfRule type="cellIs" dxfId="406" priority="2" operator="lessThan">
      <formula>0.0833217592592593</formula>
    </cfRule>
  </conditionalFormatting>
  <conditionalFormatting sqref="I4:I21">
    <cfRule type="cellIs" dxfId="405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6" t="s">
        <v>280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281</v>
      </c>
      <c r="C4" s="52">
        <v>0.78749999999999998</v>
      </c>
      <c r="D4" s="52">
        <v>0.79305555555555562</v>
      </c>
      <c r="E4" s="24">
        <f>(D4-C4)</f>
        <v>5.5555555555556468E-3</v>
      </c>
      <c r="F4" s="52">
        <v>0.79999999999999993</v>
      </c>
      <c r="G4" s="24">
        <f>(F4-D4)</f>
        <v>6.9444444444443088E-3</v>
      </c>
      <c r="H4" s="52">
        <v>0.84652777777777777</v>
      </c>
      <c r="I4" s="24">
        <f>(H4-C4)</f>
        <v>5.902777777777779E-2</v>
      </c>
      <c r="J4" s="25">
        <f>(H4-F4)</f>
        <v>4.6527777777777835E-2</v>
      </c>
      <c r="K4" s="32"/>
    </row>
    <row r="5" spans="1:16" x14ac:dyDescent="0.25">
      <c r="A5" s="2">
        <v>2</v>
      </c>
      <c r="B5" s="35" t="s">
        <v>282</v>
      </c>
      <c r="C5" s="52">
        <v>0.79236111111111107</v>
      </c>
      <c r="D5" s="52">
        <v>0.80069444444444438</v>
      </c>
      <c r="E5" s="24">
        <f>(D5-C5)</f>
        <v>8.3333333333333037E-3</v>
      </c>
      <c r="F5" s="52">
        <v>0.8041666666666667</v>
      </c>
      <c r="G5" s="24">
        <f>(F5-D5)</f>
        <v>3.4722222222223209E-3</v>
      </c>
      <c r="H5" s="52">
        <v>0.82638888888888884</v>
      </c>
      <c r="I5" s="24">
        <f t="shared" ref="I5:I11" si="0">(H5-C5)</f>
        <v>3.4027777777777768E-2</v>
      </c>
      <c r="J5" s="25">
        <f t="shared" ref="J5:J11" si="1">(H5-F5)</f>
        <v>2.2222222222222143E-2</v>
      </c>
      <c r="K5" s="32"/>
    </row>
    <row r="6" spans="1:16" x14ac:dyDescent="0.25">
      <c r="A6" s="2">
        <v>3</v>
      </c>
      <c r="B6" s="18" t="s">
        <v>283</v>
      </c>
      <c r="C6" s="52">
        <v>0.81527777777777777</v>
      </c>
      <c r="D6" s="52">
        <v>0.81805555555555554</v>
      </c>
      <c r="E6" s="24">
        <f t="shared" ref="E6:E11" si="2">(D6-C6)</f>
        <v>2.7777777777777679E-3</v>
      </c>
      <c r="F6" s="52">
        <v>0.83333333333333337</v>
      </c>
      <c r="G6" s="24">
        <f t="shared" ref="G6:G12" si="3">(F6-D6)</f>
        <v>1.5277777777777835E-2</v>
      </c>
      <c r="H6" s="52">
        <v>0.87013888888888891</v>
      </c>
      <c r="I6" s="24">
        <f t="shared" si="0"/>
        <v>5.4861111111111138E-2</v>
      </c>
      <c r="J6" s="25">
        <f t="shared" si="1"/>
        <v>3.6805555555555536E-2</v>
      </c>
      <c r="K6" s="31"/>
    </row>
    <row r="7" spans="1:16" x14ac:dyDescent="0.25">
      <c r="A7" s="2">
        <v>4</v>
      </c>
      <c r="B7" s="18" t="s">
        <v>284</v>
      </c>
      <c r="C7" s="52">
        <v>0.81527777777777777</v>
      </c>
      <c r="D7" s="52">
        <v>0.8222222222222223</v>
      </c>
      <c r="E7" s="24">
        <f t="shared" si="2"/>
        <v>6.9444444444445308E-3</v>
      </c>
      <c r="F7" s="52">
        <v>0.83888888888888891</v>
      </c>
      <c r="G7" s="24">
        <f t="shared" si="3"/>
        <v>1.6666666666666607E-2</v>
      </c>
      <c r="H7" s="52">
        <v>0.90208333333333324</v>
      </c>
      <c r="I7" s="24">
        <f t="shared" si="0"/>
        <v>8.6805555555555469E-2</v>
      </c>
      <c r="J7" s="25">
        <f t="shared" si="1"/>
        <v>6.3194444444444331E-2</v>
      </c>
      <c r="K7" s="31"/>
    </row>
    <row r="8" spans="1:16" x14ac:dyDescent="0.25">
      <c r="A8" s="2">
        <v>5</v>
      </c>
      <c r="B8" s="18" t="s">
        <v>285</v>
      </c>
      <c r="C8" s="52">
        <v>0.84652777777777777</v>
      </c>
      <c r="D8" s="52">
        <v>0.85069444444444453</v>
      </c>
      <c r="E8" s="24">
        <f t="shared" si="2"/>
        <v>4.1666666666667629E-3</v>
      </c>
      <c r="F8" s="52">
        <v>0.86111111111111116</v>
      </c>
      <c r="G8" s="24">
        <f t="shared" si="3"/>
        <v>1.041666666666663E-2</v>
      </c>
      <c r="H8" s="52">
        <v>0.89027777777777783</v>
      </c>
      <c r="I8" s="24">
        <f t="shared" si="0"/>
        <v>4.3750000000000067E-2</v>
      </c>
      <c r="J8" s="25">
        <f t="shared" si="1"/>
        <v>2.9166666666666674E-2</v>
      </c>
      <c r="K8" s="31"/>
    </row>
    <row r="9" spans="1:16" x14ac:dyDescent="0.25">
      <c r="A9" s="2">
        <v>6</v>
      </c>
      <c r="B9" s="18" t="s">
        <v>286</v>
      </c>
      <c r="C9" s="52">
        <v>0.84305555555555556</v>
      </c>
      <c r="D9" s="52">
        <v>0.85069444444444453</v>
      </c>
      <c r="E9" s="24">
        <f t="shared" si="2"/>
        <v>7.6388888888889728E-3</v>
      </c>
      <c r="F9" s="52">
        <v>0.85763888888888884</v>
      </c>
      <c r="G9" s="24">
        <f t="shared" si="3"/>
        <v>6.9444444444443088E-3</v>
      </c>
      <c r="H9" s="52">
        <v>0.92222222222222217</v>
      </c>
      <c r="I9" s="24">
        <f t="shared" si="0"/>
        <v>7.9166666666666607E-2</v>
      </c>
      <c r="J9" s="25">
        <f t="shared" si="1"/>
        <v>6.4583333333333326E-2</v>
      </c>
      <c r="K9" s="31"/>
    </row>
    <row r="10" spans="1:16" x14ac:dyDescent="0.25">
      <c r="A10" s="2">
        <v>7</v>
      </c>
      <c r="B10" s="18" t="s">
        <v>287</v>
      </c>
      <c r="C10" s="52">
        <v>0.88194444444444453</v>
      </c>
      <c r="D10" s="19">
        <v>0.89236111111111116</v>
      </c>
      <c r="E10" s="24">
        <f t="shared" si="2"/>
        <v>1.041666666666663E-2</v>
      </c>
      <c r="F10" s="19">
        <v>0.92361111111111116</v>
      </c>
      <c r="G10" s="24">
        <f t="shared" si="3"/>
        <v>3.125E-2</v>
      </c>
      <c r="H10" s="19">
        <v>0.95624999999999993</v>
      </c>
      <c r="I10" s="24">
        <f t="shared" si="0"/>
        <v>7.4305555555555403E-2</v>
      </c>
      <c r="J10" s="25">
        <f t="shared" si="1"/>
        <v>3.2638888888888773E-2</v>
      </c>
      <c r="K10" s="31"/>
    </row>
    <row r="11" spans="1:16" x14ac:dyDescent="0.25">
      <c r="A11" s="2">
        <v>8</v>
      </c>
      <c r="B11" s="18" t="s">
        <v>288</v>
      </c>
      <c r="C11" s="19">
        <v>0.89583333333333337</v>
      </c>
      <c r="D11" s="19">
        <v>0.93541666666666667</v>
      </c>
      <c r="E11" s="24">
        <f t="shared" si="2"/>
        <v>3.9583333333333304E-2</v>
      </c>
      <c r="F11" s="19">
        <v>0.9472222222222223</v>
      </c>
      <c r="G11" s="24">
        <f t="shared" si="3"/>
        <v>1.1805555555555625E-2</v>
      </c>
      <c r="H11" s="19">
        <v>0.97083333333333333</v>
      </c>
      <c r="I11" s="24">
        <f t="shared" si="0"/>
        <v>7.4999999999999956E-2</v>
      </c>
      <c r="J11" s="25">
        <f t="shared" si="1"/>
        <v>2.3611111111111027E-2</v>
      </c>
      <c r="K11" s="31"/>
      <c r="L11" s="39"/>
    </row>
    <row r="12" spans="1:16" x14ac:dyDescent="0.25">
      <c r="A12" s="2">
        <v>9</v>
      </c>
      <c r="B12" s="47" t="s">
        <v>289</v>
      </c>
      <c r="C12" s="22">
        <v>0.97291666666666676</v>
      </c>
      <c r="D12" s="97">
        <v>0.96875</v>
      </c>
      <c r="E12" s="24"/>
      <c r="F12" s="22">
        <v>0.97569444444444453</v>
      </c>
      <c r="G12" s="24">
        <f t="shared" si="3"/>
        <v>6.9444444444445308E-3</v>
      </c>
      <c r="H12" s="22">
        <v>2.0833333333333332E-2</v>
      </c>
      <c r="I12" s="24"/>
      <c r="J12" s="25"/>
      <c r="K12" s="51" t="s">
        <v>58</v>
      </c>
    </row>
    <row r="13" spans="1:16" ht="15.75" thickBot="1" x14ac:dyDescent="0.3">
      <c r="A13"/>
    </row>
    <row r="14" spans="1:16" ht="16.5" thickBot="1" x14ac:dyDescent="0.3">
      <c r="A14" s="102" t="s">
        <v>57</v>
      </c>
      <c r="B14" s="103"/>
      <c r="C14" s="119">
        <v>9</v>
      </c>
      <c r="D14" s="120"/>
      <c r="E14" s="120"/>
      <c r="F14" s="116"/>
      <c r="G14" s="117"/>
      <c r="H14" s="118"/>
    </row>
    <row r="15" spans="1:16" ht="15.75" thickBot="1" x14ac:dyDescent="0.3">
      <c r="A15" s="104" t="s">
        <v>72</v>
      </c>
      <c r="B15" s="105"/>
      <c r="C15" s="121">
        <v>0.50694444444444442</v>
      </c>
      <c r="D15" s="122"/>
      <c r="E15" s="122"/>
      <c r="F15" s="40"/>
      <c r="G15" s="41"/>
      <c r="H15" s="42"/>
    </row>
    <row r="16" spans="1:16" ht="16.5" thickBot="1" x14ac:dyDescent="0.3">
      <c r="A16" s="102" t="s">
        <v>73</v>
      </c>
      <c r="B16" s="103"/>
      <c r="C16" s="113">
        <f>AVERAGE(I4:I12)</f>
        <v>6.3368055555555525E-2</v>
      </c>
      <c r="D16" s="114"/>
      <c r="E16" s="114"/>
      <c r="F16" s="115">
        <f>AVERAGE(I4:I12)</f>
        <v>6.3368055555555525E-2</v>
      </c>
      <c r="G16" s="115"/>
      <c r="H16" s="115"/>
    </row>
    <row r="17" spans="1:8" ht="15.75" thickBot="1" x14ac:dyDescent="0.3">
      <c r="A17" s="104" t="s">
        <v>74</v>
      </c>
      <c r="B17" s="105"/>
      <c r="C17" s="138">
        <v>0.31875000000000003</v>
      </c>
      <c r="D17" s="122"/>
      <c r="E17" s="122"/>
      <c r="F17" s="43"/>
      <c r="G17" s="44"/>
      <c r="H17" s="45"/>
    </row>
    <row r="18" spans="1:8" ht="16.5" thickBot="1" x14ac:dyDescent="0.3">
      <c r="A18" s="102" t="s">
        <v>56</v>
      </c>
      <c r="B18" s="103"/>
      <c r="C18" s="113">
        <f>AVERAGE(Tabela63[TEMPO COCLUSÃO LAB.])</f>
        <v>3.9843749999999956E-2</v>
      </c>
      <c r="D18" s="114"/>
      <c r="E18" s="114"/>
      <c r="F18" s="110">
        <f>AVERAGE(J4:J12)</f>
        <v>3.9843749999999956E-2</v>
      </c>
      <c r="G18" s="111"/>
      <c r="H18" s="112"/>
    </row>
    <row r="19" spans="1:8" ht="15.75" thickBot="1" x14ac:dyDescent="0.3">
      <c r="A19" s="107" t="s">
        <v>75</v>
      </c>
      <c r="B19" s="107"/>
      <c r="C19" s="109">
        <v>1</v>
      </c>
      <c r="D19" s="109"/>
      <c r="E19" s="109"/>
      <c r="F19" s="108">
        <v>8.9999999999999998E-4</v>
      </c>
      <c r="G19" s="108"/>
      <c r="H19" s="108"/>
    </row>
    <row r="20" spans="1:8" x14ac:dyDescent="0.25">
      <c r="G20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14:B14"/>
    <mergeCell ref="C14:E14"/>
    <mergeCell ref="F14:H14"/>
    <mergeCell ref="A15:B15"/>
    <mergeCell ref="C15:E15"/>
    <mergeCell ref="A19:B19"/>
    <mergeCell ref="C19:E19"/>
    <mergeCell ref="F19:H19"/>
    <mergeCell ref="A16:B16"/>
    <mergeCell ref="C16:E16"/>
    <mergeCell ref="F16:H16"/>
    <mergeCell ref="A17:B17"/>
    <mergeCell ref="C17:E17"/>
    <mergeCell ref="A18:B18"/>
    <mergeCell ref="C18:E18"/>
    <mergeCell ref="F18:H18"/>
  </mergeCells>
  <conditionalFormatting sqref="J4:J12">
    <cfRule type="cellIs" dxfId="391" priority="4" operator="greaterThan">
      <formula>0.0833333333333333</formula>
    </cfRule>
  </conditionalFormatting>
  <conditionalFormatting sqref="I4:J12">
    <cfRule type="cellIs" dxfId="390" priority="3" operator="greaterThan">
      <formula>0.0833333333333333</formula>
    </cfRule>
  </conditionalFormatting>
  <conditionalFormatting sqref="I4:J12">
    <cfRule type="cellIs" dxfId="389" priority="2" operator="lessThan">
      <formula>0.0833217592592593</formula>
    </cfRule>
  </conditionalFormatting>
  <conditionalFormatting sqref="I4:I12">
    <cfRule type="cellIs" dxfId="388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8.710937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52.5703125" style="2" bestFit="1" customWidth="1"/>
  </cols>
  <sheetData>
    <row r="1" spans="1:16" x14ac:dyDescent="0.25">
      <c r="B1" s="136" t="s">
        <v>290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291</v>
      </c>
      <c r="C4" s="52">
        <v>0.31736111111111115</v>
      </c>
      <c r="D4" s="52">
        <v>0.32430555555555557</v>
      </c>
      <c r="E4" s="24">
        <f>(D4-C4)</f>
        <v>6.9444444444444198E-3</v>
      </c>
      <c r="F4" s="52">
        <v>0.32777777777777778</v>
      </c>
      <c r="G4" s="24">
        <f>(F4-D4)</f>
        <v>3.4722222222222099E-3</v>
      </c>
      <c r="H4" s="52">
        <v>0.3576388888888889</v>
      </c>
      <c r="I4" s="24">
        <f>(H4-C4)</f>
        <v>4.0277777777777746E-2</v>
      </c>
      <c r="J4" s="25">
        <f>(H4-F4)</f>
        <v>2.9861111111111116E-2</v>
      </c>
      <c r="K4" s="32"/>
    </row>
    <row r="5" spans="1:16" x14ac:dyDescent="0.25">
      <c r="A5" s="2">
        <v>2</v>
      </c>
      <c r="B5" s="35" t="s">
        <v>292</v>
      </c>
      <c r="C5" s="52">
        <v>0.3611111111111111</v>
      </c>
      <c r="D5" s="52">
        <v>0.36319444444444443</v>
      </c>
      <c r="E5" s="24">
        <f>(D5-C5)</f>
        <v>2.0833333333333259E-3</v>
      </c>
      <c r="F5" s="52">
        <v>0.37152777777777773</v>
      </c>
      <c r="G5" s="24">
        <f>(F5-D5)</f>
        <v>8.3333333333333037E-3</v>
      </c>
      <c r="H5" s="52">
        <v>0.41180555555555554</v>
      </c>
      <c r="I5" s="24">
        <f t="shared" ref="I5:I29" si="0">(H5-C5)</f>
        <v>5.0694444444444431E-2</v>
      </c>
      <c r="J5" s="25">
        <f t="shared" ref="J5:J29" si="1">(H5-F5)</f>
        <v>4.0277777777777801E-2</v>
      </c>
      <c r="K5" s="32"/>
    </row>
    <row r="6" spans="1:16" x14ac:dyDescent="0.25">
      <c r="A6" s="2">
        <v>3</v>
      </c>
      <c r="B6" s="71" t="s">
        <v>293</v>
      </c>
      <c r="C6" s="52">
        <v>0.40069444444444446</v>
      </c>
      <c r="D6" s="52">
        <v>0.40208333333333335</v>
      </c>
      <c r="E6" s="24">
        <f t="shared" ref="E6:E29" si="2">(D6-C6)</f>
        <v>1.388888888888884E-3</v>
      </c>
      <c r="F6" s="52">
        <v>0.41041666666666665</v>
      </c>
      <c r="G6" s="24">
        <f t="shared" ref="G6:G29" si="3">(F6-D6)</f>
        <v>8.3333333333333037E-3</v>
      </c>
      <c r="H6" s="52">
        <v>0.46111111111111108</v>
      </c>
      <c r="I6" s="24">
        <f t="shared" si="0"/>
        <v>6.0416666666666619E-2</v>
      </c>
      <c r="J6" s="25">
        <f t="shared" si="1"/>
        <v>5.0694444444444431E-2</v>
      </c>
      <c r="K6" s="70"/>
    </row>
    <row r="7" spans="1:16" x14ac:dyDescent="0.25">
      <c r="A7" s="2">
        <v>4</v>
      </c>
      <c r="B7" s="73" t="s">
        <v>294</v>
      </c>
      <c r="C7" s="52">
        <v>0.41388888888888892</v>
      </c>
      <c r="D7" s="52">
        <v>0.41875000000000001</v>
      </c>
      <c r="E7" s="24">
        <f t="shared" si="2"/>
        <v>4.8611111111110938E-3</v>
      </c>
      <c r="F7" s="52">
        <v>0.43194444444444446</v>
      </c>
      <c r="G7" s="24">
        <f t="shared" si="3"/>
        <v>1.3194444444444453E-2</v>
      </c>
      <c r="H7" s="52">
        <v>0.46180555555555558</v>
      </c>
      <c r="I7" s="24">
        <f t="shared" si="0"/>
        <v>4.7916666666666663E-2</v>
      </c>
      <c r="J7" s="25">
        <f t="shared" si="1"/>
        <v>2.9861111111111116E-2</v>
      </c>
      <c r="K7" s="86"/>
    </row>
    <row r="8" spans="1:16" x14ac:dyDescent="0.25">
      <c r="A8" s="2">
        <v>5</v>
      </c>
      <c r="B8" s="76" t="s">
        <v>295</v>
      </c>
      <c r="C8" s="52">
        <v>0.43958333333333338</v>
      </c>
      <c r="D8" s="57">
        <v>0.44236111111111115</v>
      </c>
      <c r="E8" s="24">
        <f t="shared" si="2"/>
        <v>2.7777777777777679E-3</v>
      </c>
      <c r="F8" s="52">
        <v>0.46527777777777773</v>
      </c>
      <c r="G8" s="24">
        <f t="shared" si="3"/>
        <v>2.2916666666666585E-2</v>
      </c>
      <c r="H8" s="52">
        <v>0.50069444444444444</v>
      </c>
      <c r="I8" s="24">
        <f t="shared" si="0"/>
        <v>6.1111111111111061E-2</v>
      </c>
      <c r="J8" s="25">
        <f t="shared" si="1"/>
        <v>3.5416666666666707E-2</v>
      </c>
      <c r="K8" s="87"/>
    </row>
    <row r="9" spans="1:16" x14ac:dyDescent="0.25">
      <c r="A9" s="2">
        <v>6</v>
      </c>
      <c r="B9" s="79" t="s">
        <v>296</v>
      </c>
      <c r="C9" s="52">
        <v>0.4368055555555555</v>
      </c>
      <c r="D9" s="52">
        <v>0.43888888888888888</v>
      </c>
      <c r="E9" s="24">
        <f t="shared" si="2"/>
        <v>2.0833333333333814E-3</v>
      </c>
      <c r="F9" s="57">
        <v>0.46527777777777773</v>
      </c>
      <c r="G9" s="24">
        <f t="shared" si="3"/>
        <v>2.6388888888888851E-2</v>
      </c>
      <c r="H9" s="52">
        <v>0.50555555555555554</v>
      </c>
      <c r="I9" s="24">
        <f t="shared" si="0"/>
        <v>6.8750000000000033E-2</v>
      </c>
      <c r="J9" s="25">
        <f t="shared" si="1"/>
        <v>4.0277777777777801E-2</v>
      </c>
      <c r="K9" s="88"/>
    </row>
    <row r="10" spans="1:16" x14ac:dyDescent="0.25">
      <c r="A10" s="2">
        <v>7</v>
      </c>
      <c r="B10" s="35" t="s">
        <v>297</v>
      </c>
      <c r="C10" s="52">
        <v>0.49652777777777773</v>
      </c>
      <c r="D10" s="52">
        <v>0.5</v>
      </c>
      <c r="E10" s="24">
        <f t="shared" si="2"/>
        <v>3.4722222222222654E-3</v>
      </c>
      <c r="F10" s="52">
        <v>0.51944444444444449</v>
      </c>
      <c r="G10" s="24">
        <f t="shared" si="3"/>
        <v>1.9444444444444486E-2</v>
      </c>
      <c r="H10" s="52">
        <v>0.54999999999999993</v>
      </c>
      <c r="I10" s="24">
        <f t="shared" si="0"/>
        <v>5.3472222222222199E-2</v>
      </c>
      <c r="J10" s="25">
        <f t="shared" si="1"/>
        <v>3.0555555555555447E-2</v>
      </c>
      <c r="K10" s="32"/>
    </row>
    <row r="11" spans="1:16" x14ac:dyDescent="0.25">
      <c r="A11" s="2">
        <v>8</v>
      </c>
      <c r="B11" s="35" t="s">
        <v>298</v>
      </c>
      <c r="C11" s="52">
        <v>0.49444444444444446</v>
      </c>
      <c r="D11" s="52">
        <v>0.4993055555555555</v>
      </c>
      <c r="E11" s="24">
        <f t="shared" si="2"/>
        <v>4.8611111111110383E-3</v>
      </c>
      <c r="F11" s="52">
        <v>0.51944444444444449</v>
      </c>
      <c r="G11" s="24">
        <f t="shared" si="3"/>
        <v>2.0138888888888984E-2</v>
      </c>
      <c r="H11" s="52">
        <v>0.53611111111111109</v>
      </c>
      <c r="I11" s="24">
        <f t="shared" si="0"/>
        <v>4.166666666666663E-2</v>
      </c>
      <c r="J11" s="25">
        <f t="shared" si="1"/>
        <v>1.6666666666666607E-2</v>
      </c>
      <c r="K11" s="32"/>
      <c r="L11" s="39"/>
    </row>
    <row r="12" spans="1:16" x14ac:dyDescent="0.25">
      <c r="A12" s="2">
        <v>9</v>
      </c>
      <c r="B12" s="35" t="s">
        <v>299</v>
      </c>
      <c r="C12" s="52">
        <v>0.48888888888888887</v>
      </c>
      <c r="D12" s="52">
        <v>0.49583333333333335</v>
      </c>
      <c r="E12" s="24">
        <f t="shared" si="2"/>
        <v>6.9444444444444753E-3</v>
      </c>
      <c r="F12" s="52">
        <v>0.51944444444444449</v>
      </c>
      <c r="G12" s="24">
        <f t="shared" si="3"/>
        <v>2.3611111111111138E-2</v>
      </c>
      <c r="H12" s="52">
        <v>0.54861111111111105</v>
      </c>
      <c r="I12" s="24">
        <f t="shared" si="0"/>
        <v>5.9722222222222177E-2</v>
      </c>
      <c r="J12" s="25">
        <f t="shared" si="1"/>
        <v>2.9166666666666563E-2</v>
      </c>
      <c r="K12" s="32"/>
    </row>
    <row r="13" spans="1:16" x14ac:dyDescent="0.25">
      <c r="A13" s="2">
        <v>10</v>
      </c>
      <c r="B13" s="35" t="s">
        <v>300</v>
      </c>
      <c r="C13" s="21"/>
      <c r="D13" s="57">
        <v>0.50416666666666665</v>
      </c>
      <c r="E13" s="24">
        <f t="shared" si="2"/>
        <v>0.50416666666666665</v>
      </c>
      <c r="F13" s="52">
        <v>0.5229166666666667</v>
      </c>
      <c r="G13" s="24">
        <f t="shared" si="3"/>
        <v>1.8750000000000044E-2</v>
      </c>
      <c r="H13" s="52">
        <v>0.56180555555555556</v>
      </c>
      <c r="I13" s="24"/>
      <c r="J13" s="25">
        <f t="shared" si="1"/>
        <v>3.8888888888888862E-2</v>
      </c>
      <c r="K13" s="32" t="s">
        <v>322</v>
      </c>
    </row>
    <row r="14" spans="1:16" x14ac:dyDescent="0.25">
      <c r="A14" s="2">
        <v>11</v>
      </c>
      <c r="B14" s="35" t="s">
        <v>301</v>
      </c>
      <c r="C14" s="52">
        <v>0.53680555555555554</v>
      </c>
      <c r="D14" s="52">
        <v>0.54097222222222219</v>
      </c>
      <c r="E14" s="24">
        <f t="shared" si="2"/>
        <v>4.1666666666666519E-3</v>
      </c>
      <c r="F14" s="52">
        <v>0.54652777777777783</v>
      </c>
      <c r="G14" s="24">
        <f t="shared" si="3"/>
        <v>5.5555555555556468E-3</v>
      </c>
      <c r="H14" s="52">
        <v>0.60277777777777775</v>
      </c>
      <c r="I14" s="24">
        <f t="shared" si="0"/>
        <v>6.597222222222221E-2</v>
      </c>
      <c r="J14" s="25">
        <f t="shared" si="1"/>
        <v>5.6249999999999911E-2</v>
      </c>
      <c r="K14" s="32"/>
    </row>
    <row r="15" spans="1:16" x14ac:dyDescent="0.25">
      <c r="A15" s="2">
        <v>12</v>
      </c>
      <c r="B15" s="35" t="s">
        <v>302</v>
      </c>
      <c r="C15" s="52">
        <v>0.52430555555555558</v>
      </c>
      <c r="D15" s="52">
        <v>0.53888888888888886</v>
      </c>
      <c r="E15" s="24">
        <f t="shared" si="2"/>
        <v>1.4583333333333282E-2</v>
      </c>
      <c r="F15" s="52">
        <v>0.54305555555555551</v>
      </c>
      <c r="G15" s="24">
        <f t="shared" si="3"/>
        <v>4.1666666666666519E-3</v>
      </c>
      <c r="H15" s="52">
        <v>0.60069444444444442</v>
      </c>
      <c r="I15" s="24">
        <f t="shared" si="0"/>
        <v>7.638888888888884E-2</v>
      </c>
      <c r="J15" s="25">
        <f t="shared" si="1"/>
        <v>5.7638888888888906E-2</v>
      </c>
      <c r="K15" s="32"/>
    </row>
    <row r="16" spans="1:16" x14ac:dyDescent="0.25">
      <c r="A16" s="2">
        <v>13</v>
      </c>
      <c r="B16" s="35" t="s">
        <v>303</v>
      </c>
      <c r="C16" s="52">
        <v>0.54513888888888895</v>
      </c>
      <c r="D16" s="52">
        <v>0.55486111111111114</v>
      </c>
      <c r="E16" s="24">
        <f t="shared" si="2"/>
        <v>9.7222222222221877E-3</v>
      </c>
      <c r="F16" s="57">
        <v>0.56944444444444442</v>
      </c>
      <c r="G16" s="24">
        <f t="shared" si="3"/>
        <v>1.4583333333333282E-2</v>
      </c>
      <c r="H16" s="52">
        <v>0.62013888888888891</v>
      </c>
      <c r="I16" s="24">
        <f t="shared" si="0"/>
        <v>7.4999999999999956E-2</v>
      </c>
      <c r="J16" s="25">
        <f t="shared" si="1"/>
        <v>5.0694444444444486E-2</v>
      </c>
      <c r="K16" s="32"/>
    </row>
    <row r="17" spans="1:11" x14ac:dyDescent="0.25">
      <c r="A17" s="2">
        <v>14</v>
      </c>
      <c r="B17" s="35" t="s">
        <v>304</v>
      </c>
      <c r="C17" s="52">
        <v>0.54236111111111118</v>
      </c>
      <c r="D17" s="52">
        <v>0.55486111111111114</v>
      </c>
      <c r="E17" s="24">
        <f t="shared" si="2"/>
        <v>1.2499999999999956E-2</v>
      </c>
      <c r="F17" s="52">
        <v>0.5625</v>
      </c>
      <c r="G17" s="24">
        <f t="shared" si="3"/>
        <v>7.6388888888888618E-3</v>
      </c>
      <c r="H17" s="52">
        <v>0.62152777777777779</v>
      </c>
      <c r="I17" s="24">
        <f t="shared" si="0"/>
        <v>7.9166666666666607E-2</v>
      </c>
      <c r="J17" s="25">
        <f t="shared" si="1"/>
        <v>5.902777777777779E-2</v>
      </c>
      <c r="K17" s="32"/>
    </row>
    <row r="18" spans="1:11" x14ac:dyDescent="0.25">
      <c r="A18" s="2">
        <v>15</v>
      </c>
      <c r="B18" s="35" t="s">
        <v>305</v>
      </c>
      <c r="C18" s="52">
        <v>0.5805555555555556</v>
      </c>
      <c r="D18" s="52">
        <v>0.58263888888888882</v>
      </c>
      <c r="E18" s="24">
        <f t="shared" si="2"/>
        <v>2.0833333333332149E-3</v>
      </c>
      <c r="F18" s="57">
        <v>0.59930555555555554</v>
      </c>
      <c r="G18" s="24">
        <f t="shared" si="3"/>
        <v>1.6666666666666718E-2</v>
      </c>
      <c r="H18" s="57">
        <v>0.62708333333333333</v>
      </c>
      <c r="I18" s="24">
        <f t="shared" si="0"/>
        <v>4.6527777777777724E-2</v>
      </c>
      <c r="J18" s="25">
        <f t="shared" si="1"/>
        <v>2.777777777777779E-2</v>
      </c>
      <c r="K18" s="32"/>
    </row>
    <row r="19" spans="1:11" x14ac:dyDescent="0.25">
      <c r="A19" s="2">
        <v>16</v>
      </c>
      <c r="B19" s="35" t="s">
        <v>306</v>
      </c>
      <c r="C19" s="52">
        <v>0.56666666666666665</v>
      </c>
      <c r="D19" s="57">
        <v>0.56874999999999998</v>
      </c>
      <c r="E19" s="24">
        <f t="shared" si="2"/>
        <v>2.0833333333333259E-3</v>
      </c>
      <c r="F19" s="52">
        <v>0.59930555555555554</v>
      </c>
      <c r="G19" s="24">
        <f t="shared" si="3"/>
        <v>3.0555555555555558E-2</v>
      </c>
      <c r="H19" s="52">
        <v>0.63263888888888886</v>
      </c>
      <c r="I19" s="24">
        <f t="shared" si="0"/>
        <v>6.597222222222221E-2</v>
      </c>
      <c r="J19" s="25">
        <f t="shared" si="1"/>
        <v>3.3333333333333326E-2</v>
      </c>
      <c r="K19" s="32"/>
    </row>
    <row r="20" spans="1:11" x14ac:dyDescent="0.25">
      <c r="A20" s="2">
        <v>17</v>
      </c>
      <c r="B20" s="35" t="s">
        <v>307</v>
      </c>
      <c r="C20" s="52">
        <v>0.56111111111111112</v>
      </c>
      <c r="D20" s="52">
        <v>0.56111111111111112</v>
      </c>
      <c r="E20" s="24">
        <f t="shared" si="2"/>
        <v>0</v>
      </c>
      <c r="F20" s="52">
        <v>0.59930555555555554</v>
      </c>
      <c r="G20" s="24">
        <f t="shared" si="3"/>
        <v>3.819444444444442E-2</v>
      </c>
      <c r="H20" s="52">
        <v>0.62777777777777777</v>
      </c>
      <c r="I20" s="24">
        <f t="shared" si="0"/>
        <v>6.6666666666666652E-2</v>
      </c>
      <c r="J20" s="25">
        <f t="shared" si="1"/>
        <v>2.8472222222222232E-2</v>
      </c>
      <c r="K20" s="32"/>
    </row>
    <row r="21" spans="1:11" x14ac:dyDescent="0.25">
      <c r="A21" s="2">
        <v>18</v>
      </c>
      <c r="B21" s="35" t="s">
        <v>308</v>
      </c>
      <c r="C21" s="52">
        <v>0.55902777777777779</v>
      </c>
      <c r="D21" s="57">
        <v>0.56111111111111112</v>
      </c>
      <c r="E21" s="24">
        <f t="shared" si="2"/>
        <v>2.0833333333333259E-3</v>
      </c>
      <c r="F21" s="52">
        <v>0.57638888888888895</v>
      </c>
      <c r="G21" s="24">
        <f t="shared" si="3"/>
        <v>1.5277777777777835E-2</v>
      </c>
      <c r="H21" s="52">
        <v>0.62986111111111109</v>
      </c>
      <c r="I21" s="24">
        <f t="shared" si="0"/>
        <v>7.0833333333333304E-2</v>
      </c>
      <c r="J21" s="25">
        <f t="shared" si="1"/>
        <v>5.3472222222222143E-2</v>
      </c>
      <c r="K21" s="32" t="s">
        <v>323</v>
      </c>
    </row>
    <row r="22" spans="1:11" x14ac:dyDescent="0.25">
      <c r="A22" s="2">
        <v>19</v>
      </c>
      <c r="B22" s="35" t="s">
        <v>309</v>
      </c>
      <c r="C22" s="52">
        <v>0.5854166666666667</v>
      </c>
      <c r="D22" s="21"/>
      <c r="E22" s="24"/>
      <c r="F22" s="57">
        <v>0.61875000000000002</v>
      </c>
      <c r="G22" s="24">
        <f t="shared" si="3"/>
        <v>0.61875000000000002</v>
      </c>
      <c r="H22" s="57">
        <v>0.67222222222222217</v>
      </c>
      <c r="I22" s="24">
        <f t="shared" si="0"/>
        <v>8.6805555555555469E-2</v>
      </c>
      <c r="J22" s="25">
        <f t="shared" si="1"/>
        <v>5.3472222222222143E-2</v>
      </c>
      <c r="K22" s="32" t="s">
        <v>324</v>
      </c>
    </row>
    <row r="23" spans="1:11" x14ac:dyDescent="0.25">
      <c r="A23" s="2">
        <v>20</v>
      </c>
      <c r="B23" s="35" t="s">
        <v>310</v>
      </c>
      <c r="C23" s="52">
        <v>0.57013888888888886</v>
      </c>
      <c r="D23" s="52">
        <v>0.58611111111111114</v>
      </c>
      <c r="E23" s="24">
        <f t="shared" si="2"/>
        <v>1.5972222222222276E-2</v>
      </c>
      <c r="F23" s="52">
        <v>0.61111111111111105</v>
      </c>
      <c r="G23" s="24">
        <f t="shared" si="3"/>
        <v>2.4999999999999911E-2</v>
      </c>
      <c r="H23" s="52">
        <v>0.72083333333333333</v>
      </c>
      <c r="I23" s="24">
        <f t="shared" si="0"/>
        <v>0.15069444444444446</v>
      </c>
      <c r="J23" s="25">
        <f t="shared" si="1"/>
        <v>0.10972222222222228</v>
      </c>
      <c r="K23" s="50" t="s">
        <v>325</v>
      </c>
    </row>
    <row r="24" spans="1:11" x14ac:dyDescent="0.25">
      <c r="A24" s="2">
        <v>21</v>
      </c>
      <c r="B24" s="35" t="s">
        <v>311</v>
      </c>
      <c r="C24" s="52">
        <v>0.62777777777777777</v>
      </c>
      <c r="D24" s="52">
        <v>0.6381944444444444</v>
      </c>
      <c r="E24" s="24">
        <f t="shared" si="2"/>
        <v>1.041666666666663E-2</v>
      </c>
      <c r="F24" s="52">
        <v>0.64583333333333337</v>
      </c>
      <c r="G24" s="24">
        <f t="shared" si="3"/>
        <v>7.6388888888889728E-3</v>
      </c>
      <c r="H24" s="52">
        <v>0.66736111111111107</v>
      </c>
      <c r="I24" s="24">
        <f t="shared" si="0"/>
        <v>3.9583333333333304E-2</v>
      </c>
      <c r="J24" s="25">
        <f t="shared" si="1"/>
        <v>2.1527777777777701E-2</v>
      </c>
      <c r="K24" s="50"/>
    </row>
    <row r="25" spans="1:11" x14ac:dyDescent="0.25">
      <c r="A25" s="2">
        <v>22</v>
      </c>
      <c r="B25" s="35" t="s">
        <v>312</v>
      </c>
      <c r="C25" s="52">
        <v>0.65972222222222221</v>
      </c>
      <c r="D25" s="52">
        <v>0.67361111111111116</v>
      </c>
      <c r="E25" s="24">
        <f t="shared" si="2"/>
        <v>1.3888888888888951E-2</v>
      </c>
      <c r="F25" s="52">
        <v>0.68055555555555547</v>
      </c>
      <c r="G25" s="24">
        <f t="shared" si="3"/>
        <v>6.9444444444443088E-3</v>
      </c>
      <c r="H25" s="52">
        <v>0.73333333333333339</v>
      </c>
      <c r="I25" s="24">
        <f t="shared" si="0"/>
        <v>7.3611111111111183E-2</v>
      </c>
      <c r="J25" s="25">
        <f t="shared" si="1"/>
        <v>5.2777777777777923E-2</v>
      </c>
      <c r="K25" s="32"/>
    </row>
    <row r="26" spans="1:11" x14ac:dyDescent="0.25">
      <c r="A26" s="2">
        <v>23</v>
      </c>
      <c r="B26" s="35" t="s">
        <v>313</v>
      </c>
      <c r="C26" s="52">
        <v>0.57013888888888886</v>
      </c>
      <c r="D26" s="52">
        <v>0.69027777777777777</v>
      </c>
      <c r="E26" s="24">
        <f t="shared" si="2"/>
        <v>0.12013888888888891</v>
      </c>
      <c r="F26" s="52">
        <v>0.72430555555555554</v>
      </c>
      <c r="G26" s="24">
        <f t="shared" si="3"/>
        <v>3.4027777777777768E-2</v>
      </c>
      <c r="H26" s="52">
        <v>0.74652777777777779</v>
      </c>
      <c r="I26" s="24">
        <f t="shared" si="0"/>
        <v>0.17638888888888893</v>
      </c>
      <c r="J26" s="25">
        <f t="shared" si="1"/>
        <v>2.2222222222222254E-2</v>
      </c>
      <c r="K26" s="32" t="s">
        <v>327</v>
      </c>
    </row>
    <row r="27" spans="1:11" x14ac:dyDescent="0.25">
      <c r="A27" s="2">
        <v>24</v>
      </c>
      <c r="B27" s="35" t="s">
        <v>314</v>
      </c>
      <c r="C27" s="52">
        <v>0.71944444444444444</v>
      </c>
      <c r="D27" s="52">
        <v>0.72569444444444453</v>
      </c>
      <c r="E27" s="24">
        <f t="shared" si="2"/>
        <v>6.2500000000000888E-3</v>
      </c>
      <c r="F27" s="52">
        <v>0.73055555555555562</v>
      </c>
      <c r="G27" s="24">
        <f t="shared" si="3"/>
        <v>4.8611111111110938E-3</v>
      </c>
      <c r="H27" s="52">
        <v>0.76666666666666661</v>
      </c>
      <c r="I27" s="24">
        <f t="shared" si="0"/>
        <v>4.7222222222222165E-2</v>
      </c>
      <c r="J27" s="25">
        <f t="shared" si="1"/>
        <v>3.6111111111110983E-2</v>
      </c>
      <c r="K27" s="32"/>
    </row>
    <row r="28" spans="1:11" x14ac:dyDescent="0.25">
      <c r="A28" s="2">
        <v>25</v>
      </c>
      <c r="B28" s="18" t="s">
        <v>315</v>
      </c>
      <c r="C28" s="52">
        <v>0.73541666666666661</v>
      </c>
      <c r="D28" s="52">
        <v>0.74583333333333324</v>
      </c>
      <c r="E28" s="24">
        <f t="shared" si="2"/>
        <v>1.041666666666663E-2</v>
      </c>
      <c r="F28" s="52">
        <v>0.75</v>
      </c>
      <c r="G28" s="24">
        <f t="shared" si="3"/>
        <v>4.1666666666667629E-3</v>
      </c>
      <c r="H28" s="52">
        <v>0.75694444444444453</v>
      </c>
      <c r="I28" s="24">
        <f t="shared" si="0"/>
        <v>2.1527777777777923E-2</v>
      </c>
      <c r="J28" s="25">
        <f t="shared" si="1"/>
        <v>6.9444444444445308E-3</v>
      </c>
      <c r="K28" s="31"/>
    </row>
    <row r="29" spans="1:11" x14ac:dyDescent="0.25">
      <c r="A29" s="2">
        <v>26</v>
      </c>
      <c r="B29" s="18" t="s">
        <v>316</v>
      </c>
      <c r="C29" s="52">
        <v>0.73402777777777783</v>
      </c>
      <c r="D29" s="52">
        <v>0.73888888888888893</v>
      </c>
      <c r="E29" s="24">
        <f t="shared" si="2"/>
        <v>4.8611111111110938E-3</v>
      </c>
      <c r="F29" s="52">
        <v>0.75347222222222221</v>
      </c>
      <c r="G29" s="24">
        <f t="shared" si="3"/>
        <v>1.4583333333333282E-2</v>
      </c>
      <c r="H29" s="52">
        <v>0.79375000000000007</v>
      </c>
      <c r="I29" s="24">
        <f t="shared" si="0"/>
        <v>5.9722222222222232E-2</v>
      </c>
      <c r="J29" s="25">
        <f t="shared" si="1"/>
        <v>4.0277777777777857E-2</v>
      </c>
      <c r="K29" s="31"/>
    </row>
    <row r="30" spans="1:11" ht="15.75" thickBot="1" x14ac:dyDescent="0.3">
      <c r="A30"/>
    </row>
    <row r="31" spans="1:11" ht="16.5" thickBot="1" x14ac:dyDescent="0.3">
      <c r="A31" s="102" t="s">
        <v>57</v>
      </c>
      <c r="B31" s="103"/>
      <c r="C31" s="119">
        <v>26</v>
      </c>
      <c r="D31" s="120"/>
      <c r="E31" s="120"/>
      <c r="F31" s="116"/>
      <c r="G31" s="117"/>
      <c r="H31" s="118"/>
    </row>
    <row r="32" spans="1:11" ht="15.75" thickBot="1" x14ac:dyDescent="0.3">
      <c r="A32" s="104" t="s">
        <v>72</v>
      </c>
      <c r="B32" s="105"/>
      <c r="C32" s="121">
        <v>1.6861111111111111</v>
      </c>
      <c r="D32" s="122"/>
      <c r="E32" s="122"/>
      <c r="F32" s="40"/>
      <c r="G32" s="41"/>
      <c r="H32" s="42"/>
    </row>
    <row r="33" spans="1:13" ht="16.5" thickBot="1" x14ac:dyDescent="0.3">
      <c r="A33" s="102" t="s">
        <v>73</v>
      </c>
      <c r="B33" s="103"/>
      <c r="C33" s="113">
        <f>AVERAGE(I4:I29)</f>
        <v>6.7444444444444418E-2</v>
      </c>
      <c r="D33" s="114"/>
      <c r="E33" s="114"/>
      <c r="F33" s="115">
        <f>AVERAGE(I4:I29)</f>
        <v>6.7444444444444418E-2</v>
      </c>
      <c r="G33" s="115"/>
      <c r="H33" s="115"/>
    </row>
    <row r="34" spans="1:13" ht="15.75" thickBot="1" x14ac:dyDescent="0.3">
      <c r="A34" s="104" t="s">
        <v>74</v>
      </c>
      <c r="B34" s="105"/>
      <c r="C34" s="121">
        <v>1.4743055555555555</v>
      </c>
      <c r="D34" s="122"/>
      <c r="E34" s="122"/>
      <c r="F34" s="43"/>
      <c r="G34" s="44"/>
      <c r="H34" s="45"/>
    </row>
    <row r="35" spans="1:13" ht="16.5" thickBot="1" x14ac:dyDescent="0.3">
      <c r="A35" s="102" t="s">
        <v>56</v>
      </c>
      <c r="B35" s="103"/>
      <c r="C35" s="113">
        <f>AVERAGE(Tabela64[TEMPO COCLUSÃO LAB.])</f>
        <v>4.043803418803419E-2</v>
      </c>
      <c r="D35" s="114"/>
      <c r="E35" s="114"/>
      <c r="F35" s="110">
        <f>AVERAGE(J4:J29)</f>
        <v>4.043803418803419E-2</v>
      </c>
      <c r="G35" s="111"/>
      <c r="H35" s="112"/>
    </row>
    <row r="36" spans="1:13" ht="15.75" thickBot="1" x14ac:dyDescent="0.3">
      <c r="A36" s="107" t="s">
        <v>75</v>
      </c>
      <c r="B36" s="107"/>
      <c r="C36" s="109">
        <v>0</v>
      </c>
      <c r="D36" s="109"/>
      <c r="E36" s="109"/>
      <c r="F36" s="108">
        <v>0</v>
      </c>
      <c r="G36" s="108"/>
      <c r="H36" s="108"/>
    </row>
    <row r="37" spans="1:13" x14ac:dyDescent="0.25">
      <c r="G37" s="3"/>
    </row>
    <row r="45" spans="1:13" x14ac:dyDescent="0.25">
      <c r="M45" s="38"/>
    </row>
    <row r="47" spans="1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31:B31"/>
    <mergeCell ref="C31:E31"/>
    <mergeCell ref="F31:H31"/>
    <mergeCell ref="A32:B32"/>
    <mergeCell ref="C32:E32"/>
    <mergeCell ref="A36:B36"/>
    <mergeCell ref="C36:E36"/>
    <mergeCell ref="F36:H36"/>
    <mergeCell ref="A33:B33"/>
    <mergeCell ref="C33:E33"/>
    <mergeCell ref="F33:H33"/>
    <mergeCell ref="A34:B34"/>
    <mergeCell ref="C34:E34"/>
    <mergeCell ref="A35:B35"/>
    <mergeCell ref="C35:E35"/>
    <mergeCell ref="F35:H35"/>
  </mergeCells>
  <conditionalFormatting sqref="J4:J29">
    <cfRule type="cellIs" dxfId="374" priority="4" operator="greaterThan">
      <formula>0.0833333333333333</formula>
    </cfRule>
  </conditionalFormatting>
  <conditionalFormatting sqref="I4:J29">
    <cfRule type="cellIs" dxfId="373" priority="3" operator="greaterThan">
      <formula>0.0833333333333333</formula>
    </cfRule>
  </conditionalFormatting>
  <conditionalFormatting sqref="I4:J29">
    <cfRule type="cellIs" dxfId="372" priority="2" operator="lessThan">
      <formula>0.0833217592592593</formula>
    </cfRule>
  </conditionalFormatting>
  <conditionalFormatting sqref="I4:I29">
    <cfRule type="cellIs" dxfId="371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40.7109375" style="2" bestFit="1" customWidth="1"/>
  </cols>
  <sheetData>
    <row r="1" spans="1:16" x14ac:dyDescent="0.25">
      <c r="B1" s="136" t="s">
        <v>337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8" t="s">
        <v>317</v>
      </c>
      <c r="C4" s="52">
        <v>0.7090277777777777</v>
      </c>
      <c r="D4" s="21"/>
      <c r="E4" s="24"/>
      <c r="F4" s="52">
        <v>0.78472222222222221</v>
      </c>
      <c r="G4" s="24">
        <f>(F4-D4)</f>
        <v>0.78472222222222221</v>
      </c>
      <c r="H4" s="52">
        <v>0.86736111111111114</v>
      </c>
      <c r="I4" s="24">
        <f>(H4-C4)</f>
        <v>0.15833333333333344</v>
      </c>
      <c r="J4" s="25">
        <f>(H4-F4)</f>
        <v>8.2638888888888928E-2</v>
      </c>
      <c r="K4" s="32" t="s">
        <v>326</v>
      </c>
    </row>
    <row r="5" spans="1:16" x14ac:dyDescent="0.25">
      <c r="A5" s="2">
        <v>2</v>
      </c>
      <c r="B5" s="18" t="s">
        <v>318</v>
      </c>
      <c r="C5" s="52">
        <v>0.74583333333333324</v>
      </c>
      <c r="D5" s="21"/>
      <c r="E5" s="24"/>
      <c r="F5" s="52">
        <v>0.7909722222222223</v>
      </c>
      <c r="G5" s="24">
        <f>(F5-D5)</f>
        <v>0.7909722222222223</v>
      </c>
      <c r="H5" s="52">
        <v>0.87777777777777777</v>
      </c>
      <c r="I5" s="24">
        <f t="shared" ref="I5:I14" si="0">(H5-C5)</f>
        <v>0.13194444444444453</v>
      </c>
      <c r="J5" s="25">
        <f t="shared" ref="J5:J14" si="1">(H5-F5)</f>
        <v>8.6805555555555469E-2</v>
      </c>
      <c r="K5" s="32" t="s">
        <v>333</v>
      </c>
    </row>
    <row r="6" spans="1:16" x14ac:dyDescent="0.25">
      <c r="A6" s="2">
        <v>3</v>
      </c>
      <c r="B6" s="18" t="s">
        <v>319</v>
      </c>
      <c r="C6" s="52">
        <v>0.7631944444444444</v>
      </c>
      <c r="D6" s="52">
        <v>0.77986111111111101</v>
      </c>
      <c r="E6" s="24">
        <f t="shared" ref="E6:E14" si="2">(D6-C6)</f>
        <v>1.6666666666666607E-2</v>
      </c>
      <c r="F6" s="52">
        <v>0.78819444444444453</v>
      </c>
      <c r="G6" s="24">
        <f t="shared" ref="G6:G14" si="3">(F6-D6)</f>
        <v>8.3333333333335258E-3</v>
      </c>
      <c r="H6" s="52">
        <v>0.87986111111111109</v>
      </c>
      <c r="I6" s="24">
        <f t="shared" si="0"/>
        <v>0.1166666666666667</v>
      </c>
      <c r="J6" s="25">
        <f t="shared" si="1"/>
        <v>9.1666666666666563E-2</v>
      </c>
      <c r="K6" s="31"/>
    </row>
    <row r="7" spans="1:16" x14ac:dyDescent="0.25">
      <c r="A7" s="2">
        <v>4</v>
      </c>
      <c r="B7" s="18" t="s">
        <v>320</v>
      </c>
      <c r="C7" s="52">
        <v>0.77569444444444446</v>
      </c>
      <c r="D7" s="52">
        <v>0.77916666666666667</v>
      </c>
      <c r="E7" s="24">
        <f t="shared" si="2"/>
        <v>3.4722222222222099E-3</v>
      </c>
      <c r="F7" s="52">
        <v>0.7944444444444444</v>
      </c>
      <c r="G7" s="24">
        <f t="shared" si="3"/>
        <v>1.5277777777777724E-2</v>
      </c>
      <c r="H7" s="52">
        <v>0.86875000000000002</v>
      </c>
      <c r="I7" s="24">
        <f t="shared" si="0"/>
        <v>9.3055555555555558E-2</v>
      </c>
      <c r="J7" s="25">
        <f t="shared" si="1"/>
        <v>7.4305555555555625E-2</v>
      </c>
      <c r="K7" s="31"/>
    </row>
    <row r="8" spans="1:16" x14ac:dyDescent="0.25">
      <c r="A8" s="2">
        <v>5</v>
      </c>
      <c r="B8" s="47" t="s">
        <v>321</v>
      </c>
      <c r="C8" s="63">
        <v>0.77847222222222223</v>
      </c>
      <c r="D8" s="63">
        <v>0.77916666666666667</v>
      </c>
      <c r="E8" s="24">
        <f t="shared" si="2"/>
        <v>6.9444444444444198E-4</v>
      </c>
      <c r="F8" s="63">
        <v>0.7944444444444444</v>
      </c>
      <c r="G8" s="24">
        <f t="shared" si="3"/>
        <v>1.5277777777777724E-2</v>
      </c>
      <c r="H8" s="63">
        <v>0.88194444444444453</v>
      </c>
      <c r="I8" s="24">
        <f t="shared" si="0"/>
        <v>0.1034722222222223</v>
      </c>
      <c r="J8" s="25">
        <f t="shared" si="1"/>
        <v>8.7500000000000133E-2</v>
      </c>
      <c r="K8" s="51" t="s">
        <v>334</v>
      </c>
    </row>
    <row r="9" spans="1:16" x14ac:dyDescent="0.25">
      <c r="A9" s="2">
        <v>6</v>
      </c>
      <c r="B9" s="18" t="s">
        <v>328</v>
      </c>
      <c r="C9" s="52">
        <v>0.78541666666666676</v>
      </c>
      <c r="D9" s="52">
        <v>0.79583333333333339</v>
      </c>
      <c r="E9" s="24">
        <f t="shared" si="2"/>
        <v>1.041666666666663E-2</v>
      </c>
      <c r="F9" s="52">
        <v>0.79999999999999993</v>
      </c>
      <c r="G9" s="24">
        <f t="shared" si="3"/>
        <v>4.1666666666665408E-3</v>
      </c>
      <c r="H9" s="52">
        <v>0.88402777777777775</v>
      </c>
      <c r="I9" s="24">
        <f t="shared" si="0"/>
        <v>9.8611111111110983E-2</v>
      </c>
      <c r="J9" s="25">
        <f t="shared" si="1"/>
        <v>8.4027777777777812E-2</v>
      </c>
      <c r="K9" s="31"/>
    </row>
    <row r="10" spans="1:16" x14ac:dyDescent="0.25">
      <c r="A10" s="2">
        <v>7</v>
      </c>
      <c r="B10" s="18" t="s">
        <v>329</v>
      </c>
      <c r="C10" s="52">
        <v>0.84027777777777779</v>
      </c>
      <c r="D10" s="52">
        <v>0.86249999999999993</v>
      </c>
      <c r="E10" s="24">
        <f t="shared" si="2"/>
        <v>2.2222222222222143E-2</v>
      </c>
      <c r="F10" s="52">
        <v>0.87222222222222223</v>
      </c>
      <c r="G10" s="24">
        <f t="shared" si="3"/>
        <v>9.7222222222222987E-3</v>
      </c>
      <c r="H10" s="52">
        <v>0.9472222222222223</v>
      </c>
      <c r="I10" s="24">
        <f t="shared" si="0"/>
        <v>0.10694444444444451</v>
      </c>
      <c r="J10" s="25">
        <f t="shared" si="1"/>
        <v>7.5000000000000067E-2</v>
      </c>
      <c r="K10" s="31"/>
    </row>
    <row r="11" spans="1:16" x14ac:dyDescent="0.25">
      <c r="A11" s="2">
        <v>8</v>
      </c>
      <c r="B11" s="18" t="s">
        <v>330</v>
      </c>
      <c r="C11" s="19">
        <v>0.83333333333333337</v>
      </c>
      <c r="D11" s="19">
        <v>0.86249999999999993</v>
      </c>
      <c r="E11" s="24">
        <f t="shared" si="2"/>
        <v>2.9166666666666563E-2</v>
      </c>
      <c r="F11" s="19">
        <v>0.875</v>
      </c>
      <c r="G11" s="24">
        <f t="shared" si="3"/>
        <v>1.2500000000000067E-2</v>
      </c>
      <c r="H11" s="19">
        <v>0.93819444444444444</v>
      </c>
      <c r="I11" s="24">
        <f t="shared" si="0"/>
        <v>0.10486111111111107</v>
      </c>
      <c r="J11" s="25">
        <f t="shared" si="1"/>
        <v>6.3194444444444442E-2</v>
      </c>
      <c r="K11" s="31"/>
      <c r="L11" s="39"/>
    </row>
    <row r="12" spans="1:16" x14ac:dyDescent="0.25">
      <c r="A12" s="2">
        <v>9</v>
      </c>
      <c r="B12" s="18" t="s">
        <v>331</v>
      </c>
      <c r="C12" s="19">
        <v>0.86388888888888893</v>
      </c>
      <c r="D12" s="19">
        <v>0.87430555555555556</v>
      </c>
      <c r="E12" s="24">
        <f t="shared" si="2"/>
        <v>1.041666666666663E-2</v>
      </c>
      <c r="F12" s="19">
        <v>0.88611111111111107</v>
      </c>
      <c r="G12" s="24">
        <f t="shared" si="3"/>
        <v>1.1805555555555514E-2</v>
      </c>
      <c r="H12" s="19">
        <v>0.93541666666666667</v>
      </c>
      <c r="I12" s="24">
        <f t="shared" si="0"/>
        <v>7.1527777777777746E-2</v>
      </c>
      <c r="J12" s="25">
        <f t="shared" si="1"/>
        <v>4.9305555555555602E-2</v>
      </c>
      <c r="K12" s="31"/>
    </row>
    <row r="13" spans="1:16" x14ac:dyDescent="0.25">
      <c r="A13" s="2">
        <v>10</v>
      </c>
      <c r="B13" s="18" t="s">
        <v>332</v>
      </c>
      <c r="C13" s="21"/>
      <c r="D13" s="19">
        <v>0.97222222222222221</v>
      </c>
      <c r="E13" s="24">
        <f t="shared" si="2"/>
        <v>0.97222222222222221</v>
      </c>
      <c r="F13" s="19">
        <v>0.97569444444444453</v>
      </c>
      <c r="G13" s="24">
        <f t="shared" si="3"/>
        <v>3.4722222222223209E-3</v>
      </c>
      <c r="H13" s="19">
        <v>0.99861111111111101</v>
      </c>
      <c r="I13" s="24"/>
      <c r="J13" s="25">
        <f t="shared" si="1"/>
        <v>2.2916666666666474E-2</v>
      </c>
      <c r="K13" s="32" t="s">
        <v>233</v>
      </c>
    </row>
    <row r="14" spans="1:16" x14ac:dyDescent="0.25">
      <c r="A14" s="2">
        <v>11</v>
      </c>
      <c r="B14" s="35" t="s">
        <v>335</v>
      </c>
      <c r="C14" s="52">
        <v>0.27569444444444446</v>
      </c>
      <c r="D14" s="52">
        <v>0.28333333333333333</v>
      </c>
      <c r="E14" s="24">
        <f t="shared" si="2"/>
        <v>7.6388888888888618E-3</v>
      </c>
      <c r="F14" s="26">
        <v>0.28750000000000003</v>
      </c>
      <c r="G14" s="24">
        <f t="shared" si="3"/>
        <v>4.1666666666667074E-3</v>
      </c>
      <c r="H14" s="26">
        <v>0.32013888888888892</v>
      </c>
      <c r="I14" s="24">
        <f t="shared" si="0"/>
        <v>4.4444444444444453E-2</v>
      </c>
      <c r="J14" s="25">
        <f t="shared" si="1"/>
        <v>3.2638888888888884E-2</v>
      </c>
      <c r="K14" s="32" t="s">
        <v>336</v>
      </c>
    </row>
    <row r="15" spans="1:16" ht="15.75" thickBot="1" x14ac:dyDescent="0.3">
      <c r="A15"/>
    </row>
    <row r="16" spans="1:16" ht="16.5" thickBot="1" x14ac:dyDescent="0.3">
      <c r="A16" s="102" t="s">
        <v>57</v>
      </c>
      <c r="B16" s="103"/>
      <c r="C16" s="119">
        <v>11</v>
      </c>
      <c r="D16" s="120"/>
      <c r="E16" s="120"/>
      <c r="F16" s="116"/>
      <c r="G16" s="117"/>
      <c r="H16" s="118"/>
    </row>
    <row r="17" spans="1:8" ht="15.75" thickBot="1" x14ac:dyDescent="0.3">
      <c r="A17" s="104" t="s">
        <v>72</v>
      </c>
      <c r="B17" s="105"/>
      <c r="C17" s="121">
        <v>1.0298611111111111</v>
      </c>
      <c r="D17" s="122"/>
      <c r="E17" s="122"/>
      <c r="F17" s="40"/>
      <c r="G17" s="41"/>
      <c r="H17" s="42"/>
    </row>
    <row r="18" spans="1:8" ht="16.5" thickBot="1" x14ac:dyDescent="0.3">
      <c r="A18" s="102" t="s">
        <v>73</v>
      </c>
      <c r="B18" s="103"/>
      <c r="C18" s="113">
        <f>AVERAGE(I4:I14)</f>
        <v>0.10298611111111114</v>
      </c>
      <c r="D18" s="114"/>
      <c r="E18" s="114"/>
      <c r="F18" s="115">
        <f>AVERAGE(I4:I14)</f>
        <v>0.10298611111111114</v>
      </c>
      <c r="G18" s="115"/>
      <c r="H18" s="115"/>
    </row>
    <row r="19" spans="1:8" ht="15.75" thickBot="1" x14ac:dyDescent="0.3">
      <c r="A19" s="104" t="s">
        <v>74</v>
      </c>
      <c r="B19" s="105"/>
      <c r="C19" s="121">
        <v>0.75</v>
      </c>
      <c r="D19" s="122"/>
      <c r="E19" s="122"/>
      <c r="F19" s="43"/>
      <c r="G19" s="44"/>
      <c r="H19" s="45"/>
    </row>
    <row r="20" spans="1:8" ht="16.5" thickBot="1" x14ac:dyDescent="0.3">
      <c r="A20" s="102" t="s">
        <v>56</v>
      </c>
      <c r="B20" s="103"/>
      <c r="C20" s="113">
        <f>AVERAGE(Tabela65[TEMPO COCLUSÃO LAB.])</f>
        <v>6.8181818181818177E-2</v>
      </c>
      <c r="D20" s="114"/>
      <c r="E20" s="114"/>
      <c r="F20" s="110">
        <f>AVERAGE(J4:J14)</f>
        <v>6.8181818181818177E-2</v>
      </c>
      <c r="G20" s="111"/>
      <c r="H20" s="112"/>
    </row>
    <row r="21" spans="1:8" ht="15.75" thickBot="1" x14ac:dyDescent="0.3">
      <c r="A21" s="107" t="s">
        <v>75</v>
      </c>
      <c r="B21" s="107"/>
      <c r="C21" s="109">
        <v>5</v>
      </c>
      <c r="D21" s="109"/>
      <c r="E21" s="109"/>
      <c r="F21" s="108">
        <v>1.1900000000000001E-2</v>
      </c>
      <c r="G21" s="108"/>
      <c r="H21" s="108"/>
    </row>
    <row r="22" spans="1:8" x14ac:dyDescent="0.25">
      <c r="G22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16:B16"/>
    <mergeCell ref="C16:E16"/>
    <mergeCell ref="F16:H16"/>
    <mergeCell ref="A17:B17"/>
    <mergeCell ref="C17:E17"/>
    <mergeCell ref="A21:B21"/>
    <mergeCell ref="C21:E21"/>
    <mergeCell ref="F21:H21"/>
    <mergeCell ref="A18:B18"/>
    <mergeCell ref="C18:E18"/>
    <mergeCell ref="F18:H18"/>
    <mergeCell ref="A19:B19"/>
    <mergeCell ref="C19:E19"/>
    <mergeCell ref="A20:B20"/>
    <mergeCell ref="C20:E20"/>
    <mergeCell ref="F20:H20"/>
  </mergeCells>
  <conditionalFormatting sqref="J4:J14">
    <cfRule type="cellIs" dxfId="357" priority="4" operator="greaterThan">
      <formula>0.0833333333333333</formula>
    </cfRule>
  </conditionalFormatting>
  <conditionalFormatting sqref="I4:J14">
    <cfRule type="cellIs" dxfId="356" priority="3" operator="greaterThan">
      <formula>0.0833333333333333</formula>
    </cfRule>
  </conditionalFormatting>
  <conditionalFormatting sqref="I4:J14">
    <cfRule type="cellIs" dxfId="355" priority="2" operator="lessThan">
      <formula>0.0833217592592593</formula>
    </cfRule>
  </conditionalFormatting>
  <conditionalFormatting sqref="I4:I14">
    <cfRule type="cellIs" dxfId="354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4" workbookViewId="0">
      <selection activeCell="C44" sqref="C44:E44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48.5703125" style="2" bestFit="1" customWidth="1"/>
  </cols>
  <sheetData>
    <row r="1" spans="1:16" x14ac:dyDescent="0.25">
      <c r="A1" s="2" t="s">
        <v>338</v>
      </c>
      <c r="B1" s="136" t="s">
        <v>339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340</v>
      </c>
      <c r="C4" s="52">
        <v>0.32569444444444445</v>
      </c>
      <c r="D4" s="52">
        <v>0.33194444444444443</v>
      </c>
      <c r="E4" s="24">
        <f>(D4-C4)</f>
        <v>6.2499999999999778E-3</v>
      </c>
      <c r="F4" s="52">
        <v>0.33680555555555558</v>
      </c>
      <c r="G4" s="24">
        <f>(F4-D4)</f>
        <v>4.8611111111111494E-3</v>
      </c>
      <c r="H4" s="52">
        <v>0.3659722222222222</v>
      </c>
      <c r="I4" s="24">
        <f>(H4-C4)</f>
        <v>4.0277777777777746E-2</v>
      </c>
      <c r="J4" s="25">
        <f>(H4-F4)</f>
        <v>2.9166666666666619E-2</v>
      </c>
      <c r="K4" s="32"/>
    </row>
    <row r="5" spans="1:16" x14ac:dyDescent="0.25">
      <c r="A5" s="2">
        <v>2</v>
      </c>
      <c r="B5" s="71" t="s">
        <v>341</v>
      </c>
      <c r="C5" s="52">
        <v>0.33611111111111108</v>
      </c>
      <c r="D5" s="52">
        <v>0.34027777777777773</v>
      </c>
      <c r="E5" s="24">
        <f>(D5-C5)</f>
        <v>4.1666666666666519E-3</v>
      </c>
      <c r="F5" s="52">
        <v>0.34722222222222227</v>
      </c>
      <c r="G5" s="24">
        <f>(F5-D5)</f>
        <v>6.9444444444445308E-3</v>
      </c>
      <c r="H5" s="52">
        <v>0.37222222222222223</v>
      </c>
      <c r="I5" s="24">
        <f t="shared" ref="I5:I37" si="0">(H5-C5)</f>
        <v>3.6111111111111149E-2</v>
      </c>
      <c r="J5" s="25">
        <f t="shared" ref="J5:J37" si="1">(H5-F5)</f>
        <v>2.4999999999999967E-2</v>
      </c>
      <c r="K5" s="70"/>
    </row>
    <row r="6" spans="1:16" x14ac:dyDescent="0.25">
      <c r="A6" s="2">
        <v>3</v>
      </c>
      <c r="B6" s="73" t="s">
        <v>342</v>
      </c>
      <c r="C6" s="52">
        <v>0.36041666666666666</v>
      </c>
      <c r="D6" s="52">
        <v>0.3666666666666667</v>
      </c>
      <c r="E6" s="24">
        <f t="shared" ref="E6:E35" si="2">(D6-C6)</f>
        <v>6.2500000000000333E-3</v>
      </c>
      <c r="F6" s="52">
        <v>0.375</v>
      </c>
      <c r="G6" s="24">
        <f t="shared" ref="G6:G37" si="3">(F6-D6)</f>
        <v>8.3333333333333037E-3</v>
      </c>
      <c r="H6" s="52">
        <v>0.42569444444444443</v>
      </c>
      <c r="I6" s="24">
        <f t="shared" si="0"/>
        <v>6.5277777777777768E-2</v>
      </c>
      <c r="J6" s="25">
        <f t="shared" si="1"/>
        <v>5.0694444444444431E-2</v>
      </c>
      <c r="K6" s="86"/>
    </row>
    <row r="7" spans="1:16" x14ac:dyDescent="0.25">
      <c r="A7" s="2">
        <v>4</v>
      </c>
      <c r="B7" s="76" t="s">
        <v>343</v>
      </c>
      <c r="C7" s="52">
        <v>0.36249999999999999</v>
      </c>
      <c r="D7" s="57">
        <v>0.3666666666666667</v>
      </c>
      <c r="E7" s="24">
        <f t="shared" si="2"/>
        <v>4.1666666666667074E-3</v>
      </c>
      <c r="F7" s="52">
        <v>0.375</v>
      </c>
      <c r="G7" s="24">
        <f t="shared" si="3"/>
        <v>8.3333333333333037E-3</v>
      </c>
      <c r="H7" s="52">
        <v>0.43402777777777773</v>
      </c>
      <c r="I7" s="24">
        <f t="shared" si="0"/>
        <v>7.1527777777777746E-2</v>
      </c>
      <c r="J7" s="25">
        <f t="shared" si="1"/>
        <v>5.9027777777777735E-2</v>
      </c>
      <c r="K7" s="87"/>
    </row>
    <row r="8" spans="1:16" x14ac:dyDescent="0.25">
      <c r="A8" s="2">
        <v>5</v>
      </c>
      <c r="B8" s="79" t="s">
        <v>344</v>
      </c>
      <c r="C8" s="52">
        <v>0.3527777777777778</v>
      </c>
      <c r="D8" s="52">
        <v>0.3576388888888889</v>
      </c>
      <c r="E8" s="24">
        <f t="shared" si="2"/>
        <v>4.8611111111110938E-3</v>
      </c>
      <c r="F8" s="57">
        <v>0.375</v>
      </c>
      <c r="G8" s="24">
        <f t="shared" si="3"/>
        <v>1.7361111111111105E-2</v>
      </c>
      <c r="H8" s="52">
        <v>0.46458333333333335</v>
      </c>
      <c r="I8" s="24">
        <f t="shared" si="0"/>
        <v>0.11180555555555555</v>
      </c>
      <c r="J8" s="25">
        <f t="shared" si="1"/>
        <v>8.9583333333333348E-2</v>
      </c>
      <c r="K8" s="88"/>
    </row>
    <row r="9" spans="1:16" x14ac:dyDescent="0.25">
      <c r="A9" s="2">
        <v>6</v>
      </c>
      <c r="B9" s="35" t="s">
        <v>345</v>
      </c>
      <c r="C9" s="52">
        <v>0.40277777777777773</v>
      </c>
      <c r="D9" s="52">
        <v>0.4055555555555555</v>
      </c>
      <c r="E9" s="24">
        <f t="shared" si="2"/>
        <v>2.7777777777777679E-3</v>
      </c>
      <c r="F9" s="52">
        <v>0.41319444444444442</v>
      </c>
      <c r="G9" s="24">
        <f t="shared" si="3"/>
        <v>7.6388888888889173E-3</v>
      </c>
      <c r="H9" s="52">
        <v>0.46249999999999997</v>
      </c>
      <c r="I9" s="24">
        <f t="shared" si="0"/>
        <v>5.9722222222222232E-2</v>
      </c>
      <c r="J9" s="25">
        <f t="shared" si="1"/>
        <v>4.9305555555555547E-2</v>
      </c>
      <c r="K9" s="32"/>
    </row>
    <row r="10" spans="1:16" x14ac:dyDescent="0.25">
      <c r="A10" s="2">
        <v>7</v>
      </c>
      <c r="B10" s="35" t="s">
        <v>346</v>
      </c>
      <c r="C10" s="52">
        <v>0.43402777777777773</v>
      </c>
      <c r="D10" s="52">
        <v>0.44791666666666669</v>
      </c>
      <c r="E10" s="24">
        <f t="shared" si="2"/>
        <v>1.3888888888888951E-2</v>
      </c>
      <c r="F10" s="57">
        <v>0.44791666666666669</v>
      </c>
      <c r="G10" s="24">
        <f t="shared" si="3"/>
        <v>0</v>
      </c>
      <c r="H10" s="52">
        <v>0.51874999999999993</v>
      </c>
      <c r="I10" s="24">
        <f t="shared" si="0"/>
        <v>8.4722222222222199E-2</v>
      </c>
      <c r="J10" s="25">
        <f t="shared" si="1"/>
        <v>7.0833333333333248E-2</v>
      </c>
      <c r="K10" s="32"/>
    </row>
    <row r="11" spans="1:16" x14ac:dyDescent="0.25">
      <c r="A11" s="2">
        <v>8</v>
      </c>
      <c r="B11" s="35" t="s">
        <v>347</v>
      </c>
      <c r="C11" s="52">
        <v>0.44861111111111113</v>
      </c>
      <c r="D11" s="49">
        <v>0.4513888888888889</v>
      </c>
      <c r="E11" s="24">
        <f t="shared" si="2"/>
        <v>2.7777777777777679E-3</v>
      </c>
      <c r="F11" s="49">
        <v>0.44791666666666669</v>
      </c>
      <c r="G11" s="24"/>
      <c r="H11" s="52">
        <v>0.47847222222222219</v>
      </c>
      <c r="I11" s="24">
        <f t="shared" si="0"/>
        <v>2.9861111111111061E-2</v>
      </c>
      <c r="J11" s="25">
        <f t="shared" si="1"/>
        <v>3.0555555555555503E-2</v>
      </c>
      <c r="K11" s="32" t="s">
        <v>106</v>
      </c>
      <c r="L11" s="39"/>
    </row>
    <row r="12" spans="1:16" x14ac:dyDescent="0.25">
      <c r="A12" s="2">
        <v>9</v>
      </c>
      <c r="B12" s="35" t="s">
        <v>348</v>
      </c>
      <c r="C12" s="52">
        <v>0.46875</v>
      </c>
      <c r="D12" s="57">
        <v>0.47222222222222227</v>
      </c>
      <c r="E12" s="24">
        <f t="shared" si="2"/>
        <v>3.4722222222222654E-3</v>
      </c>
      <c r="F12" s="52">
        <v>0.47569444444444442</v>
      </c>
      <c r="G12" s="24">
        <f t="shared" si="3"/>
        <v>3.4722222222221544E-3</v>
      </c>
      <c r="H12" s="52">
        <v>0.54861111111111105</v>
      </c>
      <c r="I12" s="24">
        <f t="shared" si="0"/>
        <v>7.9861111111111049E-2</v>
      </c>
      <c r="J12" s="25">
        <f t="shared" si="1"/>
        <v>7.291666666666663E-2</v>
      </c>
      <c r="K12" s="32"/>
    </row>
    <row r="13" spans="1:16" x14ac:dyDescent="0.25">
      <c r="A13" s="2">
        <v>10</v>
      </c>
      <c r="B13" s="35" t="s">
        <v>349</v>
      </c>
      <c r="C13" s="52">
        <v>0.46249999999999997</v>
      </c>
      <c r="D13" s="52">
        <v>0.47083333333333338</v>
      </c>
      <c r="E13" s="24">
        <f t="shared" si="2"/>
        <v>8.3333333333334147E-3</v>
      </c>
      <c r="F13" s="52">
        <v>0.47222222222222227</v>
      </c>
      <c r="G13" s="24">
        <f t="shared" si="3"/>
        <v>1.388888888888884E-3</v>
      </c>
      <c r="H13" s="52">
        <v>0.55555555555555558</v>
      </c>
      <c r="I13" s="24">
        <f t="shared" si="0"/>
        <v>9.3055555555555614E-2</v>
      </c>
      <c r="J13" s="25">
        <f t="shared" si="1"/>
        <v>8.3333333333333315E-2</v>
      </c>
      <c r="K13" s="32"/>
    </row>
    <row r="14" spans="1:16" x14ac:dyDescent="0.25">
      <c r="A14" s="2">
        <v>11</v>
      </c>
      <c r="B14" s="35" t="s">
        <v>350</v>
      </c>
      <c r="C14" s="21"/>
      <c r="D14" s="52">
        <v>0.47083333333333338</v>
      </c>
      <c r="E14" s="24">
        <f t="shared" si="2"/>
        <v>0.47083333333333338</v>
      </c>
      <c r="F14" s="52">
        <v>0.47222222222222227</v>
      </c>
      <c r="G14" s="24">
        <f t="shared" si="3"/>
        <v>1.388888888888884E-3</v>
      </c>
      <c r="H14" s="52">
        <v>0.56111111111111112</v>
      </c>
      <c r="I14" s="24"/>
      <c r="J14" s="25">
        <f t="shared" si="1"/>
        <v>8.8888888888888851E-2</v>
      </c>
      <c r="K14" s="32" t="s">
        <v>374</v>
      </c>
    </row>
    <row r="15" spans="1:16" x14ac:dyDescent="0.25">
      <c r="A15" s="2">
        <v>12</v>
      </c>
      <c r="B15" s="35" t="s">
        <v>351</v>
      </c>
      <c r="C15" s="52">
        <v>0.47569444444444442</v>
      </c>
      <c r="D15" s="52">
        <v>0.49722222222222223</v>
      </c>
      <c r="E15" s="24">
        <f t="shared" si="2"/>
        <v>2.1527777777777812E-2</v>
      </c>
      <c r="F15" s="57">
        <v>0.50624999999999998</v>
      </c>
      <c r="G15" s="24">
        <f t="shared" si="3"/>
        <v>9.0277777777777457E-3</v>
      </c>
      <c r="H15" s="52">
        <v>0.56388888888888888</v>
      </c>
      <c r="I15" s="24">
        <f t="shared" si="0"/>
        <v>8.8194444444444464E-2</v>
      </c>
      <c r="J15" s="25">
        <f t="shared" si="1"/>
        <v>5.7638888888888906E-2</v>
      </c>
      <c r="K15" s="32"/>
    </row>
    <row r="16" spans="1:16" x14ac:dyDescent="0.25">
      <c r="A16" s="2">
        <v>13</v>
      </c>
      <c r="B16" s="35" t="s">
        <v>352</v>
      </c>
      <c r="C16" s="52">
        <v>0.48541666666666666</v>
      </c>
      <c r="D16" s="52">
        <v>0.49722222222222223</v>
      </c>
      <c r="E16" s="24">
        <f t="shared" si="2"/>
        <v>1.1805555555555569E-2</v>
      </c>
      <c r="F16" s="52">
        <v>0.50624999999999998</v>
      </c>
      <c r="G16" s="24">
        <f t="shared" si="3"/>
        <v>9.0277777777777457E-3</v>
      </c>
      <c r="H16" s="52">
        <v>0.56458333333333333</v>
      </c>
      <c r="I16" s="24">
        <f t="shared" si="0"/>
        <v>7.9166666666666663E-2</v>
      </c>
      <c r="J16" s="25">
        <f t="shared" si="1"/>
        <v>5.8333333333333348E-2</v>
      </c>
      <c r="K16" s="32"/>
    </row>
    <row r="17" spans="1:11" x14ac:dyDescent="0.25">
      <c r="A17" s="2">
        <v>14</v>
      </c>
      <c r="B17" s="35" t="s">
        <v>353</v>
      </c>
      <c r="C17" s="52">
        <v>0.4826388888888889</v>
      </c>
      <c r="D17" s="52">
        <v>0.51111111111111118</v>
      </c>
      <c r="E17" s="24">
        <f t="shared" si="2"/>
        <v>2.8472222222222288E-2</v>
      </c>
      <c r="F17" s="57">
        <v>0.52152777777777781</v>
      </c>
      <c r="G17" s="24">
        <f t="shared" si="3"/>
        <v>1.041666666666663E-2</v>
      </c>
      <c r="H17" s="57">
        <v>0.59930555555555554</v>
      </c>
      <c r="I17" s="24">
        <f t="shared" si="0"/>
        <v>0.11666666666666664</v>
      </c>
      <c r="J17" s="25">
        <f t="shared" si="1"/>
        <v>7.7777777777777724E-2</v>
      </c>
      <c r="K17" s="32"/>
    </row>
    <row r="18" spans="1:11" x14ac:dyDescent="0.25">
      <c r="A18" s="2">
        <v>15</v>
      </c>
      <c r="B18" s="35" t="s">
        <v>354</v>
      </c>
      <c r="C18" s="52">
        <v>0.51250000000000007</v>
      </c>
      <c r="D18" s="98"/>
      <c r="E18" s="24"/>
      <c r="F18" s="52">
        <v>0.52569444444444446</v>
      </c>
      <c r="G18" s="24">
        <f t="shared" si="3"/>
        <v>0.52569444444444446</v>
      </c>
      <c r="H18" s="52">
        <v>0.59305555555555556</v>
      </c>
      <c r="I18" s="24">
        <f t="shared" si="0"/>
        <v>8.0555555555555491E-2</v>
      </c>
      <c r="J18" s="25">
        <f t="shared" si="1"/>
        <v>6.7361111111111094E-2</v>
      </c>
      <c r="K18" s="32" t="s">
        <v>324</v>
      </c>
    </row>
    <row r="19" spans="1:11" x14ac:dyDescent="0.25">
      <c r="A19" s="2">
        <v>16</v>
      </c>
      <c r="B19" s="35" t="s">
        <v>355</v>
      </c>
      <c r="C19" s="52">
        <v>0.53472222222222221</v>
      </c>
      <c r="D19" s="52">
        <v>0.53749999999999998</v>
      </c>
      <c r="E19" s="24">
        <f t="shared" si="2"/>
        <v>2.7777777777777679E-3</v>
      </c>
      <c r="F19" s="52">
        <v>0.54166666666666663</v>
      </c>
      <c r="G19" s="24">
        <f t="shared" si="3"/>
        <v>4.1666666666666519E-3</v>
      </c>
      <c r="H19" s="52">
        <v>0.59236111111111112</v>
      </c>
      <c r="I19" s="24">
        <f t="shared" si="0"/>
        <v>5.7638888888888906E-2</v>
      </c>
      <c r="J19" s="25">
        <f t="shared" si="1"/>
        <v>5.0694444444444486E-2</v>
      </c>
      <c r="K19" s="32"/>
    </row>
    <row r="20" spans="1:11" x14ac:dyDescent="0.25">
      <c r="A20" s="2">
        <v>17</v>
      </c>
      <c r="B20" s="35" t="s">
        <v>356</v>
      </c>
      <c r="C20" s="52">
        <v>0.54305555555555551</v>
      </c>
      <c r="D20" s="57">
        <v>0.54861111111111105</v>
      </c>
      <c r="E20" s="24">
        <f t="shared" si="2"/>
        <v>5.5555555555555358E-3</v>
      </c>
      <c r="F20" s="52">
        <v>0.57638888888888895</v>
      </c>
      <c r="G20" s="24">
        <f t="shared" si="3"/>
        <v>2.7777777777777901E-2</v>
      </c>
      <c r="H20" s="52">
        <v>0.65694444444444444</v>
      </c>
      <c r="I20" s="24">
        <f t="shared" si="0"/>
        <v>0.11388888888888893</v>
      </c>
      <c r="J20" s="25">
        <f t="shared" si="1"/>
        <v>8.0555555555555491E-2</v>
      </c>
      <c r="K20" s="32" t="s">
        <v>375</v>
      </c>
    </row>
    <row r="21" spans="1:11" x14ac:dyDescent="0.25">
      <c r="A21" s="2">
        <v>18</v>
      </c>
      <c r="B21" s="35" t="s">
        <v>357</v>
      </c>
      <c r="C21" s="52">
        <v>0.54513888888888895</v>
      </c>
      <c r="D21" s="52">
        <v>0.54861111111111105</v>
      </c>
      <c r="E21" s="24">
        <f t="shared" si="2"/>
        <v>3.4722222222220989E-3</v>
      </c>
      <c r="F21" s="57">
        <v>0.57986111111111105</v>
      </c>
      <c r="G21" s="24">
        <f t="shared" si="3"/>
        <v>3.125E-2</v>
      </c>
      <c r="H21" s="57">
        <v>0.64652777777777781</v>
      </c>
      <c r="I21" s="24">
        <f t="shared" si="0"/>
        <v>0.10138888888888886</v>
      </c>
      <c r="J21" s="25">
        <f t="shared" si="1"/>
        <v>6.6666666666666763E-2</v>
      </c>
      <c r="K21" s="32" t="s">
        <v>376</v>
      </c>
    </row>
    <row r="22" spans="1:11" x14ac:dyDescent="0.25">
      <c r="A22" s="2">
        <v>19</v>
      </c>
      <c r="B22" s="35" t="s">
        <v>358</v>
      </c>
      <c r="C22" s="52">
        <v>0.55277777777777781</v>
      </c>
      <c r="D22" s="52">
        <v>0.55763888888888891</v>
      </c>
      <c r="E22" s="24">
        <f t="shared" si="2"/>
        <v>4.8611111111110938E-3</v>
      </c>
      <c r="F22" s="52">
        <v>0.59236111111111112</v>
      </c>
      <c r="G22" s="24">
        <f t="shared" si="3"/>
        <v>3.472222222222221E-2</v>
      </c>
      <c r="H22" s="52">
        <v>0.6479166666666667</v>
      </c>
      <c r="I22" s="24">
        <f t="shared" si="0"/>
        <v>9.5138888888888884E-2</v>
      </c>
      <c r="J22" s="25">
        <f t="shared" si="1"/>
        <v>5.555555555555558E-2</v>
      </c>
      <c r="K22" s="50"/>
    </row>
    <row r="23" spans="1:11" x14ac:dyDescent="0.25">
      <c r="A23" s="2">
        <v>20</v>
      </c>
      <c r="B23" s="35" t="s">
        <v>359</v>
      </c>
      <c r="C23" s="52">
        <v>0.55208333333333337</v>
      </c>
      <c r="D23" s="98"/>
      <c r="E23" s="24"/>
      <c r="F23" s="52">
        <v>0.58333333333333337</v>
      </c>
      <c r="G23" s="24">
        <f t="shared" si="3"/>
        <v>0.58333333333333337</v>
      </c>
      <c r="H23" s="52">
        <v>0.65902777777777777</v>
      </c>
      <c r="I23" s="24">
        <f t="shared" si="0"/>
        <v>0.1069444444444444</v>
      </c>
      <c r="J23" s="25">
        <f t="shared" si="1"/>
        <v>7.5694444444444398E-2</v>
      </c>
      <c r="K23" s="32" t="s">
        <v>324</v>
      </c>
    </row>
    <row r="24" spans="1:11" x14ac:dyDescent="0.25">
      <c r="A24" s="2">
        <v>21</v>
      </c>
      <c r="B24" s="35" t="s">
        <v>360</v>
      </c>
      <c r="C24" s="21"/>
      <c r="D24" s="98"/>
      <c r="E24" s="24">
        <f t="shared" si="2"/>
        <v>0</v>
      </c>
      <c r="F24" s="52">
        <v>0.59513888888888888</v>
      </c>
      <c r="G24" s="24">
        <f t="shared" si="3"/>
        <v>0.59513888888888888</v>
      </c>
      <c r="H24" s="52">
        <v>0.66041666666666665</v>
      </c>
      <c r="I24" s="24"/>
      <c r="J24" s="25">
        <f t="shared" si="1"/>
        <v>6.5277777777777768E-2</v>
      </c>
      <c r="K24" s="32" t="s">
        <v>377</v>
      </c>
    </row>
    <row r="25" spans="1:11" x14ac:dyDescent="0.25">
      <c r="A25" s="2">
        <v>22</v>
      </c>
      <c r="B25" s="35" t="s">
        <v>361</v>
      </c>
      <c r="C25" s="52">
        <v>0.59444444444444444</v>
      </c>
      <c r="D25" s="52">
        <v>0.60347222222222219</v>
      </c>
      <c r="E25" s="24">
        <f t="shared" si="2"/>
        <v>9.0277777777777457E-3</v>
      </c>
      <c r="F25" s="52">
        <v>0.60416666666666663</v>
      </c>
      <c r="G25" s="24">
        <f t="shared" si="3"/>
        <v>6.9444444444444198E-4</v>
      </c>
      <c r="H25" s="52">
        <v>0.67291666666666661</v>
      </c>
      <c r="I25" s="24">
        <f t="shared" si="0"/>
        <v>7.8472222222222165E-2</v>
      </c>
      <c r="J25" s="25">
        <f t="shared" si="1"/>
        <v>6.8749999999999978E-2</v>
      </c>
      <c r="K25" s="32" t="s">
        <v>336</v>
      </c>
    </row>
    <row r="26" spans="1:11" x14ac:dyDescent="0.25">
      <c r="A26" s="2">
        <v>23</v>
      </c>
      <c r="B26" s="35" t="s">
        <v>362</v>
      </c>
      <c r="C26" s="21"/>
      <c r="D26" s="52">
        <v>0.60902777777777783</v>
      </c>
      <c r="E26" s="24">
        <f t="shared" si="2"/>
        <v>0.60902777777777783</v>
      </c>
      <c r="F26" s="52">
        <v>0.61805555555555558</v>
      </c>
      <c r="G26" s="24">
        <f t="shared" si="3"/>
        <v>9.0277777777777457E-3</v>
      </c>
      <c r="H26" s="52">
        <v>0.6479166666666667</v>
      </c>
      <c r="I26" s="24"/>
      <c r="J26" s="25">
        <f t="shared" si="1"/>
        <v>2.9861111111111116E-2</v>
      </c>
      <c r="K26" s="32" t="s">
        <v>59</v>
      </c>
    </row>
    <row r="27" spans="1:11" x14ac:dyDescent="0.25">
      <c r="A27" s="2">
        <v>24</v>
      </c>
      <c r="B27" s="18" t="s">
        <v>363</v>
      </c>
      <c r="C27" s="52">
        <v>0.60277777777777775</v>
      </c>
      <c r="D27" s="52">
        <v>0.60902777777777783</v>
      </c>
      <c r="E27" s="24">
        <f t="shared" si="2"/>
        <v>6.2500000000000888E-3</v>
      </c>
      <c r="F27" s="52">
        <v>0.62152777777777779</v>
      </c>
      <c r="G27" s="24">
        <f t="shared" si="3"/>
        <v>1.2499999999999956E-2</v>
      </c>
      <c r="H27" s="52">
        <v>0.67638888888888893</v>
      </c>
      <c r="I27" s="24">
        <f t="shared" si="0"/>
        <v>7.3611111111111183E-2</v>
      </c>
      <c r="J27" s="25">
        <f t="shared" si="1"/>
        <v>5.4861111111111138E-2</v>
      </c>
      <c r="K27" s="31"/>
    </row>
    <row r="28" spans="1:11" x14ac:dyDescent="0.25">
      <c r="A28" s="2">
        <v>25</v>
      </c>
      <c r="B28" s="18" t="s">
        <v>364</v>
      </c>
      <c r="C28" s="21"/>
      <c r="D28" s="98"/>
      <c r="E28" s="24">
        <f t="shared" si="2"/>
        <v>0</v>
      </c>
      <c r="F28" s="52">
        <v>0.625</v>
      </c>
      <c r="G28" s="24">
        <f t="shared" si="3"/>
        <v>0.625</v>
      </c>
      <c r="H28" s="52">
        <v>0.67499999999999993</v>
      </c>
      <c r="I28" s="24"/>
      <c r="J28" s="25">
        <f t="shared" si="1"/>
        <v>4.9999999999999933E-2</v>
      </c>
      <c r="K28" s="32" t="s">
        <v>378</v>
      </c>
    </row>
    <row r="29" spans="1:11" x14ac:dyDescent="0.25">
      <c r="A29" s="2">
        <v>26</v>
      </c>
      <c r="B29" s="18" t="s">
        <v>365</v>
      </c>
      <c r="C29" s="52">
        <v>0.62569444444444444</v>
      </c>
      <c r="D29" s="52">
        <v>0.63680555555555551</v>
      </c>
      <c r="E29" s="24">
        <f t="shared" si="2"/>
        <v>1.1111111111111072E-2</v>
      </c>
      <c r="F29" s="52">
        <v>0.64236111111111105</v>
      </c>
      <c r="G29" s="24">
        <f t="shared" si="3"/>
        <v>5.5555555555555358E-3</v>
      </c>
      <c r="H29" s="52">
        <v>0.70208333333333339</v>
      </c>
      <c r="I29" s="24">
        <f t="shared" si="0"/>
        <v>7.6388888888888951E-2</v>
      </c>
      <c r="J29" s="25">
        <f t="shared" si="1"/>
        <v>5.9722222222222343E-2</v>
      </c>
      <c r="K29" s="32"/>
    </row>
    <row r="30" spans="1:11" x14ac:dyDescent="0.25">
      <c r="A30" s="2">
        <v>27</v>
      </c>
      <c r="B30" s="18" t="s">
        <v>366</v>
      </c>
      <c r="C30" s="52">
        <v>0.6430555555555556</v>
      </c>
      <c r="D30" s="52">
        <v>0.64583333333333337</v>
      </c>
      <c r="E30" s="24">
        <f t="shared" si="2"/>
        <v>2.7777777777777679E-3</v>
      </c>
      <c r="F30" s="52">
        <v>0.65486111111111112</v>
      </c>
      <c r="G30" s="24">
        <f t="shared" si="3"/>
        <v>9.0277777777777457E-3</v>
      </c>
      <c r="H30" s="52">
        <v>0.70416666666666661</v>
      </c>
      <c r="I30" s="24">
        <f t="shared" si="0"/>
        <v>6.1111111111111005E-2</v>
      </c>
      <c r="J30" s="25">
        <f t="shared" si="1"/>
        <v>4.9305555555555491E-2</v>
      </c>
      <c r="K30" s="32"/>
    </row>
    <row r="31" spans="1:11" x14ac:dyDescent="0.25">
      <c r="A31" s="2">
        <v>28</v>
      </c>
      <c r="B31" s="18" t="s">
        <v>367</v>
      </c>
      <c r="C31" s="52">
        <v>0.64722222222222225</v>
      </c>
      <c r="D31" s="49">
        <v>0.64583333333333337</v>
      </c>
      <c r="E31" s="24"/>
      <c r="F31" s="52">
        <v>0.65833333333333333</v>
      </c>
      <c r="G31" s="24">
        <f t="shared" si="3"/>
        <v>1.2499999999999956E-2</v>
      </c>
      <c r="H31" s="52">
        <v>0.69861111111111107</v>
      </c>
      <c r="I31" s="24">
        <f t="shared" si="0"/>
        <v>5.1388888888888817E-2</v>
      </c>
      <c r="J31" s="25">
        <f t="shared" si="1"/>
        <v>4.0277777777777746E-2</v>
      </c>
      <c r="K31" s="31"/>
    </row>
    <row r="32" spans="1:11" x14ac:dyDescent="0.25">
      <c r="A32" s="2">
        <v>29</v>
      </c>
      <c r="B32" s="18" t="s">
        <v>368</v>
      </c>
      <c r="C32" s="52">
        <v>0.63472222222222219</v>
      </c>
      <c r="D32" s="52">
        <v>0.68819444444444444</v>
      </c>
      <c r="E32" s="24">
        <f t="shared" si="2"/>
        <v>5.3472222222222254E-2</v>
      </c>
      <c r="F32" s="52">
        <v>0.69305555555555554</v>
      </c>
      <c r="G32" s="24">
        <f t="shared" si="3"/>
        <v>4.8611111111110938E-3</v>
      </c>
      <c r="H32" s="52">
        <v>0.72777777777777775</v>
      </c>
      <c r="I32" s="24">
        <f t="shared" si="0"/>
        <v>9.3055555555555558E-2</v>
      </c>
      <c r="J32" s="25">
        <f t="shared" si="1"/>
        <v>3.472222222222221E-2</v>
      </c>
      <c r="K32" s="31"/>
    </row>
    <row r="33" spans="1:13" x14ac:dyDescent="0.25">
      <c r="A33" s="2">
        <v>30</v>
      </c>
      <c r="B33" s="47" t="s">
        <v>369</v>
      </c>
      <c r="C33" s="63">
        <v>0.64097222222222217</v>
      </c>
      <c r="D33" s="63">
        <v>0.68819444444444444</v>
      </c>
      <c r="E33" s="24">
        <f t="shared" si="2"/>
        <v>4.7222222222222276E-2</v>
      </c>
      <c r="F33" s="63">
        <v>0.69652777777777775</v>
      </c>
      <c r="G33" s="24">
        <f t="shared" si="3"/>
        <v>8.3333333333333037E-3</v>
      </c>
      <c r="H33" s="63">
        <v>0.7368055555555556</v>
      </c>
      <c r="I33" s="24">
        <f t="shared" si="0"/>
        <v>9.5833333333333437E-2</v>
      </c>
      <c r="J33" s="25">
        <f t="shared" si="1"/>
        <v>4.0277777777777857E-2</v>
      </c>
      <c r="K33" s="51"/>
    </row>
    <row r="34" spans="1:13" x14ac:dyDescent="0.25">
      <c r="A34" s="2">
        <v>31</v>
      </c>
      <c r="B34" s="18" t="s">
        <v>370</v>
      </c>
      <c r="C34" s="21"/>
      <c r="D34" s="52">
        <v>0.72638888888888886</v>
      </c>
      <c r="E34" s="24">
        <f t="shared" si="2"/>
        <v>0.72638888888888886</v>
      </c>
      <c r="F34" s="52">
        <v>0.73125000000000007</v>
      </c>
      <c r="G34" s="24">
        <f t="shared" si="3"/>
        <v>4.8611111111112049E-3</v>
      </c>
      <c r="H34" s="52">
        <v>0.73958333333333337</v>
      </c>
      <c r="I34" s="24"/>
      <c r="J34" s="25">
        <f t="shared" si="1"/>
        <v>8.3333333333333037E-3</v>
      </c>
      <c r="K34" s="32" t="s">
        <v>59</v>
      </c>
    </row>
    <row r="35" spans="1:13" x14ac:dyDescent="0.25">
      <c r="A35" s="2">
        <v>32</v>
      </c>
      <c r="B35" s="18" t="s">
        <v>371</v>
      </c>
      <c r="C35" s="52">
        <v>0.71944444444444444</v>
      </c>
      <c r="D35" s="52">
        <v>0.72222222222222221</v>
      </c>
      <c r="E35" s="24">
        <f t="shared" si="2"/>
        <v>2.7777777777777679E-3</v>
      </c>
      <c r="F35" s="52">
        <v>0.73263888888888884</v>
      </c>
      <c r="G35" s="24">
        <f t="shared" si="3"/>
        <v>1.041666666666663E-2</v>
      </c>
      <c r="H35" s="52">
        <v>0.76527777777777783</v>
      </c>
      <c r="I35" s="24">
        <f t="shared" si="0"/>
        <v>4.5833333333333393E-2</v>
      </c>
      <c r="J35" s="25">
        <f t="shared" si="1"/>
        <v>3.2638888888888995E-2</v>
      </c>
      <c r="K35" s="31"/>
    </row>
    <row r="36" spans="1:13" x14ac:dyDescent="0.25">
      <c r="A36" s="2">
        <v>33</v>
      </c>
      <c r="B36" s="18" t="s">
        <v>372</v>
      </c>
      <c r="C36" s="52">
        <v>0.72430555555555554</v>
      </c>
      <c r="D36" s="98"/>
      <c r="E36" s="24"/>
      <c r="F36" s="52">
        <v>0.73263888888888884</v>
      </c>
      <c r="G36" s="24">
        <f t="shared" si="3"/>
        <v>0.73263888888888884</v>
      </c>
      <c r="H36" s="52">
        <v>0.8125</v>
      </c>
      <c r="I36" s="24">
        <f t="shared" si="0"/>
        <v>8.8194444444444464E-2</v>
      </c>
      <c r="J36" s="25">
        <f t="shared" si="1"/>
        <v>7.986111111111116E-2</v>
      </c>
      <c r="K36" s="32" t="s">
        <v>324</v>
      </c>
    </row>
    <row r="37" spans="1:13" x14ac:dyDescent="0.25">
      <c r="A37" s="2">
        <v>34</v>
      </c>
      <c r="B37" s="18" t="s">
        <v>373</v>
      </c>
      <c r="C37" s="52">
        <v>0.76250000000000007</v>
      </c>
      <c r="D37" s="98"/>
      <c r="E37" s="24"/>
      <c r="F37" s="52">
        <v>0.78263888888888899</v>
      </c>
      <c r="G37" s="24">
        <f t="shared" si="3"/>
        <v>0.78263888888888899</v>
      </c>
      <c r="H37" s="52">
        <v>0.80972222222222223</v>
      </c>
      <c r="I37" s="24">
        <f t="shared" si="0"/>
        <v>4.7222222222222165E-2</v>
      </c>
      <c r="J37" s="25">
        <f t="shared" si="1"/>
        <v>2.7083333333333237E-2</v>
      </c>
      <c r="K37" s="32" t="s">
        <v>324</v>
      </c>
    </row>
    <row r="38" spans="1:13" ht="15.75" thickBot="1" x14ac:dyDescent="0.3">
      <c r="A38"/>
    </row>
    <row r="39" spans="1:13" ht="16.5" thickBot="1" x14ac:dyDescent="0.3">
      <c r="A39" s="102" t="s">
        <v>57</v>
      </c>
      <c r="B39" s="103"/>
      <c r="C39" s="119">
        <v>34</v>
      </c>
      <c r="D39" s="120"/>
      <c r="E39" s="120"/>
      <c r="F39" s="116"/>
      <c r="G39" s="117"/>
      <c r="H39" s="118"/>
    </row>
    <row r="40" spans="1:13" ht="15.75" thickBot="1" x14ac:dyDescent="0.3">
      <c r="A40" s="104" t="s">
        <v>72</v>
      </c>
      <c r="B40" s="105"/>
      <c r="C40" s="121">
        <v>2.2229166666666669</v>
      </c>
      <c r="D40" s="122"/>
      <c r="E40" s="122"/>
      <c r="F40" s="40"/>
      <c r="G40" s="41"/>
      <c r="H40" s="42"/>
    </row>
    <row r="41" spans="1:13" ht="16.5" thickBot="1" x14ac:dyDescent="0.3">
      <c r="A41" s="102" t="s">
        <v>73</v>
      </c>
      <c r="B41" s="103"/>
      <c r="C41" s="113">
        <f>AVERAGE(I4:I37)</f>
        <v>7.6652298850574688E-2</v>
      </c>
      <c r="D41" s="114"/>
      <c r="E41" s="114"/>
      <c r="F41" s="115">
        <f>AVERAGE(I4:I37)</f>
        <v>7.6652298850574688E-2</v>
      </c>
      <c r="G41" s="115"/>
      <c r="H41" s="115"/>
    </row>
    <row r="42" spans="1:13" ht="15.75" thickBot="1" x14ac:dyDescent="0.3">
      <c r="A42" s="104" t="s">
        <v>74</v>
      </c>
      <c r="B42" s="105"/>
      <c r="C42" s="121">
        <v>1.8805555555555555</v>
      </c>
      <c r="D42" s="122"/>
      <c r="E42" s="122"/>
      <c r="F42" s="43"/>
      <c r="G42" s="44"/>
      <c r="H42" s="45"/>
    </row>
    <row r="43" spans="1:13" ht="16.5" thickBot="1" x14ac:dyDescent="0.3">
      <c r="A43" s="102" t="s">
        <v>56</v>
      </c>
      <c r="B43" s="103"/>
      <c r="C43" s="113">
        <f>AVERAGE(Tabela66[TEMPO COCLUSÃO LAB.])</f>
        <v>5.5310457516339853E-2</v>
      </c>
      <c r="D43" s="114"/>
      <c r="E43" s="114"/>
      <c r="F43" s="110">
        <f>AVERAGE(J4:J37)</f>
        <v>5.5310457516339853E-2</v>
      </c>
      <c r="G43" s="111"/>
      <c r="H43" s="112"/>
    </row>
    <row r="44" spans="1:13" ht="15.75" thickBot="1" x14ac:dyDescent="0.3">
      <c r="A44" s="107" t="s">
        <v>75</v>
      </c>
      <c r="B44" s="107"/>
      <c r="C44" s="109">
        <v>1</v>
      </c>
      <c r="D44" s="109"/>
      <c r="E44" s="109"/>
      <c r="F44" s="108">
        <v>3.3999999999999998E-3</v>
      </c>
      <c r="G44" s="108"/>
      <c r="H44" s="108"/>
    </row>
    <row r="45" spans="1:13" x14ac:dyDescent="0.25">
      <c r="G45" s="3"/>
      <c r="M45" s="38"/>
    </row>
    <row r="47" spans="1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39:B39"/>
    <mergeCell ref="C39:E39"/>
    <mergeCell ref="F39:H39"/>
    <mergeCell ref="A40:B40"/>
    <mergeCell ref="C40:E40"/>
    <mergeCell ref="A44:B44"/>
    <mergeCell ref="C44:E44"/>
    <mergeCell ref="F44:H44"/>
    <mergeCell ref="A41:B41"/>
    <mergeCell ref="C41:E41"/>
    <mergeCell ref="F41:H41"/>
    <mergeCell ref="A42:B42"/>
    <mergeCell ref="C42:E42"/>
    <mergeCell ref="A43:B43"/>
    <mergeCell ref="C43:E43"/>
    <mergeCell ref="F43:H43"/>
  </mergeCells>
  <conditionalFormatting sqref="J4:J37">
    <cfRule type="cellIs" dxfId="340" priority="4" operator="greaterThan">
      <formula>0.0833333333333333</formula>
    </cfRule>
  </conditionalFormatting>
  <conditionalFormatting sqref="I4:J37">
    <cfRule type="cellIs" dxfId="339" priority="3" operator="greaterThan">
      <formula>0.0833333333333333</formula>
    </cfRule>
  </conditionalFormatting>
  <conditionalFormatting sqref="I4:J37">
    <cfRule type="cellIs" dxfId="338" priority="2" operator="lessThan">
      <formula>0.0833217592592593</formula>
    </cfRule>
  </conditionalFormatting>
  <conditionalFormatting sqref="I4:I37">
    <cfRule type="cellIs" dxfId="337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10" workbookViewId="0">
      <selection activeCell="J25" sqref="J25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36.7109375" style="2" bestFit="1" customWidth="1"/>
  </cols>
  <sheetData>
    <row r="1" spans="1:16" x14ac:dyDescent="0.25">
      <c r="B1" s="136" t="s">
        <v>337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8" t="s">
        <v>379</v>
      </c>
      <c r="C4" s="52">
        <v>0.78472222222222221</v>
      </c>
      <c r="D4" s="52">
        <v>0.80902777777777779</v>
      </c>
      <c r="E4" s="24">
        <f>(D4-C4)</f>
        <v>2.430555555555558E-2</v>
      </c>
      <c r="F4" s="52">
        <v>0.81458333333333333</v>
      </c>
      <c r="G4" s="24">
        <f>(F4-D4)</f>
        <v>5.5555555555555358E-3</v>
      </c>
      <c r="H4" s="52">
        <v>0.86875000000000002</v>
      </c>
      <c r="I4" s="24">
        <f>(H4-C4)</f>
        <v>8.4027777777777812E-2</v>
      </c>
      <c r="J4" s="25">
        <f>(H4-F4)</f>
        <v>5.4166666666666696E-2</v>
      </c>
      <c r="K4" s="32" t="s">
        <v>384</v>
      </c>
    </row>
    <row r="5" spans="1:16" x14ac:dyDescent="0.25">
      <c r="A5" s="2">
        <v>2</v>
      </c>
      <c r="B5" s="18" t="s">
        <v>380</v>
      </c>
      <c r="C5" s="21"/>
      <c r="D5" s="52">
        <v>0.82430555555555562</v>
      </c>
      <c r="E5" s="24">
        <f>(D5-C5)</f>
        <v>0.82430555555555562</v>
      </c>
      <c r="F5" s="52">
        <v>0.83888888888888891</v>
      </c>
      <c r="G5" s="24">
        <f>(F5-D5)</f>
        <v>1.4583333333333282E-2</v>
      </c>
      <c r="H5" s="52">
        <v>0.87638888888888899</v>
      </c>
      <c r="I5" s="24">
        <f>(H5-C5)</f>
        <v>0.87638888888888899</v>
      </c>
      <c r="J5" s="25">
        <f t="shared" ref="J5:J20" si="0">(H5-F5)</f>
        <v>3.7500000000000089E-2</v>
      </c>
      <c r="K5" s="32" t="s">
        <v>59</v>
      </c>
    </row>
    <row r="6" spans="1:16" x14ac:dyDescent="0.25">
      <c r="A6" s="2">
        <v>3</v>
      </c>
      <c r="B6" s="18" t="s">
        <v>381</v>
      </c>
      <c r="C6" s="21"/>
      <c r="D6" s="19">
        <v>0.82986111111111116</v>
      </c>
      <c r="E6" s="24">
        <f t="shared" ref="E6:E20" si="1">(D6-C6)</f>
        <v>0.82986111111111116</v>
      </c>
      <c r="F6" s="19">
        <v>0.83958333333333324</v>
      </c>
      <c r="G6" s="24">
        <f t="shared" ref="G6:G20" si="2">(F6-D6)</f>
        <v>9.7222222222220767E-3</v>
      </c>
      <c r="H6" s="19">
        <v>0.87708333333333333</v>
      </c>
      <c r="I6" s="24">
        <f>(H6-C6)</f>
        <v>0.87708333333333333</v>
      </c>
      <c r="J6" s="25">
        <f t="shared" si="0"/>
        <v>3.7500000000000089E-2</v>
      </c>
      <c r="K6" s="32" t="s">
        <v>59</v>
      </c>
    </row>
    <row r="7" spans="1:16" x14ac:dyDescent="0.25">
      <c r="A7" s="2">
        <v>4</v>
      </c>
      <c r="B7" s="18" t="s">
        <v>382</v>
      </c>
      <c r="C7" s="21"/>
      <c r="D7" s="19">
        <v>0.83819444444444446</v>
      </c>
      <c r="E7" s="24">
        <f t="shared" si="1"/>
        <v>0.83819444444444446</v>
      </c>
      <c r="F7" s="19">
        <v>0.84722222222222221</v>
      </c>
      <c r="G7" s="24">
        <f t="shared" si="2"/>
        <v>9.0277777777777457E-3</v>
      </c>
      <c r="H7" s="19">
        <v>0.91111111111111109</v>
      </c>
      <c r="I7" s="24">
        <f>(H7-C7)</f>
        <v>0.91111111111111109</v>
      </c>
      <c r="J7" s="25">
        <f t="shared" si="0"/>
        <v>6.3888888888888884E-2</v>
      </c>
      <c r="K7" s="32" t="s">
        <v>59</v>
      </c>
    </row>
    <row r="8" spans="1:16" x14ac:dyDescent="0.25">
      <c r="A8" s="2">
        <v>5</v>
      </c>
      <c r="B8" s="18" t="s">
        <v>383</v>
      </c>
      <c r="C8" s="19">
        <v>0.83958333333333324</v>
      </c>
      <c r="D8" s="19">
        <v>0.84722222222222221</v>
      </c>
      <c r="E8" s="24">
        <f t="shared" si="1"/>
        <v>7.6388888888889728E-3</v>
      </c>
      <c r="F8" s="19">
        <v>0.86111111111111116</v>
      </c>
      <c r="G8" s="24">
        <f t="shared" si="2"/>
        <v>1.3888888888888951E-2</v>
      </c>
      <c r="H8" s="19">
        <v>0.90833333333333333</v>
      </c>
      <c r="I8" s="24">
        <f t="shared" ref="I8:I20" si="3">(H8-C8)</f>
        <v>6.8750000000000089E-2</v>
      </c>
      <c r="J8" s="25">
        <f t="shared" si="0"/>
        <v>4.7222222222222165E-2</v>
      </c>
      <c r="K8" s="31"/>
    </row>
    <row r="9" spans="1:16" x14ac:dyDescent="0.25">
      <c r="A9" s="2">
        <v>6</v>
      </c>
      <c r="B9" s="18" t="s">
        <v>385</v>
      </c>
      <c r="C9" s="21"/>
      <c r="D9" s="19">
        <v>0.8833333333333333</v>
      </c>
      <c r="E9" s="24">
        <f t="shared" si="1"/>
        <v>0.8833333333333333</v>
      </c>
      <c r="F9" s="19">
        <v>0.89374999999999993</v>
      </c>
      <c r="G9" s="24">
        <f t="shared" si="2"/>
        <v>1.041666666666663E-2</v>
      </c>
      <c r="H9" s="19">
        <v>0.9159722222222223</v>
      </c>
      <c r="I9" s="24">
        <f t="shared" si="3"/>
        <v>0.9159722222222223</v>
      </c>
      <c r="J9" s="25">
        <f t="shared" si="0"/>
        <v>2.2222222222222365E-2</v>
      </c>
      <c r="K9" s="32" t="s">
        <v>59</v>
      </c>
    </row>
    <row r="10" spans="1:16" x14ac:dyDescent="0.25">
      <c r="A10" s="2">
        <v>7</v>
      </c>
      <c r="B10" s="18" t="s">
        <v>386</v>
      </c>
      <c r="C10" s="19">
        <v>0.89236111111111116</v>
      </c>
      <c r="D10" s="19">
        <v>0.8979166666666667</v>
      </c>
      <c r="E10" s="24">
        <f t="shared" si="1"/>
        <v>5.5555555555555358E-3</v>
      </c>
      <c r="F10" s="20"/>
      <c r="G10" s="24"/>
      <c r="H10" s="19">
        <v>0.95208333333333339</v>
      </c>
      <c r="I10" s="24">
        <f t="shared" si="3"/>
        <v>5.9722222222222232E-2</v>
      </c>
      <c r="J10" s="25"/>
      <c r="K10" s="32" t="s">
        <v>391</v>
      </c>
    </row>
    <row r="11" spans="1:16" x14ac:dyDescent="0.25">
      <c r="A11" s="2">
        <v>8</v>
      </c>
      <c r="B11" s="18" t="s">
        <v>387</v>
      </c>
      <c r="C11" s="21"/>
      <c r="D11" s="19">
        <v>0.93541666666666667</v>
      </c>
      <c r="E11" s="24">
        <f t="shared" si="1"/>
        <v>0.93541666666666667</v>
      </c>
      <c r="F11" s="19">
        <v>0.93541666666666667</v>
      </c>
      <c r="G11" s="24">
        <f t="shared" si="2"/>
        <v>0</v>
      </c>
      <c r="H11" s="19">
        <v>0.98125000000000007</v>
      </c>
      <c r="I11" s="24">
        <f t="shared" si="3"/>
        <v>0.98125000000000007</v>
      </c>
      <c r="J11" s="25">
        <f t="shared" si="0"/>
        <v>4.5833333333333393E-2</v>
      </c>
      <c r="K11" s="32" t="s">
        <v>59</v>
      </c>
      <c r="L11" s="39"/>
    </row>
    <row r="12" spans="1:16" x14ac:dyDescent="0.25">
      <c r="A12" s="2">
        <v>9</v>
      </c>
      <c r="B12" s="18" t="s">
        <v>388</v>
      </c>
      <c r="C12" s="19">
        <v>0.9159722222222223</v>
      </c>
      <c r="D12" s="52">
        <v>0.92361111111111116</v>
      </c>
      <c r="E12" s="24">
        <f t="shared" si="1"/>
        <v>7.6388888888888618E-3</v>
      </c>
      <c r="F12" s="19">
        <v>0.94444444444444453</v>
      </c>
      <c r="G12" s="24">
        <f t="shared" si="2"/>
        <v>2.083333333333337E-2</v>
      </c>
      <c r="H12" s="19">
        <v>0.98263888888888884</v>
      </c>
      <c r="I12" s="24">
        <f t="shared" si="3"/>
        <v>6.6666666666666541E-2</v>
      </c>
      <c r="J12" s="25">
        <f t="shared" si="0"/>
        <v>3.8194444444444309E-2</v>
      </c>
      <c r="K12" s="31"/>
    </row>
    <row r="13" spans="1:16" x14ac:dyDescent="0.25">
      <c r="A13" s="2">
        <v>10</v>
      </c>
      <c r="B13" s="18" t="s">
        <v>389</v>
      </c>
      <c r="C13" s="21"/>
      <c r="D13" s="99">
        <v>0</v>
      </c>
      <c r="E13" s="24">
        <f t="shared" si="1"/>
        <v>0</v>
      </c>
      <c r="F13" s="99">
        <v>0.93541666666666667</v>
      </c>
      <c r="G13" s="24">
        <f t="shared" si="2"/>
        <v>0.93541666666666667</v>
      </c>
      <c r="H13" s="99">
        <v>0.97986111111111107</v>
      </c>
      <c r="I13" s="24">
        <f t="shared" si="3"/>
        <v>0.97986111111111107</v>
      </c>
      <c r="J13" s="25">
        <f t="shared" si="0"/>
        <v>4.4444444444444398E-2</v>
      </c>
      <c r="K13" s="32" t="s">
        <v>392</v>
      </c>
    </row>
    <row r="14" spans="1:16" x14ac:dyDescent="0.25">
      <c r="A14" s="2">
        <v>11</v>
      </c>
      <c r="B14" s="18" t="s">
        <v>390</v>
      </c>
      <c r="C14" s="20"/>
      <c r="D14" s="91">
        <v>0.75694444444444453</v>
      </c>
      <c r="E14" s="24">
        <f t="shared" si="1"/>
        <v>0.75694444444444453</v>
      </c>
      <c r="F14" s="20"/>
      <c r="G14" s="24"/>
      <c r="H14" s="20"/>
      <c r="I14" s="24">
        <f t="shared" si="3"/>
        <v>0</v>
      </c>
      <c r="J14" s="25">
        <f t="shared" si="0"/>
        <v>0</v>
      </c>
      <c r="K14" s="100" t="s">
        <v>393</v>
      </c>
    </row>
    <row r="15" spans="1:16" x14ac:dyDescent="0.25">
      <c r="A15" s="2">
        <v>12</v>
      </c>
      <c r="B15" s="35" t="s">
        <v>394</v>
      </c>
      <c r="C15" s="21"/>
      <c r="D15" s="21"/>
      <c r="E15" s="24">
        <f t="shared" si="1"/>
        <v>0</v>
      </c>
      <c r="F15" s="52">
        <v>0.98958333333333337</v>
      </c>
      <c r="G15" s="24">
        <f t="shared" si="2"/>
        <v>0.98958333333333337</v>
      </c>
      <c r="H15" s="52">
        <v>2.7777777777777776E-2</v>
      </c>
      <c r="I15" s="24">
        <f t="shared" si="3"/>
        <v>2.7777777777777776E-2</v>
      </c>
      <c r="J15" s="25"/>
      <c r="K15" s="95" t="s">
        <v>400</v>
      </c>
    </row>
    <row r="16" spans="1:16" x14ac:dyDescent="0.25">
      <c r="A16" s="2">
        <v>13</v>
      </c>
      <c r="B16" s="35" t="s">
        <v>395</v>
      </c>
      <c r="C16" s="52">
        <v>0.98611111111111116</v>
      </c>
      <c r="D16" s="21"/>
      <c r="E16" s="24"/>
      <c r="F16" s="21"/>
      <c r="G16" s="24">
        <f t="shared" si="2"/>
        <v>0</v>
      </c>
      <c r="H16" s="52">
        <v>4.7916666666666663E-2</v>
      </c>
      <c r="I16" s="24">
        <f t="shared" si="3"/>
        <v>-0.93819444444444455</v>
      </c>
      <c r="J16" s="25">
        <f t="shared" si="0"/>
        <v>4.7916666666666663E-2</v>
      </c>
      <c r="K16" s="95" t="s">
        <v>401</v>
      </c>
    </row>
    <row r="17" spans="1:11" x14ac:dyDescent="0.25">
      <c r="A17" s="2">
        <v>14</v>
      </c>
      <c r="B17" s="71" t="s">
        <v>396</v>
      </c>
      <c r="C17" s="52">
        <v>2.8472222222222222E-2</v>
      </c>
      <c r="D17" s="21"/>
      <c r="E17" s="24"/>
      <c r="F17" s="52">
        <v>4.8611111111111112E-2</v>
      </c>
      <c r="G17" s="24">
        <f t="shared" si="2"/>
        <v>4.8611111111111112E-2</v>
      </c>
      <c r="H17" s="52">
        <v>0.11805555555555557</v>
      </c>
      <c r="I17" s="24">
        <f t="shared" si="3"/>
        <v>8.9583333333333348E-2</v>
      </c>
      <c r="J17" s="25">
        <f t="shared" si="0"/>
        <v>6.9444444444444448E-2</v>
      </c>
      <c r="K17" s="95" t="s">
        <v>402</v>
      </c>
    </row>
    <row r="18" spans="1:11" x14ac:dyDescent="0.25">
      <c r="A18" s="2">
        <v>15</v>
      </c>
      <c r="B18" s="73" t="s">
        <v>397</v>
      </c>
      <c r="C18" s="21"/>
      <c r="D18" s="98"/>
      <c r="E18" s="24">
        <f t="shared" si="1"/>
        <v>0</v>
      </c>
      <c r="F18" s="52">
        <v>0.12083333333333333</v>
      </c>
      <c r="G18" s="24">
        <f t="shared" si="2"/>
        <v>0.12083333333333333</v>
      </c>
      <c r="H18" s="52">
        <v>0.14166666666666666</v>
      </c>
      <c r="I18" s="24">
        <f t="shared" si="3"/>
        <v>0.14166666666666666</v>
      </c>
      <c r="J18" s="25">
        <f t="shared" si="0"/>
        <v>2.0833333333333329E-2</v>
      </c>
      <c r="K18" s="95" t="s">
        <v>403</v>
      </c>
    </row>
    <row r="19" spans="1:11" x14ac:dyDescent="0.25">
      <c r="A19" s="2">
        <v>16</v>
      </c>
      <c r="B19" s="76" t="s">
        <v>398</v>
      </c>
      <c r="C19" s="52">
        <v>0.26666666666666666</v>
      </c>
      <c r="D19" s="98"/>
      <c r="E19" s="24"/>
      <c r="F19" s="52">
        <v>0.28472222222222221</v>
      </c>
      <c r="G19" s="24">
        <f t="shared" si="2"/>
        <v>0.28472222222222221</v>
      </c>
      <c r="H19" s="52">
        <v>0.33749999999999997</v>
      </c>
      <c r="I19" s="24">
        <f t="shared" si="3"/>
        <v>7.0833333333333304E-2</v>
      </c>
      <c r="J19" s="25">
        <f t="shared" si="0"/>
        <v>5.2777777777777757E-2</v>
      </c>
      <c r="K19" s="101" t="s">
        <v>402</v>
      </c>
    </row>
    <row r="20" spans="1:11" x14ac:dyDescent="0.25">
      <c r="A20" s="2">
        <v>17</v>
      </c>
      <c r="B20" s="79" t="s">
        <v>399</v>
      </c>
      <c r="C20" s="21"/>
      <c r="D20" s="21"/>
      <c r="E20" s="24">
        <f t="shared" si="1"/>
        <v>0</v>
      </c>
      <c r="F20" s="57">
        <v>0.25347222222222221</v>
      </c>
      <c r="G20" s="24">
        <f t="shared" si="2"/>
        <v>0.25347222222222221</v>
      </c>
      <c r="H20" s="52">
        <v>0.3347222222222222</v>
      </c>
      <c r="I20" s="24">
        <f t="shared" si="3"/>
        <v>0.3347222222222222</v>
      </c>
      <c r="J20" s="25">
        <f t="shared" si="0"/>
        <v>8.1249999999999989E-2</v>
      </c>
      <c r="K20" s="95" t="s">
        <v>404</v>
      </c>
    </row>
    <row r="21" spans="1:11" ht="15.75" thickBot="1" x14ac:dyDescent="0.3">
      <c r="A21"/>
    </row>
    <row r="22" spans="1:11" ht="16.5" thickBot="1" x14ac:dyDescent="0.3">
      <c r="A22" s="102" t="s">
        <v>57</v>
      </c>
      <c r="B22" s="103"/>
      <c r="C22" s="119">
        <v>17</v>
      </c>
      <c r="D22" s="120"/>
      <c r="E22" s="120"/>
      <c r="F22" s="116"/>
      <c r="G22" s="117"/>
      <c r="H22" s="118"/>
    </row>
    <row r="23" spans="1:11" ht="15.75" thickBot="1" x14ac:dyDescent="0.3">
      <c r="A23" s="104" t="s">
        <v>72</v>
      </c>
      <c r="B23" s="105"/>
      <c r="C23" s="121">
        <v>0.46736111111111112</v>
      </c>
      <c r="D23" s="122"/>
      <c r="E23" s="122"/>
      <c r="F23" s="40"/>
      <c r="G23" s="41"/>
      <c r="H23" s="42"/>
    </row>
    <row r="24" spans="1:11" ht="16.5" thickBot="1" x14ac:dyDescent="0.3">
      <c r="A24" s="102" t="s">
        <v>73</v>
      </c>
      <c r="B24" s="103"/>
      <c r="C24" s="113">
        <f>AVERAGE(I4:I20)</f>
        <v>0.32630718954248367</v>
      </c>
      <c r="D24" s="114"/>
      <c r="E24" s="114"/>
      <c r="F24" s="115">
        <f>AVERAGE(I4:I20)</f>
        <v>0.32630718954248367</v>
      </c>
      <c r="G24" s="115"/>
      <c r="H24" s="115"/>
    </row>
    <row r="25" spans="1:11" ht="15.75" thickBot="1" x14ac:dyDescent="0.3">
      <c r="A25" s="104" t="s">
        <v>74</v>
      </c>
      <c r="B25" s="105"/>
      <c r="C25" s="121">
        <v>1.6152777777777778</v>
      </c>
      <c r="D25" s="122"/>
      <c r="E25" s="122"/>
      <c r="F25" s="43"/>
      <c r="G25" s="44"/>
      <c r="H25" s="45"/>
    </row>
    <row r="26" spans="1:11" ht="16.5" thickBot="1" x14ac:dyDescent="0.3">
      <c r="A26" s="102" t="s">
        <v>56</v>
      </c>
      <c r="B26" s="103"/>
      <c r="C26" s="113">
        <f>AVERAGE(Tabela69[TEMPO COCLUSÃO LAB.])</f>
        <v>4.4212962962962975E-2</v>
      </c>
      <c r="D26" s="114"/>
      <c r="E26" s="114"/>
      <c r="F26" s="110">
        <f>AVERAGE(J4:J20)</f>
        <v>4.4212962962962975E-2</v>
      </c>
      <c r="G26" s="111"/>
      <c r="H26" s="112"/>
    </row>
    <row r="27" spans="1:11" ht="15.75" thickBot="1" x14ac:dyDescent="0.3">
      <c r="A27" s="107" t="s">
        <v>75</v>
      </c>
      <c r="B27" s="107"/>
      <c r="C27" s="109">
        <v>1</v>
      </c>
      <c r="D27" s="109"/>
      <c r="E27" s="109"/>
      <c r="F27" s="108">
        <v>1.6999999999999999E-3</v>
      </c>
      <c r="G27" s="108"/>
      <c r="H27" s="108"/>
    </row>
    <row r="28" spans="1:11" x14ac:dyDescent="0.25">
      <c r="G28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B1:N2"/>
    <mergeCell ref="A22:B22"/>
    <mergeCell ref="C22:E22"/>
    <mergeCell ref="F22:H22"/>
    <mergeCell ref="A23:B23"/>
    <mergeCell ref="C23:E23"/>
    <mergeCell ref="A27:B27"/>
    <mergeCell ref="C27:E27"/>
    <mergeCell ref="F27:H27"/>
    <mergeCell ref="A24:B24"/>
    <mergeCell ref="C24:E24"/>
    <mergeCell ref="F24:H24"/>
    <mergeCell ref="A25:B25"/>
    <mergeCell ref="C25:E25"/>
    <mergeCell ref="A26:B26"/>
    <mergeCell ref="C26:E26"/>
    <mergeCell ref="F26:H26"/>
  </mergeCells>
  <conditionalFormatting sqref="J4:J20">
    <cfRule type="cellIs" dxfId="323" priority="5" operator="greaterThan">
      <formula>0.0833333333333333</formula>
    </cfRule>
  </conditionalFormatting>
  <conditionalFormatting sqref="I4:J20">
    <cfRule type="cellIs" dxfId="322" priority="4" operator="greaterThan">
      <formula>0.0833333333333333</formula>
    </cfRule>
  </conditionalFormatting>
  <conditionalFormatting sqref="I4:J20">
    <cfRule type="cellIs" dxfId="321" priority="3" operator="lessThan">
      <formula>0.0833217592592593</formula>
    </cfRule>
  </conditionalFormatting>
  <conditionalFormatting sqref="I4:I20">
    <cfRule type="cellIs" dxfId="320" priority="2" operator="lessThan">
      <formula>0.0833217592592593</formula>
    </cfRule>
  </conditionalFormatting>
  <conditionalFormatting sqref="I4:I20">
    <cfRule type="cellIs" dxfId="319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AVERAGE(Tabela617[TEMPO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305" priority="4" operator="greaterThan">
      <formula>0.0833333333333333</formula>
    </cfRule>
  </conditionalFormatting>
  <conditionalFormatting sqref="I4:J47">
    <cfRule type="cellIs" dxfId="304" priority="3" operator="greaterThan">
      <formula>0.0833333333333333</formula>
    </cfRule>
  </conditionalFormatting>
  <conditionalFormatting sqref="I4:J47">
    <cfRule type="cellIs" dxfId="303" priority="2" operator="lessThan">
      <formula>0.0833217592592593</formula>
    </cfRule>
  </conditionalFormatting>
  <conditionalFormatting sqref="I4:I47">
    <cfRule type="cellIs" dxfId="302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AVERAGE(Tabela618[TEMPO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88" priority="4" operator="greaterThan">
      <formula>0.0833333333333333</formula>
    </cfRule>
  </conditionalFormatting>
  <conditionalFormatting sqref="I4:J47">
    <cfRule type="cellIs" dxfId="287" priority="3" operator="greaterThan">
      <formula>0.0833333333333333</formula>
    </cfRule>
  </conditionalFormatting>
  <conditionalFormatting sqref="I4:J47">
    <cfRule type="cellIs" dxfId="286" priority="2" operator="lessThan">
      <formula>0.0833217592592593</formula>
    </cfRule>
  </conditionalFormatting>
  <conditionalFormatting sqref="I4:I47">
    <cfRule type="cellIs" dxfId="285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AVERAGE(Tabela619[TEMPO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71" priority="4" operator="greaterThan">
      <formula>0.0833333333333333</formula>
    </cfRule>
  </conditionalFormatting>
  <conditionalFormatting sqref="I4:J47">
    <cfRule type="cellIs" dxfId="270" priority="3" operator="greaterThan">
      <formula>0.0833333333333333</formula>
    </cfRule>
  </conditionalFormatting>
  <conditionalFormatting sqref="I4:J47">
    <cfRule type="cellIs" dxfId="269" priority="2" operator="lessThan">
      <formula>0.0833217592592593</formula>
    </cfRule>
  </conditionalFormatting>
  <conditionalFormatting sqref="I4:I47">
    <cfRule type="cellIs" dxfId="268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4.28515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30.28515625" style="2" bestFit="1" customWidth="1"/>
  </cols>
  <sheetData>
    <row r="1" spans="1:16" x14ac:dyDescent="0.25">
      <c r="B1" s="106" t="s">
        <v>249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x14ac:dyDescent="0.25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6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5" t="s">
        <v>50</v>
      </c>
      <c r="C4" s="27"/>
      <c r="D4" s="26">
        <v>0.80347222222222225</v>
      </c>
      <c r="E4" s="24">
        <f>(D4-C4)</f>
        <v>0.80347222222222225</v>
      </c>
      <c r="F4" s="19">
        <v>0.81111111111111101</v>
      </c>
      <c r="G4" s="24">
        <f>(F4-D4)</f>
        <v>7.6388888888887507E-3</v>
      </c>
      <c r="H4" s="19">
        <v>0.83194444444444438</v>
      </c>
      <c r="I4" s="24"/>
      <c r="J4" s="25">
        <f>(H4-F4)</f>
        <v>2.083333333333337E-2</v>
      </c>
      <c r="K4" s="32" t="s">
        <v>59</v>
      </c>
    </row>
    <row r="5" spans="1:16" x14ac:dyDescent="0.25">
      <c r="A5" s="2">
        <v>2</v>
      </c>
      <c r="B5" s="15" t="s">
        <v>51</v>
      </c>
      <c r="C5" s="26">
        <v>0.84027777777777779</v>
      </c>
      <c r="D5" s="26">
        <v>0.8520833333333333</v>
      </c>
      <c r="E5" s="24">
        <f>(D5-C5)</f>
        <v>1.1805555555555514E-2</v>
      </c>
      <c r="F5" s="19">
        <v>0.8569444444444444</v>
      </c>
      <c r="G5" s="24">
        <f>(F5-D5)</f>
        <v>4.8611111111110938E-3</v>
      </c>
      <c r="H5" s="19">
        <v>0.8833333333333333</v>
      </c>
      <c r="I5" s="24">
        <f t="shared" ref="I5:I17" si="0">(H5-C5)</f>
        <v>4.3055555555555514E-2</v>
      </c>
      <c r="J5" s="25">
        <f t="shared" ref="J5:J17" si="1">(H5-F5)</f>
        <v>2.6388888888888906E-2</v>
      </c>
      <c r="K5" s="34"/>
    </row>
    <row r="6" spans="1:16" x14ac:dyDescent="0.25">
      <c r="A6" s="2">
        <v>3</v>
      </c>
      <c r="B6" s="15" t="s">
        <v>52</v>
      </c>
      <c r="C6" s="27"/>
      <c r="D6" s="26">
        <v>0.86388888888888893</v>
      </c>
      <c r="E6" s="24">
        <f t="shared" ref="E6:E17" si="2">(D6-C6)</f>
        <v>0.86388888888888893</v>
      </c>
      <c r="F6" s="19">
        <v>0.88263888888888886</v>
      </c>
      <c r="G6" s="24">
        <f t="shared" ref="G6:G17" si="3">(F6-D6)</f>
        <v>1.8749999999999933E-2</v>
      </c>
      <c r="H6" s="19">
        <v>0.90069444444444446</v>
      </c>
      <c r="I6" s="24"/>
      <c r="J6" s="25">
        <f t="shared" si="1"/>
        <v>1.8055555555555602E-2</v>
      </c>
      <c r="K6" s="32" t="s">
        <v>59</v>
      </c>
    </row>
    <row r="7" spans="1:16" x14ac:dyDescent="0.25">
      <c r="A7" s="2">
        <v>4</v>
      </c>
      <c r="B7" s="15" t="s">
        <v>53</v>
      </c>
      <c r="C7" s="27"/>
      <c r="D7" s="26">
        <v>0.98958333333333337</v>
      </c>
      <c r="E7" s="24">
        <f t="shared" si="2"/>
        <v>0.98958333333333337</v>
      </c>
      <c r="F7" s="19">
        <v>1.0020833333333334</v>
      </c>
      <c r="G7" s="24">
        <f t="shared" si="3"/>
        <v>1.2500000000000067E-2</v>
      </c>
      <c r="H7" s="19">
        <v>3.9583333333333331E-2</v>
      </c>
      <c r="I7" s="24">
        <f t="shared" si="0"/>
        <v>3.9583333333333331E-2</v>
      </c>
      <c r="J7" s="25">
        <v>3.7499999999999999E-2</v>
      </c>
      <c r="K7" s="32" t="s">
        <v>59</v>
      </c>
    </row>
    <row r="8" spans="1:16" x14ac:dyDescent="0.25">
      <c r="A8" s="2">
        <v>5</v>
      </c>
      <c r="B8" s="15" t="s">
        <v>54</v>
      </c>
      <c r="C8" s="28"/>
      <c r="D8" s="26">
        <v>0.98958333333333337</v>
      </c>
      <c r="E8" s="24">
        <f t="shared" si="2"/>
        <v>0.98958333333333337</v>
      </c>
      <c r="F8" s="19">
        <v>2.0833333333333333E-3</v>
      </c>
      <c r="G8" s="24">
        <v>1.2499999999999999E-2</v>
      </c>
      <c r="H8" s="19">
        <v>3.3333333333333333E-2</v>
      </c>
      <c r="I8" s="24"/>
      <c r="J8" s="25">
        <f t="shared" si="1"/>
        <v>3.125E-2</v>
      </c>
      <c r="K8" s="32" t="s">
        <v>59</v>
      </c>
    </row>
    <row r="9" spans="1:16" x14ac:dyDescent="0.25">
      <c r="A9" s="2">
        <v>6</v>
      </c>
      <c r="B9" s="15" t="s">
        <v>55</v>
      </c>
      <c r="C9" s="26">
        <v>0.98819444444444438</v>
      </c>
      <c r="D9" s="26">
        <v>0.99583333333333324</v>
      </c>
      <c r="E9" s="24">
        <f t="shared" si="2"/>
        <v>7.6388888888888618E-3</v>
      </c>
      <c r="F9" s="19">
        <v>7.6388888888888886E-3</v>
      </c>
      <c r="G9" s="24">
        <v>1.9444444444444445E-2</v>
      </c>
      <c r="H9" s="19">
        <v>4.0972222222222222E-2</v>
      </c>
      <c r="I9" s="24">
        <v>5.2777777777777778E-2</v>
      </c>
      <c r="J9" s="25">
        <f t="shared" si="1"/>
        <v>3.3333333333333333E-2</v>
      </c>
      <c r="K9" s="34"/>
    </row>
    <row r="10" spans="1:16" x14ac:dyDescent="0.25">
      <c r="A10" s="2">
        <v>7</v>
      </c>
      <c r="B10" s="35" t="s">
        <v>61</v>
      </c>
      <c r="C10" s="21"/>
      <c r="D10" s="21"/>
      <c r="E10" s="24">
        <f t="shared" si="2"/>
        <v>0</v>
      </c>
      <c r="F10" s="21"/>
      <c r="G10" s="24">
        <f t="shared" si="3"/>
        <v>0</v>
      </c>
      <c r="H10" s="21"/>
      <c r="I10" s="24">
        <f t="shared" si="0"/>
        <v>0</v>
      </c>
      <c r="J10" s="25">
        <f t="shared" si="1"/>
        <v>0</v>
      </c>
      <c r="K10" s="32" t="s">
        <v>70</v>
      </c>
    </row>
    <row r="11" spans="1:16" x14ac:dyDescent="0.25">
      <c r="A11" s="2">
        <v>8</v>
      </c>
      <c r="B11" s="35" t="s">
        <v>62</v>
      </c>
      <c r="C11" s="21"/>
      <c r="D11" s="19">
        <v>0.19791666666666666</v>
      </c>
      <c r="E11" s="24">
        <f t="shared" si="2"/>
        <v>0.19791666666666666</v>
      </c>
      <c r="F11" s="36">
        <v>0.18263888888888891</v>
      </c>
      <c r="G11" s="24"/>
      <c r="H11" s="19">
        <v>0.22430555555555556</v>
      </c>
      <c r="I11" s="24"/>
      <c r="J11" s="25">
        <f t="shared" si="1"/>
        <v>4.1666666666666657E-2</v>
      </c>
      <c r="K11" s="32" t="s">
        <v>71</v>
      </c>
    </row>
    <row r="12" spans="1:16" x14ac:dyDescent="0.25">
      <c r="A12" s="2">
        <v>9</v>
      </c>
      <c r="B12" s="35" t="s">
        <v>63</v>
      </c>
      <c r="C12" s="21"/>
      <c r="D12" s="19">
        <v>0.16111111111111112</v>
      </c>
      <c r="E12" s="24">
        <f t="shared" si="2"/>
        <v>0.16111111111111112</v>
      </c>
      <c r="F12" s="19">
        <v>0.18263888888888891</v>
      </c>
      <c r="G12" s="24">
        <f t="shared" si="3"/>
        <v>2.1527777777777785E-2</v>
      </c>
      <c r="H12" s="19">
        <v>0.21944444444444444</v>
      </c>
      <c r="I12" s="24"/>
      <c r="J12" s="25">
        <f t="shared" si="1"/>
        <v>3.6805555555555536E-2</v>
      </c>
      <c r="K12" s="32" t="s">
        <v>59</v>
      </c>
    </row>
    <row r="13" spans="1:16" x14ac:dyDescent="0.25">
      <c r="A13" s="2">
        <v>10</v>
      </c>
      <c r="B13" s="35" t="s">
        <v>64</v>
      </c>
      <c r="C13" s="21"/>
      <c r="D13" s="19">
        <v>0.2076388888888889</v>
      </c>
      <c r="E13" s="24">
        <f t="shared" si="2"/>
        <v>0.2076388888888889</v>
      </c>
      <c r="F13" s="19">
        <v>0.21527777777777779</v>
      </c>
      <c r="G13" s="24">
        <f t="shared" si="3"/>
        <v>7.6388888888888895E-3</v>
      </c>
      <c r="H13" s="19">
        <v>0.24652777777777779</v>
      </c>
      <c r="I13" s="24"/>
      <c r="J13" s="25">
        <f t="shared" si="1"/>
        <v>3.125E-2</v>
      </c>
      <c r="K13" s="32" t="s">
        <v>59</v>
      </c>
    </row>
    <row r="14" spans="1:16" x14ac:dyDescent="0.25">
      <c r="A14" s="2">
        <v>11</v>
      </c>
      <c r="B14" s="35" t="s">
        <v>65</v>
      </c>
      <c r="C14" s="19">
        <v>0.19722222222222222</v>
      </c>
      <c r="D14" s="19">
        <v>0.20208333333333331</v>
      </c>
      <c r="E14" s="24">
        <f t="shared" si="2"/>
        <v>4.8611111111110938E-3</v>
      </c>
      <c r="F14" s="19">
        <v>0.21527777777777779</v>
      </c>
      <c r="G14" s="24">
        <f t="shared" si="3"/>
        <v>1.3194444444444481E-2</v>
      </c>
      <c r="H14" s="19">
        <v>0.25208333333333333</v>
      </c>
      <c r="I14" s="24">
        <f t="shared" si="0"/>
        <v>5.486111111111111E-2</v>
      </c>
      <c r="J14" s="25">
        <f t="shared" si="1"/>
        <v>3.6805555555555536E-2</v>
      </c>
      <c r="K14" s="32"/>
    </row>
    <row r="15" spans="1:16" x14ac:dyDescent="0.25">
      <c r="A15" s="2">
        <v>12</v>
      </c>
      <c r="B15" s="35" t="s">
        <v>66</v>
      </c>
      <c r="C15" s="19">
        <v>0.25069444444444444</v>
      </c>
      <c r="D15" s="19">
        <v>0.26597222222222222</v>
      </c>
      <c r="E15" s="24">
        <f t="shared" si="2"/>
        <v>1.5277777777777779E-2</v>
      </c>
      <c r="F15" s="19">
        <v>0.26944444444444443</v>
      </c>
      <c r="G15" s="24">
        <f t="shared" si="3"/>
        <v>3.4722222222222099E-3</v>
      </c>
      <c r="H15" s="19">
        <v>0.29097222222222224</v>
      </c>
      <c r="I15" s="24">
        <f t="shared" si="0"/>
        <v>4.0277777777777801E-2</v>
      </c>
      <c r="J15" s="25">
        <f t="shared" si="1"/>
        <v>2.1527777777777812E-2</v>
      </c>
      <c r="K15" s="32"/>
    </row>
    <row r="16" spans="1:16" x14ac:dyDescent="0.25">
      <c r="A16" s="2">
        <v>13</v>
      </c>
      <c r="B16" s="35" t="s">
        <v>67</v>
      </c>
      <c r="C16" s="19">
        <v>0.25416666666666665</v>
      </c>
      <c r="D16" s="19">
        <v>0.26597222222222222</v>
      </c>
      <c r="E16" s="24">
        <f t="shared" si="2"/>
        <v>1.1805555555555569E-2</v>
      </c>
      <c r="F16" s="19">
        <v>0.27361111111111108</v>
      </c>
      <c r="G16" s="24">
        <f t="shared" si="3"/>
        <v>7.6388888888888618E-3</v>
      </c>
      <c r="H16" s="19">
        <v>0.28819444444444448</v>
      </c>
      <c r="I16" s="24">
        <f t="shared" si="0"/>
        <v>3.4027777777777823E-2</v>
      </c>
      <c r="J16" s="25">
        <f t="shared" si="1"/>
        <v>1.4583333333333393E-2</v>
      </c>
      <c r="K16" s="32"/>
    </row>
    <row r="17" spans="1:11" x14ac:dyDescent="0.25">
      <c r="A17" s="2">
        <v>14</v>
      </c>
      <c r="B17" s="35" t="s">
        <v>68</v>
      </c>
      <c r="C17" s="19">
        <v>0.24791666666666667</v>
      </c>
      <c r="D17" s="19">
        <v>0.26597222222222222</v>
      </c>
      <c r="E17" s="24">
        <f t="shared" si="2"/>
        <v>1.8055555555555547E-2</v>
      </c>
      <c r="F17" s="19">
        <v>0.26944444444444443</v>
      </c>
      <c r="G17" s="24">
        <f t="shared" si="3"/>
        <v>3.4722222222222099E-3</v>
      </c>
      <c r="H17" s="19">
        <v>0.30972222222222223</v>
      </c>
      <c r="I17" s="24">
        <f t="shared" si="0"/>
        <v>6.1805555555555558E-2</v>
      </c>
      <c r="J17" s="25">
        <f t="shared" si="1"/>
        <v>4.0277777777777801E-2</v>
      </c>
      <c r="K17" s="32"/>
    </row>
    <row r="18" spans="1:11" x14ac:dyDescent="0.25">
      <c r="A18" s="2">
        <v>15</v>
      </c>
      <c r="B18" s="35"/>
      <c r="C18" s="19"/>
      <c r="D18" s="19"/>
      <c r="E18" s="24"/>
      <c r="F18" s="19"/>
      <c r="G18" s="24"/>
      <c r="H18" s="19"/>
      <c r="I18" s="24"/>
      <c r="J18" s="25"/>
      <c r="K18" s="31"/>
    </row>
    <row r="19" spans="1:11" x14ac:dyDescent="0.25">
      <c r="A19" s="2">
        <v>16</v>
      </c>
      <c r="B19" s="35"/>
      <c r="C19" s="19"/>
      <c r="D19" s="19"/>
      <c r="E19" s="24"/>
      <c r="F19" s="19"/>
      <c r="G19" s="24"/>
      <c r="H19" s="19"/>
      <c r="I19" s="24"/>
      <c r="J19" s="25"/>
      <c r="K19" s="31"/>
    </row>
    <row r="20" spans="1:11" ht="15.75" thickBot="1" x14ac:dyDescent="0.3">
      <c r="A20" s="2">
        <v>45</v>
      </c>
      <c r="B20" s="35"/>
      <c r="C20" s="36"/>
      <c r="D20" s="36"/>
      <c r="E20" s="24"/>
      <c r="F20" s="19"/>
      <c r="G20" s="24"/>
      <c r="H20" s="19"/>
      <c r="I20" s="24"/>
      <c r="J20" s="25"/>
      <c r="K20" s="48"/>
    </row>
    <row r="21" spans="1:11" ht="16.5" thickBot="1" x14ac:dyDescent="0.3">
      <c r="A21"/>
      <c r="B21" s="102" t="s">
        <v>57</v>
      </c>
      <c r="C21" s="103"/>
      <c r="D21" s="119">
        <v>14</v>
      </c>
      <c r="E21" s="120"/>
      <c r="F21" s="126"/>
      <c r="G21" s="116"/>
      <c r="H21" s="117"/>
      <c r="I21" s="118"/>
    </row>
    <row r="22" spans="1:11" ht="15.75" thickBot="1" x14ac:dyDescent="0.3">
      <c r="A22"/>
      <c r="B22" s="104" t="s">
        <v>72</v>
      </c>
      <c r="C22" s="105"/>
      <c r="D22" s="121">
        <v>0.3263888888888889</v>
      </c>
      <c r="E22" s="122"/>
      <c r="F22" s="127"/>
      <c r="G22" s="40"/>
      <c r="H22" s="41"/>
      <c r="I22" s="42"/>
    </row>
    <row r="23" spans="1:11" ht="16.5" thickBot="1" x14ac:dyDescent="0.3">
      <c r="A23"/>
      <c r="B23" s="102" t="s">
        <v>73</v>
      </c>
      <c r="C23" s="103"/>
      <c r="D23" s="113">
        <v>1.0407986111111112</v>
      </c>
      <c r="E23" s="114"/>
      <c r="F23" s="128"/>
      <c r="G23" s="115" t="e">
        <f>AVERAGE(#REF!)</f>
        <v>#REF!</v>
      </c>
      <c r="H23" s="115"/>
      <c r="I23" s="115"/>
    </row>
    <row r="24" spans="1:11" ht="15.75" thickBot="1" x14ac:dyDescent="0.3">
      <c r="B24" s="104" t="s">
        <v>74</v>
      </c>
      <c r="C24" s="105"/>
      <c r="D24" s="123">
        <v>0.39027777777777778</v>
      </c>
      <c r="E24" s="124"/>
      <c r="F24" s="125"/>
      <c r="G24" s="43"/>
      <c r="H24" s="44"/>
      <c r="I24" s="45"/>
    </row>
    <row r="25" spans="1:11" ht="16.5" thickBot="1" x14ac:dyDescent="0.3">
      <c r="B25" s="102" t="s">
        <v>56</v>
      </c>
      <c r="C25" s="103"/>
      <c r="D25" s="113">
        <f>AVERAGE(Tabela610[TEMPO COCLUSÃO LAB.])</f>
        <v>6.8171296296296327E-2</v>
      </c>
      <c r="E25" s="114"/>
      <c r="F25" s="128"/>
      <c r="G25" s="110" t="e">
        <f>AVERAGE(#REF!)</f>
        <v>#REF!</v>
      </c>
      <c r="H25" s="111"/>
      <c r="I25" s="112"/>
    </row>
    <row r="26" spans="1:11" ht="15.75" thickBot="1" x14ac:dyDescent="0.3">
      <c r="B26" s="129" t="s">
        <v>75</v>
      </c>
      <c r="C26" s="130"/>
      <c r="D26" s="109">
        <v>3</v>
      </c>
      <c r="E26" s="131"/>
      <c r="F26" s="132"/>
      <c r="G26" s="110">
        <v>1.7999999999999999E-2</v>
      </c>
      <c r="H26" s="111"/>
      <c r="I26" s="112"/>
    </row>
    <row r="44" spans="14:14" x14ac:dyDescent="0.25">
      <c r="N44" s="30"/>
    </row>
  </sheetData>
  <mergeCells count="17">
    <mergeCell ref="B25:C25"/>
    <mergeCell ref="D25:F25"/>
    <mergeCell ref="G25:I25"/>
    <mergeCell ref="B26:C26"/>
    <mergeCell ref="D26:F26"/>
    <mergeCell ref="G26:I26"/>
    <mergeCell ref="B24:C24"/>
    <mergeCell ref="D24:F24"/>
    <mergeCell ref="B1:N2"/>
    <mergeCell ref="B21:C21"/>
    <mergeCell ref="D21:F21"/>
    <mergeCell ref="G21:I21"/>
    <mergeCell ref="B22:C22"/>
    <mergeCell ref="D22:F22"/>
    <mergeCell ref="B23:C23"/>
    <mergeCell ref="D23:F23"/>
    <mergeCell ref="G23:I23"/>
  </mergeCells>
  <conditionalFormatting sqref="J4:J20">
    <cfRule type="cellIs" dxfId="563" priority="8" operator="greaterThan">
      <formula>0.0833333333333333</formula>
    </cfRule>
  </conditionalFormatting>
  <conditionalFormatting sqref="I4:J20">
    <cfRule type="cellIs" dxfId="562" priority="7" operator="greaterThan">
      <formula>0.0833333333333333</formula>
    </cfRule>
  </conditionalFormatting>
  <conditionalFormatting sqref="I4:J20">
    <cfRule type="cellIs" dxfId="561" priority="6" operator="lessThan">
      <formula>0.0833217592592593</formula>
    </cfRule>
  </conditionalFormatting>
  <conditionalFormatting sqref="I4:I20">
    <cfRule type="cellIs" dxfId="560" priority="5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AVERAGE(Tabela620[TEMPO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54" priority="4" operator="greaterThan">
      <formula>0.0833333333333333</formula>
    </cfRule>
  </conditionalFormatting>
  <conditionalFormatting sqref="I4:J47">
    <cfRule type="cellIs" dxfId="253" priority="3" operator="greaterThan">
      <formula>0.0833333333333333</formula>
    </cfRule>
  </conditionalFormatting>
  <conditionalFormatting sqref="I4:J47">
    <cfRule type="cellIs" dxfId="252" priority="2" operator="lessThan">
      <formula>0.0833217592592593</formula>
    </cfRule>
  </conditionalFormatting>
  <conditionalFormatting sqref="I4:I47">
    <cfRule type="cellIs" dxfId="251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AVERAGE(Tabela621[TEMPO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37" priority="4" operator="greaterThan">
      <formula>0.0833333333333333</formula>
    </cfRule>
  </conditionalFormatting>
  <conditionalFormatting sqref="I4:J47">
    <cfRule type="cellIs" dxfId="236" priority="3" operator="greaterThan">
      <formula>0.0833333333333333</formula>
    </cfRule>
  </conditionalFormatting>
  <conditionalFormatting sqref="I4:J47">
    <cfRule type="cellIs" dxfId="235" priority="2" operator="lessThan">
      <formula>0.0833217592592593</formula>
    </cfRule>
  </conditionalFormatting>
  <conditionalFormatting sqref="I4:I47">
    <cfRule type="cellIs" dxfId="234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AVERAGE(Tabela622[TEMPO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20" priority="4" operator="greaterThan">
      <formula>0.0833333333333333</formula>
    </cfRule>
  </conditionalFormatting>
  <conditionalFormatting sqref="I4:J47">
    <cfRule type="cellIs" dxfId="219" priority="3" operator="greaterThan">
      <formula>0.0833333333333333</formula>
    </cfRule>
  </conditionalFormatting>
  <conditionalFormatting sqref="I4:J47">
    <cfRule type="cellIs" dxfId="218" priority="2" operator="lessThan">
      <formula>0.0833217592592593</formula>
    </cfRule>
  </conditionalFormatting>
  <conditionalFormatting sqref="I4:I47">
    <cfRule type="cellIs" dxfId="217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AVERAGE(Tabela623[TEMPO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203" priority="4" operator="greaterThan">
      <formula>0.0833333333333333</formula>
    </cfRule>
  </conditionalFormatting>
  <conditionalFormatting sqref="I4:J47">
    <cfRule type="cellIs" dxfId="202" priority="3" operator="greaterThan">
      <formula>0.0833333333333333</formula>
    </cfRule>
  </conditionalFormatting>
  <conditionalFormatting sqref="I4:J47">
    <cfRule type="cellIs" dxfId="201" priority="2" operator="lessThan">
      <formula>0.0833217592592593</formula>
    </cfRule>
  </conditionalFormatting>
  <conditionalFormatting sqref="I4:I47">
    <cfRule type="cellIs" dxfId="200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AVERAGE(Tabela624[TEMPO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86" priority="4" operator="greaterThan">
      <formula>0.0833333333333333</formula>
    </cfRule>
  </conditionalFormatting>
  <conditionalFormatting sqref="I4:J47">
    <cfRule type="cellIs" dxfId="185" priority="3" operator="greaterThan">
      <formula>0.0833333333333333</formula>
    </cfRule>
  </conditionalFormatting>
  <conditionalFormatting sqref="I4:J47">
    <cfRule type="cellIs" dxfId="184" priority="2" operator="lessThan">
      <formula>0.0833217592592593</formula>
    </cfRule>
  </conditionalFormatting>
  <conditionalFormatting sqref="I4:I47">
    <cfRule type="cellIs" dxfId="183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AVERAGE(Tabela625[TEMPO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69" priority="4" operator="greaterThan">
      <formula>0.0833333333333333</formula>
    </cfRule>
  </conditionalFormatting>
  <conditionalFormatting sqref="I4:J47">
    <cfRule type="cellIs" dxfId="168" priority="3" operator="greaterThan">
      <formula>0.0833333333333333</formula>
    </cfRule>
  </conditionalFormatting>
  <conditionalFormatting sqref="I4:J47">
    <cfRule type="cellIs" dxfId="167" priority="2" operator="lessThan">
      <formula>0.0833217592592593</formula>
    </cfRule>
  </conditionalFormatting>
  <conditionalFormatting sqref="I4:I47">
    <cfRule type="cellIs" dxfId="166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AVERAGE(Tabela626[TEMPO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52" priority="4" operator="greaterThan">
      <formula>0.0833333333333333</formula>
    </cfRule>
  </conditionalFormatting>
  <conditionalFormatting sqref="I4:J47">
    <cfRule type="cellIs" dxfId="151" priority="3" operator="greaterThan">
      <formula>0.0833333333333333</formula>
    </cfRule>
  </conditionalFormatting>
  <conditionalFormatting sqref="I4:J47">
    <cfRule type="cellIs" dxfId="150" priority="2" operator="lessThan">
      <formula>0.0833217592592593</formula>
    </cfRule>
  </conditionalFormatting>
  <conditionalFormatting sqref="I4:I47">
    <cfRule type="cellIs" dxfId="149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AVERAGE(Tabela627[TEMPO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35" priority="4" operator="greaterThan">
      <formula>0.0833333333333333</formula>
    </cfRule>
  </conditionalFormatting>
  <conditionalFormatting sqref="I4:J47">
    <cfRule type="cellIs" dxfId="134" priority="3" operator="greaterThan">
      <formula>0.0833333333333333</formula>
    </cfRule>
  </conditionalFormatting>
  <conditionalFormatting sqref="I4:J47">
    <cfRule type="cellIs" dxfId="133" priority="2" operator="lessThan">
      <formula>0.0833217592592593</formula>
    </cfRule>
  </conditionalFormatting>
  <conditionalFormatting sqref="I4:I47">
    <cfRule type="cellIs" dxfId="132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3" sqref="B3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29.7109375" style="2" bestFit="1" customWidth="1"/>
  </cols>
  <sheetData>
    <row r="1" spans="1:16" x14ac:dyDescent="0.25">
      <c r="B1" s="106" t="s">
        <v>253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69</v>
      </c>
      <c r="C4" s="19"/>
      <c r="D4" s="19">
        <v>0.28680555555555554</v>
      </c>
      <c r="E4" s="24">
        <f>(D4-C4)</f>
        <v>0.28680555555555554</v>
      </c>
      <c r="F4" s="19">
        <v>0.29305555555555557</v>
      </c>
      <c r="G4" s="24">
        <f t="shared" ref="G4:G16" si="0">(F4-D4)</f>
        <v>6.2500000000000333E-3</v>
      </c>
      <c r="H4" s="19">
        <v>0.31319444444444444</v>
      </c>
      <c r="I4" s="24">
        <f t="shared" ref="I4:I32" si="1">(H4-C4)</f>
        <v>0.31319444444444444</v>
      </c>
      <c r="J4" s="25">
        <f t="shared" ref="J4:J25" si="2">(H4-F4)</f>
        <v>2.0138888888888873E-2</v>
      </c>
      <c r="K4" s="32" t="s">
        <v>59</v>
      </c>
    </row>
    <row r="5" spans="1:16" x14ac:dyDescent="0.25">
      <c r="A5" s="2">
        <v>2</v>
      </c>
      <c r="B5" s="35" t="s">
        <v>76</v>
      </c>
      <c r="C5" s="19">
        <v>0.3520833333333333</v>
      </c>
      <c r="D5" s="19">
        <v>0.37222222222222223</v>
      </c>
      <c r="E5" s="24">
        <f>(D5-C5)</f>
        <v>2.0138888888888928E-2</v>
      </c>
      <c r="F5" s="19">
        <v>0.37638888888888888</v>
      </c>
      <c r="G5" s="24">
        <f t="shared" si="0"/>
        <v>4.1666666666666519E-3</v>
      </c>
      <c r="H5" s="19">
        <v>0.42777777777777781</v>
      </c>
      <c r="I5" s="24">
        <f t="shared" si="1"/>
        <v>7.5694444444444509E-2</v>
      </c>
      <c r="J5" s="25">
        <f t="shared" si="2"/>
        <v>5.1388888888888928E-2</v>
      </c>
      <c r="K5" s="32"/>
    </row>
    <row r="6" spans="1:16" x14ac:dyDescent="0.25">
      <c r="A6" s="2">
        <v>3</v>
      </c>
      <c r="B6" s="35" t="s">
        <v>77</v>
      </c>
      <c r="C6" s="19">
        <v>0.36249999999999999</v>
      </c>
      <c r="D6" s="19">
        <v>0.37222222222222223</v>
      </c>
      <c r="E6" s="24">
        <f>(D6-C6)</f>
        <v>9.7222222222222432E-3</v>
      </c>
      <c r="F6" s="19">
        <v>0.3888888888888889</v>
      </c>
      <c r="G6" s="24">
        <f t="shared" si="0"/>
        <v>1.6666666666666663E-2</v>
      </c>
      <c r="H6" s="19">
        <v>0.43958333333333338</v>
      </c>
      <c r="I6" s="24">
        <f t="shared" si="1"/>
        <v>7.7083333333333393E-2</v>
      </c>
      <c r="J6" s="25">
        <f t="shared" si="2"/>
        <v>5.0694444444444486E-2</v>
      </c>
      <c r="K6" s="32"/>
    </row>
    <row r="7" spans="1:16" x14ac:dyDescent="0.25">
      <c r="A7" s="2">
        <v>4</v>
      </c>
      <c r="B7" s="35" t="s">
        <v>78</v>
      </c>
      <c r="C7" s="19">
        <v>0.35972222222222222</v>
      </c>
      <c r="D7" s="19">
        <v>0.37222222222222223</v>
      </c>
      <c r="E7" s="24">
        <f>(D7-C7)</f>
        <v>1.2500000000000011E-2</v>
      </c>
      <c r="F7" s="19">
        <v>0.38541666666666669</v>
      </c>
      <c r="G7" s="24">
        <f t="shared" si="0"/>
        <v>1.3194444444444453E-2</v>
      </c>
      <c r="H7" s="19">
        <v>0.4284722222222222</v>
      </c>
      <c r="I7" s="24">
        <f t="shared" si="1"/>
        <v>6.8749999999999978E-2</v>
      </c>
      <c r="J7" s="25">
        <f t="shared" si="2"/>
        <v>4.3055555555555514E-2</v>
      </c>
      <c r="K7" s="32"/>
    </row>
    <row r="8" spans="1:16" x14ac:dyDescent="0.25">
      <c r="A8" s="2">
        <v>5</v>
      </c>
      <c r="B8" s="35" t="s">
        <v>79</v>
      </c>
      <c r="C8" s="19">
        <v>0.3833333333333333</v>
      </c>
      <c r="D8" s="19">
        <v>0.3888888888888889</v>
      </c>
      <c r="E8" s="24"/>
      <c r="F8" s="19">
        <v>0.3923611111111111</v>
      </c>
      <c r="G8" s="24">
        <f t="shared" si="0"/>
        <v>3.4722222222222099E-3</v>
      </c>
      <c r="H8" s="19">
        <v>0.44791666666666669</v>
      </c>
      <c r="I8" s="24">
        <f t="shared" si="1"/>
        <v>6.4583333333333381E-2</v>
      </c>
      <c r="J8" s="25">
        <f t="shared" si="2"/>
        <v>5.555555555555558E-2</v>
      </c>
      <c r="K8" s="32"/>
    </row>
    <row r="9" spans="1:16" x14ac:dyDescent="0.25">
      <c r="A9" s="2">
        <v>6</v>
      </c>
      <c r="B9" s="35" t="s">
        <v>80</v>
      </c>
      <c r="C9" s="36">
        <v>0.41111111111111115</v>
      </c>
      <c r="D9" s="36">
        <v>0.40972222222222227</v>
      </c>
      <c r="E9" s="24"/>
      <c r="F9" s="19">
        <v>0.41597222222222219</v>
      </c>
      <c r="G9" s="24">
        <f t="shared" si="0"/>
        <v>6.2499999999999223E-3</v>
      </c>
      <c r="H9" s="19">
        <v>0.47986111111111113</v>
      </c>
      <c r="I9" s="24">
        <f t="shared" si="1"/>
        <v>6.8749999999999978E-2</v>
      </c>
      <c r="J9" s="25">
        <f t="shared" si="2"/>
        <v>6.3888888888888939E-2</v>
      </c>
      <c r="K9" s="32" t="s">
        <v>106</v>
      </c>
    </row>
    <row r="10" spans="1:16" x14ac:dyDescent="0.25">
      <c r="A10" s="2">
        <v>7</v>
      </c>
      <c r="B10" s="35" t="s">
        <v>81</v>
      </c>
      <c r="C10" s="19">
        <v>0.40763888888888888</v>
      </c>
      <c r="D10" s="19">
        <v>0.40972222222222227</v>
      </c>
      <c r="E10" s="24">
        <f t="shared" ref="E10:E26" si="3">(D10-C10)</f>
        <v>2.0833333333333814E-3</v>
      </c>
      <c r="F10" s="19">
        <v>0.4236111111111111</v>
      </c>
      <c r="G10" s="24">
        <f t="shared" si="0"/>
        <v>1.388888888888884E-2</v>
      </c>
      <c r="H10" s="19">
        <v>0.4770833333333333</v>
      </c>
      <c r="I10" s="24">
        <f t="shared" si="1"/>
        <v>6.944444444444442E-2</v>
      </c>
      <c r="J10" s="25">
        <f t="shared" si="2"/>
        <v>5.3472222222222199E-2</v>
      </c>
      <c r="K10" s="32"/>
    </row>
    <row r="11" spans="1:16" x14ac:dyDescent="0.25">
      <c r="A11" s="2">
        <v>8</v>
      </c>
      <c r="B11" s="35" t="s">
        <v>82</v>
      </c>
      <c r="C11" s="19">
        <v>0.42638888888888887</v>
      </c>
      <c r="D11" s="19">
        <v>0.4284722222222222</v>
      </c>
      <c r="E11" s="24">
        <f t="shared" si="3"/>
        <v>2.0833333333333259E-3</v>
      </c>
      <c r="F11" s="19">
        <v>0.43402777777777773</v>
      </c>
      <c r="G11" s="24">
        <f t="shared" si="0"/>
        <v>5.5555555555555358E-3</v>
      </c>
      <c r="H11" s="19">
        <v>0.47916666666666669</v>
      </c>
      <c r="I11" s="24">
        <f t="shared" si="1"/>
        <v>5.2777777777777812E-2</v>
      </c>
      <c r="J11" s="25">
        <f t="shared" si="2"/>
        <v>4.5138888888888951E-2</v>
      </c>
      <c r="K11" s="32"/>
      <c r="L11" s="39"/>
    </row>
    <row r="12" spans="1:16" x14ac:dyDescent="0.25">
      <c r="A12" s="2">
        <v>9</v>
      </c>
      <c r="B12" s="35" t="s">
        <v>83</v>
      </c>
      <c r="C12" s="19">
        <v>0.4201388888888889</v>
      </c>
      <c r="D12" s="19">
        <v>0.42777777777777781</v>
      </c>
      <c r="E12" s="24">
        <f t="shared" si="3"/>
        <v>7.6388888888889173E-3</v>
      </c>
      <c r="F12" s="19">
        <v>0.43402777777777773</v>
      </c>
      <c r="G12" s="24">
        <f t="shared" si="0"/>
        <v>6.2499999999999223E-3</v>
      </c>
      <c r="H12" s="19">
        <v>0.4993055555555555</v>
      </c>
      <c r="I12" s="24">
        <f t="shared" si="1"/>
        <v>7.9166666666666607E-2</v>
      </c>
      <c r="J12" s="25">
        <f t="shared" si="2"/>
        <v>6.5277777777777768E-2</v>
      </c>
      <c r="K12" s="32"/>
    </row>
    <row r="13" spans="1:16" x14ac:dyDescent="0.25">
      <c r="A13" s="2">
        <v>10</v>
      </c>
      <c r="B13" s="35" t="s">
        <v>84</v>
      </c>
      <c r="C13" s="19">
        <v>0.42291666666666666</v>
      </c>
      <c r="D13" s="19">
        <v>0.42777777777777781</v>
      </c>
      <c r="E13" s="24">
        <f t="shared" si="3"/>
        <v>4.8611111111111494E-3</v>
      </c>
      <c r="F13" s="19">
        <v>0.43541666666666662</v>
      </c>
      <c r="G13" s="24">
        <f t="shared" si="0"/>
        <v>7.6388888888888062E-3</v>
      </c>
      <c r="H13" s="19">
        <v>0.5</v>
      </c>
      <c r="I13" s="24">
        <f t="shared" si="1"/>
        <v>7.7083333333333337E-2</v>
      </c>
      <c r="J13" s="25">
        <f t="shared" si="2"/>
        <v>6.4583333333333381E-2</v>
      </c>
      <c r="K13" s="50"/>
    </row>
    <row r="14" spans="1:16" x14ac:dyDescent="0.25">
      <c r="A14" s="2">
        <v>11</v>
      </c>
      <c r="B14" s="35" t="s">
        <v>85</v>
      </c>
      <c r="C14" s="19">
        <v>0.42708333333333331</v>
      </c>
      <c r="D14" s="19">
        <v>0.42777777777777781</v>
      </c>
      <c r="E14" s="24">
        <f t="shared" si="3"/>
        <v>6.9444444444449749E-4</v>
      </c>
      <c r="F14" s="19">
        <v>0.4375</v>
      </c>
      <c r="G14" s="24">
        <f t="shared" si="0"/>
        <v>9.7222222222221877E-3</v>
      </c>
      <c r="H14" s="19">
        <v>0.51874999999999993</v>
      </c>
      <c r="I14" s="24">
        <f t="shared" si="1"/>
        <v>9.1666666666666619E-2</v>
      </c>
      <c r="J14" s="25">
        <f t="shared" si="2"/>
        <v>8.1249999999999933E-2</v>
      </c>
      <c r="K14" s="32"/>
    </row>
    <row r="15" spans="1:16" x14ac:dyDescent="0.25">
      <c r="A15" s="2">
        <v>12</v>
      </c>
      <c r="B15" s="35" t="s">
        <v>86</v>
      </c>
      <c r="C15" s="19">
        <v>0.4548611111111111</v>
      </c>
      <c r="D15" s="19">
        <v>0.45694444444444443</v>
      </c>
      <c r="E15" s="24">
        <f t="shared" si="3"/>
        <v>2.0833333333333259E-3</v>
      </c>
      <c r="F15" s="19">
        <v>0.47916666666666669</v>
      </c>
      <c r="G15" s="24">
        <f t="shared" si="0"/>
        <v>2.2222222222222254E-2</v>
      </c>
      <c r="H15" s="19">
        <v>0.51458333333333328</v>
      </c>
      <c r="I15" s="24">
        <f t="shared" si="1"/>
        <v>5.9722222222222177E-2</v>
      </c>
      <c r="J15" s="25">
        <f t="shared" si="2"/>
        <v>3.5416666666666596E-2</v>
      </c>
      <c r="K15" s="32"/>
    </row>
    <row r="16" spans="1:16" x14ac:dyDescent="0.25">
      <c r="A16" s="2">
        <v>13</v>
      </c>
      <c r="B16" s="35" t="s">
        <v>87</v>
      </c>
      <c r="C16" s="19">
        <v>0.48680555555555555</v>
      </c>
      <c r="D16" s="19">
        <v>0.49583333333333335</v>
      </c>
      <c r="E16" s="24">
        <f t="shared" si="3"/>
        <v>9.0277777777778012E-3</v>
      </c>
      <c r="F16" s="19">
        <v>0.5</v>
      </c>
      <c r="G16" s="24">
        <f t="shared" si="0"/>
        <v>4.1666666666666519E-3</v>
      </c>
      <c r="H16" s="19">
        <v>0.52013888888888882</v>
      </c>
      <c r="I16" s="24">
        <f t="shared" si="1"/>
        <v>3.333333333333327E-2</v>
      </c>
      <c r="J16" s="25">
        <f t="shared" si="2"/>
        <v>2.0138888888888817E-2</v>
      </c>
      <c r="K16" s="32"/>
    </row>
    <row r="17" spans="1:11" x14ac:dyDescent="0.25">
      <c r="A17" s="2">
        <v>14</v>
      </c>
      <c r="B17" s="35" t="s">
        <v>88</v>
      </c>
      <c r="C17" s="19">
        <v>0.51388888888888895</v>
      </c>
      <c r="D17" s="19">
        <v>0.51666666666666672</v>
      </c>
      <c r="E17" s="24">
        <f t="shared" si="3"/>
        <v>2.7777777777777679E-3</v>
      </c>
      <c r="F17" s="19">
        <v>0.52083333333333337</v>
      </c>
      <c r="G17" s="24"/>
      <c r="H17" s="19">
        <v>0.62083333333333335</v>
      </c>
      <c r="I17" s="24">
        <f t="shared" si="1"/>
        <v>0.1069444444444444</v>
      </c>
      <c r="J17" s="25">
        <f t="shared" si="2"/>
        <v>9.9999999999999978E-2</v>
      </c>
      <c r="K17" s="32"/>
    </row>
    <row r="18" spans="1:11" x14ac:dyDescent="0.25">
      <c r="A18" s="2">
        <v>15</v>
      </c>
      <c r="B18" s="35" t="s">
        <v>89</v>
      </c>
      <c r="C18" s="19">
        <v>0.52013888888888882</v>
      </c>
      <c r="D18" s="19">
        <v>0.52638888888888891</v>
      </c>
      <c r="E18" s="24">
        <f t="shared" si="3"/>
        <v>6.2500000000000888E-3</v>
      </c>
      <c r="F18" s="36">
        <v>0.49652777777777773</v>
      </c>
      <c r="G18" s="24"/>
      <c r="H18" s="19">
        <v>0.5854166666666667</v>
      </c>
      <c r="I18" s="24">
        <f t="shared" si="1"/>
        <v>6.5277777777777879E-2</v>
      </c>
      <c r="J18" s="25">
        <f t="shared" si="2"/>
        <v>8.8888888888888962E-2</v>
      </c>
      <c r="K18" s="32" t="s">
        <v>106</v>
      </c>
    </row>
    <row r="19" spans="1:11" x14ac:dyDescent="0.25">
      <c r="A19" s="2">
        <v>16</v>
      </c>
      <c r="B19" s="35" t="s">
        <v>90</v>
      </c>
      <c r="C19" s="19">
        <v>0.47638888888888892</v>
      </c>
      <c r="D19" s="19">
        <v>0.47916666666666669</v>
      </c>
      <c r="E19" s="24">
        <f t="shared" si="3"/>
        <v>2.7777777777777679E-3</v>
      </c>
      <c r="F19" s="19">
        <v>0.54513888888888895</v>
      </c>
      <c r="G19" s="24">
        <f>(F19-D19)</f>
        <v>6.5972222222222265E-2</v>
      </c>
      <c r="H19" s="19">
        <v>0.58750000000000002</v>
      </c>
      <c r="I19" s="24">
        <f t="shared" si="1"/>
        <v>0.1111111111111111</v>
      </c>
      <c r="J19" s="25">
        <f t="shared" si="2"/>
        <v>4.2361111111111072E-2</v>
      </c>
      <c r="K19" s="32"/>
    </row>
    <row r="20" spans="1:11" x14ac:dyDescent="0.25">
      <c r="A20" s="2">
        <v>17</v>
      </c>
      <c r="B20" s="18" t="s">
        <v>91</v>
      </c>
      <c r="C20" s="19">
        <v>0.52708333333333335</v>
      </c>
      <c r="D20" s="19">
        <v>0.53333333333333333</v>
      </c>
      <c r="E20" s="24">
        <f t="shared" si="3"/>
        <v>6.2499999999999778E-3</v>
      </c>
      <c r="F20" s="19">
        <v>0.54861111111111105</v>
      </c>
      <c r="G20" s="24">
        <f>(F20-D20)</f>
        <v>1.5277777777777724E-2</v>
      </c>
      <c r="H20" s="19">
        <v>0.6430555555555556</v>
      </c>
      <c r="I20" s="24">
        <f t="shared" si="1"/>
        <v>0.11597222222222225</v>
      </c>
      <c r="J20" s="25">
        <f t="shared" si="2"/>
        <v>9.4444444444444553E-2</v>
      </c>
      <c r="K20" s="32"/>
    </row>
    <row r="21" spans="1:11" x14ac:dyDescent="0.25">
      <c r="A21" s="2">
        <v>18</v>
      </c>
      <c r="B21" s="18" t="s">
        <v>92</v>
      </c>
      <c r="C21" s="19">
        <v>0.54027777777777775</v>
      </c>
      <c r="D21" s="19">
        <v>0.54166666666666663</v>
      </c>
      <c r="E21" s="24">
        <f t="shared" si="3"/>
        <v>1.388888888888884E-3</v>
      </c>
      <c r="F21" s="19">
        <v>0.55208333333333337</v>
      </c>
      <c r="G21" s="24">
        <f>(F21-D21)</f>
        <v>1.0416666666666741E-2</v>
      </c>
      <c r="H21" s="19">
        <v>0.59791666666666665</v>
      </c>
      <c r="I21" s="24">
        <f t="shared" si="1"/>
        <v>5.7638888888888906E-2</v>
      </c>
      <c r="J21" s="25">
        <f t="shared" si="2"/>
        <v>4.5833333333333282E-2</v>
      </c>
      <c r="K21" s="32"/>
    </row>
    <row r="22" spans="1:11" x14ac:dyDescent="0.25">
      <c r="A22" s="2">
        <v>19</v>
      </c>
      <c r="B22" s="18" t="s">
        <v>93</v>
      </c>
      <c r="C22" s="49">
        <v>0.48472222222222222</v>
      </c>
      <c r="D22" s="49">
        <v>0.56736111111111109</v>
      </c>
      <c r="E22" s="24">
        <f t="shared" si="3"/>
        <v>8.2638888888888873E-2</v>
      </c>
      <c r="F22" s="19">
        <v>0.57152777777777775</v>
      </c>
      <c r="G22" s="24">
        <f>(F22-D22)</f>
        <v>4.1666666666666519E-3</v>
      </c>
      <c r="H22" s="19">
        <v>0.60625000000000007</v>
      </c>
      <c r="I22" s="24">
        <f t="shared" si="1"/>
        <v>0.12152777777777785</v>
      </c>
      <c r="J22" s="25">
        <f t="shared" si="2"/>
        <v>3.4722222222222321E-2</v>
      </c>
      <c r="K22" s="32"/>
    </row>
    <row r="23" spans="1:11" x14ac:dyDescent="0.25">
      <c r="A23" s="2">
        <v>20</v>
      </c>
      <c r="B23" s="18" t="s">
        <v>94</v>
      </c>
      <c r="C23" s="19">
        <v>0.59791666666666665</v>
      </c>
      <c r="D23" s="19">
        <v>0.60763888888888895</v>
      </c>
      <c r="E23" s="24">
        <f t="shared" si="3"/>
        <v>9.7222222222222987E-3</v>
      </c>
      <c r="F23" s="19">
        <v>0.61736111111111114</v>
      </c>
      <c r="G23" s="24"/>
      <c r="H23" s="19">
        <v>0.64444444444444449</v>
      </c>
      <c r="I23" s="24">
        <f t="shared" si="1"/>
        <v>4.6527777777777835E-2</v>
      </c>
      <c r="J23" s="25">
        <f t="shared" si="2"/>
        <v>2.7083333333333348E-2</v>
      </c>
      <c r="K23" s="32"/>
    </row>
    <row r="24" spans="1:11" x14ac:dyDescent="0.25">
      <c r="A24" s="2">
        <v>21</v>
      </c>
      <c r="B24" s="46" t="s">
        <v>95</v>
      </c>
      <c r="C24" s="19">
        <v>0.6118055555555556</v>
      </c>
      <c r="D24" s="19">
        <v>0.62569444444444444</v>
      </c>
      <c r="E24" s="24">
        <f t="shared" si="3"/>
        <v>1.388888888888884E-2</v>
      </c>
      <c r="F24" s="36">
        <v>0.625</v>
      </c>
      <c r="G24" s="24"/>
      <c r="H24" s="19">
        <v>0.6791666666666667</v>
      </c>
      <c r="I24" s="24">
        <f t="shared" si="1"/>
        <v>6.7361111111111094E-2</v>
      </c>
      <c r="J24" s="25">
        <f t="shared" si="2"/>
        <v>5.4166666666666696E-2</v>
      </c>
      <c r="K24" s="32" t="s">
        <v>106</v>
      </c>
    </row>
    <row r="25" spans="1:11" x14ac:dyDescent="0.25">
      <c r="A25" s="2">
        <v>22</v>
      </c>
      <c r="B25" s="47" t="s">
        <v>96</v>
      </c>
      <c r="C25" s="22">
        <v>0.61875000000000002</v>
      </c>
      <c r="D25" s="22">
        <v>0.62569444444444444</v>
      </c>
      <c r="E25" s="24">
        <f t="shared" si="3"/>
        <v>6.9444444444444198E-3</v>
      </c>
      <c r="F25" s="22">
        <v>0.63402777777777775</v>
      </c>
      <c r="G25" s="24">
        <f>(F25-D25)</f>
        <v>8.3333333333333037E-3</v>
      </c>
      <c r="H25" s="22">
        <v>0.65833333333333333</v>
      </c>
      <c r="I25" s="24">
        <f t="shared" si="1"/>
        <v>3.9583333333333304E-2</v>
      </c>
      <c r="J25" s="25">
        <f t="shared" si="2"/>
        <v>2.430555555555558E-2</v>
      </c>
      <c r="K25" s="51"/>
    </row>
    <row r="26" spans="1:11" x14ac:dyDescent="0.25">
      <c r="A26" s="2">
        <v>23</v>
      </c>
      <c r="B26" s="18" t="s">
        <v>97</v>
      </c>
      <c r="C26" s="19">
        <v>0.65625</v>
      </c>
      <c r="D26" s="19">
        <v>0.66666666666666663</v>
      </c>
      <c r="E26" s="24">
        <f t="shared" si="3"/>
        <v>1.041666666666663E-2</v>
      </c>
      <c r="F26" s="19">
        <v>0.67361111111111116</v>
      </c>
      <c r="G26" s="24"/>
      <c r="H26" s="19">
        <v>0.69444444444444453</v>
      </c>
      <c r="I26" s="24">
        <f t="shared" si="1"/>
        <v>3.8194444444444531E-2</v>
      </c>
      <c r="J26" s="25"/>
      <c r="K26" s="32"/>
    </row>
    <row r="27" spans="1:11" x14ac:dyDescent="0.25">
      <c r="A27" s="2">
        <v>24</v>
      </c>
      <c r="B27" s="18" t="s">
        <v>98</v>
      </c>
      <c r="C27" s="19">
        <v>0.66736111111111107</v>
      </c>
      <c r="D27" s="19">
        <v>0.69861111111111107</v>
      </c>
      <c r="E27" s="24"/>
      <c r="F27" s="20"/>
      <c r="G27" s="24"/>
      <c r="H27" s="19">
        <v>0.71666666666666667</v>
      </c>
      <c r="I27" s="24">
        <f t="shared" si="1"/>
        <v>4.9305555555555602E-2</v>
      </c>
      <c r="J27" s="25">
        <f t="shared" ref="J27:J33" si="4">(H27-F27)</f>
        <v>0.71666666666666667</v>
      </c>
      <c r="K27" s="32" t="s">
        <v>107</v>
      </c>
    </row>
    <row r="28" spans="1:11" x14ac:dyDescent="0.25">
      <c r="A28" s="2">
        <v>25</v>
      </c>
      <c r="B28" s="35" t="s">
        <v>99</v>
      </c>
      <c r="C28" s="19">
        <v>0.7104166666666667</v>
      </c>
      <c r="D28" s="20"/>
      <c r="E28" s="24"/>
      <c r="F28" s="19">
        <v>0.72361111111111109</v>
      </c>
      <c r="G28" s="24">
        <f t="shared" ref="G28:G33" si="5">(F28-D28)</f>
        <v>0.72361111111111109</v>
      </c>
      <c r="H28" s="19">
        <v>0.74375000000000002</v>
      </c>
      <c r="I28" s="24">
        <f t="shared" si="1"/>
        <v>3.3333333333333326E-2</v>
      </c>
      <c r="J28" s="25">
        <f t="shared" si="4"/>
        <v>2.0138888888888928E-2</v>
      </c>
      <c r="K28" s="32" t="s">
        <v>108</v>
      </c>
    </row>
    <row r="29" spans="1:11" x14ac:dyDescent="0.25">
      <c r="A29" s="2">
        <v>26</v>
      </c>
      <c r="B29" s="35" t="s">
        <v>100</v>
      </c>
      <c r="C29" s="19">
        <v>0.70000000000000007</v>
      </c>
      <c r="D29" s="19">
        <v>0.70486111111111116</v>
      </c>
      <c r="E29" s="24">
        <f t="shared" ref="E29:E34" si="6">(D29-C29)</f>
        <v>4.8611111111110938E-3</v>
      </c>
      <c r="F29" s="19">
        <v>0.71319444444444446</v>
      </c>
      <c r="G29" s="24">
        <f t="shared" si="5"/>
        <v>8.3333333333333037E-3</v>
      </c>
      <c r="H29" s="19">
        <v>0.74375000000000002</v>
      </c>
      <c r="I29" s="24">
        <f t="shared" si="1"/>
        <v>4.3749999999999956E-2</v>
      </c>
      <c r="J29" s="25">
        <f t="shared" si="4"/>
        <v>3.0555555555555558E-2</v>
      </c>
      <c r="K29" s="31"/>
    </row>
    <row r="30" spans="1:11" x14ac:dyDescent="0.25">
      <c r="A30" s="2">
        <v>27</v>
      </c>
      <c r="B30" s="35" t="s">
        <v>101</v>
      </c>
      <c r="C30" s="19">
        <v>0.61944444444444446</v>
      </c>
      <c r="D30" s="19">
        <v>0.70486111111111116</v>
      </c>
      <c r="E30" s="24">
        <f t="shared" si="6"/>
        <v>8.5416666666666696E-2</v>
      </c>
      <c r="F30" s="19">
        <v>0.70833333333333337</v>
      </c>
      <c r="G30" s="24">
        <f t="shared" si="5"/>
        <v>3.4722222222222099E-3</v>
      </c>
      <c r="H30" s="19">
        <v>0.74583333333333324</v>
      </c>
      <c r="I30" s="24">
        <f t="shared" si="1"/>
        <v>0.12638888888888877</v>
      </c>
      <c r="J30" s="25">
        <f t="shared" si="4"/>
        <v>3.7499999999999867E-2</v>
      </c>
      <c r="K30" s="31"/>
    </row>
    <row r="31" spans="1:11" x14ac:dyDescent="0.25">
      <c r="A31" s="2">
        <v>28</v>
      </c>
      <c r="B31" s="35" t="s">
        <v>102</v>
      </c>
      <c r="C31" s="19">
        <v>0.72361111111111109</v>
      </c>
      <c r="D31" s="19">
        <v>0.72916666666666663</v>
      </c>
      <c r="E31" s="24">
        <f t="shared" si="6"/>
        <v>5.5555555555555358E-3</v>
      </c>
      <c r="F31" s="19">
        <v>0.73263888888888884</v>
      </c>
      <c r="G31" s="24">
        <f t="shared" si="5"/>
        <v>3.4722222222222099E-3</v>
      </c>
      <c r="H31" s="19">
        <v>0.76180555555555562</v>
      </c>
      <c r="I31" s="24">
        <f t="shared" si="1"/>
        <v>3.8194444444444531E-2</v>
      </c>
      <c r="J31" s="25">
        <f t="shared" si="4"/>
        <v>2.9166666666666785E-2</v>
      </c>
      <c r="K31" s="31"/>
    </row>
    <row r="32" spans="1:11" x14ac:dyDescent="0.25">
      <c r="A32" s="2">
        <v>29</v>
      </c>
      <c r="B32" s="35" t="s">
        <v>103</v>
      </c>
      <c r="C32" s="19">
        <v>0.72777777777777775</v>
      </c>
      <c r="D32" s="19">
        <v>0.72916666666666663</v>
      </c>
      <c r="E32" s="24">
        <f t="shared" si="6"/>
        <v>1.388888888888884E-3</v>
      </c>
      <c r="F32" s="19">
        <v>0.73611111111111116</v>
      </c>
      <c r="G32" s="24">
        <f t="shared" si="5"/>
        <v>6.9444444444445308E-3</v>
      </c>
      <c r="H32" s="19">
        <v>0.75486111111111109</v>
      </c>
      <c r="I32" s="24">
        <f t="shared" si="1"/>
        <v>2.7083333333333348E-2</v>
      </c>
      <c r="J32" s="25">
        <f t="shared" si="4"/>
        <v>1.8749999999999933E-2</v>
      </c>
      <c r="K32" s="31"/>
    </row>
    <row r="33" spans="1:14" x14ac:dyDescent="0.25">
      <c r="A33" s="2">
        <v>30</v>
      </c>
      <c r="B33" s="35" t="s">
        <v>104</v>
      </c>
      <c r="C33" s="19">
        <v>0.74513888888888891</v>
      </c>
      <c r="D33" s="19">
        <v>0.75347222222222221</v>
      </c>
      <c r="E33" s="24">
        <f t="shared" si="6"/>
        <v>8.3333333333333037E-3</v>
      </c>
      <c r="F33" s="19">
        <v>0.7583333333333333</v>
      </c>
      <c r="G33" s="24">
        <f t="shared" si="5"/>
        <v>4.8611111111110938E-3</v>
      </c>
      <c r="H33" s="19">
        <v>0.78472222222222221</v>
      </c>
      <c r="I33" s="24">
        <f>(H33-C33)</f>
        <v>3.9583333333333304E-2</v>
      </c>
      <c r="J33" s="25">
        <f t="shared" si="4"/>
        <v>2.6388888888888906E-2</v>
      </c>
      <c r="K33" s="31"/>
    </row>
    <row r="34" spans="1:14" x14ac:dyDescent="0.25">
      <c r="B34" s="35" t="s">
        <v>105</v>
      </c>
      <c r="C34" s="19">
        <v>0.7715277777777777</v>
      </c>
      <c r="D34" s="19">
        <v>0.77430555555555547</v>
      </c>
      <c r="E34" s="24">
        <f t="shared" si="6"/>
        <v>2.7777777777777679E-3</v>
      </c>
      <c r="F34" s="19">
        <v>0.78125</v>
      </c>
      <c r="G34" s="24">
        <f>(F34-D34)</f>
        <v>6.9444444444445308E-3</v>
      </c>
      <c r="H34" s="19">
        <v>0.78541666666666676</v>
      </c>
      <c r="I34" s="24">
        <f>(H34-C34)</f>
        <v>1.3888888888889062E-2</v>
      </c>
      <c r="J34" s="25">
        <f>(H34-F34)</f>
        <v>4.1666666666667629E-3</v>
      </c>
      <c r="K34" s="32"/>
    </row>
    <row r="35" spans="1:14" ht="15.75" thickBot="1" x14ac:dyDescent="0.3">
      <c r="A35"/>
    </row>
    <row r="36" spans="1:14" ht="16.5" thickBot="1" x14ac:dyDescent="0.3">
      <c r="A36" s="102" t="s">
        <v>57</v>
      </c>
      <c r="B36" s="103"/>
      <c r="C36" s="119">
        <v>30</v>
      </c>
      <c r="D36" s="120"/>
      <c r="E36" s="120"/>
      <c r="F36" s="116"/>
      <c r="G36" s="117"/>
      <c r="H36" s="118"/>
      <c r="N36" s="30"/>
    </row>
    <row r="37" spans="1:14" ht="15.75" thickBot="1" x14ac:dyDescent="0.3">
      <c r="A37" s="104" t="s">
        <v>72</v>
      </c>
      <c r="B37" s="105"/>
      <c r="C37" s="121">
        <v>2.2590277777777779</v>
      </c>
      <c r="D37" s="122"/>
      <c r="E37" s="122"/>
      <c r="F37" s="40"/>
      <c r="G37" s="41"/>
      <c r="H37" s="42"/>
      <c r="N37" s="37"/>
    </row>
    <row r="38" spans="1:14" ht="16.5" thickBot="1" x14ac:dyDescent="0.3">
      <c r="A38" s="102" t="s">
        <v>73</v>
      </c>
      <c r="B38" s="103"/>
      <c r="C38" s="113">
        <f>AVERAGE(I4:I34)</f>
        <v>7.3319892473118264E-2</v>
      </c>
      <c r="D38" s="114"/>
      <c r="E38" s="114"/>
      <c r="F38" s="115">
        <f>AVERAGE(I4:I34)</f>
        <v>7.3319892473118264E-2</v>
      </c>
      <c r="G38" s="115"/>
      <c r="H38" s="115"/>
    </row>
    <row r="39" spans="1:14" ht="15.75" thickBot="1" x14ac:dyDescent="0.3">
      <c r="A39" s="104" t="s">
        <v>74</v>
      </c>
      <c r="B39" s="105"/>
      <c r="C39" s="121">
        <v>2.0409722222222224</v>
      </c>
      <c r="D39" s="122"/>
      <c r="E39" s="122"/>
      <c r="F39" s="43"/>
      <c r="G39" s="44"/>
      <c r="H39" s="45"/>
    </row>
    <row r="40" spans="1:14" ht="16.5" thickBot="1" x14ac:dyDescent="0.3">
      <c r="A40" s="102" t="s">
        <v>56</v>
      </c>
      <c r="B40" s="103"/>
      <c r="C40" s="113">
        <f>AVERAGE(Tabela610[TEMPO COCLUSÃO LAB.])</f>
        <v>6.8171296296296327E-2</v>
      </c>
      <c r="D40" s="114"/>
      <c r="E40" s="114"/>
      <c r="F40" s="110">
        <f>AVERAGE(J4:J34)</f>
        <v>6.8171296296296327E-2</v>
      </c>
      <c r="G40" s="111"/>
      <c r="H40" s="112"/>
    </row>
    <row r="41" spans="1:14" ht="15.75" thickBot="1" x14ac:dyDescent="0.3">
      <c r="A41" s="107" t="s">
        <v>75</v>
      </c>
      <c r="B41" s="107"/>
      <c r="C41" s="109">
        <v>3</v>
      </c>
      <c r="D41" s="109"/>
      <c r="E41" s="109"/>
      <c r="F41" s="108">
        <v>8.9999999999999993E-3</v>
      </c>
      <c r="G41" s="108"/>
      <c r="H41" s="108"/>
    </row>
    <row r="42" spans="1:14" x14ac:dyDescent="0.25">
      <c r="G42" s="3"/>
    </row>
  </sheetData>
  <mergeCells count="17">
    <mergeCell ref="A41:B41"/>
    <mergeCell ref="C41:E41"/>
    <mergeCell ref="F41:H41"/>
    <mergeCell ref="A38:B38"/>
    <mergeCell ref="C38:E38"/>
    <mergeCell ref="F38:H38"/>
    <mergeCell ref="A39:B39"/>
    <mergeCell ref="C39:E39"/>
    <mergeCell ref="A40:B40"/>
    <mergeCell ref="C40:E40"/>
    <mergeCell ref="F40:H40"/>
    <mergeCell ref="B1:N2"/>
    <mergeCell ref="A36:B36"/>
    <mergeCell ref="C36:E36"/>
    <mergeCell ref="F36:H36"/>
    <mergeCell ref="A37:B37"/>
    <mergeCell ref="C37:E37"/>
  </mergeCells>
  <conditionalFormatting sqref="J4:J34">
    <cfRule type="cellIs" dxfId="546" priority="6" operator="greaterThan">
      <formula>0.0833333333333333</formula>
    </cfRule>
  </conditionalFormatting>
  <conditionalFormatting sqref="I4:J34">
    <cfRule type="cellIs" dxfId="545" priority="5" operator="greaterThan">
      <formula>0.0833333333333333</formula>
    </cfRule>
  </conditionalFormatting>
  <conditionalFormatting sqref="I4:J34">
    <cfRule type="cellIs" dxfId="544" priority="4" operator="lessThan">
      <formula>0.0833217592592593</formula>
    </cfRule>
  </conditionalFormatting>
  <conditionalFormatting sqref="I4:I34">
    <cfRule type="cellIs" dxfId="543" priority="3" operator="lessThan">
      <formula>0.0833217592592593</formula>
    </cfRule>
  </conditionalFormatting>
  <conditionalFormatting sqref="I4:I34">
    <cfRule type="cellIs" dxfId="542" priority="2" operator="greaterThan">
      <formula>0.0833333333333333</formula>
    </cfRule>
  </conditionalFormatting>
  <conditionalFormatting sqref="I4:I34">
    <cfRule type="cellIs" dxfId="541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AVERAGE(Tabela628[TEMPO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18" priority="4" operator="greaterThan">
      <formula>0.0833333333333333</formula>
    </cfRule>
  </conditionalFormatting>
  <conditionalFormatting sqref="I4:J47">
    <cfRule type="cellIs" dxfId="117" priority="3" operator="greaterThan">
      <formula>0.0833333333333333</formula>
    </cfRule>
  </conditionalFormatting>
  <conditionalFormatting sqref="I4:J47">
    <cfRule type="cellIs" dxfId="116" priority="2" operator="lessThan">
      <formula>0.0833217592592593</formula>
    </cfRule>
  </conditionalFormatting>
  <conditionalFormatting sqref="I4:I47">
    <cfRule type="cellIs" dxfId="115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AVERAGE(Tabela629[TEMPO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01" priority="4" operator="greaterThan">
      <formula>0.0833333333333333</formula>
    </cfRule>
  </conditionalFormatting>
  <conditionalFormatting sqref="I4:J47">
    <cfRule type="cellIs" dxfId="100" priority="3" operator="greaterThan">
      <formula>0.0833333333333333</formula>
    </cfRule>
  </conditionalFormatting>
  <conditionalFormatting sqref="I4:J47">
    <cfRule type="cellIs" dxfId="99" priority="2" operator="lessThan">
      <formula>0.0833217592592593</formula>
    </cfRule>
  </conditionalFormatting>
  <conditionalFormatting sqref="I4:I47">
    <cfRule type="cellIs" dxfId="98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AVERAGE(Tabela630[TEMPO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84" priority="4" operator="greaterThan">
      <formula>0.0833333333333333</formula>
    </cfRule>
  </conditionalFormatting>
  <conditionalFormatting sqref="I4:J47">
    <cfRule type="cellIs" dxfId="83" priority="3" operator="greaterThan">
      <formula>0.0833333333333333</formula>
    </cfRule>
  </conditionalFormatting>
  <conditionalFormatting sqref="I4:J47">
    <cfRule type="cellIs" dxfId="82" priority="2" operator="lessThan">
      <formula>0.0833217592592593</formula>
    </cfRule>
  </conditionalFormatting>
  <conditionalFormatting sqref="I4:I47">
    <cfRule type="cellIs" dxfId="81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AVERAGE(Tabela631[TEMPO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67" priority="4" operator="greaterThan">
      <formula>0.0833333333333333</formula>
    </cfRule>
  </conditionalFormatting>
  <conditionalFormatting sqref="I4:J47">
    <cfRule type="cellIs" dxfId="66" priority="3" operator="greaterThan">
      <formula>0.0833333333333333</formula>
    </cfRule>
  </conditionalFormatting>
  <conditionalFormatting sqref="I4:J47">
    <cfRule type="cellIs" dxfId="65" priority="2" operator="lessThan">
      <formula>0.0833217592592593</formula>
    </cfRule>
  </conditionalFormatting>
  <conditionalFormatting sqref="I4:I47">
    <cfRule type="cellIs" dxfId="64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AVERAGE(Tabela632[TEMPO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50" priority="4" operator="greaterThan">
      <formula>0.0833333333333333</formula>
    </cfRule>
  </conditionalFormatting>
  <conditionalFormatting sqref="I4:J47">
    <cfRule type="cellIs" dxfId="49" priority="3" operator="greaterThan">
      <formula>0.0833333333333333</formula>
    </cfRule>
  </conditionalFormatting>
  <conditionalFormatting sqref="I4:J47">
    <cfRule type="cellIs" dxfId="48" priority="2" operator="lessThan">
      <formula>0.0833217592592593</formula>
    </cfRule>
  </conditionalFormatting>
  <conditionalFormatting sqref="I4:I47">
    <cfRule type="cellIs" dxfId="47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AVERAGE(Tabela633[TEMPO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33" priority="4" operator="greaterThan">
      <formula>0.0833333333333333</formula>
    </cfRule>
  </conditionalFormatting>
  <conditionalFormatting sqref="I4:J47">
    <cfRule type="cellIs" dxfId="32" priority="3" operator="greaterThan">
      <formula>0.0833333333333333</formula>
    </cfRule>
  </conditionalFormatting>
  <conditionalFormatting sqref="I4:J47">
    <cfRule type="cellIs" dxfId="31" priority="2" operator="lessThan">
      <formula>0.0833217592592593</formula>
    </cfRule>
  </conditionalFormatting>
  <conditionalFormatting sqref="I4:I47">
    <cfRule type="cellIs" dxfId="30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sqref="A1:XFD1048576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8.42578125" style="2" bestFit="1" customWidth="1"/>
  </cols>
  <sheetData>
    <row r="1" spans="1:16" x14ac:dyDescent="0.2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45" customHeight="1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4" t="s">
        <v>11</v>
      </c>
      <c r="C4" s="23"/>
      <c r="D4" s="23"/>
      <c r="E4" s="24">
        <f>(D4-C4)</f>
        <v>0</v>
      </c>
      <c r="F4" s="23"/>
      <c r="G4" s="24">
        <f>(F4-D4)</f>
        <v>0</v>
      </c>
      <c r="H4" s="23"/>
      <c r="I4" s="24">
        <f>(H4-C4)</f>
        <v>0</v>
      </c>
      <c r="J4" s="25">
        <f>(H4-F4)</f>
        <v>0</v>
      </c>
      <c r="K4" s="11"/>
    </row>
    <row r="5" spans="1:16" x14ac:dyDescent="0.25">
      <c r="A5" s="2">
        <v>2</v>
      </c>
      <c r="B5" s="15" t="s">
        <v>12</v>
      </c>
      <c r="C5" s="26">
        <v>0.27916666666666667</v>
      </c>
      <c r="D5" s="26">
        <v>0.29791666666666666</v>
      </c>
      <c r="E5" s="24">
        <f>(D5-C5)</f>
        <v>1.8749999999999989E-2</v>
      </c>
      <c r="F5" s="26">
        <v>0.29791666666666666</v>
      </c>
      <c r="G5" s="24">
        <f>(F5-D5)</f>
        <v>0</v>
      </c>
      <c r="H5" s="26">
        <v>0.33194444444444443</v>
      </c>
      <c r="I5" s="24">
        <f t="shared" ref="I5:I42" si="0">(H5-C5)</f>
        <v>5.2777777777777757E-2</v>
      </c>
      <c r="J5" s="25">
        <f t="shared" ref="J5:J42" si="1">(H5-F5)</f>
        <v>3.4027777777777768E-2</v>
      </c>
      <c r="K5" s="31"/>
    </row>
    <row r="6" spans="1:16" x14ac:dyDescent="0.25">
      <c r="A6" s="2">
        <v>3</v>
      </c>
      <c r="B6" s="15" t="s">
        <v>13</v>
      </c>
      <c r="C6" s="26">
        <v>0.2722222222222222</v>
      </c>
      <c r="D6" s="26">
        <v>0.29791666666666666</v>
      </c>
      <c r="E6" s="24">
        <f t="shared" ref="E6:E42" si="2">(D6-C6)</f>
        <v>2.5694444444444464E-2</v>
      </c>
      <c r="F6" s="26">
        <v>0.29791666666666666</v>
      </c>
      <c r="G6" s="24">
        <f t="shared" ref="G6:G42" si="3">(F6-D6)</f>
        <v>0</v>
      </c>
      <c r="H6" s="26">
        <v>0.32430555555555557</v>
      </c>
      <c r="I6" s="24">
        <f t="shared" si="0"/>
        <v>5.208333333333337E-2</v>
      </c>
      <c r="J6" s="25">
        <f t="shared" si="1"/>
        <v>2.6388888888888906E-2</v>
      </c>
      <c r="K6" s="31"/>
    </row>
    <row r="7" spans="1:16" x14ac:dyDescent="0.25">
      <c r="A7" s="2">
        <v>4</v>
      </c>
      <c r="B7" s="15" t="s">
        <v>14</v>
      </c>
      <c r="C7" s="26">
        <v>0.31666666666666665</v>
      </c>
      <c r="D7" s="26">
        <v>0.31944444444444448</v>
      </c>
      <c r="E7" s="24">
        <f t="shared" si="2"/>
        <v>2.7777777777778234E-3</v>
      </c>
      <c r="F7" s="26">
        <v>0.33263888888888887</v>
      </c>
      <c r="G7" s="24">
        <f t="shared" si="3"/>
        <v>1.3194444444444398E-2</v>
      </c>
      <c r="H7" s="26">
        <v>0.44166666666666665</v>
      </c>
      <c r="I7" s="24">
        <f t="shared" si="0"/>
        <v>0.125</v>
      </c>
      <c r="J7" s="25">
        <f t="shared" si="1"/>
        <v>0.10902777777777778</v>
      </c>
      <c r="K7" s="31"/>
    </row>
    <row r="8" spans="1:16" x14ac:dyDescent="0.25">
      <c r="A8" s="2">
        <v>5</v>
      </c>
      <c r="B8" s="15" t="s">
        <v>15</v>
      </c>
      <c r="C8" s="26">
        <v>0.3263888888888889</v>
      </c>
      <c r="D8" s="26">
        <v>0.33124999999999999</v>
      </c>
      <c r="E8" s="24">
        <f t="shared" si="2"/>
        <v>4.8611111111110938E-3</v>
      </c>
      <c r="F8" s="26">
        <v>0.34027777777777773</v>
      </c>
      <c r="G8" s="24">
        <f t="shared" si="3"/>
        <v>9.0277777777777457E-3</v>
      </c>
      <c r="H8" s="26">
        <v>0.38819444444444445</v>
      </c>
      <c r="I8" s="24">
        <f t="shared" si="0"/>
        <v>6.1805555555555558E-2</v>
      </c>
      <c r="J8" s="25">
        <f t="shared" si="1"/>
        <v>4.7916666666666718E-2</v>
      </c>
      <c r="K8" s="31"/>
    </row>
    <row r="9" spans="1:16" x14ac:dyDescent="0.25">
      <c r="A9" s="2">
        <v>6</v>
      </c>
      <c r="B9" s="15" t="s">
        <v>16</v>
      </c>
      <c r="C9" s="26">
        <v>0.37708333333333338</v>
      </c>
      <c r="D9" s="26">
        <v>0.36527777777777781</v>
      </c>
      <c r="E9" s="24">
        <f t="shared" si="2"/>
        <v>-1.1805555555555569E-2</v>
      </c>
      <c r="F9" s="26">
        <v>0.38541666666666669</v>
      </c>
      <c r="G9" s="24">
        <f t="shared" si="3"/>
        <v>2.0138888888888873E-2</v>
      </c>
      <c r="H9" s="26"/>
      <c r="I9" s="24">
        <f t="shared" si="0"/>
        <v>-0.37708333333333338</v>
      </c>
      <c r="J9" s="25">
        <f t="shared" si="1"/>
        <v>-0.38541666666666669</v>
      </c>
      <c r="K9" s="32" t="s">
        <v>58</v>
      </c>
    </row>
    <row r="10" spans="1:16" x14ac:dyDescent="0.25">
      <c r="A10" s="2">
        <v>7</v>
      </c>
      <c r="B10" s="15" t="s">
        <v>17</v>
      </c>
      <c r="C10" s="26">
        <v>0.36041666666666666</v>
      </c>
      <c r="D10" s="26">
        <v>0.36527777777777781</v>
      </c>
      <c r="E10" s="24">
        <f t="shared" si="2"/>
        <v>4.8611111111111494E-3</v>
      </c>
      <c r="F10" s="26">
        <v>0.38541666666666669</v>
      </c>
      <c r="G10" s="24">
        <f t="shared" si="3"/>
        <v>2.0138888888888873E-2</v>
      </c>
      <c r="H10" s="26">
        <v>0.44861111111111113</v>
      </c>
      <c r="I10" s="24">
        <f t="shared" si="0"/>
        <v>8.8194444444444464E-2</v>
      </c>
      <c r="J10" s="25">
        <f t="shared" si="1"/>
        <v>6.3194444444444442E-2</v>
      </c>
      <c r="K10" s="31"/>
    </row>
    <row r="11" spans="1:16" x14ac:dyDescent="0.25">
      <c r="A11" s="2">
        <v>8</v>
      </c>
      <c r="B11" s="15" t="s">
        <v>18</v>
      </c>
      <c r="C11" s="27"/>
      <c r="D11" s="26">
        <v>0.36527777777777781</v>
      </c>
      <c r="E11" s="24">
        <f t="shared" si="2"/>
        <v>0.36527777777777781</v>
      </c>
      <c r="F11" s="26">
        <v>0.38541666666666669</v>
      </c>
      <c r="G11" s="24">
        <f t="shared" si="3"/>
        <v>2.0138888888888873E-2</v>
      </c>
      <c r="H11" s="26"/>
      <c r="I11" s="24">
        <f t="shared" si="0"/>
        <v>0</v>
      </c>
      <c r="J11" s="25">
        <f t="shared" si="1"/>
        <v>-0.38541666666666669</v>
      </c>
      <c r="K11" s="32" t="s">
        <v>59</v>
      </c>
      <c r="L11" s="39"/>
    </row>
    <row r="12" spans="1:16" x14ac:dyDescent="0.25">
      <c r="A12" s="2">
        <v>9</v>
      </c>
      <c r="B12" s="15" t="s">
        <v>19</v>
      </c>
      <c r="C12" s="26">
        <v>0.4055555555555555</v>
      </c>
      <c r="D12" s="26">
        <v>0.39166666666666666</v>
      </c>
      <c r="E12" s="24">
        <f t="shared" si="2"/>
        <v>-1.388888888888884E-2</v>
      </c>
      <c r="F12" s="26">
        <v>0.4152777777777778</v>
      </c>
      <c r="G12" s="24">
        <f t="shared" si="3"/>
        <v>2.3611111111111138E-2</v>
      </c>
      <c r="H12" s="26">
        <v>0.50624999999999998</v>
      </c>
      <c r="I12" s="24">
        <f t="shared" si="0"/>
        <v>0.10069444444444448</v>
      </c>
      <c r="J12" s="25">
        <f t="shared" si="1"/>
        <v>9.0972222222222177E-2</v>
      </c>
      <c r="K12" s="32" t="s">
        <v>60</v>
      </c>
    </row>
    <row r="13" spans="1:16" x14ac:dyDescent="0.25">
      <c r="A13" s="2">
        <v>10</v>
      </c>
      <c r="B13" s="15" t="s">
        <v>20</v>
      </c>
      <c r="C13" s="26">
        <v>0.38750000000000001</v>
      </c>
      <c r="D13" s="26">
        <v>0.39166666666666666</v>
      </c>
      <c r="E13" s="24">
        <f t="shared" si="2"/>
        <v>4.1666666666666519E-3</v>
      </c>
      <c r="F13" s="26">
        <v>0.4152777777777778</v>
      </c>
      <c r="G13" s="24">
        <f t="shared" si="3"/>
        <v>2.3611111111111138E-2</v>
      </c>
      <c r="H13" s="26">
        <v>0.50555555555555554</v>
      </c>
      <c r="I13" s="24">
        <f t="shared" si="0"/>
        <v>0.11805555555555552</v>
      </c>
      <c r="J13" s="25">
        <f t="shared" si="1"/>
        <v>9.0277777777777735E-2</v>
      </c>
      <c r="K13" s="31"/>
    </row>
    <row r="14" spans="1:16" x14ac:dyDescent="0.25">
      <c r="A14" s="2">
        <v>11</v>
      </c>
      <c r="B14" s="15" t="s">
        <v>21</v>
      </c>
      <c r="C14" s="26">
        <v>0.40277777777777773</v>
      </c>
      <c r="D14" s="26">
        <v>0.42291666666666666</v>
      </c>
      <c r="E14" s="24">
        <f t="shared" si="2"/>
        <v>2.0138888888888928E-2</v>
      </c>
      <c r="F14" s="26">
        <v>0.42291666666666666</v>
      </c>
      <c r="G14" s="24">
        <f t="shared" si="3"/>
        <v>0</v>
      </c>
      <c r="H14" s="26">
        <v>0.5083333333333333</v>
      </c>
      <c r="I14" s="24">
        <f t="shared" si="0"/>
        <v>0.10555555555555557</v>
      </c>
      <c r="J14" s="25">
        <f t="shared" si="1"/>
        <v>8.5416666666666641E-2</v>
      </c>
      <c r="K14" s="31"/>
    </row>
    <row r="15" spans="1:16" x14ac:dyDescent="0.25">
      <c r="A15" s="2">
        <v>12</v>
      </c>
      <c r="B15" s="15" t="s">
        <v>22</v>
      </c>
      <c r="C15" s="26">
        <v>0.38611111111111113</v>
      </c>
      <c r="D15" s="26">
        <v>0.3888888888888889</v>
      </c>
      <c r="E15" s="24">
        <f t="shared" si="2"/>
        <v>2.7777777777777679E-3</v>
      </c>
      <c r="F15" s="26">
        <v>0.45277777777777778</v>
      </c>
      <c r="G15" s="24">
        <f t="shared" si="3"/>
        <v>6.3888888888888884E-2</v>
      </c>
      <c r="H15" s="26">
        <v>0.57430555555555551</v>
      </c>
      <c r="I15" s="24">
        <f t="shared" si="0"/>
        <v>0.18819444444444439</v>
      </c>
      <c r="J15" s="25">
        <f t="shared" si="1"/>
        <v>0.12152777777777773</v>
      </c>
      <c r="K15" s="31"/>
    </row>
    <row r="16" spans="1:16" x14ac:dyDescent="0.25">
      <c r="A16" s="2">
        <v>13</v>
      </c>
      <c r="B16" s="15" t="s">
        <v>23</v>
      </c>
      <c r="C16" s="27"/>
      <c r="D16" s="26">
        <v>0.4604166666666667</v>
      </c>
      <c r="E16" s="24">
        <f t="shared" si="2"/>
        <v>0.4604166666666667</v>
      </c>
      <c r="F16" s="26">
        <v>0.4694444444444445</v>
      </c>
      <c r="G16" s="24">
        <f t="shared" si="3"/>
        <v>9.0277777777778012E-3</v>
      </c>
      <c r="H16" s="26">
        <v>0.57222222222222219</v>
      </c>
      <c r="I16" s="24">
        <f t="shared" si="0"/>
        <v>0.57222222222222219</v>
      </c>
      <c r="J16" s="25">
        <f t="shared" si="1"/>
        <v>0.10277777777777769</v>
      </c>
      <c r="K16" s="32" t="s">
        <v>60</v>
      </c>
    </row>
    <row r="17" spans="1:11" x14ac:dyDescent="0.25">
      <c r="A17" s="2">
        <v>14</v>
      </c>
      <c r="B17" s="15" t="s">
        <v>24</v>
      </c>
      <c r="C17" s="26">
        <v>0.44930555555555557</v>
      </c>
      <c r="D17" s="26">
        <v>0.45347222222222222</v>
      </c>
      <c r="E17" s="24">
        <f t="shared" si="2"/>
        <v>4.1666666666666519E-3</v>
      </c>
      <c r="F17" s="26">
        <v>0.4694444444444445</v>
      </c>
      <c r="G17" s="24">
        <f t="shared" si="3"/>
        <v>1.5972222222222276E-2</v>
      </c>
      <c r="H17" s="26">
        <v>0.56666666666666665</v>
      </c>
      <c r="I17" s="24">
        <f t="shared" si="0"/>
        <v>0.11736111111111108</v>
      </c>
      <c r="J17" s="25">
        <f t="shared" si="1"/>
        <v>9.7222222222222154E-2</v>
      </c>
      <c r="K17" s="31"/>
    </row>
    <row r="18" spans="1:11" x14ac:dyDescent="0.25">
      <c r="A18" s="2">
        <v>15</v>
      </c>
      <c r="B18" s="15" t="s">
        <v>25</v>
      </c>
      <c r="C18" s="26">
        <v>0.44791666666666669</v>
      </c>
      <c r="D18" s="26">
        <v>0.45208333333333334</v>
      </c>
      <c r="E18" s="24">
        <f t="shared" si="2"/>
        <v>4.1666666666666519E-3</v>
      </c>
      <c r="F18" s="26">
        <v>0.45833333333333331</v>
      </c>
      <c r="G18" s="24">
        <f t="shared" si="3"/>
        <v>6.2499999999999778E-3</v>
      </c>
      <c r="H18" s="26">
        <v>0.57013888888888886</v>
      </c>
      <c r="I18" s="24">
        <f t="shared" si="0"/>
        <v>0.12222222222222218</v>
      </c>
      <c r="J18" s="25">
        <f t="shared" si="1"/>
        <v>0.11180555555555555</v>
      </c>
      <c r="K18" s="31"/>
    </row>
    <row r="19" spans="1:11" x14ac:dyDescent="0.25">
      <c r="A19" s="2">
        <v>16</v>
      </c>
      <c r="B19" s="15" t="s">
        <v>26</v>
      </c>
      <c r="C19" s="26">
        <v>0.47152777777777777</v>
      </c>
      <c r="D19" s="26">
        <v>0.47569444444444442</v>
      </c>
      <c r="E19" s="24">
        <f t="shared" si="2"/>
        <v>4.1666666666666519E-3</v>
      </c>
      <c r="F19" s="28">
        <v>0.47569444444444442</v>
      </c>
      <c r="G19" s="24">
        <f t="shared" si="3"/>
        <v>0</v>
      </c>
      <c r="H19" s="26">
        <v>0.56388888888888888</v>
      </c>
      <c r="I19" s="24">
        <f t="shared" si="0"/>
        <v>9.2361111111111116E-2</v>
      </c>
      <c r="J19" s="25">
        <f t="shared" si="1"/>
        <v>8.8194444444444464E-2</v>
      </c>
      <c r="K19" s="32" t="s">
        <v>60</v>
      </c>
    </row>
    <row r="20" spans="1:11" x14ac:dyDescent="0.25">
      <c r="A20" s="2">
        <v>17</v>
      </c>
      <c r="B20" s="15" t="s">
        <v>27</v>
      </c>
      <c r="C20" s="26">
        <v>0.50486111111111109</v>
      </c>
      <c r="D20" s="26">
        <v>0.52222222222222225</v>
      </c>
      <c r="E20" s="24">
        <f t="shared" si="2"/>
        <v>1.736111111111116E-2</v>
      </c>
      <c r="F20" s="26">
        <v>0.52222222222222225</v>
      </c>
      <c r="G20" s="24">
        <f t="shared" si="3"/>
        <v>0</v>
      </c>
      <c r="H20" s="26">
        <v>0.61388888888888882</v>
      </c>
      <c r="I20" s="24">
        <f t="shared" si="0"/>
        <v>0.10902777777777772</v>
      </c>
      <c r="J20" s="25">
        <f t="shared" si="1"/>
        <v>9.1666666666666563E-2</v>
      </c>
      <c r="K20" s="31"/>
    </row>
    <row r="21" spans="1:11" x14ac:dyDescent="0.25">
      <c r="A21" s="2">
        <v>18</v>
      </c>
      <c r="B21" s="15" t="s">
        <v>28</v>
      </c>
      <c r="C21" s="26">
        <v>0.49861111111111112</v>
      </c>
      <c r="D21" s="26">
        <v>0.50555555555555554</v>
      </c>
      <c r="E21" s="24">
        <f t="shared" si="2"/>
        <v>6.9444444444444198E-3</v>
      </c>
      <c r="F21" s="26">
        <v>0.5229166666666667</v>
      </c>
      <c r="G21" s="24">
        <f t="shared" si="3"/>
        <v>1.736111111111116E-2</v>
      </c>
      <c r="H21" s="26">
        <v>0.62222222222222223</v>
      </c>
      <c r="I21" s="24">
        <f t="shared" si="0"/>
        <v>0.12361111111111112</v>
      </c>
      <c r="J21" s="25">
        <f t="shared" si="1"/>
        <v>9.9305555555555536E-2</v>
      </c>
      <c r="K21" s="31"/>
    </row>
    <row r="22" spans="1:11" x14ac:dyDescent="0.25">
      <c r="A22" s="2">
        <v>19</v>
      </c>
      <c r="B22" s="15" t="s">
        <v>29</v>
      </c>
      <c r="C22" s="26">
        <v>0.47430555555555554</v>
      </c>
      <c r="D22" s="26">
        <v>0.4770833333333333</v>
      </c>
      <c r="E22" s="24">
        <f t="shared" si="2"/>
        <v>2.7777777777777679E-3</v>
      </c>
      <c r="F22" s="26">
        <v>0.52222222222222225</v>
      </c>
      <c r="G22" s="24">
        <f t="shared" si="3"/>
        <v>4.5138888888888951E-2</v>
      </c>
      <c r="H22" s="26">
        <v>0.61319444444444449</v>
      </c>
      <c r="I22" s="24">
        <f t="shared" si="0"/>
        <v>0.13888888888888895</v>
      </c>
      <c r="J22" s="25">
        <f t="shared" si="1"/>
        <v>9.0972222222222232E-2</v>
      </c>
      <c r="K22" s="33"/>
    </row>
    <row r="23" spans="1:11" x14ac:dyDescent="0.25">
      <c r="A23" s="2">
        <v>20</v>
      </c>
      <c r="B23" s="15" t="s">
        <v>30</v>
      </c>
      <c r="C23" s="26">
        <v>0.4916666666666667</v>
      </c>
      <c r="D23" s="26">
        <v>0.52222222222222225</v>
      </c>
      <c r="E23" s="24">
        <f t="shared" si="2"/>
        <v>3.0555555555555558E-2</v>
      </c>
      <c r="F23" s="26">
        <v>0.52222222222222225</v>
      </c>
      <c r="G23" s="24">
        <f t="shared" si="3"/>
        <v>0</v>
      </c>
      <c r="H23" s="26">
        <v>0.60833333333333328</v>
      </c>
      <c r="I23" s="24">
        <f t="shared" si="0"/>
        <v>0.11666666666666659</v>
      </c>
      <c r="J23" s="25">
        <f t="shared" si="1"/>
        <v>8.6111111111111027E-2</v>
      </c>
      <c r="K23" s="31"/>
    </row>
    <row r="24" spans="1:11" x14ac:dyDescent="0.25">
      <c r="A24" s="2">
        <v>21</v>
      </c>
      <c r="B24" s="15" t="s">
        <v>31</v>
      </c>
      <c r="C24" s="26">
        <v>0.51388888888888895</v>
      </c>
      <c r="D24" s="26">
        <v>0.52013888888888882</v>
      </c>
      <c r="E24" s="24">
        <f t="shared" si="2"/>
        <v>6.2499999999998668E-3</v>
      </c>
      <c r="F24" s="26">
        <v>0.53333333333333333</v>
      </c>
      <c r="G24" s="24">
        <f t="shared" si="3"/>
        <v>1.3194444444444509E-2</v>
      </c>
      <c r="H24" s="26">
        <v>0.61527777777777781</v>
      </c>
      <c r="I24" s="24">
        <f t="shared" si="0"/>
        <v>0.10138888888888886</v>
      </c>
      <c r="J24" s="25">
        <f t="shared" si="1"/>
        <v>8.1944444444444486E-2</v>
      </c>
      <c r="K24" s="31"/>
    </row>
    <row r="25" spans="1:11" x14ac:dyDescent="0.25">
      <c r="A25" s="2">
        <v>22</v>
      </c>
      <c r="B25" s="15" t="s">
        <v>32</v>
      </c>
      <c r="C25" s="28">
        <v>0.51388888888888895</v>
      </c>
      <c r="D25" s="26">
        <v>0.51388888888888895</v>
      </c>
      <c r="E25" s="24">
        <f t="shared" si="2"/>
        <v>0</v>
      </c>
      <c r="F25" s="26">
        <v>0.51944444444444449</v>
      </c>
      <c r="G25" s="24">
        <f t="shared" si="3"/>
        <v>5.5555555555555358E-3</v>
      </c>
      <c r="H25" s="26">
        <v>0.60763888888888895</v>
      </c>
      <c r="I25" s="24">
        <f t="shared" si="0"/>
        <v>9.375E-2</v>
      </c>
      <c r="J25" s="25">
        <f t="shared" si="1"/>
        <v>8.8194444444444464E-2</v>
      </c>
      <c r="K25" s="32" t="s">
        <v>60</v>
      </c>
    </row>
    <row r="26" spans="1:11" x14ac:dyDescent="0.25">
      <c r="A26" s="2">
        <v>23</v>
      </c>
      <c r="B26" s="15" t="s">
        <v>33</v>
      </c>
      <c r="C26" s="28">
        <v>0.53611111111111109</v>
      </c>
      <c r="D26" s="26">
        <v>0.54999999999999993</v>
      </c>
      <c r="E26" s="24">
        <f t="shared" si="2"/>
        <v>1.388888888888884E-2</v>
      </c>
      <c r="F26" s="26">
        <v>0.56041666666666667</v>
      </c>
      <c r="G26" s="24">
        <f t="shared" si="3"/>
        <v>1.0416666666666741E-2</v>
      </c>
      <c r="H26" s="26">
        <v>0.625</v>
      </c>
      <c r="I26" s="24">
        <f t="shared" si="0"/>
        <v>8.8888888888888906E-2</v>
      </c>
      <c r="J26" s="25">
        <f t="shared" si="1"/>
        <v>6.4583333333333326E-2</v>
      </c>
      <c r="K26" s="32" t="s">
        <v>58</v>
      </c>
    </row>
    <row r="27" spans="1:11" x14ac:dyDescent="0.25">
      <c r="A27" s="2">
        <v>24</v>
      </c>
      <c r="B27" s="15" t="s">
        <v>34</v>
      </c>
      <c r="C27" s="26">
        <v>0.53125</v>
      </c>
      <c r="D27" s="26">
        <v>0.53611111111111109</v>
      </c>
      <c r="E27" s="24">
        <f t="shared" si="2"/>
        <v>4.8611111111110938E-3</v>
      </c>
      <c r="F27" s="26">
        <v>0.56041666666666667</v>
      </c>
      <c r="G27" s="24">
        <f t="shared" si="3"/>
        <v>2.430555555555558E-2</v>
      </c>
      <c r="H27" s="26">
        <v>0.65763888888888888</v>
      </c>
      <c r="I27" s="24">
        <f t="shared" si="0"/>
        <v>0.12638888888888888</v>
      </c>
      <c r="J27" s="25">
        <f t="shared" si="1"/>
        <v>9.722222222222221E-2</v>
      </c>
      <c r="K27" s="31"/>
    </row>
    <row r="28" spans="1:11" x14ac:dyDescent="0.25">
      <c r="A28" s="2">
        <v>25</v>
      </c>
      <c r="B28" s="15" t="s">
        <v>35</v>
      </c>
      <c r="C28" s="28">
        <v>0.59722222222222221</v>
      </c>
      <c r="D28" s="26">
        <v>0.60416666666666663</v>
      </c>
      <c r="E28" s="24">
        <f t="shared" si="2"/>
        <v>6.9444444444444198E-3</v>
      </c>
      <c r="F28" s="28">
        <v>0.61111111111111105</v>
      </c>
      <c r="G28" s="24">
        <f t="shared" si="3"/>
        <v>6.9444444444444198E-3</v>
      </c>
      <c r="H28" s="26">
        <v>0.6777777777777777</v>
      </c>
      <c r="I28" s="24">
        <f t="shared" si="0"/>
        <v>8.0555555555555491E-2</v>
      </c>
      <c r="J28" s="25">
        <f t="shared" si="1"/>
        <v>6.6666666666666652E-2</v>
      </c>
      <c r="K28" s="32" t="s">
        <v>59</v>
      </c>
    </row>
    <row r="29" spans="1:11" x14ac:dyDescent="0.25">
      <c r="A29" s="2">
        <v>26</v>
      </c>
      <c r="B29" s="15" t="s">
        <v>36</v>
      </c>
      <c r="C29" s="26">
        <v>0.58194444444444449</v>
      </c>
      <c r="D29" s="26">
        <v>0.60416666666666663</v>
      </c>
      <c r="E29" s="24">
        <f t="shared" si="2"/>
        <v>2.2222222222222143E-2</v>
      </c>
      <c r="F29" s="26">
        <v>0.60972222222222217</v>
      </c>
      <c r="G29" s="24">
        <f t="shared" si="3"/>
        <v>5.5555555555555358E-3</v>
      </c>
      <c r="H29" s="26">
        <v>0.68611111111111101</v>
      </c>
      <c r="I29" s="24">
        <f t="shared" si="0"/>
        <v>0.10416666666666652</v>
      </c>
      <c r="J29" s="25">
        <f t="shared" si="1"/>
        <v>7.638888888888884E-2</v>
      </c>
      <c r="K29" s="31"/>
    </row>
    <row r="30" spans="1:11" x14ac:dyDescent="0.25">
      <c r="A30" s="2">
        <v>27</v>
      </c>
      <c r="B30" s="15" t="s">
        <v>37</v>
      </c>
      <c r="C30" s="26">
        <v>0.56805555555555554</v>
      </c>
      <c r="D30" s="26">
        <v>0.61458333333333337</v>
      </c>
      <c r="E30" s="24">
        <f t="shared" si="2"/>
        <v>4.6527777777777835E-2</v>
      </c>
      <c r="F30" s="28">
        <v>0.61458333333333337</v>
      </c>
      <c r="G30" s="24">
        <f t="shared" si="3"/>
        <v>0</v>
      </c>
      <c r="H30" s="26">
        <v>0.69791666666666663</v>
      </c>
      <c r="I30" s="24">
        <f t="shared" si="0"/>
        <v>0.12986111111111109</v>
      </c>
      <c r="J30" s="25">
        <f t="shared" si="1"/>
        <v>8.3333333333333259E-2</v>
      </c>
      <c r="K30" s="31"/>
    </row>
    <row r="31" spans="1:11" x14ac:dyDescent="0.25">
      <c r="A31" s="2">
        <v>28</v>
      </c>
      <c r="B31" s="15" t="s">
        <v>38</v>
      </c>
      <c r="C31" s="26">
        <v>0.55972222222222223</v>
      </c>
      <c r="D31" s="26">
        <v>0.57291666666666663</v>
      </c>
      <c r="E31" s="24">
        <f t="shared" si="2"/>
        <v>1.3194444444444398E-2</v>
      </c>
      <c r="F31" s="28">
        <v>0.57291666666666663</v>
      </c>
      <c r="G31" s="24">
        <f t="shared" si="3"/>
        <v>0</v>
      </c>
      <c r="H31" s="26">
        <v>0.7006944444444444</v>
      </c>
      <c r="I31" s="24">
        <f t="shared" si="0"/>
        <v>0.14097222222222217</v>
      </c>
      <c r="J31" s="25">
        <f t="shared" si="1"/>
        <v>0.12777777777777777</v>
      </c>
      <c r="K31" s="32" t="s">
        <v>60</v>
      </c>
    </row>
    <row r="32" spans="1:11" x14ac:dyDescent="0.25">
      <c r="A32" s="2">
        <v>29</v>
      </c>
      <c r="B32" s="15" t="s">
        <v>39</v>
      </c>
      <c r="C32" s="26">
        <v>0.58611111111111114</v>
      </c>
      <c r="D32" s="26">
        <v>0.64583333333333337</v>
      </c>
      <c r="E32" s="24">
        <f t="shared" si="2"/>
        <v>5.9722222222222232E-2</v>
      </c>
      <c r="F32" s="28">
        <v>0.65138888888888891</v>
      </c>
      <c r="G32" s="24">
        <f t="shared" si="3"/>
        <v>5.5555555555555358E-3</v>
      </c>
      <c r="H32" s="26">
        <v>0.67986111111111114</v>
      </c>
      <c r="I32" s="24">
        <f t="shared" si="0"/>
        <v>9.375E-2</v>
      </c>
      <c r="J32" s="25">
        <f t="shared" si="1"/>
        <v>2.8472222222222232E-2</v>
      </c>
      <c r="K32" s="31"/>
    </row>
    <row r="33" spans="1:13" x14ac:dyDescent="0.25">
      <c r="A33" s="2">
        <v>30</v>
      </c>
      <c r="B33" s="15" t="s">
        <v>40</v>
      </c>
      <c r="C33" s="26">
        <v>0.7402777777777777</v>
      </c>
      <c r="D33" s="26">
        <v>0.75486111111111109</v>
      </c>
      <c r="E33" s="24">
        <f t="shared" si="2"/>
        <v>1.4583333333333393E-2</v>
      </c>
      <c r="F33" s="26">
        <v>0.77638888888888891</v>
      </c>
      <c r="G33" s="24">
        <f t="shared" si="3"/>
        <v>2.1527777777777812E-2</v>
      </c>
      <c r="H33" s="26">
        <v>0.81944444444444453</v>
      </c>
      <c r="I33" s="24">
        <f t="shared" si="0"/>
        <v>7.9166666666666829E-2</v>
      </c>
      <c r="J33" s="25">
        <f t="shared" si="1"/>
        <v>4.3055555555555625E-2</v>
      </c>
      <c r="K33" s="31"/>
    </row>
    <row r="34" spans="1:13" x14ac:dyDescent="0.25">
      <c r="A34" s="2">
        <v>31</v>
      </c>
      <c r="B34" s="15" t="s">
        <v>41</v>
      </c>
      <c r="C34" s="26">
        <v>0.73611111111111116</v>
      </c>
      <c r="D34" s="26">
        <v>0.75486111111111109</v>
      </c>
      <c r="E34" s="24">
        <f t="shared" si="2"/>
        <v>1.8749999999999933E-2</v>
      </c>
      <c r="F34" s="26">
        <v>0.77638888888888891</v>
      </c>
      <c r="G34" s="24">
        <f t="shared" si="3"/>
        <v>2.1527777777777812E-2</v>
      </c>
      <c r="H34" s="26">
        <v>0.81874999999999998</v>
      </c>
      <c r="I34" s="24">
        <f t="shared" si="0"/>
        <v>8.2638888888888817E-2</v>
      </c>
      <c r="J34" s="25">
        <f t="shared" si="1"/>
        <v>4.2361111111111072E-2</v>
      </c>
      <c r="K34" s="31"/>
    </row>
    <row r="35" spans="1:13" x14ac:dyDescent="0.25">
      <c r="A35" s="2">
        <v>32</v>
      </c>
      <c r="B35" s="16" t="s">
        <v>42</v>
      </c>
      <c r="C35" s="26">
        <v>0.62291666666666667</v>
      </c>
      <c r="D35" s="26">
        <v>0.62916666666666665</v>
      </c>
      <c r="E35" s="24">
        <f t="shared" si="2"/>
        <v>6.2499999999999778E-3</v>
      </c>
      <c r="F35" s="26">
        <v>0.64027777777777783</v>
      </c>
      <c r="G35" s="24">
        <f t="shared" si="3"/>
        <v>1.1111111111111183E-2</v>
      </c>
      <c r="H35" s="26">
        <v>0.70000000000000007</v>
      </c>
      <c r="I35" s="24">
        <f t="shared" si="0"/>
        <v>7.7083333333333393E-2</v>
      </c>
      <c r="J35" s="25">
        <f t="shared" si="1"/>
        <v>5.9722222222222232E-2</v>
      </c>
      <c r="K35" s="31"/>
    </row>
    <row r="36" spans="1:13" x14ac:dyDescent="0.25">
      <c r="A36" s="2">
        <v>33</v>
      </c>
      <c r="B36" s="17" t="s">
        <v>43</v>
      </c>
      <c r="C36" s="29">
        <v>0.62291666666666667</v>
      </c>
      <c r="D36" s="29">
        <v>0.64583333333333337</v>
      </c>
      <c r="E36" s="24">
        <f t="shared" si="2"/>
        <v>2.2916666666666696E-2</v>
      </c>
      <c r="F36" s="29">
        <v>0.65833333333333333</v>
      </c>
      <c r="G36" s="24">
        <f t="shared" si="3"/>
        <v>1.2499999999999956E-2</v>
      </c>
      <c r="H36" s="29">
        <v>0.70416666666666661</v>
      </c>
      <c r="I36" s="24">
        <f t="shared" si="0"/>
        <v>8.1249999999999933E-2</v>
      </c>
      <c r="J36" s="25">
        <f t="shared" si="1"/>
        <v>4.5833333333333282E-2</v>
      </c>
      <c r="K36" s="32"/>
    </row>
    <row r="37" spans="1:13" x14ac:dyDescent="0.25">
      <c r="A37" s="2">
        <v>34</v>
      </c>
      <c r="B37" s="15" t="s">
        <v>44</v>
      </c>
      <c r="C37" s="28">
        <v>0.68055555555555547</v>
      </c>
      <c r="D37" s="26">
        <v>0.69652777777777775</v>
      </c>
      <c r="E37" s="24">
        <f t="shared" si="2"/>
        <v>1.5972222222222276E-2</v>
      </c>
      <c r="F37" s="26">
        <v>0.71597222222222223</v>
      </c>
      <c r="G37" s="24">
        <f t="shared" si="3"/>
        <v>1.9444444444444486E-2</v>
      </c>
      <c r="H37" s="26">
        <v>0.74722222222222223</v>
      </c>
      <c r="I37" s="24">
        <f t="shared" si="0"/>
        <v>6.6666666666666763E-2</v>
      </c>
      <c r="J37" s="25">
        <f t="shared" si="1"/>
        <v>3.125E-2</v>
      </c>
      <c r="K37" s="32" t="s">
        <v>59</v>
      </c>
    </row>
    <row r="38" spans="1:13" x14ac:dyDescent="0.25">
      <c r="A38" s="2">
        <v>35</v>
      </c>
      <c r="B38" s="18" t="s">
        <v>45</v>
      </c>
      <c r="C38" s="26">
        <v>0.68194444444444446</v>
      </c>
      <c r="D38" s="26">
        <v>0.7055555555555556</v>
      </c>
      <c r="E38" s="24">
        <f t="shared" si="2"/>
        <v>2.3611111111111138E-2</v>
      </c>
      <c r="F38" s="26">
        <v>0.71666666666666667</v>
      </c>
      <c r="G38" s="24">
        <f t="shared" si="3"/>
        <v>1.1111111111111072E-2</v>
      </c>
      <c r="H38" s="26">
        <v>0.74583333333333324</v>
      </c>
      <c r="I38" s="24">
        <f t="shared" si="0"/>
        <v>6.3888888888888773E-2</v>
      </c>
      <c r="J38" s="25">
        <f t="shared" si="1"/>
        <v>2.9166666666666563E-2</v>
      </c>
      <c r="K38" s="31"/>
    </row>
    <row r="39" spans="1:13" x14ac:dyDescent="0.25">
      <c r="A39" s="2">
        <v>36</v>
      </c>
      <c r="B39" s="15" t="s">
        <v>46</v>
      </c>
      <c r="C39" s="28">
        <v>0.7715277777777777</v>
      </c>
      <c r="D39" s="28">
        <v>0.7715277777777777</v>
      </c>
      <c r="E39" s="24">
        <f t="shared" si="2"/>
        <v>0</v>
      </c>
      <c r="F39" s="26">
        <v>0.78402777777777777</v>
      </c>
      <c r="G39" s="24">
        <f t="shared" si="3"/>
        <v>1.2500000000000067E-2</v>
      </c>
      <c r="H39" s="26">
        <v>0.81527777777777777</v>
      </c>
      <c r="I39" s="24">
        <f t="shared" si="0"/>
        <v>4.3750000000000067E-2</v>
      </c>
      <c r="J39" s="25">
        <f t="shared" si="1"/>
        <v>3.125E-2</v>
      </c>
      <c r="K39" s="34"/>
    </row>
    <row r="40" spans="1:13" x14ac:dyDescent="0.25">
      <c r="A40" s="2">
        <v>37</v>
      </c>
      <c r="B40" s="15" t="s">
        <v>47</v>
      </c>
      <c r="C40" s="26">
        <v>0.76736111111111116</v>
      </c>
      <c r="D40" s="26">
        <v>0.77083333333333337</v>
      </c>
      <c r="E40" s="24">
        <f t="shared" si="2"/>
        <v>3.4722222222222099E-3</v>
      </c>
      <c r="F40" s="26">
        <v>0.78402777777777777</v>
      </c>
      <c r="G40" s="24">
        <f t="shared" si="3"/>
        <v>1.3194444444444398E-2</v>
      </c>
      <c r="H40" s="26">
        <v>0.8208333333333333</v>
      </c>
      <c r="I40" s="24">
        <f t="shared" si="0"/>
        <v>5.3472222222222143E-2</v>
      </c>
      <c r="J40" s="25">
        <f t="shared" si="1"/>
        <v>3.6805555555555536E-2</v>
      </c>
      <c r="K40" s="34"/>
    </row>
    <row r="41" spans="1:13" x14ac:dyDescent="0.25">
      <c r="A41" s="2">
        <v>38</v>
      </c>
      <c r="B41" s="15" t="s">
        <v>48</v>
      </c>
      <c r="C41" s="26">
        <v>0.76180555555555562</v>
      </c>
      <c r="D41" s="26">
        <v>0.76597222222222217</v>
      </c>
      <c r="E41" s="24">
        <f t="shared" si="2"/>
        <v>4.1666666666665408E-3</v>
      </c>
      <c r="F41" s="26">
        <v>0.78402777777777777</v>
      </c>
      <c r="G41" s="24">
        <f t="shared" si="3"/>
        <v>1.8055555555555602E-2</v>
      </c>
      <c r="H41" s="26">
        <v>0.82500000000000007</v>
      </c>
      <c r="I41" s="24">
        <f t="shared" si="0"/>
        <v>6.3194444444444442E-2</v>
      </c>
      <c r="J41" s="25">
        <f t="shared" si="1"/>
        <v>4.0972222222222299E-2</v>
      </c>
      <c r="K41" s="34"/>
    </row>
    <row r="42" spans="1:13" x14ac:dyDescent="0.25">
      <c r="A42" s="2">
        <v>39</v>
      </c>
      <c r="B42" s="15" t="s">
        <v>49</v>
      </c>
      <c r="C42" s="26">
        <v>0.77847222222222223</v>
      </c>
      <c r="D42" s="26">
        <v>0.78125</v>
      </c>
      <c r="E42" s="24">
        <f t="shared" si="2"/>
        <v>2.7777777777777679E-3</v>
      </c>
      <c r="F42" s="26">
        <v>0.78402777777777777</v>
      </c>
      <c r="G42" s="24">
        <f t="shared" si="3"/>
        <v>2.7777777777777679E-3</v>
      </c>
      <c r="H42" s="26">
        <v>0.81666666666666676</v>
      </c>
      <c r="I42" s="24">
        <f t="shared" si="0"/>
        <v>3.8194444444444531E-2</v>
      </c>
      <c r="J42" s="25">
        <f t="shared" si="1"/>
        <v>3.2638888888888995E-2</v>
      </c>
      <c r="K42" s="34"/>
    </row>
    <row r="43" spans="1:13" x14ac:dyDescent="0.25">
      <c r="A43" s="2">
        <v>41</v>
      </c>
      <c r="B43" s="15"/>
      <c r="C43" s="26"/>
      <c r="D43" s="26"/>
      <c r="E43" s="24"/>
      <c r="F43" s="26"/>
      <c r="G43" s="24"/>
      <c r="H43" s="26"/>
      <c r="I43" s="24"/>
      <c r="J43" s="25"/>
      <c r="K43" s="34"/>
    </row>
    <row r="44" spans="1:13" x14ac:dyDescent="0.25">
      <c r="A44" s="2">
        <v>42</v>
      </c>
      <c r="B44" s="15"/>
      <c r="C44" s="27"/>
      <c r="D44" s="26"/>
      <c r="E44" s="24"/>
      <c r="F44" s="26"/>
      <c r="G44" s="24"/>
      <c r="H44" s="26"/>
      <c r="I44" s="24"/>
      <c r="J44" s="25"/>
      <c r="K44" s="32"/>
    </row>
    <row r="45" spans="1:13" x14ac:dyDescent="0.25">
      <c r="A45" s="2">
        <v>43</v>
      </c>
      <c r="B45" s="15"/>
      <c r="C45" s="27"/>
      <c r="D45" s="26"/>
      <c r="E45" s="24"/>
      <c r="F45" s="26"/>
      <c r="G45" s="24"/>
      <c r="H45" s="26"/>
      <c r="I45" s="24"/>
      <c r="J45" s="25"/>
      <c r="K45" s="32"/>
      <c r="M45" s="38"/>
    </row>
    <row r="46" spans="1:13" x14ac:dyDescent="0.25">
      <c r="A46" s="2">
        <v>44</v>
      </c>
      <c r="B46" s="15"/>
      <c r="C46" s="27"/>
      <c r="D46" s="26"/>
      <c r="E46" s="24"/>
      <c r="F46" s="26"/>
      <c r="G46" s="24"/>
      <c r="H46" s="26"/>
      <c r="I46" s="24"/>
      <c r="J46" s="25"/>
      <c r="K46" s="32"/>
    </row>
    <row r="47" spans="1:13" x14ac:dyDescent="0.25">
      <c r="A47" s="2">
        <v>45</v>
      </c>
      <c r="B47" s="15"/>
      <c r="C47" s="26"/>
      <c r="D47" s="26"/>
      <c r="E47" s="24"/>
      <c r="F47" s="26"/>
      <c r="G47" s="24"/>
      <c r="H47" s="26"/>
      <c r="I47" s="24"/>
      <c r="J47" s="25"/>
      <c r="K47" s="34"/>
      <c r="M47" s="38"/>
    </row>
    <row r="48" spans="1:13" ht="15.75" thickBot="1" x14ac:dyDescent="0.3">
      <c r="A48"/>
    </row>
    <row r="49" spans="1:14" ht="16.5" thickBot="1" x14ac:dyDescent="0.3">
      <c r="A49" s="102" t="s">
        <v>57</v>
      </c>
      <c r="B49" s="103"/>
      <c r="C49" s="119">
        <v>39</v>
      </c>
      <c r="D49" s="120"/>
      <c r="E49" s="120"/>
      <c r="F49" s="116"/>
      <c r="G49" s="117"/>
      <c r="H49" s="118"/>
      <c r="N49" s="30"/>
    </row>
    <row r="50" spans="1:14" ht="15.75" thickBot="1" x14ac:dyDescent="0.3">
      <c r="A50" s="104" t="s">
        <v>72</v>
      </c>
      <c r="B50" s="105"/>
      <c r="C50" s="121">
        <v>3.5166666666666671</v>
      </c>
      <c r="D50" s="122"/>
      <c r="E50" s="122"/>
      <c r="F50" s="40"/>
      <c r="G50" s="41"/>
      <c r="H50" s="42"/>
      <c r="N50" s="37"/>
    </row>
    <row r="51" spans="1:14" ht="16.5" thickBot="1" x14ac:dyDescent="0.3">
      <c r="A51" s="102" t="s">
        <v>73</v>
      </c>
      <c r="B51" s="103"/>
      <c r="C51" s="113">
        <f>AVERAGE(I4:I42)</f>
        <v>9.0170940170940184E-2</v>
      </c>
      <c r="D51" s="114"/>
      <c r="E51" s="114"/>
      <c r="F51" s="115">
        <f>AVERAGE(I4:I42)</f>
        <v>9.0170940170940184E-2</v>
      </c>
      <c r="G51" s="115"/>
      <c r="H51" s="115"/>
    </row>
    <row r="52" spans="1:14" ht="15.75" thickBot="1" x14ac:dyDescent="0.3">
      <c r="A52" s="104" t="s">
        <v>74</v>
      </c>
      <c r="B52" s="105"/>
      <c r="C52" s="121">
        <v>1.7736111111111112</v>
      </c>
      <c r="D52" s="122"/>
      <c r="E52" s="122"/>
      <c r="F52" s="43"/>
      <c r="G52" s="44"/>
      <c r="H52" s="45"/>
    </row>
    <row r="53" spans="1:14" ht="16.5" thickBot="1" x14ac:dyDescent="0.3">
      <c r="A53" s="102" t="s">
        <v>56</v>
      </c>
      <c r="B53" s="103"/>
      <c r="C53" s="113">
        <f>AVERAGE(Tabela634[TEMPO COCLUSÃO LAB.])</f>
        <v>4.5477207977207959E-2</v>
      </c>
      <c r="D53" s="114"/>
      <c r="E53" s="114"/>
      <c r="F53" s="110">
        <f>AVERAGE(J4:J42)</f>
        <v>4.5477207977207959E-2</v>
      </c>
      <c r="G53" s="111"/>
      <c r="H53" s="112"/>
    </row>
    <row r="54" spans="1:14" ht="15.75" thickBot="1" x14ac:dyDescent="0.3">
      <c r="A54" s="107" t="s">
        <v>75</v>
      </c>
      <c r="B54" s="107"/>
      <c r="C54" s="109">
        <v>5</v>
      </c>
      <c r="D54" s="109"/>
      <c r="E54" s="109"/>
      <c r="F54" s="108">
        <v>1.1900000000000001E-2</v>
      </c>
      <c r="G54" s="108"/>
      <c r="H54" s="108"/>
    </row>
    <row r="55" spans="1:14" x14ac:dyDescent="0.25">
      <c r="G55" s="3"/>
    </row>
  </sheetData>
  <mergeCells count="17">
    <mergeCell ref="B1:N2"/>
    <mergeCell ref="A49:B49"/>
    <mergeCell ref="C49:E49"/>
    <mergeCell ref="F49:H49"/>
    <mergeCell ref="A50:B50"/>
    <mergeCell ref="C50:E50"/>
    <mergeCell ref="A54:B54"/>
    <mergeCell ref="C54:E54"/>
    <mergeCell ref="F54:H54"/>
    <mergeCell ref="A51:B51"/>
    <mergeCell ref="C51:E51"/>
    <mergeCell ref="F51:H51"/>
    <mergeCell ref="A52:B52"/>
    <mergeCell ref="C52:E52"/>
    <mergeCell ref="A53:B53"/>
    <mergeCell ref="C53:E53"/>
    <mergeCell ref="F53:H53"/>
  </mergeCells>
  <conditionalFormatting sqref="J4:J47">
    <cfRule type="cellIs" dxfId="16" priority="4" operator="greaterThan">
      <formula>0.0833333333333333</formula>
    </cfRule>
  </conditionalFormatting>
  <conditionalFormatting sqref="I4:J47">
    <cfRule type="cellIs" dxfId="15" priority="3" operator="greaterThan">
      <formula>0.0833333333333333</formula>
    </cfRule>
  </conditionalFormatting>
  <conditionalFormatting sqref="I4:J47">
    <cfRule type="cellIs" dxfId="14" priority="2" operator="lessThan">
      <formula>0.0833217592592593</formula>
    </cfRule>
  </conditionalFormatting>
  <conditionalFormatting sqref="I4:I47">
    <cfRule type="cellIs" dxfId="13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23.7109375" style="2" bestFit="1" customWidth="1"/>
  </cols>
  <sheetData>
    <row r="1" spans="1:16" x14ac:dyDescent="0.25">
      <c r="B1" s="106" t="s">
        <v>250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18" t="s">
        <v>109</v>
      </c>
      <c r="C4" s="20"/>
      <c r="D4" s="19">
        <v>0.79513888888888884</v>
      </c>
      <c r="E4" s="24">
        <f>(D4-C4)</f>
        <v>0.79513888888888884</v>
      </c>
      <c r="F4" s="19">
        <v>0.80208333333333337</v>
      </c>
      <c r="G4" s="24">
        <f>(F4-D4)</f>
        <v>6.9444444444445308E-3</v>
      </c>
      <c r="H4" s="19">
        <v>0.82361111111111107</v>
      </c>
      <c r="I4" s="24"/>
      <c r="J4" s="25">
        <f>(H4-F4)</f>
        <v>2.1527777777777701E-2</v>
      </c>
      <c r="K4" s="32" t="s">
        <v>59</v>
      </c>
    </row>
    <row r="5" spans="1:16" x14ac:dyDescent="0.25">
      <c r="A5" s="2">
        <v>2</v>
      </c>
      <c r="B5" s="18" t="s">
        <v>110</v>
      </c>
      <c r="C5" s="19">
        <v>0.81319444444444444</v>
      </c>
      <c r="D5" s="19">
        <v>0.81527777777777777</v>
      </c>
      <c r="E5" s="24">
        <f>(D5-C5)</f>
        <v>2.0833333333333259E-3</v>
      </c>
      <c r="F5" s="19">
        <v>0.82291666666666663</v>
      </c>
      <c r="G5" s="24">
        <f>(F5-D5)</f>
        <v>7.6388888888888618E-3</v>
      </c>
      <c r="H5" s="19">
        <v>0.84305555555555556</v>
      </c>
      <c r="I5" s="24">
        <f t="shared" ref="I5:I14" si="0">(H5-C5)</f>
        <v>2.9861111111111116E-2</v>
      </c>
      <c r="J5" s="25">
        <f t="shared" ref="J5:J14" si="1">(H5-F5)</f>
        <v>2.0138888888888928E-2</v>
      </c>
      <c r="K5" s="55"/>
    </row>
    <row r="6" spans="1:16" x14ac:dyDescent="0.25">
      <c r="A6" s="2">
        <v>3</v>
      </c>
      <c r="B6" s="18" t="s">
        <v>111</v>
      </c>
      <c r="C6" s="19">
        <v>0.82013888888888886</v>
      </c>
      <c r="D6" s="19">
        <v>0.82777777777777783</v>
      </c>
      <c r="E6" s="24">
        <f t="shared" ref="E6:E14" si="2">(D6-C6)</f>
        <v>7.6388888888889728E-3</v>
      </c>
      <c r="F6" s="19">
        <v>0.83750000000000002</v>
      </c>
      <c r="G6" s="24">
        <f t="shared" ref="G6:G13" si="3">(F6-D6)</f>
        <v>9.7222222222221877E-3</v>
      </c>
      <c r="H6" s="19">
        <v>0.87152777777777779</v>
      </c>
      <c r="I6" s="24">
        <f t="shared" si="0"/>
        <v>5.1388888888888928E-2</v>
      </c>
      <c r="J6" s="25">
        <f t="shared" si="1"/>
        <v>3.4027777777777768E-2</v>
      </c>
      <c r="K6" s="55"/>
    </row>
    <row r="7" spans="1:16" x14ac:dyDescent="0.25">
      <c r="A7" s="2">
        <v>4</v>
      </c>
      <c r="B7" s="18" t="s">
        <v>112</v>
      </c>
      <c r="C7" s="19">
        <v>0.84722222222222221</v>
      </c>
      <c r="D7" s="19">
        <v>0.8618055555555556</v>
      </c>
      <c r="E7" s="24">
        <f t="shared" si="2"/>
        <v>1.4583333333333393E-2</v>
      </c>
      <c r="F7" s="19">
        <v>0.87847222222222221</v>
      </c>
      <c r="G7" s="24">
        <f t="shared" si="3"/>
        <v>1.6666666666666607E-2</v>
      </c>
      <c r="H7" s="19">
        <v>0.8965277777777777</v>
      </c>
      <c r="I7" s="24">
        <f t="shared" si="0"/>
        <v>4.9305555555555491E-2</v>
      </c>
      <c r="J7" s="25">
        <f t="shared" si="1"/>
        <v>1.8055555555555491E-2</v>
      </c>
      <c r="K7" s="55"/>
    </row>
    <row r="8" spans="1:16" x14ac:dyDescent="0.25">
      <c r="A8" s="2">
        <v>5</v>
      </c>
      <c r="B8" s="18" t="s">
        <v>113</v>
      </c>
      <c r="C8" s="19">
        <v>0.85625000000000007</v>
      </c>
      <c r="D8" s="19">
        <v>0.86388888888888893</v>
      </c>
      <c r="E8" s="24">
        <f t="shared" si="2"/>
        <v>7.6388888888888618E-3</v>
      </c>
      <c r="F8" s="54"/>
      <c r="G8" s="24"/>
      <c r="H8" s="19">
        <v>0.89722222222222225</v>
      </c>
      <c r="I8" s="24">
        <f t="shared" si="0"/>
        <v>4.0972222222222188E-2</v>
      </c>
      <c r="J8" s="25"/>
      <c r="K8" s="56" t="s">
        <v>119</v>
      </c>
    </row>
    <row r="9" spans="1:16" x14ac:dyDescent="0.25">
      <c r="A9" s="2">
        <v>6</v>
      </c>
      <c r="B9" s="18" t="s">
        <v>114</v>
      </c>
      <c r="C9" s="19">
        <v>0.87291666666666667</v>
      </c>
      <c r="D9" s="19">
        <v>0.87708333333333333</v>
      </c>
      <c r="E9" s="24">
        <f t="shared" si="2"/>
        <v>4.1666666666666519E-3</v>
      </c>
      <c r="F9" s="19">
        <v>0.89374999999999993</v>
      </c>
      <c r="G9" s="24">
        <f t="shared" si="3"/>
        <v>1.6666666666666607E-2</v>
      </c>
      <c r="H9" s="19">
        <v>0.91666666666666663</v>
      </c>
      <c r="I9" s="24">
        <f t="shared" si="0"/>
        <v>4.3749999999999956E-2</v>
      </c>
      <c r="J9" s="25">
        <f t="shared" si="1"/>
        <v>2.2916666666666696E-2</v>
      </c>
      <c r="K9" s="55"/>
    </row>
    <row r="10" spans="1:16" x14ac:dyDescent="0.25">
      <c r="A10" s="2">
        <v>7</v>
      </c>
      <c r="B10" s="18" t="s">
        <v>115</v>
      </c>
      <c r="C10" s="19">
        <v>0.87638888888888899</v>
      </c>
      <c r="D10" s="19">
        <v>0.88541666666666663</v>
      </c>
      <c r="E10" s="24">
        <f t="shared" si="2"/>
        <v>9.0277777777776347E-3</v>
      </c>
      <c r="F10" s="19">
        <v>0.88541666666666663</v>
      </c>
      <c r="G10" s="24">
        <f t="shared" si="3"/>
        <v>0</v>
      </c>
      <c r="H10" s="19">
        <v>0.92847222222222225</v>
      </c>
      <c r="I10" s="24">
        <f t="shared" si="0"/>
        <v>5.2083333333333259E-2</v>
      </c>
      <c r="J10" s="25">
        <f t="shared" si="1"/>
        <v>4.3055555555555625E-2</v>
      </c>
      <c r="K10" s="55"/>
    </row>
    <row r="11" spans="1:16" x14ac:dyDescent="0.25">
      <c r="A11" s="2">
        <v>8</v>
      </c>
      <c r="B11" s="18" t="s">
        <v>116</v>
      </c>
      <c r="C11" s="19">
        <v>0.88124999999999998</v>
      </c>
      <c r="D11" s="19">
        <v>0.89097222222222217</v>
      </c>
      <c r="E11" s="24">
        <f t="shared" si="2"/>
        <v>9.7222222222221877E-3</v>
      </c>
      <c r="F11" s="19">
        <v>0.89097222222222217</v>
      </c>
      <c r="G11" s="24">
        <f t="shared" si="3"/>
        <v>0</v>
      </c>
      <c r="H11" s="19">
        <v>0.92499999999999993</v>
      </c>
      <c r="I11" s="24">
        <f t="shared" si="0"/>
        <v>4.3749999999999956E-2</v>
      </c>
      <c r="J11" s="25">
        <f t="shared" si="1"/>
        <v>3.4027777777777768E-2</v>
      </c>
      <c r="K11" s="55"/>
      <c r="L11" s="39"/>
    </row>
    <row r="12" spans="1:16" x14ac:dyDescent="0.25">
      <c r="A12" s="2">
        <v>9</v>
      </c>
      <c r="B12" s="18" t="s">
        <v>117</v>
      </c>
      <c r="C12" s="19">
        <v>0.88055555555555554</v>
      </c>
      <c r="D12" s="19">
        <v>0.88263888888888886</v>
      </c>
      <c r="E12" s="24">
        <f t="shared" si="2"/>
        <v>2.0833333333333259E-3</v>
      </c>
      <c r="F12" s="19">
        <v>0.8930555555555556</v>
      </c>
      <c r="G12" s="24">
        <f t="shared" si="3"/>
        <v>1.0416666666666741E-2</v>
      </c>
      <c r="H12" s="19">
        <v>0.92013888888888884</v>
      </c>
      <c r="I12" s="24">
        <f t="shared" si="0"/>
        <v>3.9583333333333304E-2</v>
      </c>
      <c r="J12" s="25">
        <f t="shared" si="1"/>
        <v>2.7083333333333237E-2</v>
      </c>
      <c r="K12" s="55"/>
    </row>
    <row r="13" spans="1:16" x14ac:dyDescent="0.25">
      <c r="A13" s="2">
        <v>10</v>
      </c>
      <c r="B13" s="35" t="s">
        <v>118</v>
      </c>
      <c r="C13" s="52">
        <v>0.99791666666666667</v>
      </c>
      <c r="D13" s="53"/>
      <c r="E13" s="24"/>
      <c r="F13" s="19">
        <v>5.5555555555555558E-3</v>
      </c>
      <c r="G13" s="24">
        <f t="shared" si="3"/>
        <v>5.5555555555555558E-3</v>
      </c>
      <c r="H13" s="19">
        <v>1.4583333333333332E-2</v>
      </c>
      <c r="I13" s="24"/>
      <c r="J13" s="25">
        <f t="shared" si="1"/>
        <v>9.0277777777777769E-3</v>
      </c>
      <c r="K13" s="55"/>
    </row>
    <row r="14" spans="1:16" x14ac:dyDescent="0.25">
      <c r="A14" s="2">
        <v>11</v>
      </c>
      <c r="B14" s="35" t="s">
        <v>120</v>
      </c>
      <c r="C14" s="52">
        <v>0.2590277777777778</v>
      </c>
      <c r="D14" s="49">
        <v>0.37083333333333335</v>
      </c>
      <c r="E14" s="24">
        <f t="shared" si="2"/>
        <v>0.11180555555555555</v>
      </c>
      <c r="F14" s="49">
        <v>0.28125</v>
      </c>
      <c r="G14" s="24"/>
      <c r="H14" s="52">
        <v>0.31666666666666665</v>
      </c>
      <c r="I14" s="24">
        <f t="shared" si="0"/>
        <v>5.7638888888888851E-2</v>
      </c>
      <c r="J14" s="25">
        <f t="shared" si="1"/>
        <v>3.5416666666666652E-2</v>
      </c>
      <c r="K14" s="32" t="s">
        <v>58</v>
      </c>
    </row>
    <row r="15" spans="1:16" x14ac:dyDescent="0.25">
      <c r="A15" s="2">
        <v>41</v>
      </c>
      <c r="B15" s="15"/>
      <c r="C15" s="26"/>
      <c r="D15" s="26"/>
      <c r="E15" s="24"/>
      <c r="F15" s="26"/>
      <c r="G15" s="24"/>
      <c r="H15" s="26"/>
      <c r="I15" s="24"/>
      <c r="J15" s="25"/>
      <c r="K15" s="34"/>
    </row>
    <row r="16" spans="1:16" x14ac:dyDescent="0.25">
      <c r="A16" s="2">
        <v>45</v>
      </c>
      <c r="B16" s="15"/>
      <c r="C16" s="26"/>
      <c r="D16" s="26"/>
      <c r="E16" s="24"/>
      <c r="F16" s="26"/>
      <c r="G16" s="24"/>
      <c r="H16" s="26"/>
      <c r="I16" s="24"/>
      <c r="J16" s="25"/>
      <c r="K16" s="34"/>
    </row>
    <row r="17" spans="1:8" ht="15.75" thickBot="1" x14ac:dyDescent="0.3">
      <c r="A17"/>
    </row>
    <row r="18" spans="1:8" ht="16.5" thickBot="1" x14ac:dyDescent="0.3">
      <c r="A18" s="102" t="s">
        <v>57</v>
      </c>
      <c r="B18" s="103"/>
      <c r="C18" s="119">
        <v>11</v>
      </c>
      <c r="D18" s="120"/>
      <c r="E18" s="120"/>
      <c r="F18" s="116"/>
      <c r="G18" s="117"/>
      <c r="H18" s="118"/>
    </row>
    <row r="19" spans="1:8" ht="15.75" thickBot="1" x14ac:dyDescent="0.3">
      <c r="A19" s="104" t="s">
        <v>72</v>
      </c>
      <c r="B19" s="105"/>
      <c r="C19" s="134" t="s">
        <v>121</v>
      </c>
      <c r="D19" s="122"/>
      <c r="E19" s="122"/>
      <c r="F19" s="40"/>
      <c r="G19" s="41"/>
      <c r="H19" s="42"/>
    </row>
    <row r="20" spans="1:8" ht="16.5" thickBot="1" x14ac:dyDescent="0.3">
      <c r="A20" s="102" t="s">
        <v>73</v>
      </c>
      <c r="B20" s="103"/>
      <c r="C20" s="113">
        <f>AVERAGE(I4:I14)</f>
        <v>4.5370370370370339E-2</v>
      </c>
      <c r="D20" s="114"/>
      <c r="E20" s="114"/>
      <c r="F20" s="115">
        <f>AVERAGE(I4:I14)</f>
        <v>4.5370370370370339E-2</v>
      </c>
      <c r="G20" s="115"/>
      <c r="H20" s="115"/>
    </row>
    <row r="21" spans="1:8" ht="15.75" thickBot="1" x14ac:dyDescent="0.3">
      <c r="A21" s="104" t="s">
        <v>74</v>
      </c>
      <c r="B21" s="105"/>
      <c r="C21" s="121">
        <v>0.26527777777777778</v>
      </c>
      <c r="D21" s="122"/>
      <c r="E21" s="122"/>
      <c r="F21" s="43"/>
      <c r="G21" s="44"/>
      <c r="H21" s="45"/>
    </row>
    <row r="22" spans="1:8" ht="16.5" thickBot="1" x14ac:dyDescent="0.3">
      <c r="A22" s="102" t="s">
        <v>56</v>
      </c>
      <c r="B22" s="103"/>
      <c r="C22" s="113">
        <f>AVERAGE(Tabela611[TEMPO COCLUSÃO LAB.])</f>
        <v>2.6527777777777761E-2</v>
      </c>
      <c r="D22" s="114"/>
      <c r="E22" s="114"/>
      <c r="F22" s="110">
        <f>AVERAGE(J4:J14)</f>
        <v>2.6527777777777761E-2</v>
      </c>
      <c r="G22" s="111"/>
      <c r="H22" s="112"/>
    </row>
    <row r="23" spans="1:8" ht="15.75" thickBot="1" x14ac:dyDescent="0.3">
      <c r="A23" s="107" t="s">
        <v>75</v>
      </c>
      <c r="B23" s="107"/>
      <c r="C23" s="109">
        <v>2</v>
      </c>
      <c r="D23" s="109"/>
      <c r="E23" s="109"/>
      <c r="F23" s="108">
        <v>2.2000000000000001E-3</v>
      </c>
      <c r="G23" s="108"/>
      <c r="H23" s="108"/>
    </row>
    <row r="24" spans="1:8" x14ac:dyDescent="0.25">
      <c r="G24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A23:B23"/>
    <mergeCell ref="C23:E23"/>
    <mergeCell ref="F23:H23"/>
    <mergeCell ref="A20:B20"/>
    <mergeCell ref="C20:E20"/>
    <mergeCell ref="F20:H20"/>
    <mergeCell ref="A21:B21"/>
    <mergeCell ref="C21:E21"/>
    <mergeCell ref="A22:B22"/>
    <mergeCell ref="C22:E22"/>
    <mergeCell ref="F22:H22"/>
    <mergeCell ref="B1:N2"/>
    <mergeCell ref="A18:B18"/>
    <mergeCell ref="C18:E18"/>
    <mergeCell ref="F18:H18"/>
    <mergeCell ref="A19:B19"/>
    <mergeCell ref="C19:E19"/>
  </mergeCells>
  <conditionalFormatting sqref="J4:J16">
    <cfRule type="cellIs" dxfId="527" priority="4" operator="greaterThan">
      <formula>0.0833333333333333</formula>
    </cfRule>
  </conditionalFormatting>
  <conditionalFormatting sqref="I4:J16">
    <cfRule type="cellIs" dxfId="526" priority="3" operator="greaterThan">
      <formula>0.0833333333333333</formula>
    </cfRule>
  </conditionalFormatting>
  <conditionalFormatting sqref="I4:J16">
    <cfRule type="cellIs" dxfId="525" priority="2" operator="lessThan">
      <formula>0.0833217592592593</formula>
    </cfRule>
  </conditionalFormatting>
  <conditionalFormatting sqref="I4:I16">
    <cfRule type="cellIs" dxfId="524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31.5703125" style="2" bestFit="1" customWidth="1"/>
  </cols>
  <sheetData>
    <row r="1" spans="1:16" x14ac:dyDescent="0.25">
      <c r="B1" s="106" t="s">
        <v>252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122</v>
      </c>
      <c r="C4" s="52">
        <v>0.32847222222222222</v>
      </c>
      <c r="D4" s="52">
        <v>0.33124999999999999</v>
      </c>
      <c r="E4" s="24">
        <f>(D4-C4)</f>
        <v>2.7777777777777679E-3</v>
      </c>
      <c r="F4" s="52">
        <v>0.33749999999999997</v>
      </c>
      <c r="G4" s="24">
        <f>(F4-D4)</f>
        <v>6.2499999999999778E-3</v>
      </c>
      <c r="H4" s="52">
        <v>0.37013888888888885</v>
      </c>
      <c r="I4" s="24">
        <f>(H4-C4)</f>
        <v>4.166666666666663E-2</v>
      </c>
      <c r="J4" s="25">
        <f>(H4-F4)</f>
        <v>3.2638888888888884E-2</v>
      </c>
      <c r="K4" s="32"/>
    </row>
    <row r="5" spans="1:16" x14ac:dyDescent="0.25">
      <c r="A5" s="2">
        <v>2</v>
      </c>
      <c r="B5" s="35" t="s">
        <v>123</v>
      </c>
      <c r="C5" s="52">
        <v>0.3347222222222222</v>
      </c>
      <c r="D5" s="52">
        <v>0.33888888888888885</v>
      </c>
      <c r="E5" s="24">
        <f>(D5-C5)</f>
        <v>4.1666666666666519E-3</v>
      </c>
      <c r="F5" s="52">
        <v>0.34652777777777777</v>
      </c>
      <c r="G5" s="24">
        <f>(F5-D5)</f>
        <v>7.6388888888889173E-3</v>
      </c>
      <c r="H5" s="52">
        <v>0.37222222222222223</v>
      </c>
      <c r="I5" s="24">
        <f t="shared" ref="I5:I30" si="0">(H5-C5)</f>
        <v>3.7500000000000033E-2</v>
      </c>
      <c r="J5" s="25">
        <f t="shared" ref="J5:J30" si="1">(H5-F5)</f>
        <v>2.5694444444444464E-2</v>
      </c>
      <c r="K5" s="32"/>
    </row>
    <row r="6" spans="1:16" x14ac:dyDescent="0.25">
      <c r="A6" s="2">
        <v>3</v>
      </c>
      <c r="B6" s="35" t="s">
        <v>124</v>
      </c>
      <c r="C6" s="52">
        <v>0.33124999999999999</v>
      </c>
      <c r="D6" s="49"/>
      <c r="E6" s="24"/>
      <c r="F6" s="49">
        <v>0.37152777777777773</v>
      </c>
      <c r="G6" s="24"/>
      <c r="H6" s="52">
        <v>0.40347222222222223</v>
      </c>
      <c r="I6" s="24">
        <f t="shared" si="0"/>
        <v>7.2222222222222243E-2</v>
      </c>
      <c r="J6" s="25">
        <f t="shared" si="1"/>
        <v>3.1944444444444497E-2</v>
      </c>
      <c r="K6" s="32" t="s">
        <v>154</v>
      </c>
    </row>
    <row r="7" spans="1:16" x14ac:dyDescent="0.25">
      <c r="A7" s="2">
        <v>4</v>
      </c>
      <c r="B7" s="35" t="s">
        <v>125</v>
      </c>
      <c r="C7" s="21"/>
      <c r="D7" s="52">
        <v>0.41597222222222219</v>
      </c>
      <c r="E7" s="24">
        <f t="shared" ref="E7:E30" si="2">(D7-C7)</f>
        <v>0.41597222222222219</v>
      </c>
      <c r="F7" s="52">
        <v>0.43055555555555558</v>
      </c>
      <c r="G7" s="24">
        <f t="shared" ref="G7:G30" si="3">(F7-D7)</f>
        <v>1.4583333333333393E-2</v>
      </c>
      <c r="H7" s="52">
        <v>0.52847222222222223</v>
      </c>
      <c r="I7" s="24">
        <f t="shared" si="0"/>
        <v>0.52847222222222223</v>
      </c>
      <c r="J7" s="25">
        <f t="shared" si="1"/>
        <v>9.7916666666666652E-2</v>
      </c>
      <c r="K7" s="32" t="s">
        <v>149</v>
      </c>
    </row>
    <row r="8" spans="1:16" x14ac:dyDescent="0.25">
      <c r="A8" s="2">
        <v>5</v>
      </c>
      <c r="B8" s="35" t="s">
        <v>126</v>
      </c>
      <c r="C8" s="52">
        <v>0.42708333333333331</v>
      </c>
      <c r="D8" s="49">
        <v>0.4201388888888889</v>
      </c>
      <c r="E8" s="24"/>
      <c r="F8" s="52">
        <v>0.45833333333333331</v>
      </c>
      <c r="G8" s="24">
        <f t="shared" si="3"/>
        <v>3.819444444444442E-2</v>
      </c>
      <c r="H8" s="52">
        <v>0.51458333333333328</v>
      </c>
      <c r="I8" s="24">
        <f t="shared" si="0"/>
        <v>8.7499999999999967E-2</v>
      </c>
      <c r="J8" s="25">
        <f t="shared" si="1"/>
        <v>5.6249999999999967E-2</v>
      </c>
      <c r="K8" s="32" t="s">
        <v>58</v>
      </c>
    </row>
    <row r="9" spans="1:16" x14ac:dyDescent="0.25">
      <c r="A9" s="2">
        <v>6</v>
      </c>
      <c r="B9" s="35" t="s">
        <v>127</v>
      </c>
      <c r="C9" s="52">
        <v>0.39166666666666666</v>
      </c>
      <c r="D9" s="52">
        <v>0.4201388888888889</v>
      </c>
      <c r="E9" s="24">
        <f t="shared" si="2"/>
        <v>2.8472222222222232E-2</v>
      </c>
      <c r="F9" s="52">
        <v>0.45833333333333331</v>
      </c>
      <c r="G9" s="24">
        <f t="shared" si="3"/>
        <v>3.819444444444442E-2</v>
      </c>
      <c r="H9" s="52">
        <v>0.51527777777777783</v>
      </c>
      <c r="I9" s="24">
        <f t="shared" si="0"/>
        <v>0.12361111111111117</v>
      </c>
      <c r="J9" s="25">
        <f t="shared" si="1"/>
        <v>5.694444444444452E-2</v>
      </c>
      <c r="K9" s="32"/>
    </row>
    <row r="10" spans="1:16" x14ac:dyDescent="0.25">
      <c r="A10" s="2">
        <v>7</v>
      </c>
      <c r="B10" s="35" t="s">
        <v>128</v>
      </c>
      <c r="C10" s="52">
        <v>0.4548611111111111</v>
      </c>
      <c r="D10" s="52">
        <v>0.46319444444444446</v>
      </c>
      <c r="E10" s="24">
        <f t="shared" si="2"/>
        <v>8.3333333333333592E-3</v>
      </c>
      <c r="F10" s="52">
        <v>0.47430555555555554</v>
      </c>
      <c r="G10" s="24">
        <f t="shared" si="3"/>
        <v>1.1111111111111072E-2</v>
      </c>
      <c r="H10" s="52">
        <v>0.51736111111111105</v>
      </c>
      <c r="I10" s="24">
        <f t="shared" si="0"/>
        <v>6.2499999999999944E-2</v>
      </c>
      <c r="J10" s="25">
        <f t="shared" si="1"/>
        <v>4.3055555555555514E-2</v>
      </c>
      <c r="K10" s="32"/>
    </row>
    <row r="11" spans="1:16" x14ac:dyDescent="0.25">
      <c r="A11" s="2">
        <v>8</v>
      </c>
      <c r="B11" s="35" t="s">
        <v>129</v>
      </c>
      <c r="C11" s="21"/>
      <c r="D11" s="52">
        <v>0.47916666666666669</v>
      </c>
      <c r="E11" s="24">
        <f t="shared" si="2"/>
        <v>0.47916666666666669</v>
      </c>
      <c r="F11" s="52">
        <v>0.51666666666666672</v>
      </c>
      <c r="G11" s="24">
        <f t="shared" si="3"/>
        <v>3.7500000000000033E-2</v>
      </c>
      <c r="H11" s="52">
        <v>0.56458333333333333</v>
      </c>
      <c r="I11" s="24"/>
      <c r="J11" s="25">
        <f t="shared" si="1"/>
        <v>4.7916666666666607E-2</v>
      </c>
      <c r="K11" s="32" t="s">
        <v>150</v>
      </c>
      <c r="L11" s="39"/>
    </row>
    <row r="12" spans="1:16" x14ac:dyDescent="0.25">
      <c r="A12" s="2">
        <v>9</v>
      </c>
      <c r="B12" s="35" t="s">
        <v>130</v>
      </c>
      <c r="C12" s="52">
        <v>0.48125000000000001</v>
      </c>
      <c r="D12" s="52">
        <v>0.4909722222222222</v>
      </c>
      <c r="E12" s="24">
        <f t="shared" si="2"/>
        <v>9.7222222222221877E-3</v>
      </c>
      <c r="F12" s="52">
        <v>0.51250000000000007</v>
      </c>
      <c r="G12" s="24">
        <f t="shared" si="3"/>
        <v>2.1527777777777868E-2</v>
      </c>
      <c r="H12" s="52">
        <v>0.5625</v>
      </c>
      <c r="I12" s="24">
        <f t="shared" si="0"/>
        <v>8.1249999999999989E-2</v>
      </c>
      <c r="J12" s="25">
        <f t="shared" si="1"/>
        <v>4.9999999999999933E-2</v>
      </c>
      <c r="K12" s="32"/>
    </row>
    <row r="13" spans="1:16" x14ac:dyDescent="0.25">
      <c r="A13" s="2">
        <v>10</v>
      </c>
      <c r="B13" s="35" t="s">
        <v>131</v>
      </c>
      <c r="C13" s="52">
        <v>0.50208333333333333</v>
      </c>
      <c r="D13" s="52">
        <v>0.50416666666666665</v>
      </c>
      <c r="E13" s="24">
        <f t="shared" si="2"/>
        <v>2.0833333333333259E-3</v>
      </c>
      <c r="F13" s="49">
        <v>0.53055555555555556</v>
      </c>
      <c r="G13" s="24">
        <f t="shared" si="3"/>
        <v>2.6388888888888906E-2</v>
      </c>
      <c r="H13" s="49">
        <v>0.64930555555555558</v>
      </c>
      <c r="I13" s="24">
        <f t="shared" si="0"/>
        <v>0.14722222222222225</v>
      </c>
      <c r="J13" s="25">
        <f t="shared" si="1"/>
        <v>0.11875000000000002</v>
      </c>
      <c r="K13" s="32"/>
    </row>
    <row r="14" spans="1:16" x14ac:dyDescent="0.25">
      <c r="A14" s="2">
        <v>11</v>
      </c>
      <c r="B14" s="35" t="s">
        <v>132</v>
      </c>
      <c r="C14" s="52">
        <v>0.4861111111111111</v>
      </c>
      <c r="D14" s="52">
        <v>0.50416666666666665</v>
      </c>
      <c r="E14" s="24">
        <f t="shared" si="2"/>
        <v>1.8055555555555547E-2</v>
      </c>
      <c r="F14" s="52">
        <v>0.53125</v>
      </c>
      <c r="G14" s="24">
        <f t="shared" si="3"/>
        <v>2.7083333333333348E-2</v>
      </c>
      <c r="H14" s="52">
        <v>0.59652777777777777</v>
      </c>
      <c r="I14" s="24">
        <f t="shared" si="0"/>
        <v>0.11041666666666666</v>
      </c>
      <c r="J14" s="25">
        <f t="shared" si="1"/>
        <v>6.5277777777777768E-2</v>
      </c>
      <c r="K14" s="32"/>
    </row>
    <row r="15" spans="1:16" x14ac:dyDescent="0.25">
      <c r="A15" s="2">
        <v>12</v>
      </c>
      <c r="B15" s="35" t="s">
        <v>133</v>
      </c>
      <c r="C15" s="52">
        <v>0.5131944444444444</v>
      </c>
      <c r="D15" s="52">
        <v>0.52361111111111114</v>
      </c>
      <c r="E15" s="24">
        <f t="shared" si="2"/>
        <v>1.0416666666666741E-2</v>
      </c>
      <c r="F15" s="49">
        <v>0.53680555555555554</v>
      </c>
      <c r="G15" s="24">
        <f t="shared" si="3"/>
        <v>1.3194444444444398E-2</v>
      </c>
      <c r="H15" s="49">
        <v>0.61944444444444446</v>
      </c>
      <c r="I15" s="24">
        <f t="shared" si="0"/>
        <v>0.10625000000000007</v>
      </c>
      <c r="J15" s="25">
        <f t="shared" si="1"/>
        <v>8.2638888888888928E-2</v>
      </c>
      <c r="K15" s="32"/>
    </row>
    <row r="16" spans="1:16" x14ac:dyDescent="0.25">
      <c r="A16" s="2">
        <v>13</v>
      </c>
      <c r="B16" s="35" t="s">
        <v>134</v>
      </c>
      <c r="C16" s="52">
        <v>0.62708333333333333</v>
      </c>
      <c r="D16" s="57">
        <v>0.63194444444444442</v>
      </c>
      <c r="E16" s="24">
        <f t="shared" si="2"/>
        <v>4.8611111111110938E-3</v>
      </c>
      <c r="F16" s="21"/>
      <c r="G16" s="24"/>
      <c r="H16" s="52">
        <v>0.69513888888888886</v>
      </c>
      <c r="I16" s="24">
        <f t="shared" si="0"/>
        <v>6.8055555555555536E-2</v>
      </c>
      <c r="J16" s="25"/>
      <c r="K16" s="32" t="s">
        <v>151</v>
      </c>
    </row>
    <row r="17" spans="1:11" x14ac:dyDescent="0.25">
      <c r="A17" s="2">
        <v>14</v>
      </c>
      <c r="B17" s="35" t="s">
        <v>135</v>
      </c>
      <c r="C17" s="52">
        <v>0.50902777777777775</v>
      </c>
      <c r="D17" s="52">
        <v>0.5444444444444444</v>
      </c>
      <c r="E17" s="24">
        <f t="shared" si="2"/>
        <v>3.5416666666666652E-2</v>
      </c>
      <c r="F17" s="52">
        <v>0.5708333333333333</v>
      </c>
      <c r="G17" s="24">
        <f t="shared" si="3"/>
        <v>2.6388888888888906E-2</v>
      </c>
      <c r="H17" s="52">
        <v>0.63402777777777775</v>
      </c>
      <c r="I17" s="24">
        <f t="shared" si="0"/>
        <v>0.125</v>
      </c>
      <c r="J17" s="25">
        <f t="shared" si="1"/>
        <v>6.3194444444444442E-2</v>
      </c>
      <c r="K17" s="32"/>
    </row>
    <row r="18" spans="1:11" x14ac:dyDescent="0.25">
      <c r="A18" s="2">
        <v>15</v>
      </c>
      <c r="B18" s="35" t="s">
        <v>136</v>
      </c>
      <c r="C18" s="52">
        <v>0.47222222222222227</v>
      </c>
      <c r="D18" s="52">
        <v>0.55902777777777779</v>
      </c>
      <c r="E18" s="24">
        <f t="shared" si="2"/>
        <v>8.6805555555555525E-2</v>
      </c>
      <c r="F18" s="52">
        <v>0.56944444444444442</v>
      </c>
      <c r="G18" s="24">
        <f t="shared" si="3"/>
        <v>1.041666666666663E-2</v>
      </c>
      <c r="H18" s="52">
        <v>0.63194444444444442</v>
      </c>
      <c r="I18" s="24">
        <f t="shared" si="0"/>
        <v>0.15972222222222215</v>
      </c>
      <c r="J18" s="25">
        <f t="shared" si="1"/>
        <v>6.25E-2</v>
      </c>
      <c r="K18" s="32"/>
    </row>
    <row r="19" spans="1:11" x14ac:dyDescent="0.25">
      <c r="A19" s="2">
        <v>16</v>
      </c>
      <c r="B19" s="35" t="s">
        <v>137</v>
      </c>
      <c r="C19" s="52">
        <v>0.57430555555555551</v>
      </c>
      <c r="D19" s="52">
        <v>0.57708333333333328</v>
      </c>
      <c r="E19" s="24">
        <f t="shared" si="2"/>
        <v>2.7777777777777679E-3</v>
      </c>
      <c r="F19" s="49">
        <v>0.61111111111111105</v>
      </c>
      <c r="G19" s="24">
        <f t="shared" si="3"/>
        <v>3.4027777777777768E-2</v>
      </c>
      <c r="H19" s="49">
        <v>0.69861111111111107</v>
      </c>
      <c r="I19" s="24">
        <f t="shared" si="0"/>
        <v>0.12430555555555556</v>
      </c>
      <c r="J19" s="25">
        <f t="shared" si="1"/>
        <v>8.7500000000000022E-2</v>
      </c>
      <c r="K19" s="32"/>
    </row>
    <row r="20" spans="1:11" x14ac:dyDescent="0.25">
      <c r="A20" s="2">
        <v>17</v>
      </c>
      <c r="B20" s="35" t="s">
        <v>138</v>
      </c>
      <c r="C20" s="52">
        <v>0.57708333333333328</v>
      </c>
      <c r="D20" s="52">
        <v>0.5805555555555556</v>
      </c>
      <c r="E20" s="24">
        <f t="shared" si="2"/>
        <v>3.4722222222223209E-3</v>
      </c>
      <c r="F20" s="52">
        <v>0.625</v>
      </c>
      <c r="G20" s="24">
        <f t="shared" si="3"/>
        <v>4.4444444444444398E-2</v>
      </c>
      <c r="H20" s="52">
        <v>0.70000000000000007</v>
      </c>
      <c r="I20" s="24">
        <f t="shared" si="0"/>
        <v>0.12291666666666679</v>
      </c>
      <c r="J20" s="25">
        <f t="shared" si="1"/>
        <v>7.5000000000000067E-2</v>
      </c>
      <c r="K20" s="50"/>
    </row>
    <row r="21" spans="1:11" x14ac:dyDescent="0.25">
      <c r="A21" s="2">
        <v>18</v>
      </c>
      <c r="B21" s="35" t="s">
        <v>139</v>
      </c>
      <c r="C21" s="52">
        <v>0.59722222222222221</v>
      </c>
      <c r="D21" s="52">
        <v>0.60486111111111118</v>
      </c>
      <c r="E21" s="24">
        <f t="shared" si="2"/>
        <v>7.6388888888889728E-3</v>
      </c>
      <c r="F21" s="52">
        <v>0.625</v>
      </c>
      <c r="G21" s="24">
        <f t="shared" si="3"/>
        <v>2.0138888888888817E-2</v>
      </c>
      <c r="H21" s="52">
        <v>0.69305555555555554</v>
      </c>
      <c r="I21" s="24">
        <f t="shared" si="0"/>
        <v>9.5833333333333326E-2</v>
      </c>
      <c r="J21" s="25">
        <f t="shared" si="1"/>
        <v>6.8055555555555536E-2</v>
      </c>
      <c r="K21" s="32"/>
    </row>
    <row r="22" spans="1:11" x14ac:dyDescent="0.25">
      <c r="A22" s="2">
        <v>19</v>
      </c>
      <c r="B22" s="35" t="s">
        <v>140</v>
      </c>
      <c r="C22" s="52">
        <v>0.625</v>
      </c>
      <c r="D22" s="52">
        <v>0.62777777777777777</v>
      </c>
      <c r="E22" s="24">
        <f t="shared" si="2"/>
        <v>2.7777777777777679E-3</v>
      </c>
      <c r="F22" s="52">
        <v>0.64236111111111105</v>
      </c>
      <c r="G22" s="24">
        <f t="shared" si="3"/>
        <v>1.4583333333333282E-2</v>
      </c>
      <c r="H22" s="52">
        <v>0.70208333333333339</v>
      </c>
      <c r="I22" s="24">
        <f t="shared" si="0"/>
        <v>7.7083333333333393E-2</v>
      </c>
      <c r="J22" s="25">
        <f t="shared" si="1"/>
        <v>5.9722222222222343E-2</v>
      </c>
      <c r="K22" s="32"/>
    </row>
    <row r="23" spans="1:11" x14ac:dyDescent="0.25">
      <c r="A23" s="2">
        <v>20</v>
      </c>
      <c r="B23" s="35" t="s">
        <v>141</v>
      </c>
      <c r="C23" s="52">
        <v>0.64166666666666672</v>
      </c>
      <c r="D23" s="52">
        <v>0.64722222222222225</v>
      </c>
      <c r="E23" s="24">
        <f t="shared" si="2"/>
        <v>5.5555555555555358E-3</v>
      </c>
      <c r="F23" s="21"/>
      <c r="G23" s="24"/>
      <c r="H23" s="52">
        <v>0.71527777777777779</v>
      </c>
      <c r="I23" s="24">
        <f t="shared" si="0"/>
        <v>7.3611111111111072E-2</v>
      </c>
      <c r="J23" s="25"/>
      <c r="K23" s="32" t="s">
        <v>152</v>
      </c>
    </row>
    <row r="24" spans="1:11" x14ac:dyDescent="0.25">
      <c r="A24" s="2">
        <v>21</v>
      </c>
      <c r="B24" s="35" t="s">
        <v>142</v>
      </c>
      <c r="C24" s="52">
        <v>0.6479166666666667</v>
      </c>
      <c r="D24" s="52">
        <v>0.64930555555555558</v>
      </c>
      <c r="E24" s="24">
        <f t="shared" si="2"/>
        <v>1.388888888888884E-3</v>
      </c>
      <c r="F24" s="21"/>
      <c r="G24" s="24"/>
      <c r="H24" s="52">
        <v>0.71250000000000002</v>
      </c>
      <c r="I24" s="24">
        <f t="shared" si="0"/>
        <v>6.4583333333333326E-2</v>
      </c>
      <c r="J24" s="25"/>
      <c r="K24" s="32" t="s">
        <v>152</v>
      </c>
    </row>
    <row r="25" spans="1:11" x14ac:dyDescent="0.25">
      <c r="A25" s="2">
        <v>22</v>
      </c>
      <c r="B25" s="35" t="s">
        <v>143</v>
      </c>
      <c r="C25" s="52">
        <v>0.66875000000000007</v>
      </c>
      <c r="D25" s="52">
        <v>0.68541666666666667</v>
      </c>
      <c r="E25" s="24">
        <f t="shared" si="2"/>
        <v>1.6666666666666607E-2</v>
      </c>
      <c r="F25" s="57">
        <v>0.69444444444444453</v>
      </c>
      <c r="G25" s="24">
        <f t="shared" si="3"/>
        <v>9.0277777777778567E-3</v>
      </c>
      <c r="H25" s="52">
        <v>0.74236111111111114</v>
      </c>
      <c r="I25" s="24">
        <f t="shared" si="0"/>
        <v>7.3611111111111072E-2</v>
      </c>
      <c r="J25" s="25">
        <f t="shared" si="1"/>
        <v>4.7916666666666607E-2</v>
      </c>
      <c r="K25" s="32"/>
    </row>
    <row r="26" spans="1:11" x14ac:dyDescent="0.25">
      <c r="A26" s="2">
        <v>23</v>
      </c>
      <c r="B26" s="35" t="s">
        <v>144</v>
      </c>
      <c r="C26" s="52">
        <v>0.66666666666666663</v>
      </c>
      <c r="D26" s="52">
        <v>0.67152777777777783</v>
      </c>
      <c r="E26" s="24">
        <f t="shared" si="2"/>
        <v>4.8611111111112049E-3</v>
      </c>
      <c r="F26" s="52">
        <v>0.69444444444444453</v>
      </c>
      <c r="G26" s="24">
        <f t="shared" si="3"/>
        <v>2.2916666666666696E-2</v>
      </c>
      <c r="H26" s="52">
        <v>0.73958333333333337</v>
      </c>
      <c r="I26" s="24">
        <f t="shared" si="0"/>
        <v>7.2916666666666741E-2</v>
      </c>
      <c r="J26" s="25">
        <f t="shared" si="1"/>
        <v>4.513888888888884E-2</v>
      </c>
      <c r="K26" s="32"/>
    </row>
    <row r="27" spans="1:11" x14ac:dyDescent="0.25">
      <c r="A27" s="2">
        <v>24</v>
      </c>
      <c r="B27" s="18" t="s">
        <v>145</v>
      </c>
      <c r="C27" s="52">
        <v>0.73749999999999993</v>
      </c>
      <c r="D27" s="52">
        <v>0.74305555555555547</v>
      </c>
      <c r="E27" s="24">
        <f t="shared" si="2"/>
        <v>5.5555555555555358E-3</v>
      </c>
      <c r="F27" s="52">
        <v>0.75555555555555554</v>
      </c>
      <c r="G27" s="24">
        <f t="shared" si="3"/>
        <v>1.2500000000000067E-2</v>
      </c>
      <c r="H27" s="52">
        <v>0.78402777777777777</v>
      </c>
      <c r="I27" s="24">
        <f t="shared" si="0"/>
        <v>4.6527777777777835E-2</v>
      </c>
      <c r="J27" s="25">
        <f t="shared" si="1"/>
        <v>2.8472222222222232E-2</v>
      </c>
      <c r="K27" s="32"/>
    </row>
    <row r="28" spans="1:11" x14ac:dyDescent="0.25">
      <c r="A28" s="2">
        <v>25</v>
      </c>
      <c r="B28" s="18" t="s">
        <v>146</v>
      </c>
      <c r="C28" s="21"/>
      <c r="D28" s="52">
        <v>0.7597222222222223</v>
      </c>
      <c r="E28" s="24">
        <f t="shared" si="2"/>
        <v>0.7597222222222223</v>
      </c>
      <c r="F28" s="52">
        <v>0.76874999999999993</v>
      </c>
      <c r="G28" s="24">
        <f t="shared" si="3"/>
        <v>9.0277777777776347E-3</v>
      </c>
      <c r="H28" s="52">
        <v>0.79652777777777783</v>
      </c>
      <c r="I28" s="24"/>
      <c r="J28" s="25">
        <f t="shared" si="1"/>
        <v>2.7777777777777901E-2</v>
      </c>
      <c r="K28" s="32" t="s">
        <v>149</v>
      </c>
    </row>
    <row r="29" spans="1:11" x14ac:dyDescent="0.25">
      <c r="A29" s="2">
        <v>26</v>
      </c>
      <c r="B29" s="18" t="s">
        <v>147</v>
      </c>
      <c r="C29" s="21"/>
      <c r="D29" s="21"/>
      <c r="E29" s="24">
        <f t="shared" si="2"/>
        <v>0</v>
      </c>
      <c r="F29" s="52">
        <v>0.78819444444444453</v>
      </c>
      <c r="G29" s="24">
        <f t="shared" si="3"/>
        <v>0.78819444444444453</v>
      </c>
      <c r="H29" s="52">
        <v>0.80347222222222225</v>
      </c>
      <c r="I29" s="24"/>
      <c r="J29" s="25">
        <f t="shared" si="1"/>
        <v>1.5277777777777724E-2</v>
      </c>
      <c r="K29" s="32" t="s">
        <v>153</v>
      </c>
    </row>
    <row r="30" spans="1:11" x14ac:dyDescent="0.25">
      <c r="A30" s="2">
        <v>27</v>
      </c>
      <c r="B30" s="18" t="s">
        <v>148</v>
      </c>
      <c r="C30" s="52">
        <v>0.7597222222222223</v>
      </c>
      <c r="D30" s="52">
        <v>0.77500000000000002</v>
      </c>
      <c r="E30" s="24">
        <f t="shared" si="2"/>
        <v>1.5277777777777724E-2</v>
      </c>
      <c r="F30" s="52">
        <v>0.78472222222222221</v>
      </c>
      <c r="G30" s="24">
        <f t="shared" si="3"/>
        <v>9.7222222222221877E-3</v>
      </c>
      <c r="H30" s="52">
        <v>0.80208333333333337</v>
      </c>
      <c r="I30" s="24">
        <f t="shared" si="0"/>
        <v>4.2361111111111072E-2</v>
      </c>
      <c r="J30" s="25">
        <f t="shared" si="1"/>
        <v>1.736111111111116E-2</v>
      </c>
      <c r="K30" s="32"/>
    </row>
    <row r="31" spans="1:11" ht="15.75" thickBot="1" x14ac:dyDescent="0.3">
      <c r="B31" s="58"/>
      <c r="C31" s="59"/>
      <c r="D31" s="59"/>
      <c r="E31" s="60"/>
      <c r="F31" s="59"/>
      <c r="G31" s="60"/>
      <c r="H31" s="59"/>
      <c r="I31" s="60"/>
      <c r="J31" s="60"/>
      <c r="K31" s="61"/>
    </row>
    <row r="32" spans="1:11" ht="16.5" thickBot="1" x14ac:dyDescent="0.3">
      <c r="A32" s="102" t="s">
        <v>57</v>
      </c>
      <c r="B32" s="103"/>
      <c r="C32" s="119">
        <v>27</v>
      </c>
      <c r="D32" s="120"/>
      <c r="E32" s="120"/>
      <c r="F32" s="116"/>
      <c r="G32" s="117"/>
      <c r="H32" s="118"/>
    </row>
    <row r="33" spans="1:13" ht="15.75" thickBot="1" x14ac:dyDescent="0.3">
      <c r="A33" s="104" t="s">
        <v>72</v>
      </c>
      <c r="B33" s="105"/>
      <c r="C33" s="121">
        <v>2.5451388888888888</v>
      </c>
      <c r="D33" s="122"/>
      <c r="E33" s="122"/>
      <c r="F33" s="40"/>
      <c r="G33" s="41"/>
      <c r="H33" s="42"/>
    </row>
    <row r="34" spans="1:13" ht="16.5" thickBot="1" x14ac:dyDescent="0.3">
      <c r="A34" s="102" t="s">
        <v>73</v>
      </c>
      <c r="B34" s="103"/>
      <c r="C34" s="135">
        <f>AVERAGE(I4:I30)</f>
        <v>0.10604745370370371</v>
      </c>
      <c r="D34" s="114"/>
      <c r="E34" s="114"/>
      <c r="F34" s="115">
        <f>AVERAGE(I4:I30)</f>
        <v>0.10604745370370371</v>
      </c>
      <c r="G34" s="115"/>
      <c r="H34" s="115"/>
    </row>
    <row r="35" spans="1:13" ht="15.75" thickBot="1" x14ac:dyDescent="0.3">
      <c r="A35" s="104" t="s">
        <v>74</v>
      </c>
      <c r="B35" s="105"/>
      <c r="C35" s="121">
        <v>1.3069444444444445</v>
      </c>
      <c r="D35" s="122"/>
      <c r="E35" s="122"/>
      <c r="F35" s="43"/>
      <c r="G35" s="44"/>
      <c r="H35" s="45"/>
    </row>
    <row r="36" spans="1:13" ht="16.5" thickBot="1" x14ac:dyDescent="0.3">
      <c r="A36" s="102" t="s">
        <v>56</v>
      </c>
      <c r="B36" s="103"/>
      <c r="C36" s="113">
        <f>AVERAGE(Tabela612[TEMPO COCLUSÃO LAB.])</f>
        <v>5.4456018518518522E-2</v>
      </c>
      <c r="D36" s="114"/>
      <c r="E36" s="114"/>
      <c r="F36" s="110">
        <f>AVERAGE(J4:J30)</f>
        <v>5.4456018518518522E-2</v>
      </c>
      <c r="G36" s="111"/>
      <c r="H36" s="112"/>
    </row>
    <row r="37" spans="1:13" ht="15.75" thickBot="1" x14ac:dyDescent="0.3">
      <c r="A37" s="107" t="s">
        <v>75</v>
      </c>
      <c r="B37" s="107"/>
      <c r="C37" s="109">
        <v>6</v>
      </c>
      <c r="D37" s="109"/>
      <c r="E37" s="109"/>
      <c r="F37" s="108">
        <v>1.6199999999999999E-2</v>
      </c>
      <c r="G37" s="108"/>
      <c r="H37" s="108"/>
    </row>
    <row r="38" spans="1:13" x14ac:dyDescent="0.25">
      <c r="G38" s="3"/>
    </row>
    <row r="46" spans="1:13" x14ac:dyDescent="0.25">
      <c r="M46" s="38"/>
    </row>
    <row r="48" spans="1:13" x14ac:dyDescent="0.25">
      <c r="M48" s="38"/>
    </row>
    <row r="50" spans="14:14" x14ac:dyDescent="0.25">
      <c r="N50" s="30"/>
    </row>
    <row r="51" spans="14:14" x14ac:dyDescent="0.25">
      <c r="N51" s="37"/>
    </row>
  </sheetData>
  <mergeCells count="17">
    <mergeCell ref="A37:B37"/>
    <mergeCell ref="C37:E37"/>
    <mergeCell ref="F37:H37"/>
    <mergeCell ref="A34:B34"/>
    <mergeCell ref="C34:E34"/>
    <mergeCell ref="F34:H34"/>
    <mergeCell ref="A35:B35"/>
    <mergeCell ref="C35:E35"/>
    <mergeCell ref="A36:B36"/>
    <mergeCell ref="C36:E36"/>
    <mergeCell ref="F36:H36"/>
    <mergeCell ref="B1:N2"/>
    <mergeCell ref="A32:B32"/>
    <mergeCell ref="C32:E32"/>
    <mergeCell ref="F32:H32"/>
    <mergeCell ref="A33:B33"/>
    <mergeCell ref="C33:E33"/>
  </mergeCells>
  <conditionalFormatting sqref="J4:J31">
    <cfRule type="cellIs" dxfId="510" priority="4" operator="greaterThan">
      <formula>0.0833333333333333</formula>
    </cfRule>
  </conditionalFormatting>
  <conditionalFormatting sqref="I4:J31">
    <cfRule type="cellIs" dxfId="509" priority="3" operator="greaterThan">
      <formula>0.0833333333333333</formula>
    </cfRule>
  </conditionalFormatting>
  <conditionalFormatting sqref="I4:J31">
    <cfRule type="cellIs" dxfId="508" priority="2" operator="lessThan">
      <formula>0.0833217592592593</formula>
    </cfRule>
  </conditionalFormatting>
  <conditionalFormatting sqref="I4:I31">
    <cfRule type="cellIs" dxfId="507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3" sqref="B3"/>
    </sheetView>
  </sheetViews>
  <sheetFormatPr defaultRowHeight="15" x14ac:dyDescent="0.25"/>
  <cols>
    <col min="1" max="1" width="4.42578125" style="2" customWidth="1"/>
    <col min="2" max="2" width="36.28515625" style="2" bestFit="1" customWidth="1"/>
    <col min="3" max="3" width="8.42578125" style="5" customWidth="1"/>
    <col min="4" max="4" width="9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38.85546875" style="2" bestFit="1" customWidth="1"/>
  </cols>
  <sheetData>
    <row r="1" spans="1:16" x14ac:dyDescent="0.25">
      <c r="B1" s="106" t="s">
        <v>256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46" t="s">
        <v>155</v>
      </c>
      <c r="C4" s="62"/>
      <c r="D4" s="63">
        <v>0.81944444444444453</v>
      </c>
      <c r="E4" s="24">
        <f>(D4-C4)</f>
        <v>0.81944444444444453</v>
      </c>
      <c r="F4" s="67">
        <v>0.82291666666666663</v>
      </c>
      <c r="G4" s="24">
        <f>(F4-D4)</f>
        <v>3.4722222222220989E-3</v>
      </c>
      <c r="H4" s="63">
        <v>0.8569444444444444</v>
      </c>
      <c r="I4" s="24"/>
      <c r="J4" s="25">
        <f>(H4-F4)</f>
        <v>3.4027777777777768E-2</v>
      </c>
      <c r="K4" s="32" t="s">
        <v>149</v>
      </c>
    </row>
    <row r="5" spans="1:16" x14ac:dyDescent="0.25">
      <c r="A5" s="2">
        <v>2</v>
      </c>
      <c r="B5" s="64" t="s">
        <v>156</v>
      </c>
      <c r="C5" s="65" t="s">
        <v>157</v>
      </c>
      <c r="D5" s="89"/>
      <c r="E5" s="68"/>
      <c r="F5" s="68"/>
      <c r="G5" s="24">
        <f>(F5-D5)</f>
        <v>0</v>
      </c>
      <c r="H5" s="69"/>
      <c r="I5" s="24"/>
      <c r="J5" s="25"/>
      <c r="K5" s="70" t="s">
        <v>160</v>
      </c>
    </row>
    <row r="6" spans="1:16" x14ac:dyDescent="0.25">
      <c r="A6" s="2">
        <v>3</v>
      </c>
      <c r="B6" s="18" t="s">
        <v>158</v>
      </c>
      <c r="C6" s="62"/>
      <c r="D6" s="66">
        <v>0.84375</v>
      </c>
      <c r="E6" s="24">
        <f t="shared" ref="E6:E13" si="0">(D6-C6)</f>
        <v>0.84375</v>
      </c>
      <c r="F6" s="66">
        <v>0.86041666666666661</v>
      </c>
      <c r="G6" s="24">
        <f t="shared" ref="G6:G13" si="1">(F6-D6)</f>
        <v>1.6666666666666607E-2</v>
      </c>
      <c r="H6" s="66">
        <v>0.9145833333333333</v>
      </c>
      <c r="I6" s="24"/>
      <c r="J6" s="25">
        <f t="shared" ref="J6:J13" si="2">(H6-F6)</f>
        <v>5.4166666666666696E-2</v>
      </c>
      <c r="K6" s="32" t="s">
        <v>149</v>
      </c>
    </row>
    <row r="7" spans="1:16" x14ac:dyDescent="0.25">
      <c r="A7" s="2">
        <v>4</v>
      </c>
      <c r="B7" s="18" t="s">
        <v>159</v>
      </c>
      <c r="C7" s="52">
        <v>0.88611111111111107</v>
      </c>
      <c r="D7" s="52">
        <v>0.89236111111111116</v>
      </c>
      <c r="E7" s="24">
        <f t="shared" si="0"/>
        <v>6.2500000000000888E-3</v>
      </c>
      <c r="F7" s="52">
        <v>0.8930555555555556</v>
      </c>
      <c r="G7" s="24">
        <f t="shared" si="1"/>
        <v>6.9444444444444198E-4</v>
      </c>
      <c r="H7" s="52">
        <v>0.94166666666666676</v>
      </c>
      <c r="I7" s="24">
        <f t="shared" ref="I7:I13" si="3">(H7-C7)</f>
        <v>5.5555555555555691E-2</v>
      </c>
      <c r="J7" s="25">
        <f t="shared" si="2"/>
        <v>4.861111111111116E-2</v>
      </c>
      <c r="K7" s="32"/>
    </row>
    <row r="8" spans="1:16" x14ac:dyDescent="0.25">
      <c r="A8" s="2">
        <v>5</v>
      </c>
      <c r="B8" s="35" t="s">
        <v>161</v>
      </c>
      <c r="C8" s="21"/>
      <c r="D8" s="52">
        <v>0.30763888888888891</v>
      </c>
      <c r="E8" s="24">
        <f t="shared" si="0"/>
        <v>0.30763888888888891</v>
      </c>
      <c r="F8" s="57">
        <v>0.3125</v>
      </c>
      <c r="G8" s="24">
        <f t="shared" si="1"/>
        <v>4.8611111111110938E-3</v>
      </c>
      <c r="H8" s="52">
        <v>0.32777777777777778</v>
      </c>
      <c r="I8" s="24"/>
      <c r="J8" s="25">
        <f t="shared" si="2"/>
        <v>1.5277777777777779E-2</v>
      </c>
      <c r="K8" s="32" t="s">
        <v>165</v>
      </c>
    </row>
    <row r="9" spans="1:16" x14ac:dyDescent="0.25">
      <c r="A9" s="2">
        <v>6</v>
      </c>
      <c r="B9" s="35" t="s">
        <v>162</v>
      </c>
      <c r="C9" s="63">
        <v>0.39861111111111108</v>
      </c>
      <c r="D9" s="52">
        <v>0.40972222222222227</v>
      </c>
      <c r="E9" s="24">
        <f t="shared" si="0"/>
        <v>1.1111111111111183E-2</v>
      </c>
      <c r="F9" s="63">
        <v>0.42708333333333331</v>
      </c>
      <c r="G9" s="24">
        <f t="shared" si="1"/>
        <v>1.7361111111111049E-2</v>
      </c>
      <c r="H9" s="52">
        <v>0.4770833333333333</v>
      </c>
      <c r="I9" s="24">
        <f t="shared" si="3"/>
        <v>7.8472222222222221E-2</v>
      </c>
      <c r="J9" s="25">
        <f t="shared" si="2"/>
        <v>4.9999999999999989E-2</v>
      </c>
      <c r="K9" s="32"/>
    </row>
    <row r="10" spans="1:16" x14ac:dyDescent="0.25">
      <c r="A10" s="2">
        <v>7</v>
      </c>
      <c r="B10" s="71" t="s">
        <v>163</v>
      </c>
      <c r="C10" s="62"/>
      <c r="D10" s="72">
        <v>0.99097222222222225</v>
      </c>
      <c r="E10" s="24">
        <f t="shared" si="0"/>
        <v>0.99097222222222225</v>
      </c>
      <c r="F10" s="80"/>
      <c r="G10" s="24"/>
      <c r="H10" s="84">
        <v>1.0416666666666666E-2</v>
      </c>
      <c r="I10" s="24">
        <f t="shared" si="3"/>
        <v>1.0416666666666666E-2</v>
      </c>
      <c r="J10" s="25">
        <f t="shared" si="2"/>
        <v>1.0416666666666666E-2</v>
      </c>
      <c r="K10" s="70" t="s">
        <v>166</v>
      </c>
    </row>
    <row r="11" spans="1:16" x14ac:dyDescent="0.25">
      <c r="A11" s="2">
        <v>8</v>
      </c>
      <c r="B11" s="73"/>
      <c r="C11" s="74"/>
      <c r="D11" s="75">
        <v>2.2222222222222223E-2</v>
      </c>
      <c r="E11" s="24">
        <f t="shared" si="0"/>
        <v>2.2222222222222223E-2</v>
      </c>
      <c r="F11" s="81"/>
      <c r="G11" s="24"/>
      <c r="H11" s="84"/>
      <c r="I11" s="24"/>
      <c r="J11" s="25"/>
      <c r="K11" s="86" t="s">
        <v>167</v>
      </c>
      <c r="L11" s="39"/>
    </row>
    <row r="12" spans="1:16" x14ac:dyDescent="0.25">
      <c r="A12" s="2">
        <v>9</v>
      </c>
      <c r="B12" s="76"/>
      <c r="C12" s="77"/>
      <c r="D12" s="78">
        <v>0.12013888888888889</v>
      </c>
      <c r="E12" s="24">
        <f t="shared" si="0"/>
        <v>0.12013888888888889</v>
      </c>
      <c r="F12" s="82"/>
      <c r="G12" s="24"/>
      <c r="H12" s="85"/>
      <c r="I12" s="24"/>
      <c r="J12" s="25"/>
      <c r="K12" s="87"/>
    </row>
    <row r="13" spans="1:16" x14ac:dyDescent="0.25">
      <c r="A13" s="2">
        <v>10</v>
      </c>
      <c r="B13" s="79" t="s">
        <v>164</v>
      </c>
      <c r="C13" s="66">
        <v>0.24166666666666667</v>
      </c>
      <c r="D13" s="66">
        <v>0.28333333333333333</v>
      </c>
      <c r="E13" s="24">
        <f t="shared" si="0"/>
        <v>4.1666666666666657E-2</v>
      </c>
      <c r="F13" s="83">
        <v>0.28611111111111115</v>
      </c>
      <c r="G13" s="24">
        <f t="shared" si="1"/>
        <v>2.7777777777778234E-3</v>
      </c>
      <c r="H13" s="66">
        <v>0.30069444444444443</v>
      </c>
      <c r="I13" s="24">
        <f t="shared" si="3"/>
        <v>5.9027777777777762E-2</v>
      </c>
      <c r="J13" s="25">
        <f t="shared" si="2"/>
        <v>1.4583333333333282E-2</v>
      </c>
      <c r="K13" s="88"/>
    </row>
    <row r="14" spans="1:16" x14ac:dyDescent="0.25">
      <c r="A14" s="2">
        <v>45</v>
      </c>
      <c r="B14" s="15"/>
      <c r="C14" s="26"/>
      <c r="D14" s="26"/>
      <c r="E14" s="24"/>
      <c r="F14" s="26"/>
      <c r="G14" s="24"/>
      <c r="H14" s="26"/>
      <c r="I14" s="24"/>
      <c r="J14" s="25"/>
      <c r="K14" s="34"/>
    </row>
    <row r="15" spans="1:16" ht="15.75" thickBot="1" x14ac:dyDescent="0.3">
      <c r="A15"/>
    </row>
    <row r="16" spans="1:16" ht="16.5" thickBot="1" x14ac:dyDescent="0.3">
      <c r="A16" s="102" t="s">
        <v>57</v>
      </c>
      <c r="B16" s="103"/>
      <c r="C16" s="119">
        <v>8</v>
      </c>
      <c r="D16" s="120"/>
      <c r="E16" s="120"/>
      <c r="F16" s="116"/>
      <c r="G16" s="117"/>
      <c r="H16" s="118"/>
    </row>
    <row r="17" spans="1:8" ht="15.75" thickBot="1" x14ac:dyDescent="0.3">
      <c r="A17" s="104" t="s">
        <v>72</v>
      </c>
      <c r="B17" s="105"/>
      <c r="C17" s="121">
        <v>0.20347222222222219</v>
      </c>
      <c r="D17" s="122"/>
      <c r="E17" s="122"/>
      <c r="F17" s="40"/>
      <c r="G17" s="41"/>
      <c r="H17" s="42"/>
    </row>
    <row r="18" spans="1:8" ht="16.5" thickBot="1" x14ac:dyDescent="0.3">
      <c r="A18" s="102" t="s">
        <v>73</v>
      </c>
      <c r="B18" s="103"/>
      <c r="C18" s="113">
        <f>AVERAGE(I4:I13)</f>
        <v>5.0868055555555583E-2</v>
      </c>
      <c r="D18" s="114"/>
      <c r="E18" s="114"/>
      <c r="F18" s="115">
        <f>AVERAGE(I4:I13)</f>
        <v>5.0868055555555583E-2</v>
      </c>
      <c r="G18" s="115"/>
      <c r="H18" s="115"/>
    </row>
    <row r="19" spans="1:8" ht="15.75" thickBot="1" x14ac:dyDescent="0.3">
      <c r="A19" s="104" t="s">
        <v>74</v>
      </c>
      <c r="B19" s="105"/>
      <c r="C19" s="121">
        <v>0.22708333333333333</v>
      </c>
      <c r="D19" s="122"/>
      <c r="E19" s="122"/>
      <c r="F19" s="43"/>
      <c r="G19" s="44"/>
      <c r="H19" s="45"/>
    </row>
    <row r="20" spans="1:8" ht="16.5" thickBot="1" x14ac:dyDescent="0.3">
      <c r="A20" s="102" t="s">
        <v>56</v>
      </c>
      <c r="B20" s="103"/>
      <c r="C20" s="113">
        <f>AVERAGE(Tabela613[TEMPO COCLUSÃO LAB.])</f>
        <v>3.2440476190476193E-2</v>
      </c>
      <c r="D20" s="114"/>
      <c r="E20" s="114"/>
      <c r="F20" s="110">
        <f>AVERAGE(J4:J13)</f>
        <v>3.2440476190476193E-2</v>
      </c>
      <c r="G20" s="111"/>
      <c r="H20" s="112"/>
    </row>
    <row r="21" spans="1:8" ht="15.75" thickBot="1" x14ac:dyDescent="0.3">
      <c r="A21" s="107" t="s">
        <v>75</v>
      </c>
      <c r="B21" s="107"/>
      <c r="C21" s="109">
        <v>5</v>
      </c>
      <c r="D21" s="109"/>
      <c r="E21" s="109"/>
      <c r="F21" s="108">
        <v>4.0000000000000001E-3</v>
      </c>
      <c r="G21" s="108"/>
      <c r="H21" s="108"/>
    </row>
    <row r="22" spans="1:8" x14ac:dyDescent="0.25">
      <c r="G22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A21:B21"/>
    <mergeCell ref="C21:E21"/>
    <mergeCell ref="F21:H21"/>
    <mergeCell ref="A18:B18"/>
    <mergeCell ref="C18:E18"/>
    <mergeCell ref="F18:H18"/>
    <mergeCell ref="A19:B19"/>
    <mergeCell ref="C19:E19"/>
    <mergeCell ref="A20:B20"/>
    <mergeCell ref="C20:E20"/>
    <mergeCell ref="F20:H20"/>
    <mergeCell ref="B1:N2"/>
    <mergeCell ref="A16:B16"/>
    <mergeCell ref="C16:E16"/>
    <mergeCell ref="F16:H16"/>
    <mergeCell ref="A17:B17"/>
    <mergeCell ref="C17:E17"/>
  </mergeCells>
  <conditionalFormatting sqref="J4:J14">
    <cfRule type="cellIs" dxfId="493" priority="4" operator="greaterThan">
      <formula>0.0833333333333333</formula>
    </cfRule>
  </conditionalFormatting>
  <conditionalFormatting sqref="I4:J14">
    <cfRule type="cellIs" dxfId="492" priority="3" operator="greaterThan">
      <formula>0.0833333333333333</formula>
    </cfRule>
  </conditionalFormatting>
  <conditionalFormatting sqref="I4:J14">
    <cfRule type="cellIs" dxfId="491" priority="2" operator="lessThan">
      <formula>0.0833217592592593</formula>
    </cfRule>
  </conditionalFormatting>
  <conditionalFormatting sqref="I4:I14">
    <cfRule type="cellIs" dxfId="490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N2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36.7109375" style="2" bestFit="1" customWidth="1"/>
  </cols>
  <sheetData>
    <row r="1" spans="1:16" x14ac:dyDescent="0.25">
      <c r="B1" s="106" t="s">
        <v>254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35" t="s">
        <v>168</v>
      </c>
      <c r="C4" s="52">
        <v>0.36319444444444443</v>
      </c>
      <c r="D4" s="52">
        <v>0.37013888888888885</v>
      </c>
      <c r="E4" s="24">
        <f>(D4-C4)</f>
        <v>6.9444444444444198E-3</v>
      </c>
      <c r="F4" s="52">
        <v>0.375</v>
      </c>
      <c r="G4" s="24">
        <f>(F4-D4)</f>
        <v>4.8611111111111494E-3</v>
      </c>
      <c r="H4" s="52">
        <v>0.3979166666666667</v>
      </c>
      <c r="I4" s="24">
        <f>(H4-C4)</f>
        <v>3.4722222222222265E-2</v>
      </c>
      <c r="J4" s="25">
        <f>(H4-F4)</f>
        <v>2.2916666666666696E-2</v>
      </c>
      <c r="K4" s="32"/>
    </row>
    <row r="5" spans="1:16" x14ac:dyDescent="0.25">
      <c r="A5" s="2">
        <v>2</v>
      </c>
      <c r="B5" s="35" t="s">
        <v>169</v>
      </c>
      <c r="C5" s="52">
        <v>0.37361111111111112</v>
      </c>
      <c r="D5" s="52">
        <v>0.37986111111111115</v>
      </c>
      <c r="E5" s="24">
        <f>(D5-C5)</f>
        <v>6.2500000000000333E-3</v>
      </c>
      <c r="F5" s="52">
        <v>0.38611111111111113</v>
      </c>
      <c r="G5" s="24">
        <f>(F5-D5)</f>
        <v>6.2499999999999778E-3</v>
      </c>
      <c r="H5" s="52">
        <v>0.45416666666666666</v>
      </c>
      <c r="I5" s="24">
        <f t="shared" ref="I5:I26" si="0">(H5-C5)</f>
        <v>8.0555555555555547E-2</v>
      </c>
      <c r="J5" s="25">
        <f t="shared" ref="J5:J26" si="1">(H5-F5)</f>
        <v>6.8055555555555536E-2</v>
      </c>
      <c r="K5" s="32"/>
    </row>
    <row r="6" spans="1:16" x14ac:dyDescent="0.25">
      <c r="A6" s="2">
        <v>3</v>
      </c>
      <c r="B6" s="35" t="s">
        <v>170</v>
      </c>
      <c r="C6" s="21"/>
      <c r="D6" s="52">
        <v>0.39861111111111108</v>
      </c>
      <c r="E6" s="24">
        <f t="shared" ref="E6:E27" si="2">(D6-C6)</f>
        <v>0.39861111111111108</v>
      </c>
      <c r="F6" s="52">
        <v>0.40972222222222227</v>
      </c>
      <c r="G6" s="24">
        <f t="shared" ref="G6:G27" si="3">(F6-D6)</f>
        <v>1.1111111111111183E-2</v>
      </c>
      <c r="H6" s="52">
        <v>0.4381944444444445</v>
      </c>
      <c r="I6" s="24"/>
      <c r="J6" s="25">
        <f t="shared" si="1"/>
        <v>2.8472222222222232E-2</v>
      </c>
      <c r="K6" s="32" t="s">
        <v>59</v>
      </c>
    </row>
    <row r="7" spans="1:16" x14ac:dyDescent="0.25">
      <c r="A7" s="2">
        <v>4</v>
      </c>
      <c r="B7" s="35" t="s">
        <v>171</v>
      </c>
      <c r="C7" s="52">
        <v>0.39305555555555555</v>
      </c>
      <c r="D7" s="90">
        <v>0.40972222222222227</v>
      </c>
      <c r="E7" s="24">
        <f t="shared" si="2"/>
        <v>1.6666666666666718E-2</v>
      </c>
      <c r="F7" s="52">
        <v>0.43402777777777773</v>
      </c>
      <c r="G7" s="24">
        <f t="shared" si="3"/>
        <v>2.4305555555555469E-2</v>
      </c>
      <c r="H7" s="52">
        <v>0.52500000000000002</v>
      </c>
      <c r="I7" s="24">
        <f t="shared" si="0"/>
        <v>0.13194444444444448</v>
      </c>
      <c r="J7" s="25">
        <f t="shared" si="1"/>
        <v>9.0972222222222288E-2</v>
      </c>
      <c r="K7" s="32" t="s">
        <v>192</v>
      </c>
    </row>
    <row r="8" spans="1:16" x14ac:dyDescent="0.25">
      <c r="A8" s="2">
        <v>5</v>
      </c>
      <c r="B8" s="35" t="s">
        <v>172</v>
      </c>
      <c r="C8" s="21"/>
      <c r="D8" s="52">
        <v>0.45347222222222222</v>
      </c>
      <c r="E8" s="24">
        <f t="shared" si="2"/>
        <v>0.45347222222222222</v>
      </c>
      <c r="F8" s="52">
        <v>0.4694444444444445</v>
      </c>
      <c r="G8" s="24">
        <f t="shared" si="3"/>
        <v>1.5972222222222276E-2</v>
      </c>
      <c r="H8" s="52">
        <v>0.51250000000000007</v>
      </c>
      <c r="I8" s="24"/>
      <c r="J8" s="25">
        <f t="shared" si="1"/>
        <v>4.3055555555555569E-2</v>
      </c>
      <c r="K8" s="32"/>
    </row>
    <row r="9" spans="1:16" x14ac:dyDescent="0.25">
      <c r="A9" s="2">
        <v>6</v>
      </c>
      <c r="B9" s="35" t="s">
        <v>173</v>
      </c>
      <c r="C9" s="52">
        <v>0.45833333333333331</v>
      </c>
      <c r="D9" s="52">
        <v>0.45833333333333331</v>
      </c>
      <c r="E9" s="24">
        <f t="shared" si="2"/>
        <v>0</v>
      </c>
      <c r="F9" s="52">
        <v>0.46666666666666662</v>
      </c>
      <c r="G9" s="24">
        <f t="shared" si="3"/>
        <v>8.3333333333333037E-3</v>
      </c>
      <c r="H9" s="52">
        <v>0.51944444444444449</v>
      </c>
      <c r="I9" s="24">
        <f t="shared" si="0"/>
        <v>6.1111111111111172E-2</v>
      </c>
      <c r="J9" s="25">
        <f t="shared" si="1"/>
        <v>5.2777777777777868E-2</v>
      </c>
      <c r="K9" s="32"/>
    </row>
    <row r="10" spans="1:16" x14ac:dyDescent="0.25">
      <c r="A10" s="2">
        <v>7</v>
      </c>
      <c r="B10" s="35" t="s">
        <v>174</v>
      </c>
      <c r="C10" s="52">
        <v>0.47916666666666669</v>
      </c>
      <c r="D10" s="21"/>
      <c r="E10" s="24"/>
      <c r="F10" s="57">
        <v>0.49236111111111108</v>
      </c>
      <c r="G10" s="24">
        <f t="shared" si="3"/>
        <v>0.49236111111111108</v>
      </c>
      <c r="H10" s="57">
        <v>0.5756944444444444</v>
      </c>
      <c r="I10" s="24">
        <f t="shared" si="0"/>
        <v>9.6527777777777712E-2</v>
      </c>
      <c r="J10" s="25">
        <f t="shared" si="1"/>
        <v>8.3333333333333315E-2</v>
      </c>
      <c r="K10" s="32" t="s">
        <v>193</v>
      </c>
    </row>
    <row r="11" spans="1:16" x14ac:dyDescent="0.25">
      <c r="A11" s="2">
        <v>8</v>
      </c>
      <c r="B11" s="35" t="s">
        <v>175</v>
      </c>
      <c r="C11" s="52">
        <v>0.46597222222222223</v>
      </c>
      <c r="D11" s="21"/>
      <c r="E11" s="24"/>
      <c r="F11" s="52">
        <v>0.49236111111111108</v>
      </c>
      <c r="G11" s="24">
        <f t="shared" si="3"/>
        <v>0.49236111111111108</v>
      </c>
      <c r="H11" s="52">
        <v>0.59027777777777779</v>
      </c>
      <c r="I11" s="24">
        <f t="shared" si="0"/>
        <v>0.12430555555555556</v>
      </c>
      <c r="J11" s="25">
        <f t="shared" si="1"/>
        <v>9.7916666666666707E-2</v>
      </c>
      <c r="K11" s="32" t="s">
        <v>193</v>
      </c>
      <c r="L11" s="39"/>
    </row>
    <row r="12" spans="1:16" x14ac:dyDescent="0.25">
      <c r="A12" s="2">
        <v>9</v>
      </c>
      <c r="B12" s="35" t="s">
        <v>176</v>
      </c>
      <c r="C12" s="52">
        <v>0.45347222222222222</v>
      </c>
      <c r="D12" s="52">
        <v>0.46527777777777773</v>
      </c>
      <c r="E12" s="24">
        <f t="shared" si="2"/>
        <v>1.1805555555555514E-2</v>
      </c>
      <c r="F12" s="57">
        <v>0.46875</v>
      </c>
      <c r="G12" s="24">
        <f t="shared" si="3"/>
        <v>3.4722222222222654E-3</v>
      </c>
      <c r="H12" s="57">
        <v>0.5708333333333333</v>
      </c>
      <c r="I12" s="24">
        <f t="shared" si="0"/>
        <v>0.11736111111111108</v>
      </c>
      <c r="J12" s="25">
        <f t="shared" si="1"/>
        <v>0.1020833333333333</v>
      </c>
      <c r="K12" s="32"/>
    </row>
    <row r="13" spans="1:16" x14ac:dyDescent="0.25">
      <c r="A13" s="2">
        <v>10</v>
      </c>
      <c r="B13" s="35" t="s">
        <v>177</v>
      </c>
      <c r="C13" s="52">
        <v>0.46319444444444446</v>
      </c>
      <c r="D13" s="57">
        <v>0.4680555555555555</v>
      </c>
      <c r="E13" s="24">
        <f t="shared" si="2"/>
        <v>4.8611111111110383E-3</v>
      </c>
      <c r="F13" s="52">
        <v>0.46875</v>
      </c>
      <c r="G13" s="24">
        <f t="shared" si="3"/>
        <v>6.9444444444449749E-4</v>
      </c>
      <c r="H13" s="52">
        <v>0.59305555555555556</v>
      </c>
      <c r="I13" s="24">
        <f t="shared" si="0"/>
        <v>0.12986111111111109</v>
      </c>
      <c r="J13" s="25">
        <f t="shared" si="1"/>
        <v>0.12430555555555556</v>
      </c>
      <c r="K13" s="32"/>
    </row>
    <row r="14" spans="1:16" x14ac:dyDescent="0.25">
      <c r="A14" s="2">
        <v>11</v>
      </c>
      <c r="B14" s="35" t="s">
        <v>178</v>
      </c>
      <c r="C14" s="91">
        <v>0.47500000000000003</v>
      </c>
      <c r="D14" s="21"/>
      <c r="E14" s="24"/>
      <c r="F14" s="91">
        <v>0.4826388888888889</v>
      </c>
      <c r="G14" s="24">
        <f t="shared" si="3"/>
        <v>0.4826388888888889</v>
      </c>
      <c r="H14" s="91">
        <v>0.625</v>
      </c>
      <c r="I14" s="24">
        <f t="shared" si="0"/>
        <v>0.14999999999999997</v>
      </c>
      <c r="J14" s="25">
        <f t="shared" si="1"/>
        <v>0.1423611111111111</v>
      </c>
      <c r="K14" s="32" t="s">
        <v>194</v>
      </c>
    </row>
    <row r="15" spans="1:16" x14ac:dyDescent="0.25">
      <c r="A15" s="2">
        <v>12</v>
      </c>
      <c r="B15" s="35" t="s">
        <v>179</v>
      </c>
      <c r="C15" s="52">
        <v>0.40138888888888885</v>
      </c>
      <c r="D15" s="52">
        <v>0.40972222222222227</v>
      </c>
      <c r="E15" s="24">
        <f t="shared" si="2"/>
        <v>8.3333333333334147E-3</v>
      </c>
      <c r="F15" s="52">
        <v>0.46875</v>
      </c>
      <c r="G15" s="24">
        <f t="shared" si="3"/>
        <v>5.9027777777777735E-2</v>
      </c>
      <c r="H15" s="52">
        <v>0.52986111111111112</v>
      </c>
      <c r="I15" s="24">
        <f t="shared" si="0"/>
        <v>0.12847222222222227</v>
      </c>
      <c r="J15" s="25">
        <f t="shared" si="1"/>
        <v>6.1111111111111116E-2</v>
      </c>
      <c r="K15" s="32" t="s">
        <v>195</v>
      </c>
    </row>
    <row r="16" spans="1:16" x14ac:dyDescent="0.25">
      <c r="A16" s="2">
        <v>13</v>
      </c>
      <c r="B16" s="35" t="s">
        <v>180</v>
      </c>
      <c r="C16" s="52">
        <v>0.52638888888888891</v>
      </c>
      <c r="D16" s="52">
        <v>0.52986111111111112</v>
      </c>
      <c r="E16" s="24">
        <f t="shared" si="2"/>
        <v>3.4722222222222099E-3</v>
      </c>
      <c r="F16" s="57">
        <v>0.53888888888888886</v>
      </c>
      <c r="G16" s="24">
        <f t="shared" si="3"/>
        <v>9.0277777777777457E-3</v>
      </c>
      <c r="H16" s="57">
        <v>0.59375</v>
      </c>
      <c r="I16" s="24">
        <f t="shared" si="0"/>
        <v>6.7361111111111094E-2</v>
      </c>
      <c r="J16" s="25">
        <f t="shared" si="1"/>
        <v>5.4861111111111138E-2</v>
      </c>
      <c r="K16" s="32"/>
    </row>
    <row r="17" spans="1:11" x14ac:dyDescent="0.25">
      <c r="A17" s="2">
        <v>14</v>
      </c>
      <c r="B17" s="35" t="s">
        <v>181</v>
      </c>
      <c r="C17" s="52">
        <v>0.54652777777777783</v>
      </c>
      <c r="D17" s="52">
        <v>0.5493055555555556</v>
      </c>
      <c r="E17" s="24">
        <f t="shared" si="2"/>
        <v>2.7777777777777679E-3</v>
      </c>
      <c r="F17" s="21"/>
      <c r="G17" s="24"/>
      <c r="H17" s="52">
        <v>0.59583333333333333</v>
      </c>
      <c r="I17" s="24">
        <f t="shared" si="0"/>
        <v>4.9305555555555491E-2</v>
      </c>
      <c r="J17" s="25"/>
      <c r="K17" s="50" t="s">
        <v>196</v>
      </c>
    </row>
    <row r="18" spans="1:11" x14ac:dyDescent="0.25">
      <c r="A18" s="2">
        <v>15</v>
      </c>
      <c r="B18" s="35" t="s">
        <v>182</v>
      </c>
      <c r="C18" s="52">
        <v>0.5444444444444444</v>
      </c>
      <c r="D18" s="52">
        <v>0.60486111111111118</v>
      </c>
      <c r="E18" s="24">
        <f t="shared" si="2"/>
        <v>6.0416666666666785E-2</v>
      </c>
      <c r="F18" s="21"/>
      <c r="G18" s="24"/>
      <c r="H18" s="52">
        <v>0.63194444444444442</v>
      </c>
      <c r="I18" s="24">
        <f t="shared" si="0"/>
        <v>8.7500000000000022E-2</v>
      </c>
      <c r="J18" s="25"/>
      <c r="K18" s="50" t="s">
        <v>196</v>
      </c>
    </row>
    <row r="19" spans="1:11" x14ac:dyDescent="0.25">
      <c r="A19" s="2">
        <v>16</v>
      </c>
      <c r="B19" s="35" t="s">
        <v>183</v>
      </c>
      <c r="C19" s="52">
        <v>0.68333333333333324</v>
      </c>
      <c r="D19" s="21"/>
      <c r="E19" s="24"/>
      <c r="F19" s="52">
        <v>0.69444444444444453</v>
      </c>
      <c r="G19" s="24">
        <f t="shared" si="3"/>
        <v>0.69444444444444453</v>
      </c>
      <c r="H19" s="52">
        <v>0.76527777777777783</v>
      </c>
      <c r="I19" s="24">
        <f t="shared" si="0"/>
        <v>8.1944444444444597E-2</v>
      </c>
      <c r="J19" s="25">
        <f t="shared" si="1"/>
        <v>7.0833333333333304E-2</v>
      </c>
      <c r="K19" s="32" t="s">
        <v>193</v>
      </c>
    </row>
    <row r="20" spans="1:11" x14ac:dyDescent="0.25">
      <c r="A20" s="2">
        <v>17</v>
      </c>
      <c r="B20" s="35" t="s">
        <v>184</v>
      </c>
      <c r="C20" s="52">
        <v>0.62430555555555556</v>
      </c>
      <c r="D20" s="52">
        <v>0.63055555555555554</v>
      </c>
      <c r="E20" s="24">
        <f t="shared" si="2"/>
        <v>6.2499999999999778E-3</v>
      </c>
      <c r="F20" s="52">
        <v>0.63750000000000007</v>
      </c>
      <c r="G20" s="24">
        <f t="shared" si="3"/>
        <v>6.9444444444445308E-3</v>
      </c>
      <c r="H20" s="52">
        <v>0.72152777777777777</v>
      </c>
      <c r="I20" s="24">
        <f t="shared" si="0"/>
        <v>9.722222222222221E-2</v>
      </c>
      <c r="J20" s="25">
        <f t="shared" si="1"/>
        <v>8.4027777777777701E-2</v>
      </c>
      <c r="K20" s="32"/>
    </row>
    <row r="21" spans="1:11" x14ac:dyDescent="0.25">
      <c r="A21" s="2">
        <v>18</v>
      </c>
      <c r="B21" s="35" t="s">
        <v>185</v>
      </c>
      <c r="C21" s="52">
        <v>0.62291666666666667</v>
      </c>
      <c r="D21" s="52">
        <v>0.65069444444444446</v>
      </c>
      <c r="E21" s="24">
        <f t="shared" si="2"/>
        <v>2.777777777777779E-2</v>
      </c>
      <c r="F21" s="52">
        <v>0.65625</v>
      </c>
      <c r="G21" s="24">
        <f t="shared" si="3"/>
        <v>5.5555555555555358E-3</v>
      </c>
      <c r="H21" s="52">
        <v>0.72291666666666676</v>
      </c>
      <c r="I21" s="24">
        <f t="shared" si="0"/>
        <v>0.10000000000000009</v>
      </c>
      <c r="J21" s="25">
        <f t="shared" si="1"/>
        <v>6.6666666666666763E-2</v>
      </c>
      <c r="K21" s="32" t="s">
        <v>197</v>
      </c>
    </row>
    <row r="22" spans="1:11" x14ac:dyDescent="0.25">
      <c r="A22" s="2">
        <v>19</v>
      </c>
      <c r="B22" s="35" t="s">
        <v>186</v>
      </c>
      <c r="C22" s="52">
        <v>0.64930555555555558</v>
      </c>
      <c r="D22" s="21"/>
      <c r="E22" s="24"/>
      <c r="F22" s="57">
        <v>0.65972222222222221</v>
      </c>
      <c r="G22" s="24">
        <f t="shared" si="3"/>
        <v>0.65972222222222221</v>
      </c>
      <c r="H22" s="52">
        <v>0.72638888888888886</v>
      </c>
      <c r="I22" s="24">
        <f t="shared" si="0"/>
        <v>7.7083333333333282E-2</v>
      </c>
      <c r="J22" s="25">
        <f t="shared" si="1"/>
        <v>6.6666666666666652E-2</v>
      </c>
      <c r="K22" s="32" t="s">
        <v>193</v>
      </c>
    </row>
    <row r="23" spans="1:11" x14ac:dyDescent="0.25">
      <c r="A23" s="2">
        <v>20</v>
      </c>
      <c r="B23" s="35" t="s">
        <v>187</v>
      </c>
      <c r="C23" s="21"/>
      <c r="D23" s="21"/>
      <c r="E23" s="24">
        <f t="shared" si="2"/>
        <v>0</v>
      </c>
      <c r="F23" s="52">
        <v>0.6743055555555556</v>
      </c>
      <c r="G23" s="24">
        <f t="shared" si="3"/>
        <v>0.6743055555555556</v>
      </c>
      <c r="H23" s="52">
        <v>0.7284722222222223</v>
      </c>
      <c r="I23" s="24"/>
      <c r="J23" s="25">
        <f t="shared" si="1"/>
        <v>5.4166666666666696E-2</v>
      </c>
      <c r="K23" s="32" t="s">
        <v>192</v>
      </c>
    </row>
    <row r="24" spans="1:11" x14ac:dyDescent="0.25">
      <c r="A24" s="2">
        <v>21</v>
      </c>
      <c r="B24" s="18" t="s">
        <v>188</v>
      </c>
      <c r="C24" s="52">
        <v>0.6479166666666667</v>
      </c>
      <c r="D24" s="52">
        <v>0.65347222222222223</v>
      </c>
      <c r="E24" s="24">
        <f t="shared" si="2"/>
        <v>5.5555555555555358E-3</v>
      </c>
      <c r="F24" s="52">
        <v>0.67847222222222225</v>
      </c>
      <c r="G24" s="24">
        <f t="shared" si="3"/>
        <v>2.5000000000000022E-2</v>
      </c>
      <c r="H24" s="52">
        <v>0.76388888888888884</v>
      </c>
      <c r="I24" s="24">
        <f t="shared" si="0"/>
        <v>0.11597222222222214</v>
      </c>
      <c r="J24" s="25">
        <f t="shared" si="1"/>
        <v>8.5416666666666585E-2</v>
      </c>
      <c r="K24" s="32" t="s">
        <v>198</v>
      </c>
    </row>
    <row r="25" spans="1:11" x14ac:dyDescent="0.25">
      <c r="A25" s="2">
        <v>22</v>
      </c>
      <c r="B25" s="18" t="s">
        <v>189</v>
      </c>
      <c r="C25" s="21"/>
      <c r="D25" s="52">
        <v>0.70972222222222225</v>
      </c>
      <c r="E25" s="24">
        <f t="shared" si="2"/>
        <v>0.70972222222222225</v>
      </c>
      <c r="F25" s="52">
        <v>0.71527777777777779</v>
      </c>
      <c r="G25" s="24">
        <f t="shared" si="3"/>
        <v>5.5555555555555358E-3</v>
      </c>
      <c r="H25" s="52">
        <v>0.76597222222222217</v>
      </c>
      <c r="I25" s="24"/>
      <c r="J25" s="25">
        <f t="shared" si="1"/>
        <v>5.0694444444444375E-2</v>
      </c>
      <c r="K25" s="32" t="s">
        <v>192</v>
      </c>
    </row>
    <row r="26" spans="1:11" x14ac:dyDescent="0.25">
      <c r="A26" s="2">
        <v>23</v>
      </c>
      <c r="B26" s="18" t="s">
        <v>190</v>
      </c>
      <c r="C26" s="52">
        <v>0.72222222222222221</v>
      </c>
      <c r="D26" s="52">
        <v>0.72361111111111109</v>
      </c>
      <c r="E26" s="24">
        <f t="shared" si="2"/>
        <v>1.388888888888884E-3</v>
      </c>
      <c r="F26" s="52">
        <v>0.74305555555555547</v>
      </c>
      <c r="G26" s="24">
        <f t="shared" si="3"/>
        <v>1.9444444444444375E-2</v>
      </c>
      <c r="H26" s="52">
        <v>0.76250000000000007</v>
      </c>
      <c r="I26" s="24">
        <f t="shared" si="0"/>
        <v>4.0277777777777857E-2</v>
      </c>
      <c r="J26" s="25">
        <f t="shared" si="1"/>
        <v>1.9444444444444597E-2</v>
      </c>
      <c r="K26" s="32"/>
    </row>
    <row r="27" spans="1:11" x14ac:dyDescent="0.25">
      <c r="A27" s="2">
        <v>24</v>
      </c>
      <c r="B27" s="18" t="s">
        <v>191</v>
      </c>
      <c r="C27" s="52">
        <v>0.74722222222222223</v>
      </c>
      <c r="D27" s="52">
        <v>0.75138888888888899</v>
      </c>
      <c r="E27" s="24">
        <f t="shared" si="2"/>
        <v>4.1666666666667629E-3</v>
      </c>
      <c r="F27" s="52">
        <v>0.75694444444444453</v>
      </c>
      <c r="G27" s="24">
        <f t="shared" si="3"/>
        <v>5.5555555555555358E-3</v>
      </c>
      <c r="H27" s="21"/>
      <c r="I27" s="24"/>
      <c r="J27" s="25"/>
      <c r="K27" s="32" t="s">
        <v>199</v>
      </c>
    </row>
    <row r="28" spans="1:11" x14ac:dyDescent="0.25">
      <c r="A28" s="2">
        <v>45</v>
      </c>
      <c r="B28" s="15"/>
      <c r="C28" s="26"/>
      <c r="D28" s="26"/>
      <c r="E28" s="24"/>
      <c r="F28" s="26"/>
      <c r="G28" s="24"/>
      <c r="H28" s="26"/>
      <c r="I28" s="24"/>
      <c r="J28" s="25"/>
      <c r="K28" s="34"/>
    </row>
    <row r="29" spans="1:11" ht="15.75" thickBot="1" x14ac:dyDescent="0.3">
      <c r="A29"/>
    </row>
    <row r="30" spans="1:11" ht="16.5" thickBot="1" x14ac:dyDescent="0.3">
      <c r="A30" s="102" t="s">
        <v>57</v>
      </c>
      <c r="B30" s="103"/>
      <c r="C30" s="119">
        <v>24</v>
      </c>
      <c r="D30" s="120"/>
      <c r="E30" s="120"/>
      <c r="F30" s="116"/>
      <c r="G30" s="117"/>
      <c r="H30" s="118"/>
    </row>
    <row r="31" spans="1:11" ht="15.75" thickBot="1" x14ac:dyDescent="0.3">
      <c r="A31" s="104" t="s">
        <v>72</v>
      </c>
      <c r="B31" s="105"/>
      <c r="C31" s="121">
        <v>1.7715277777777778</v>
      </c>
      <c r="D31" s="122"/>
      <c r="E31" s="122"/>
      <c r="F31" s="40"/>
      <c r="G31" s="41"/>
      <c r="H31" s="42"/>
    </row>
    <row r="32" spans="1:11" ht="16.5" thickBot="1" x14ac:dyDescent="0.3">
      <c r="A32" s="102" t="s">
        <v>73</v>
      </c>
      <c r="B32" s="103"/>
      <c r="C32" s="113">
        <f>AVERAGE(I4:I27)</f>
        <v>9.3238304093567259E-2</v>
      </c>
      <c r="D32" s="114"/>
      <c r="E32" s="114"/>
      <c r="F32" s="115">
        <f>AVERAGE(I4:I27)</f>
        <v>9.3238304093567259E-2</v>
      </c>
      <c r="G32" s="115"/>
      <c r="H32" s="115"/>
    </row>
    <row r="33" spans="1:13" ht="15.75" thickBot="1" x14ac:dyDescent="0.3">
      <c r="A33" s="104" t="s">
        <v>74</v>
      </c>
      <c r="B33" s="105"/>
      <c r="C33" s="121">
        <v>1.4701388888888889</v>
      </c>
      <c r="D33" s="122"/>
      <c r="E33" s="122"/>
      <c r="F33" s="43"/>
      <c r="G33" s="44"/>
      <c r="H33" s="45"/>
    </row>
    <row r="34" spans="1:13" ht="16.5" thickBot="1" x14ac:dyDescent="0.3">
      <c r="A34" s="102" t="s">
        <v>56</v>
      </c>
      <c r="B34" s="103"/>
      <c r="C34" s="113">
        <f>AVERAGE(Tabela614[TEMPO COCLUSÃO LAB.])</f>
        <v>7.0006613756613753E-2</v>
      </c>
      <c r="D34" s="114"/>
      <c r="E34" s="114"/>
      <c r="F34" s="110">
        <f>AVERAGE(J4:J27)</f>
        <v>7.0006613756613753E-2</v>
      </c>
      <c r="G34" s="111"/>
      <c r="H34" s="112"/>
    </row>
    <row r="35" spans="1:13" ht="15.75" thickBot="1" x14ac:dyDescent="0.3">
      <c r="A35" s="107" t="s">
        <v>75</v>
      </c>
      <c r="B35" s="107"/>
      <c r="C35" s="109">
        <v>0</v>
      </c>
      <c r="D35" s="109"/>
      <c r="E35" s="109"/>
      <c r="F35" s="108">
        <v>0</v>
      </c>
      <c r="G35" s="108"/>
      <c r="H35" s="108"/>
    </row>
    <row r="36" spans="1:13" x14ac:dyDescent="0.25">
      <c r="G36" s="3"/>
    </row>
    <row r="45" spans="1:13" x14ac:dyDescent="0.25">
      <c r="M45" s="38"/>
    </row>
    <row r="47" spans="1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A35:B35"/>
    <mergeCell ref="C35:E35"/>
    <mergeCell ref="F35:H35"/>
    <mergeCell ref="A32:B32"/>
    <mergeCell ref="C32:E32"/>
    <mergeCell ref="F32:H32"/>
    <mergeCell ref="A33:B33"/>
    <mergeCell ref="C33:E33"/>
    <mergeCell ref="A34:B34"/>
    <mergeCell ref="C34:E34"/>
    <mergeCell ref="F34:H34"/>
    <mergeCell ref="B1:N2"/>
    <mergeCell ref="A30:B30"/>
    <mergeCell ref="C30:E30"/>
    <mergeCell ref="F30:H30"/>
    <mergeCell ref="A31:B31"/>
    <mergeCell ref="C31:E31"/>
  </mergeCells>
  <conditionalFormatting sqref="J4:J28">
    <cfRule type="cellIs" dxfId="476" priority="4" operator="greaterThan">
      <formula>0.0833333333333333</formula>
    </cfRule>
  </conditionalFormatting>
  <conditionalFormatting sqref="I4:J28">
    <cfRule type="cellIs" dxfId="475" priority="3" operator="greaterThan">
      <formula>0.0833333333333333</formula>
    </cfRule>
  </conditionalFormatting>
  <conditionalFormatting sqref="I4:J28">
    <cfRule type="cellIs" dxfId="474" priority="2" operator="lessThan">
      <formula>0.0833217592592593</formula>
    </cfRule>
  </conditionalFormatting>
  <conditionalFormatting sqref="I4:I28">
    <cfRule type="cellIs" dxfId="473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B3" sqref="B3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49.42578125" style="2" bestFit="1" customWidth="1"/>
  </cols>
  <sheetData>
    <row r="1" spans="1:16" x14ac:dyDescent="0.25">
      <c r="B1" s="136" t="s">
        <v>251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6" x14ac:dyDescent="0.25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92" t="s">
        <v>200</v>
      </c>
      <c r="C4" s="63">
        <v>0.79236111111111107</v>
      </c>
      <c r="D4" s="63">
        <v>0.80208333333333337</v>
      </c>
      <c r="E4" s="24">
        <f>(D4-C4)</f>
        <v>9.7222222222222987E-3</v>
      </c>
      <c r="F4" s="67">
        <v>0.81041666666666667</v>
      </c>
      <c r="G4" s="24">
        <f>(F4-D4)</f>
        <v>8.3333333333333037E-3</v>
      </c>
      <c r="H4" s="63">
        <v>0.85069444444444453</v>
      </c>
      <c r="I4" s="24">
        <f>(H4-C4)</f>
        <v>5.8333333333333459E-2</v>
      </c>
      <c r="J4" s="25">
        <f>(H4-F4)</f>
        <v>4.0277777777777857E-2</v>
      </c>
      <c r="K4" s="51"/>
    </row>
    <row r="5" spans="1:16" x14ac:dyDescent="0.25">
      <c r="A5" s="2">
        <v>2</v>
      </c>
      <c r="B5" s="18" t="s">
        <v>201</v>
      </c>
      <c r="C5" s="52">
        <v>0.81597222222222221</v>
      </c>
      <c r="D5" s="52">
        <v>0.82291666666666663</v>
      </c>
      <c r="E5" s="24">
        <f>(D5-C5)</f>
        <v>6.9444444444444198E-3</v>
      </c>
      <c r="F5" s="52">
        <v>0.82777777777777783</v>
      </c>
      <c r="G5" s="24">
        <f>(F5-D5)</f>
        <v>4.8611111111112049E-3</v>
      </c>
      <c r="H5" s="52">
        <v>0.85138888888888886</v>
      </c>
      <c r="I5" s="24">
        <f t="shared" ref="I5:I18" si="0">(H5-C5)</f>
        <v>3.5416666666666652E-2</v>
      </c>
      <c r="J5" s="25">
        <f t="shared" ref="J5:J18" si="1">(H5-F5)</f>
        <v>2.3611111111111027E-2</v>
      </c>
      <c r="K5" s="32"/>
    </row>
    <row r="6" spans="1:16" x14ac:dyDescent="0.25">
      <c r="A6" s="2">
        <v>3</v>
      </c>
      <c r="B6" s="18" t="s">
        <v>202</v>
      </c>
      <c r="C6" s="63">
        <v>0.81041666666666667</v>
      </c>
      <c r="D6" s="66">
        <v>0.81458333333333333</v>
      </c>
      <c r="E6" s="24">
        <f t="shared" ref="E6:E18" si="2">(D6-C6)</f>
        <v>4.1666666666666519E-3</v>
      </c>
      <c r="F6" s="66">
        <v>0.8305555555555556</v>
      </c>
      <c r="G6" s="24">
        <f t="shared" ref="G6:G18" si="3">(F6-D6)</f>
        <v>1.5972222222222276E-2</v>
      </c>
      <c r="H6" s="66">
        <v>0.86249999999999993</v>
      </c>
      <c r="I6" s="24">
        <f t="shared" si="0"/>
        <v>5.2083333333333259E-2</v>
      </c>
      <c r="J6" s="25">
        <f t="shared" si="1"/>
        <v>3.1944444444444331E-2</v>
      </c>
      <c r="K6" s="32"/>
    </row>
    <row r="7" spans="1:16" x14ac:dyDescent="0.25">
      <c r="A7" s="2">
        <v>4</v>
      </c>
      <c r="B7" s="18" t="s">
        <v>203</v>
      </c>
      <c r="C7" s="52">
        <v>0.8354166666666667</v>
      </c>
      <c r="D7" s="52">
        <v>0.8618055555555556</v>
      </c>
      <c r="E7" s="24">
        <f t="shared" si="2"/>
        <v>2.6388888888888906E-2</v>
      </c>
      <c r="F7" s="52">
        <v>0.86805555555555547</v>
      </c>
      <c r="G7" s="24">
        <f t="shared" si="3"/>
        <v>6.2499999999998668E-3</v>
      </c>
      <c r="H7" s="52">
        <v>0.90277777777777779</v>
      </c>
      <c r="I7" s="24">
        <f t="shared" si="0"/>
        <v>6.7361111111111094E-2</v>
      </c>
      <c r="J7" s="25">
        <f t="shared" si="1"/>
        <v>3.4722222222222321E-2</v>
      </c>
      <c r="K7" s="32"/>
    </row>
    <row r="8" spans="1:16" x14ac:dyDescent="0.25">
      <c r="A8" s="2">
        <v>5</v>
      </c>
      <c r="B8" s="35" t="s">
        <v>204</v>
      </c>
      <c r="C8" s="52">
        <v>0.84166666666666667</v>
      </c>
      <c r="D8" s="52">
        <v>0.84513888888888899</v>
      </c>
      <c r="E8" s="24">
        <f t="shared" si="2"/>
        <v>3.4722222222223209E-3</v>
      </c>
      <c r="F8" s="52">
        <v>0.85069444444444453</v>
      </c>
      <c r="G8" s="24">
        <f t="shared" si="3"/>
        <v>5.5555555555555358E-3</v>
      </c>
      <c r="H8" s="52">
        <v>0.90416666666666667</v>
      </c>
      <c r="I8" s="24">
        <f t="shared" si="0"/>
        <v>6.25E-2</v>
      </c>
      <c r="J8" s="25">
        <f t="shared" si="1"/>
        <v>5.3472222222222143E-2</v>
      </c>
      <c r="K8" s="32"/>
    </row>
    <row r="9" spans="1:16" x14ac:dyDescent="0.25">
      <c r="A9" s="2">
        <v>6</v>
      </c>
      <c r="B9" s="35" t="s">
        <v>205</v>
      </c>
      <c r="C9" s="52">
        <v>0.85486111111111107</v>
      </c>
      <c r="D9" s="21"/>
      <c r="E9" s="24"/>
      <c r="F9" s="52">
        <v>0.86805555555555547</v>
      </c>
      <c r="G9" s="24">
        <f t="shared" si="3"/>
        <v>0.86805555555555547</v>
      </c>
      <c r="H9" s="52">
        <v>0.94027777777777777</v>
      </c>
      <c r="I9" s="24">
        <f t="shared" si="0"/>
        <v>8.5416666666666696E-2</v>
      </c>
      <c r="J9" s="25">
        <f t="shared" si="1"/>
        <v>7.2222222222222299E-2</v>
      </c>
      <c r="K9" s="32" t="s">
        <v>193</v>
      </c>
    </row>
    <row r="10" spans="1:16" x14ac:dyDescent="0.25">
      <c r="A10" s="2">
        <v>7</v>
      </c>
      <c r="B10" s="18" t="s">
        <v>206</v>
      </c>
      <c r="C10" s="52">
        <v>0.88124999999999998</v>
      </c>
      <c r="D10" s="52">
        <v>0.91249999999999998</v>
      </c>
      <c r="E10" s="24">
        <f t="shared" si="2"/>
        <v>3.125E-2</v>
      </c>
      <c r="F10" s="52">
        <v>0.91249999999999998</v>
      </c>
      <c r="G10" s="24">
        <f t="shared" si="3"/>
        <v>0</v>
      </c>
      <c r="H10" s="52">
        <v>0.99513888888888891</v>
      </c>
      <c r="I10" s="24">
        <f t="shared" si="0"/>
        <v>0.11388888888888893</v>
      </c>
      <c r="J10" s="25">
        <f t="shared" si="1"/>
        <v>8.2638888888888928E-2</v>
      </c>
      <c r="K10" s="31"/>
    </row>
    <row r="11" spans="1:16" x14ac:dyDescent="0.25">
      <c r="A11" s="2">
        <v>8</v>
      </c>
      <c r="B11" s="18" t="s">
        <v>207</v>
      </c>
      <c r="C11" s="19">
        <v>0.87013888888888891</v>
      </c>
      <c r="D11" s="19">
        <v>0.91388888888888886</v>
      </c>
      <c r="E11" s="24">
        <f t="shared" si="2"/>
        <v>4.3749999999999956E-2</v>
      </c>
      <c r="F11" s="19">
        <v>0.9159722222222223</v>
      </c>
      <c r="G11" s="24">
        <f t="shared" si="3"/>
        <v>2.083333333333437E-3</v>
      </c>
      <c r="H11" s="19">
        <v>0.9458333333333333</v>
      </c>
      <c r="I11" s="24">
        <f t="shared" si="0"/>
        <v>7.5694444444444398E-2</v>
      </c>
      <c r="J11" s="25">
        <f t="shared" si="1"/>
        <v>2.9861111111111005E-2</v>
      </c>
      <c r="K11" s="31"/>
      <c r="L11" s="39"/>
    </row>
    <row r="12" spans="1:16" x14ac:dyDescent="0.25">
      <c r="A12" s="2">
        <v>9</v>
      </c>
      <c r="B12" s="18" t="s">
        <v>208</v>
      </c>
      <c r="C12" s="19">
        <v>0.82638888888888884</v>
      </c>
      <c r="D12" s="19">
        <v>0.84513888888888899</v>
      </c>
      <c r="E12" s="24">
        <f t="shared" si="2"/>
        <v>1.8750000000000155E-2</v>
      </c>
      <c r="F12" s="19">
        <v>0.91666666666666663</v>
      </c>
      <c r="G12" s="24">
        <f t="shared" si="3"/>
        <v>7.1527777777777635E-2</v>
      </c>
      <c r="H12" s="19">
        <v>0.94236111111111109</v>
      </c>
      <c r="I12" s="24">
        <f t="shared" si="0"/>
        <v>0.11597222222222225</v>
      </c>
      <c r="J12" s="25">
        <f t="shared" si="1"/>
        <v>2.5694444444444464E-2</v>
      </c>
      <c r="K12" s="94" t="s">
        <v>213</v>
      </c>
    </row>
    <row r="13" spans="1:16" x14ac:dyDescent="0.25">
      <c r="A13" s="2">
        <v>10</v>
      </c>
      <c r="B13" s="18" t="s">
        <v>209</v>
      </c>
      <c r="C13" s="19">
        <v>0.87152777777777779</v>
      </c>
      <c r="D13" s="19">
        <v>0.88194444444444453</v>
      </c>
      <c r="E13" s="24">
        <f t="shared" si="2"/>
        <v>1.0416666666666741E-2</v>
      </c>
      <c r="F13" s="19">
        <v>0.91666666666666663</v>
      </c>
      <c r="G13" s="24">
        <f t="shared" si="3"/>
        <v>3.4722222222222099E-2</v>
      </c>
      <c r="H13" s="19">
        <v>0.9590277777777777</v>
      </c>
      <c r="I13" s="24">
        <f t="shared" si="0"/>
        <v>8.7499999999999911E-2</v>
      </c>
      <c r="J13" s="25">
        <f t="shared" si="1"/>
        <v>4.2361111111111072E-2</v>
      </c>
      <c r="K13" s="31"/>
    </row>
    <row r="14" spans="1:16" x14ac:dyDescent="0.25">
      <c r="A14" s="2">
        <v>11</v>
      </c>
      <c r="B14" s="18" t="s">
        <v>210</v>
      </c>
      <c r="C14" s="19">
        <v>0.93125000000000002</v>
      </c>
      <c r="D14" s="91">
        <v>0.93333333333333324</v>
      </c>
      <c r="E14" s="24">
        <f t="shared" si="2"/>
        <v>2.0833333333332149E-3</v>
      </c>
      <c r="F14" s="93">
        <v>0.86111111111111116</v>
      </c>
      <c r="G14" s="24"/>
      <c r="H14" s="19">
        <v>0.99444444444444446</v>
      </c>
      <c r="I14" s="24">
        <f t="shared" si="0"/>
        <v>6.3194444444444442E-2</v>
      </c>
      <c r="J14" s="25">
        <f t="shared" si="1"/>
        <v>0.1333333333333333</v>
      </c>
      <c r="K14" s="95" t="s">
        <v>106</v>
      </c>
    </row>
    <row r="15" spans="1:16" x14ac:dyDescent="0.25">
      <c r="A15" s="2">
        <v>12</v>
      </c>
      <c r="B15" s="18" t="s">
        <v>211</v>
      </c>
      <c r="C15" s="19">
        <v>0.84444444444444444</v>
      </c>
      <c r="D15" s="19">
        <v>0.93888888888888899</v>
      </c>
      <c r="E15" s="24">
        <f t="shared" si="2"/>
        <v>9.4444444444444553E-2</v>
      </c>
      <c r="F15" s="19">
        <v>0.94791666666666663</v>
      </c>
      <c r="G15" s="24">
        <f t="shared" si="3"/>
        <v>9.0277777777776347E-3</v>
      </c>
      <c r="H15" s="19">
        <v>0.99305555555555547</v>
      </c>
      <c r="I15" s="24">
        <f t="shared" si="0"/>
        <v>0.14861111111111103</v>
      </c>
      <c r="J15" s="25">
        <f t="shared" si="1"/>
        <v>4.513888888888884E-2</v>
      </c>
      <c r="K15" s="32" t="s">
        <v>214</v>
      </c>
    </row>
    <row r="16" spans="1:16" x14ac:dyDescent="0.25">
      <c r="A16" s="2">
        <v>13</v>
      </c>
      <c r="B16" s="18" t="s">
        <v>212</v>
      </c>
      <c r="C16" s="19">
        <v>0.95833333333333337</v>
      </c>
      <c r="D16" s="19">
        <v>0.96666666666666667</v>
      </c>
      <c r="E16" s="24">
        <f t="shared" si="2"/>
        <v>8.3333333333333037E-3</v>
      </c>
      <c r="F16" s="19">
        <v>0.98055555555555562</v>
      </c>
      <c r="G16" s="24">
        <f t="shared" si="3"/>
        <v>1.3888888888888951E-2</v>
      </c>
      <c r="H16" s="19">
        <v>3.6111111111111115E-2</v>
      </c>
      <c r="I16" s="24"/>
      <c r="J16" s="25"/>
      <c r="K16" s="31"/>
    </row>
    <row r="17" spans="1:11" x14ac:dyDescent="0.25">
      <c r="A17" s="2">
        <v>14</v>
      </c>
      <c r="B17" s="35" t="s">
        <v>215</v>
      </c>
      <c r="C17" s="21"/>
      <c r="D17" s="52">
        <v>0.99097222222222225</v>
      </c>
      <c r="E17" s="24">
        <f t="shared" si="2"/>
        <v>0.99097222222222225</v>
      </c>
      <c r="F17" s="52">
        <v>0</v>
      </c>
      <c r="G17" s="24"/>
      <c r="H17" s="52">
        <v>3.2638888888888891E-2</v>
      </c>
      <c r="I17" s="24">
        <f t="shared" si="0"/>
        <v>3.2638888888888891E-2</v>
      </c>
      <c r="J17" s="25">
        <f t="shared" si="1"/>
        <v>3.2638888888888891E-2</v>
      </c>
      <c r="K17" s="32" t="s">
        <v>217</v>
      </c>
    </row>
    <row r="18" spans="1:11" x14ac:dyDescent="0.25">
      <c r="A18" s="2">
        <v>15</v>
      </c>
      <c r="B18" s="35" t="s">
        <v>216</v>
      </c>
      <c r="C18" s="52">
        <v>2.013888888888889E-2</v>
      </c>
      <c r="D18" s="52">
        <v>2.0833333333333332E-2</v>
      </c>
      <c r="E18" s="24">
        <f t="shared" si="2"/>
        <v>6.9444444444444198E-4</v>
      </c>
      <c r="F18" s="52">
        <v>4.4444444444444446E-2</v>
      </c>
      <c r="G18" s="24">
        <f t="shared" si="3"/>
        <v>2.3611111111111114E-2</v>
      </c>
      <c r="H18" s="52">
        <v>7.2916666666666671E-2</v>
      </c>
      <c r="I18" s="24">
        <f t="shared" si="0"/>
        <v>5.2777777777777785E-2</v>
      </c>
      <c r="J18" s="25">
        <f t="shared" si="1"/>
        <v>2.8472222222222225E-2</v>
      </c>
      <c r="K18" s="32"/>
    </row>
    <row r="19" spans="1:11" ht="15.75" thickBot="1" x14ac:dyDescent="0.3">
      <c r="A19"/>
    </row>
    <row r="20" spans="1:11" ht="16.5" thickBot="1" x14ac:dyDescent="0.3">
      <c r="A20" s="102" t="s">
        <v>57</v>
      </c>
      <c r="B20" s="103"/>
      <c r="C20" s="119">
        <v>15</v>
      </c>
      <c r="D20" s="120"/>
      <c r="E20" s="120"/>
      <c r="F20" s="116"/>
      <c r="G20" s="117"/>
      <c r="H20" s="118"/>
    </row>
    <row r="21" spans="1:11" ht="15.75" thickBot="1" x14ac:dyDescent="0.3">
      <c r="A21" s="104" t="s">
        <v>72</v>
      </c>
      <c r="B21" s="105"/>
      <c r="C21" s="121">
        <v>1.0513888888888889</v>
      </c>
      <c r="D21" s="122"/>
      <c r="E21" s="122"/>
      <c r="F21" s="40"/>
      <c r="G21" s="41"/>
      <c r="H21" s="42"/>
    </row>
    <row r="22" spans="1:11" ht="16.5" thickBot="1" x14ac:dyDescent="0.3">
      <c r="A22" s="102" t="s">
        <v>73</v>
      </c>
      <c r="B22" s="103"/>
      <c r="C22" s="113">
        <f>AVERAGE(I4:I18)</f>
        <v>7.5099206349206332E-2</v>
      </c>
      <c r="D22" s="114"/>
      <c r="E22" s="114"/>
      <c r="F22" s="115">
        <f>AVERAGE(I4:I18)</f>
        <v>7.5099206349206332E-2</v>
      </c>
      <c r="G22" s="115"/>
      <c r="H22" s="115"/>
    </row>
    <row r="23" spans="1:11" ht="15.75" thickBot="1" x14ac:dyDescent="0.3">
      <c r="A23" s="104" t="s">
        <v>74</v>
      </c>
      <c r="B23" s="105"/>
      <c r="C23" s="121">
        <v>0.67638888888888893</v>
      </c>
      <c r="D23" s="122"/>
      <c r="E23" s="122"/>
      <c r="F23" s="43"/>
      <c r="G23" s="44"/>
      <c r="H23" s="45"/>
    </row>
    <row r="24" spans="1:11" ht="16.5" thickBot="1" x14ac:dyDescent="0.3">
      <c r="A24" s="102" t="s">
        <v>56</v>
      </c>
      <c r="B24" s="103"/>
      <c r="C24" s="113">
        <f>AVERAGE(Tabela615[TEMPO COCLUSÃO LAB.])</f>
        <v>4.8313492063492051E-2</v>
      </c>
      <c r="D24" s="114"/>
      <c r="E24" s="114"/>
      <c r="F24" s="110">
        <f>AVERAGE(J4:J18)</f>
        <v>4.8313492063492051E-2</v>
      </c>
      <c r="G24" s="111"/>
      <c r="H24" s="112"/>
    </row>
    <row r="25" spans="1:11" ht="15.75" thickBot="1" x14ac:dyDescent="0.3">
      <c r="A25" s="107" t="s">
        <v>75</v>
      </c>
      <c r="B25" s="107"/>
      <c r="C25" s="109">
        <v>1</v>
      </c>
      <c r="D25" s="109"/>
      <c r="E25" s="109"/>
      <c r="F25" s="108">
        <v>1.5E-3</v>
      </c>
      <c r="G25" s="108"/>
      <c r="H25" s="108"/>
    </row>
    <row r="26" spans="1:11" x14ac:dyDescent="0.25">
      <c r="G26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A25:B25"/>
    <mergeCell ref="C25:E25"/>
    <mergeCell ref="F25:H25"/>
    <mergeCell ref="A22:B22"/>
    <mergeCell ref="C22:E22"/>
    <mergeCell ref="F22:H22"/>
    <mergeCell ref="A23:B23"/>
    <mergeCell ref="C23:E23"/>
    <mergeCell ref="A24:B24"/>
    <mergeCell ref="C24:E24"/>
    <mergeCell ref="F24:H24"/>
    <mergeCell ref="B1:N2"/>
    <mergeCell ref="A20:B20"/>
    <mergeCell ref="C20:E20"/>
    <mergeCell ref="F20:H20"/>
    <mergeCell ref="A21:B21"/>
    <mergeCell ref="C21:E21"/>
  </mergeCells>
  <conditionalFormatting sqref="J4:J18">
    <cfRule type="cellIs" dxfId="459" priority="4" operator="greaterThan">
      <formula>0.0833333333333333</formula>
    </cfRule>
  </conditionalFormatting>
  <conditionalFormatting sqref="I4:J18">
    <cfRule type="cellIs" dxfId="458" priority="3" operator="greaterThan">
      <formula>0.0833333333333333</formula>
    </cfRule>
  </conditionalFormatting>
  <conditionalFormatting sqref="I4:J18">
    <cfRule type="cellIs" dxfId="457" priority="2" operator="lessThan">
      <formula>0.0833217592592593</formula>
    </cfRule>
  </conditionalFormatting>
  <conditionalFormatting sqref="I4:I18">
    <cfRule type="cellIs" dxfId="456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3" sqref="B3"/>
    </sheetView>
  </sheetViews>
  <sheetFormatPr defaultRowHeight="15" x14ac:dyDescent="0.25"/>
  <cols>
    <col min="1" max="1" width="4.42578125" style="2" customWidth="1"/>
    <col min="2" max="2" width="33.140625" style="2" bestFit="1" customWidth="1"/>
    <col min="3" max="3" width="8.42578125" style="5" customWidth="1"/>
    <col min="4" max="4" width="10.42578125" style="5" customWidth="1"/>
    <col min="5" max="5" width="9.85546875" style="2" customWidth="1"/>
    <col min="6" max="6" width="7.5703125" style="2" customWidth="1"/>
    <col min="7" max="7" width="9.85546875" style="2" customWidth="1"/>
    <col min="8" max="8" width="6.7109375" style="2" customWidth="1"/>
    <col min="9" max="9" width="8.85546875" style="4" customWidth="1"/>
    <col min="10" max="10" width="10.28515625" style="4" customWidth="1"/>
    <col min="11" max="11" width="17.140625" style="2" bestFit="1" customWidth="1"/>
  </cols>
  <sheetData>
    <row r="1" spans="1:16" x14ac:dyDescent="0.25">
      <c r="B1" s="136" t="s">
        <v>255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6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6" ht="36" x14ac:dyDescent="0.25">
      <c r="A3" s="2" t="s">
        <v>9</v>
      </c>
      <c r="B3" s="6" t="s">
        <v>0</v>
      </c>
      <c r="C3" s="10" t="s">
        <v>1</v>
      </c>
      <c r="D3" s="7" t="s">
        <v>2</v>
      </c>
      <c r="E3" s="9" t="s">
        <v>7</v>
      </c>
      <c r="F3" s="9" t="s">
        <v>3</v>
      </c>
      <c r="G3" s="9" t="s">
        <v>8</v>
      </c>
      <c r="H3" s="9" t="s">
        <v>4</v>
      </c>
      <c r="I3" s="12" t="s">
        <v>5</v>
      </c>
      <c r="J3" s="13" t="s">
        <v>6</v>
      </c>
      <c r="K3" s="8" t="s">
        <v>10</v>
      </c>
      <c r="L3" s="1"/>
      <c r="M3" s="1"/>
      <c r="N3" s="1"/>
      <c r="O3" s="1"/>
      <c r="P3" s="1"/>
    </row>
    <row r="4" spans="1:16" x14ac:dyDescent="0.25">
      <c r="A4" s="2">
        <v>1</v>
      </c>
      <c r="B4" s="71" t="s">
        <v>218</v>
      </c>
      <c r="C4" s="52">
        <v>0.35416666666666669</v>
      </c>
      <c r="D4" s="52">
        <v>0.35902777777777778</v>
      </c>
      <c r="E4" s="24">
        <f>(D4-C4)</f>
        <v>4.8611111111110938E-3</v>
      </c>
      <c r="F4" s="52">
        <v>0.40763888888888888</v>
      </c>
      <c r="G4" s="24">
        <f>(F4-D4)</f>
        <v>4.8611111111111105E-2</v>
      </c>
      <c r="H4" s="52">
        <v>0.42569444444444443</v>
      </c>
      <c r="I4" s="24">
        <f>(H4-C4)</f>
        <v>7.1527777777777746E-2</v>
      </c>
      <c r="J4" s="25">
        <f>(H4-F4)</f>
        <v>1.8055555555555547E-2</v>
      </c>
      <c r="K4" s="70"/>
    </row>
    <row r="5" spans="1:16" x14ac:dyDescent="0.25">
      <c r="A5" s="2">
        <v>2</v>
      </c>
      <c r="B5" s="73" t="s">
        <v>219</v>
      </c>
      <c r="C5" s="52">
        <v>0.3833333333333333</v>
      </c>
      <c r="D5" s="52">
        <v>0.38750000000000001</v>
      </c>
      <c r="E5" s="24">
        <f>(D5-C5)</f>
        <v>4.1666666666667074E-3</v>
      </c>
      <c r="F5" s="52">
        <v>0.39444444444444443</v>
      </c>
      <c r="G5" s="24">
        <f>(F5-D5)</f>
        <v>6.9444444444444198E-3</v>
      </c>
      <c r="H5" s="52">
        <v>0.50138888888888888</v>
      </c>
      <c r="I5" s="24">
        <f t="shared" ref="I5:I18" si="0">(H5-C5)</f>
        <v>0.11805555555555558</v>
      </c>
      <c r="J5" s="25">
        <f t="shared" ref="J5:J18" si="1">(H5-F5)</f>
        <v>0.10694444444444445</v>
      </c>
      <c r="K5" s="86"/>
    </row>
    <row r="6" spans="1:16" x14ac:dyDescent="0.25">
      <c r="A6" s="2">
        <v>3</v>
      </c>
      <c r="B6" s="76" t="s">
        <v>220</v>
      </c>
      <c r="C6" s="52">
        <v>0.83611111111111114</v>
      </c>
      <c r="D6" s="96"/>
      <c r="E6" s="24"/>
      <c r="F6" s="52">
        <v>0.85972222222222217</v>
      </c>
      <c r="G6" s="24">
        <f t="shared" ref="G6:G18" si="2">(F6-D6)</f>
        <v>0.85972222222222217</v>
      </c>
      <c r="H6" s="52">
        <v>0.88124999999999998</v>
      </c>
      <c r="I6" s="24">
        <f t="shared" si="0"/>
        <v>4.513888888888884E-2</v>
      </c>
      <c r="J6" s="25">
        <f t="shared" si="1"/>
        <v>2.1527777777777812E-2</v>
      </c>
      <c r="K6" s="87" t="s">
        <v>232</v>
      </c>
    </row>
    <row r="7" spans="1:16" x14ac:dyDescent="0.25">
      <c r="A7" s="2">
        <v>4</v>
      </c>
      <c r="B7" s="79" t="s">
        <v>221</v>
      </c>
      <c r="C7" s="21"/>
      <c r="D7" s="52">
        <v>0.47916666666666669</v>
      </c>
      <c r="E7" s="24">
        <f t="shared" ref="E7:E18" si="3">(D7-C7)</f>
        <v>0.47916666666666669</v>
      </c>
      <c r="F7" s="57">
        <v>0.48680555555555555</v>
      </c>
      <c r="G7" s="24">
        <f t="shared" si="2"/>
        <v>7.6388888888888618E-3</v>
      </c>
      <c r="H7" s="52">
        <v>0.59375</v>
      </c>
      <c r="I7" s="24"/>
      <c r="J7" s="25">
        <f t="shared" si="1"/>
        <v>0.10694444444444445</v>
      </c>
      <c r="K7" s="88" t="s">
        <v>233</v>
      </c>
    </row>
    <row r="8" spans="1:16" x14ac:dyDescent="0.25">
      <c r="A8" s="2">
        <v>5</v>
      </c>
      <c r="B8" s="35" t="s">
        <v>222</v>
      </c>
      <c r="C8" s="52">
        <v>0.43541666666666662</v>
      </c>
      <c r="D8" s="52">
        <v>0.45694444444444443</v>
      </c>
      <c r="E8" s="24">
        <f t="shared" si="3"/>
        <v>2.1527777777777812E-2</v>
      </c>
      <c r="F8" s="52">
        <v>0.4861111111111111</v>
      </c>
      <c r="G8" s="24">
        <f t="shared" si="2"/>
        <v>2.9166666666666674E-2</v>
      </c>
      <c r="H8" s="52">
        <v>0.53888888888888886</v>
      </c>
      <c r="I8" s="24">
        <f t="shared" si="0"/>
        <v>0.10347222222222224</v>
      </c>
      <c r="J8" s="25">
        <f t="shared" si="1"/>
        <v>5.2777777777777757E-2</v>
      </c>
      <c r="K8" s="32"/>
    </row>
    <row r="9" spans="1:16" x14ac:dyDescent="0.25">
      <c r="A9" s="2">
        <v>6</v>
      </c>
      <c r="B9" s="35" t="s">
        <v>223</v>
      </c>
      <c r="C9" s="52">
        <v>0.5756944444444444</v>
      </c>
      <c r="D9" s="52">
        <v>0.58333333333333337</v>
      </c>
      <c r="E9" s="24">
        <f t="shared" si="3"/>
        <v>7.6388888888889728E-3</v>
      </c>
      <c r="F9" s="52">
        <v>0.59444444444444444</v>
      </c>
      <c r="G9" s="24">
        <f t="shared" si="2"/>
        <v>1.1111111111111072E-2</v>
      </c>
      <c r="H9" s="52">
        <v>0.72013888888888899</v>
      </c>
      <c r="I9" s="24">
        <f t="shared" si="0"/>
        <v>0.1444444444444446</v>
      </c>
      <c r="J9" s="25">
        <f t="shared" si="1"/>
        <v>0.12569444444444455</v>
      </c>
      <c r="K9" s="32"/>
    </row>
    <row r="10" spans="1:16" x14ac:dyDescent="0.25">
      <c r="A10" s="2">
        <v>7</v>
      </c>
      <c r="B10" s="35" t="s">
        <v>224</v>
      </c>
      <c r="C10" s="52">
        <v>0.5708333333333333</v>
      </c>
      <c r="D10" s="52">
        <v>0.58333333333333337</v>
      </c>
      <c r="E10" s="24">
        <f t="shared" si="3"/>
        <v>1.2500000000000067E-2</v>
      </c>
      <c r="F10" s="52">
        <v>0.59444444444444444</v>
      </c>
      <c r="G10" s="24">
        <f t="shared" si="2"/>
        <v>1.1111111111111072E-2</v>
      </c>
      <c r="H10" s="52">
        <v>0.64652777777777781</v>
      </c>
      <c r="I10" s="24">
        <f t="shared" si="0"/>
        <v>7.5694444444444509E-2</v>
      </c>
      <c r="J10" s="25">
        <f t="shared" si="1"/>
        <v>5.208333333333337E-2</v>
      </c>
      <c r="K10" s="32"/>
    </row>
    <row r="11" spans="1:16" x14ac:dyDescent="0.25">
      <c r="A11" s="2">
        <v>8</v>
      </c>
      <c r="B11" s="35" t="s">
        <v>225</v>
      </c>
      <c r="C11" s="52">
        <v>0.56597222222222221</v>
      </c>
      <c r="D11" s="52">
        <v>0.56944444444444442</v>
      </c>
      <c r="E11" s="24">
        <f t="shared" si="3"/>
        <v>3.4722222222222099E-3</v>
      </c>
      <c r="F11" s="52">
        <v>0.59444444444444444</v>
      </c>
      <c r="G11" s="24">
        <f t="shared" si="2"/>
        <v>2.5000000000000022E-2</v>
      </c>
      <c r="H11" s="52">
        <v>0.65694444444444444</v>
      </c>
      <c r="I11" s="24">
        <f t="shared" si="0"/>
        <v>9.0972222222222232E-2</v>
      </c>
      <c r="J11" s="25">
        <f t="shared" si="1"/>
        <v>6.25E-2</v>
      </c>
      <c r="K11" s="32"/>
      <c r="L11" s="39"/>
    </row>
    <row r="12" spans="1:16" x14ac:dyDescent="0.25">
      <c r="A12" s="2">
        <v>9</v>
      </c>
      <c r="B12" s="35" t="s">
        <v>226</v>
      </c>
      <c r="C12" s="52">
        <v>0.60138888888888886</v>
      </c>
      <c r="D12" s="52">
        <v>0.60555555555555551</v>
      </c>
      <c r="E12" s="24">
        <f t="shared" si="3"/>
        <v>4.1666666666666519E-3</v>
      </c>
      <c r="F12" s="52">
        <v>0.61111111111111105</v>
      </c>
      <c r="G12" s="24">
        <f t="shared" si="2"/>
        <v>5.5555555555555358E-3</v>
      </c>
      <c r="H12" s="52">
        <v>0.64583333333333337</v>
      </c>
      <c r="I12" s="24">
        <f t="shared" si="0"/>
        <v>4.4444444444444509E-2</v>
      </c>
      <c r="J12" s="25">
        <f t="shared" si="1"/>
        <v>3.4722222222222321E-2</v>
      </c>
      <c r="K12" s="32" t="s">
        <v>234</v>
      </c>
    </row>
    <row r="13" spans="1:16" x14ac:dyDescent="0.25">
      <c r="A13" s="2">
        <v>10</v>
      </c>
      <c r="B13" s="35" t="s">
        <v>227</v>
      </c>
      <c r="C13" s="52">
        <v>0.6118055555555556</v>
      </c>
      <c r="D13" s="52">
        <v>0.62708333333333333</v>
      </c>
      <c r="E13" s="24">
        <f t="shared" si="3"/>
        <v>1.5277777777777724E-2</v>
      </c>
      <c r="F13" s="52">
        <v>0.65069444444444446</v>
      </c>
      <c r="G13" s="24">
        <f t="shared" si="2"/>
        <v>2.3611111111111138E-2</v>
      </c>
      <c r="H13" s="52">
        <v>0.72291666666666676</v>
      </c>
      <c r="I13" s="24">
        <f t="shared" si="0"/>
        <v>0.11111111111111116</v>
      </c>
      <c r="J13" s="25">
        <f t="shared" si="1"/>
        <v>7.2222222222222299E-2</v>
      </c>
      <c r="K13" s="32"/>
    </row>
    <row r="14" spans="1:16" x14ac:dyDescent="0.25">
      <c r="A14" s="2">
        <v>11</v>
      </c>
      <c r="B14" s="35" t="s">
        <v>228</v>
      </c>
      <c r="C14" s="52">
        <v>0.67083333333333339</v>
      </c>
      <c r="D14" s="52">
        <v>0.67708333333333337</v>
      </c>
      <c r="E14" s="24">
        <f t="shared" si="3"/>
        <v>6.2499999999999778E-3</v>
      </c>
      <c r="F14" s="57">
        <v>0.68055555555555547</v>
      </c>
      <c r="G14" s="24">
        <f t="shared" si="2"/>
        <v>3.4722222222220989E-3</v>
      </c>
      <c r="H14" s="57">
        <v>0.76388888888888884</v>
      </c>
      <c r="I14" s="24">
        <f t="shared" si="0"/>
        <v>9.3055555555555447E-2</v>
      </c>
      <c r="J14" s="25">
        <f t="shared" si="1"/>
        <v>8.333333333333337E-2</v>
      </c>
      <c r="K14" s="32"/>
    </row>
    <row r="15" spans="1:16" x14ac:dyDescent="0.25">
      <c r="A15" s="2">
        <v>12</v>
      </c>
      <c r="B15" s="35" t="s">
        <v>229</v>
      </c>
      <c r="C15" s="52">
        <v>0.66597222222222219</v>
      </c>
      <c r="D15" s="52">
        <v>0.66805555555555562</v>
      </c>
      <c r="E15" s="24">
        <f t="shared" si="3"/>
        <v>2.083333333333437E-3</v>
      </c>
      <c r="F15" s="52">
        <v>0.67708333333333337</v>
      </c>
      <c r="G15" s="24">
        <f t="shared" si="2"/>
        <v>9.0277777777777457E-3</v>
      </c>
      <c r="H15" s="52">
        <v>0.74722222222222223</v>
      </c>
      <c r="I15" s="24">
        <f t="shared" si="0"/>
        <v>8.1250000000000044E-2</v>
      </c>
      <c r="J15" s="25">
        <f t="shared" si="1"/>
        <v>7.0138888888888862E-2</v>
      </c>
      <c r="K15" s="32"/>
    </row>
    <row r="16" spans="1:16" x14ac:dyDescent="0.25">
      <c r="A16" s="2">
        <v>13</v>
      </c>
      <c r="B16" s="35" t="s">
        <v>230</v>
      </c>
      <c r="C16" s="52">
        <v>0.67986111111111114</v>
      </c>
      <c r="D16" s="52">
        <v>0.6875</v>
      </c>
      <c r="E16" s="24">
        <f t="shared" si="3"/>
        <v>7.6388888888888618E-3</v>
      </c>
      <c r="F16" s="57">
        <v>0.70416666666666661</v>
      </c>
      <c r="G16" s="24">
        <f t="shared" si="2"/>
        <v>1.6666666666666607E-2</v>
      </c>
      <c r="H16" s="57">
        <v>0.77013888888888893</v>
      </c>
      <c r="I16" s="24">
        <f t="shared" si="0"/>
        <v>9.027777777777779E-2</v>
      </c>
      <c r="J16" s="25">
        <f t="shared" si="1"/>
        <v>6.5972222222222321E-2</v>
      </c>
      <c r="K16" s="32"/>
    </row>
    <row r="17" spans="1:11" x14ac:dyDescent="0.25">
      <c r="A17" s="2">
        <v>14</v>
      </c>
      <c r="B17" s="35" t="s">
        <v>231</v>
      </c>
      <c r="C17" s="52">
        <v>0.68194444444444446</v>
      </c>
      <c r="D17" s="57">
        <v>0.71319444444444446</v>
      </c>
      <c r="E17" s="24">
        <f t="shared" si="3"/>
        <v>3.125E-2</v>
      </c>
      <c r="F17" s="21"/>
      <c r="G17" s="24"/>
      <c r="H17" s="52">
        <v>0.76944444444444438</v>
      </c>
      <c r="I17" s="24">
        <f t="shared" si="0"/>
        <v>8.7499999999999911E-2</v>
      </c>
      <c r="J17" s="25"/>
      <c r="K17" s="32" t="s">
        <v>235</v>
      </c>
    </row>
    <row r="18" spans="1:11" x14ac:dyDescent="0.25">
      <c r="A18" s="2">
        <v>15</v>
      </c>
      <c r="B18" s="35" t="s">
        <v>236</v>
      </c>
      <c r="C18" s="52">
        <v>0.7416666666666667</v>
      </c>
      <c r="D18" s="52">
        <v>0.74722222222222223</v>
      </c>
      <c r="E18" s="24">
        <f t="shared" si="3"/>
        <v>5.5555555555555358E-3</v>
      </c>
      <c r="F18" s="52">
        <v>0.76041666666666663</v>
      </c>
      <c r="G18" s="24">
        <f t="shared" si="2"/>
        <v>1.3194444444444398E-2</v>
      </c>
      <c r="H18" s="52">
        <v>0.79375000000000007</v>
      </c>
      <c r="I18" s="24">
        <f t="shared" si="0"/>
        <v>5.208333333333337E-2</v>
      </c>
      <c r="J18" s="25">
        <f t="shared" si="1"/>
        <v>3.3333333333333437E-2</v>
      </c>
      <c r="K18" s="32"/>
    </row>
    <row r="19" spans="1:11" ht="15.75" thickBot="1" x14ac:dyDescent="0.3">
      <c r="A19"/>
    </row>
    <row r="20" spans="1:11" ht="16.5" thickBot="1" x14ac:dyDescent="0.3">
      <c r="A20" s="102" t="s">
        <v>57</v>
      </c>
      <c r="B20" s="103"/>
      <c r="C20" s="119">
        <v>39</v>
      </c>
      <c r="D20" s="120"/>
      <c r="E20" s="120"/>
      <c r="F20" s="116"/>
      <c r="G20" s="117"/>
      <c r="H20" s="118"/>
    </row>
    <row r="21" spans="1:11" ht="15.75" thickBot="1" x14ac:dyDescent="0.3">
      <c r="A21" s="104" t="s">
        <v>72</v>
      </c>
      <c r="B21" s="105"/>
      <c r="C21" s="121">
        <v>1.2090277777777778</v>
      </c>
      <c r="D21" s="122"/>
      <c r="E21" s="122"/>
      <c r="F21" s="40"/>
      <c r="G21" s="41"/>
      <c r="H21" s="42"/>
    </row>
    <row r="22" spans="1:11" ht="16.5" thickBot="1" x14ac:dyDescent="0.3">
      <c r="A22" s="102" t="s">
        <v>73</v>
      </c>
      <c r="B22" s="103"/>
      <c r="C22" s="113">
        <f>AVERAGE(I4:I18)</f>
        <v>8.6359126984126997E-2</v>
      </c>
      <c r="D22" s="114"/>
      <c r="E22" s="114"/>
      <c r="F22" s="115">
        <f>AVERAGE(I4:I18)</f>
        <v>8.6359126984126997E-2</v>
      </c>
      <c r="G22" s="115"/>
      <c r="H22" s="115"/>
    </row>
    <row r="23" spans="1:11" ht="15.75" thickBot="1" x14ac:dyDescent="0.3">
      <c r="A23" s="104" t="s">
        <v>74</v>
      </c>
      <c r="B23" s="105"/>
      <c r="C23" s="121">
        <v>0.90625</v>
      </c>
      <c r="D23" s="122"/>
      <c r="E23" s="122"/>
      <c r="F23" s="43"/>
      <c r="G23" s="44"/>
      <c r="H23" s="45"/>
    </row>
    <row r="24" spans="1:11" ht="16.5" thickBot="1" x14ac:dyDescent="0.3">
      <c r="A24" s="102" t="s">
        <v>56</v>
      </c>
      <c r="B24" s="103"/>
      <c r="C24" s="113">
        <f>AVERAGE(Tabela616[TEMPO COCLUSÃO LAB.])</f>
        <v>6.4732142857142891E-2</v>
      </c>
      <c r="D24" s="114"/>
      <c r="E24" s="114"/>
      <c r="F24" s="110">
        <f>AVERAGE(J4:J18)</f>
        <v>6.4732142857142891E-2</v>
      </c>
      <c r="G24" s="111"/>
      <c r="H24" s="112"/>
    </row>
    <row r="25" spans="1:11" ht="15.75" thickBot="1" x14ac:dyDescent="0.3">
      <c r="A25" s="107" t="s">
        <v>75</v>
      </c>
      <c r="B25" s="107"/>
      <c r="C25" s="109">
        <v>0</v>
      </c>
      <c r="D25" s="109"/>
      <c r="E25" s="109"/>
      <c r="F25" s="108">
        <v>0</v>
      </c>
      <c r="G25" s="108"/>
      <c r="H25" s="108"/>
    </row>
    <row r="26" spans="1:11" x14ac:dyDescent="0.25">
      <c r="G26" s="3"/>
    </row>
    <row r="45" spans="13:13" x14ac:dyDescent="0.25">
      <c r="M45" s="38"/>
    </row>
    <row r="47" spans="13:13" x14ac:dyDescent="0.25">
      <c r="M47" s="38"/>
    </row>
    <row r="49" spans="14:14" x14ac:dyDescent="0.25">
      <c r="N49" s="30"/>
    </row>
    <row r="50" spans="14:14" x14ac:dyDescent="0.25">
      <c r="N50" s="37"/>
    </row>
  </sheetData>
  <mergeCells count="17">
    <mergeCell ref="A25:B25"/>
    <mergeCell ref="C25:E25"/>
    <mergeCell ref="F25:H25"/>
    <mergeCell ref="A22:B22"/>
    <mergeCell ref="C22:E22"/>
    <mergeCell ref="F22:H22"/>
    <mergeCell ref="A23:B23"/>
    <mergeCell ref="C23:E23"/>
    <mergeCell ref="A24:B24"/>
    <mergeCell ref="C24:E24"/>
    <mergeCell ref="F24:H24"/>
    <mergeCell ref="B1:N2"/>
    <mergeCell ref="A20:B20"/>
    <mergeCell ref="C20:E20"/>
    <mergeCell ref="F20:H20"/>
    <mergeCell ref="A21:B21"/>
    <mergeCell ref="C21:E21"/>
  </mergeCells>
  <conditionalFormatting sqref="J4:J18">
    <cfRule type="cellIs" dxfId="442" priority="4" operator="greaterThan">
      <formula>0.0833333333333333</formula>
    </cfRule>
  </conditionalFormatting>
  <conditionalFormatting sqref="I4:J18">
    <cfRule type="cellIs" dxfId="441" priority="3" operator="greaterThan">
      <formula>0.0833333333333333</formula>
    </cfRule>
  </conditionalFormatting>
  <conditionalFormatting sqref="I4:J18">
    <cfRule type="cellIs" dxfId="440" priority="2" operator="lessThan">
      <formula>0.0833217592592593</formula>
    </cfRule>
  </conditionalFormatting>
  <conditionalFormatting sqref="I4:I18">
    <cfRule type="cellIs" dxfId="439" priority="1" operator="lessThan">
      <formula>0.0833217592592593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03-10-22 DIURNO</vt:lpstr>
      <vt:lpstr>03-04-10-22 NOTURNO</vt:lpstr>
      <vt:lpstr>04-10-22 DIURNO </vt:lpstr>
      <vt:lpstr>04-5-10-22 NOTURNO</vt:lpstr>
      <vt:lpstr>05-10-22 DIURNO</vt:lpstr>
      <vt:lpstr>05-06-10-22 NOTURNO</vt:lpstr>
      <vt:lpstr>06-10-22 DIURNO</vt:lpstr>
      <vt:lpstr>06-07-10-22 NOTURNO</vt:lpstr>
      <vt:lpstr>07-10-22 DIURNO</vt:lpstr>
      <vt:lpstr>07-08-10-22 NOTURNO</vt:lpstr>
      <vt:lpstr>08-10-22 DIURNO</vt:lpstr>
      <vt:lpstr>08-09-1022 NOTURNO</vt:lpstr>
      <vt:lpstr>09-10-22 DIURNO</vt:lpstr>
      <vt:lpstr>09-10-10-22 NOTURNO</vt:lpstr>
      <vt:lpstr>10-10-22 DIURNO</vt:lpstr>
      <vt:lpstr>10-11-10-22 NOTURNO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2022-11-06T11:04:55Z</dcterms:created>
  <dcterms:modified xsi:type="dcterms:W3CDTF">2022-11-19T13:19:39Z</dcterms:modified>
</cp:coreProperties>
</file>