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usb meribere\PORTAFOLIO DOCENTE\horas lectivas\CONTROL\"/>
    </mc:Choice>
  </mc:AlternateContent>
  <bookViews>
    <workbookView xWindow="0" yWindow="0" windowWidth="10245" windowHeight="10920" tabRatio="676" activeTab="1"/>
  </bookViews>
  <sheets>
    <sheet name="REG_01" sheetId="1" r:id="rId1"/>
    <sheet name="Hoja1" sheetId="3" r:id="rId2"/>
    <sheet name="ACTA_01" sheetId="2" r:id="rId3"/>
  </sheets>
  <definedNames>
    <definedName name="_xlnm.Print_Area" localSheetId="2">ACTA_01!$A$1:$F$60</definedName>
    <definedName name="_xlnm.Print_Area" localSheetId="0">REG_01!$A$1:$BN$65,REG_01!$BO$61:$CL$110</definedName>
    <definedName name="literal">REG_01!$BO$117:$BP$138</definedName>
  </definedNames>
  <calcPr calcId="162913"/>
</workbook>
</file>

<file path=xl/calcChain.xml><?xml version="1.0" encoding="utf-8"?>
<calcChain xmlns="http://schemas.openxmlformats.org/spreadsheetml/2006/main">
  <c r="N5" i="3" l="1"/>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4" i="3" l="1"/>
  <c r="M4" i="3"/>
  <c r="L57" i="3" l="1"/>
  <c r="L58" i="3"/>
  <c r="L59"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25" i="3"/>
  <c r="L24" i="3"/>
  <c r="L23" i="3"/>
  <c r="M22" i="3"/>
  <c r="L22" i="3"/>
  <c r="M21" i="3"/>
  <c r="L21" i="3"/>
  <c r="M20" i="3"/>
  <c r="L20" i="3"/>
  <c r="M19" i="3"/>
  <c r="L19" i="3"/>
  <c r="M18" i="3"/>
  <c r="L18" i="3"/>
  <c r="M17" i="3"/>
  <c r="L17" i="3"/>
  <c r="M16" i="3"/>
  <c r="L16" i="3"/>
  <c r="M15" i="3"/>
  <c r="L15" i="3"/>
  <c r="M14" i="3"/>
  <c r="L14" i="3"/>
  <c r="M13" i="3"/>
  <c r="L13" i="3"/>
  <c r="M12" i="3"/>
  <c r="L12" i="3"/>
  <c r="M11" i="3"/>
  <c r="L11" i="3"/>
  <c r="M10" i="3"/>
  <c r="L10" i="3"/>
  <c r="M9" i="3"/>
  <c r="L9" i="3"/>
  <c r="M8" i="3"/>
  <c r="L8" i="3"/>
  <c r="M7" i="3"/>
  <c r="L7" i="3"/>
  <c r="M6" i="3"/>
  <c r="L6" i="3"/>
  <c r="M5" i="3"/>
  <c r="L5" i="3"/>
  <c r="L4" i="3"/>
  <c r="N64" i="1" l="1"/>
  <c r="X64" i="1" s="1"/>
  <c r="N63" i="1"/>
  <c r="AC63" i="1" s="1"/>
  <c r="AB63" i="1" s="1"/>
  <c r="X63" i="1" l="1"/>
  <c r="AC64" i="1"/>
  <c r="AB64" i="1" s="1"/>
  <c r="BN25" i="1"/>
  <c r="N25" i="1"/>
  <c r="AC25" i="1" s="1"/>
  <c r="AB25" i="1" s="1"/>
  <c r="X25" i="1" l="1"/>
  <c r="BN65" i="1"/>
  <c r="BN64" i="1"/>
  <c r="BN63" i="1"/>
  <c r="BN62" i="1"/>
  <c r="BN61" i="1"/>
  <c r="BN60" i="1"/>
  <c r="BN59" i="1"/>
  <c r="BN58" i="1"/>
  <c r="BN57" i="1"/>
  <c r="BN56" i="1"/>
  <c r="BN55" i="1"/>
  <c r="BN54" i="1"/>
  <c r="BN53" i="1"/>
  <c r="BN52" i="1"/>
  <c r="BN51" i="1"/>
  <c r="BN50" i="1"/>
  <c r="BN49" i="1"/>
  <c r="BN48" i="1"/>
  <c r="BN47" i="1"/>
  <c r="N39" i="1" l="1"/>
  <c r="X39" i="1" s="1"/>
  <c r="N62" i="1"/>
  <c r="AC62" i="1" s="1"/>
  <c r="AB62" i="1" s="1"/>
  <c r="X62" i="1" l="1"/>
  <c r="AC39" i="1"/>
  <c r="AB39" i="1" s="1"/>
  <c r="N65" i="1"/>
  <c r="X65" i="1" s="1"/>
  <c r="N61" i="1"/>
  <c r="X61" i="1" s="1"/>
  <c r="N60" i="1"/>
  <c r="AC60" i="1" s="1"/>
  <c r="AB60" i="1" s="1"/>
  <c r="N59" i="1"/>
  <c r="X59" i="1" s="1"/>
  <c r="N58" i="1"/>
  <c r="X58" i="1" s="1"/>
  <c r="AC57" i="1"/>
  <c r="AB57" i="1" s="1"/>
  <c r="N56" i="1"/>
  <c r="X56" i="1" s="1"/>
  <c r="N55" i="1"/>
  <c r="AC55" i="1" s="1"/>
  <c r="AB55" i="1" s="1"/>
  <c r="N54" i="1"/>
  <c r="X54" i="1" s="1"/>
  <c r="N53" i="1"/>
  <c r="X53" i="1" s="1"/>
  <c r="N52" i="1"/>
  <c r="X52" i="1" s="1"/>
  <c r="N51" i="1"/>
  <c r="AC51" i="1" s="1"/>
  <c r="AB51" i="1" s="1"/>
  <c r="N50" i="1"/>
  <c r="X50" i="1" s="1"/>
  <c r="N49" i="1"/>
  <c r="AC49" i="1" s="1"/>
  <c r="AB49" i="1" s="1"/>
  <c r="N48" i="1"/>
  <c r="X48" i="1" s="1"/>
  <c r="X49" i="1" l="1"/>
  <c r="X60" i="1"/>
  <c r="X55" i="1"/>
  <c r="X57" i="1"/>
  <c r="AC65" i="1"/>
  <c r="AB65" i="1" s="1"/>
  <c r="AC61" i="1"/>
  <c r="AB61" i="1" s="1"/>
  <c r="AC48" i="1"/>
  <c r="AB48" i="1" s="1"/>
  <c r="X51" i="1"/>
  <c r="AC56" i="1"/>
  <c r="AB56" i="1" s="1"/>
  <c r="AC59" i="1"/>
  <c r="AB59" i="1" s="1"/>
  <c r="AC58" i="1"/>
  <c r="AB58" i="1" s="1"/>
  <c r="AC50" i="1"/>
  <c r="AB50" i="1" s="1"/>
  <c r="AC54" i="1"/>
  <c r="AB54" i="1" s="1"/>
  <c r="AC53" i="1"/>
  <c r="AB53" i="1" s="1"/>
  <c r="AC52" i="1"/>
  <c r="AB52" i="1" s="1"/>
  <c r="BN11" i="1"/>
  <c r="BN12" i="1"/>
  <c r="BN13" i="1"/>
  <c r="BN14" i="1"/>
  <c r="BN15" i="1"/>
  <c r="BN16" i="1"/>
  <c r="BN17" i="1"/>
  <c r="BN18" i="1"/>
  <c r="BN19" i="1"/>
  <c r="BN20" i="1"/>
  <c r="BN21" i="1"/>
  <c r="BN22" i="1"/>
  <c r="BN23" i="1"/>
  <c r="BN24" i="1"/>
  <c r="BN26" i="1"/>
  <c r="BN27" i="1"/>
  <c r="BN28" i="1"/>
  <c r="BN29" i="1"/>
  <c r="BN30" i="1"/>
  <c r="BN31" i="1"/>
  <c r="BN32" i="1"/>
  <c r="BN33" i="1"/>
  <c r="BN34" i="1"/>
  <c r="BN35" i="1"/>
  <c r="BN36" i="1"/>
  <c r="BN37" i="1"/>
  <c r="BN38" i="1"/>
  <c r="BN39" i="1"/>
  <c r="BN40" i="1"/>
  <c r="BN41" i="1"/>
  <c r="BN42" i="1"/>
  <c r="BN43" i="1"/>
  <c r="BN44" i="1"/>
  <c r="BN45" i="1"/>
  <c r="BN46" i="1"/>
  <c r="BN66" i="1"/>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18" i="2"/>
  <c r="C19" i="2"/>
  <c r="C17" i="2"/>
  <c r="N47" i="1"/>
  <c r="X47" i="1" s="1"/>
  <c r="N46" i="1"/>
  <c r="X46" i="1" s="1"/>
  <c r="N45" i="1"/>
  <c r="X45" i="1" s="1"/>
  <c r="N44" i="1"/>
  <c r="X44" i="1" s="1"/>
  <c r="N43" i="1"/>
  <c r="X43" i="1" s="1"/>
  <c r="N42" i="1"/>
  <c r="X42" i="1" s="1"/>
  <c r="N41" i="1"/>
  <c r="X41" i="1" s="1"/>
  <c r="N40" i="1"/>
  <c r="AC40" i="1" s="1"/>
  <c r="AB40" i="1" s="1"/>
  <c r="N38" i="1"/>
  <c r="X38" i="1" s="1"/>
  <c r="N37" i="1"/>
  <c r="AC37" i="1" s="1"/>
  <c r="AB37" i="1" s="1"/>
  <c r="N36" i="1"/>
  <c r="X36" i="1" s="1"/>
  <c r="N35" i="1"/>
  <c r="X35" i="1" s="1"/>
  <c r="N34" i="1"/>
  <c r="X34" i="1" s="1"/>
  <c r="N33" i="1"/>
  <c r="X33" i="1" s="1"/>
  <c r="N32" i="1"/>
  <c r="X32" i="1" s="1"/>
  <c r="N31" i="1"/>
  <c r="AC31" i="1" s="1"/>
  <c r="AB31" i="1" s="1"/>
  <c r="N30" i="1"/>
  <c r="X30" i="1" s="1"/>
  <c r="N29" i="1"/>
  <c r="X29" i="1" s="1"/>
  <c r="A39" i="2"/>
  <c r="A40" i="2"/>
  <c r="A41" i="2"/>
  <c r="A42" i="2"/>
  <c r="A43" i="2"/>
  <c r="A44" i="2"/>
  <c r="A45" i="2"/>
  <c r="A46" i="2"/>
  <c r="A47" i="2"/>
  <c r="A48" i="2"/>
  <c r="A49" i="2"/>
  <c r="A50" i="2"/>
  <c r="A51" i="2"/>
  <c r="A52" i="2"/>
  <c r="A53" i="2"/>
  <c r="A54" i="2"/>
  <c r="A38" i="2"/>
  <c r="A37" i="2"/>
  <c r="A36" i="2"/>
  <c r="A35" i="2"/>
  <c r="A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X31" i="1" l="1"/>
  <c r="X37" i="1"/>
  <c r="AC46" i="1"/>
  <c r="AC38" i="1"/>
  <c r="AB38" i="1" s="1"/>
  <c r="AC36" i="1"/>
  <c r="AB36" i="1" s="1"/>
  <c r="AC32" i="1"/>
  <c r="AB32" i="1" s="1"/>
  <c r="D38" i="2"/>
  <c r="E38" i="2" s="1"/>
  <c r="D44" i="2"/>
  <c r="E44" i="2" s="1"/>
  <c r="D46" i="2"/>
  <c r="E46" i="2" s="1"/>
  <c r="AC47" i="1"/>
  <c r="AC33" i="1"/>
  <c r="AC44" i="1"/>
  <c r="AB44" i="1" s="1"/>
  <c r="AC43" i="1"/>
  <c r="AB43" i="1" s="1"/>
  <c r="AC30" i="1"/>
  <c r="AB30" i="1" s="1"/>
  <c r="AC42" i="1"/>
  <c r="AB42" i="1" s="1"/>
  <c r="AC29" i="1"/>
  <c r="AB29" i="1" s="1"/>
  <c r="X40" i="1"/>
  <c r="AC41" i="1"/>
  <c r="AB41" i="1" s="1"/>
  <c r="AC35" i="1"/>
  <c r="AB35" i="1" s="1"/>
  <c r="AC34" i="1"/>
  <c r="AC45" i="1"/>
  <c r="AB45" i="1" s="1"/>
  <c r="A22" i="2"/>
  <c r="A23" i="2"/>
  <c r="A24" i="2"/>
  <c r="A25" i="2"/>
  <c r="A26" i="2"/>
  <c r="A27" i="2"/>
  <c r="A28" i="2"/>
  <c r="A29" i="2"/>
  <c r="A30" i="2"/>
  <c r="A31" i="2"/>
  <c r="A32" i="2"/>
  <c r="A33" i="2"/>
  <c r="A34" i="2"/>
  <c r="CF64" i="1"/>
  <c r="N18" i="1"/>
  <c r="A18" i="2"/>
  <c r="A19" i="2"/>
  <c r="A20" i="2"/>
  <c r="A21" i="2"/>
  <c r="D40" i="2" l="1"/>
  <c r="E40" i="2" s="1"/>
  <c r="AB33" i="1"/>
  <c r="D53" i="2"/>
  <c r="E53" i="2" s="1"/>
  <c r="AB47" i="1"/>
  <c r="D52" i="2"/>
  <c r="E52" i="2" s="1"/>
  <c r="AB46" i="1"/>
  <c r="D41" i="2"/>
  <c r="E41" i="2" s="1"/>
  <c r="AB34" i="1"/>
  <c r="D45" i="2"/>
  <c r="E45" i="2" s="1"/>
  <c r="D39" i="2"/>
  <c r="E39" i="2" s="1"/>
  <c r="D43" i="2"/>
  <c r="E43" i="2" s="1"/>
  <c r="D49" i="2"/>
  <c r="E49" i="2" s="1"/>
  <c r="D50" i="2"/>
  <c r="E50" i="2" s="1"/>
  <c r="D47" i="2"/>
  <c r="E47" i="2" s="1"/>
  <c r="D42" i="2"/>
  <c r="E42" i="2" s="1"/>
  <c r="D48" i="2"/>
  <c r="E48" i="2" s="1"/>
  <c r="X18" i="1"/>
  <c r="AC18" i="1"/>
  <c r="D36" i="2"/>
  <c r="E36" i="2" s="1"/>
  <c r="D37" i="2"/>
  <c r="E37" i="2" s="1"/>
  <c r="D51" i="2"/>
  <c r="E51" i="2" s="1"/>
  <c r="C11" i="2"/>
  <c r="D26" i="2" l="1"/>
  <c r="E26" i="2" s="1"/>
  <c r="AB18" i="1"/>
  <c r="BN10" i="1"/>
  <c r="W23" i="1" l="1"/>
  <c r="Z23" i="1" s="1"/>
  <c r="W24" i="1"/>
  <c r="Z24" i="1" s="1"/>
  <c r="W17" i="1" l="1"/>
  <c r="W11" i="1"/>
  <c r="Z11" i="1" s="1"/>
  <c r="Z17" i="1" l="1"/>
  <c r="W16" i="1"/>
  <c r="Z16" i="1" s="1"/>
  <c r="W20" i="1" l="1"/>
  <c r="Z20" i="1" s="1"/>
  <c r="W15" i="1"/>
  <c r="Z15" i="1" s="1"/>
  <c r="W12" i="1"/>
  <c r="Z12" i="1" s="1"/>
  <c r="N19" i="1" l="1"/>
  <c r="X19" i="1" l="1"/>
  <c r="W19" i="1"/>
  <c r="Z19" i="1" s="1"/>
  <c r="AC19" i="1" l="1"/>
  <c r="AB19" i="1" s="1"/>
  <c r="B17" i="2" l="1"/>
  <c r="F12" i="2"/>
  <c r="N10" i="1"/>
  <c r="CH64" i="1"/>
  <c r="N11" i="1"/>
  <c r="N12" i="1"/>
  <c r="N13" i="1"/>
  <c r="N14" i="1"/>
  <c r="N15" i="1"/>
  <c r="N16" i="1"/>
  <c r="N17" i="1"/>
  <c r="AC17" i="1" s="1"/>
  <c r="AB17" i="1" s="1"/>
  <c r="N20" i="1"/>
  <c r="N21" i="1"/>
  <c r="N22" i="1"/>
  <c r="AC22" i="1" s="1"/>
  <c r="AB22" i="1" s="1"/>
  <c r="N23" i="1"/>
  <c r="AC23" i="1" s="1"/>
  <c r="AB23" i="1" s="1"/>
  <c r="N24" i="1"/>
  <c r="AC24" i="1" s="1"/>
  <c r="AB24" i="1" s="1"/>
  <c r="N26" i="1"/>
  <c r="N27" i="1"/>
  <c r="N28" i="1"/>
  <c r="N66" i="1"/>
  <c r="W13" i="1"/>
  <c r="Z13" i="1" s="1"/>
  <c r="W14" i="1"/>
  <c r="Z14" i="1" s="1"/>
  <c r="W21" i="1"/>
  <c r="Z21" i="1" s="1"/>
  <c r="W22" i="1"/>
  <c r="Z22" i="1" s="1"/>
  <c r="W26" i="1"/>
  <c r="Z26" i="1" s="1"/>
  <c r="W27" i="1"/>
  <c r="Z27" i="1" s="1"/>
  <c r="W28" i="1"/>
  <c r="W66" i="1"/>
  <c r="X27" i="1" l="1"/>
  <c r="AC27" i="1"/>
  <c r="AB27" i="1" s="1"/>
  <c r="X14" i="1"/>
  <c r="AC14" i="1"/>
  <c r="AB14" i="1" s="1"/>
  <c r="X11" i="1"/>
  <c r="AC11" i="1"/>
  <c r="AB11" i="1" s="1"/>
  <c r="X15" i="1"/>
  <c r="AC15" i="1"/>
  <c r="AB15" i="1" s="1"/>
  <c r="X28" i="1"/>
  <c r="AC28" i="1"/>
  <c r="AB28" i="1" s="1"/>
  <c r="X26" i="1"/>
  <c r="AC26" i="1"/>
  <c r="AB26" i="1" s="1"/>
  <c r="X23" i="1"/>
  <c r="X20" i="1"/>
  <c r="AC20" i="1"/>
  <c r="AB20" i="1" s="1"/>
  <c r="X16" i="1"/>
  <c r="AC16" i="1"/>
  <c r="AB16" i="1" s="1"/>
  <c r="X13" i="1"/>
  <c r="AC13" i="1"/>
  <c r="AB13" i="1" s="1"/>
  <c r="X12" i="1"/>
  <c r="AC12" i="1"/>
  <c r="AB12" i="1" s="1"/>
  <c r="X24" i="1"/>
  <c r="X22" i="1"/>
  <c r="X21" i="1"/>
  <c r="AC21" i="1"/>
  <c r="AB21" i="1" s="1"/>
  <c r="X66" i="1"/>
  <c r="AC66" i="1"/>
  <c r="F48" i="2"/>
  <c r="F36" i="2"/>
  <c r="F47" i="2"/>
  <c r="F49" i="2"/>
  <c r="F45" i="2"/>
  <c r="F43" i="2"/>
  <c r="F39" i="2"/>
  <c r="F50" i="2"/>
  <c r="F37" i="2"/>
  <c r="F42" i="2"/>
  <c r="F40" i="2"/>
  <c r="F46" i="2"/>
  <c r="F53" i="2"/>
  <c r="F41" i="2"/>
  <c r="F51" i="2"/>
  <c r="F44" i="2"/>
  <c r="F38" i="2"/>
  <c r="F52" i="2"/>
  <c r="F26" i="2"/>
  <c r="X17" i="1"/>
  <c r="D20" i="2" l="1"/>
  <c r="D19" i="2"/>
  <c r="D54" i="2"/>
  <c r="D35" i="2"/>
  <c r="D34" i="2"/>
  <c r="D32" i="2"/>
  <c r="D31" i="2"/>
  <c r="D30" i="2"/>
  <c r="D29" i="2"/>
  <c r="D27" i="2"/>
  <c r="D24" i="2"/>
  <c r="D23" i="2"/>
  <c r="D22" i="2"/>
  <c r="D21" i="2"/>
  <c r="D18" i="2"/>
  <c r="D33" i="2"/>
  <c r="D28" i="2"/>
  <c r="D25" i="2"/>
  <c r="AB66" i="1"/>
  <c r="W10" i="1"/>
  <c r="Z10" i="1" s="1"/>
  <c r="CJ64" i="1"/>
  <c r="CK64" i="1" s="1"/>
  <c r="D70" i="1"/>
  <c r="D71" i="1"/>
  <c r="D72" i="1"/>
  <c r="D73" i="1"/>
  <c r="D74" i="1"/>
  <c r="D75" i="1"/>
  <c r="F24" i="2" l="1"/>
  <c r="E24" i="2"/>
  <c r="E31" i="2"/>
  <c r="F31" i="2"/>
  <c r="F23" i="2"/>
  <c r="E23" i="2"/>
  <c r="F25" i="2"/>
  <c r="E25" i="2"/>
  <c r="E32" i="2"/>
  <c r="F32" i="2"/>
  <c r="E28" i="2"/>
  <c r="F28" i="2"/>
  <c r="E34" i="2"/>
  <c r="F34" i="2"/>
  <c r="E33" i="2"/>
  <c r="F33" i="2"/>
  <c r="F35" i="2"/>
  <c r="E35" i="2"/>
  <c r="E27" i="2"/>
  <c r="F27" i="2"/>
  <c r="E18" i="2"/>
  <c r="F18" i="2"/>
  <c r="E21" i="2"/>
  <c r="F21" i="2"/>
  <c r="E19" i="2"/>
  <c r="F19" i="2"/>
  <c r="E29" i="2"/>
  <c r="F29" i="2"/>
  <c r="E30" i="2"/>
  <c r="F30" i="2"/>
  <c r="E22" i="2"/>
  <c r="F22" i="2"/>
  <c r="E20" i="2"/>
  <c r="F20" i="2"/>
  <c r="F54" i="2"/>
  <c r="E54" i="2"/>
  <c r="CI64" i="1"/>
  <c r="CG64" i="1"/>
  <c r="AC10" i="1"/>
  <c r="X10" i="1"/>
  <c r="CH65" i="1" l="1"/>
  <c r="CI65" i="1" s="1"/>
  <c r="CF65" i="1"/>
  <c r="D17" i="2"/>
  <c r="E17" i="2" s="1"/>
  <c r="AB10" i="1"/>
  <c r="CJ65" i="1" l="1"/>
  <c r="CF67" i="1"/>
  <c r="CF66" i="1" s="1"/>
  <c r="CG66" i="1" s="1"/>
  <c r="CH67" i="1"/>
  <c r="CH66" i="1" s="1"/>
  <c r="F17" i="2"/>
  <c r="CG65" i="1"/>
  <c r="CK65" i="1" s="1"/>
  <c r="CI67" i="1" l="1"/>
  <c r="CI66" i="1"/>
  <c r="CK66" i="1" s="1"/>
  <c r="CG67" i="1"/>
  <c r="CJ67" i="1"/>
  <c r="CK67" i="1" l="1"/>
  <c r="CJ66" i="1"/>
</calcChain>
</file>

<file path=xl/comments1.xml><?xml version="1.0" encoding="utf-8"?>
<comments xmlns="http://schemas.openxmlformats.org/spreadsheetml/2006/main">
  <authors>
    <author>Usuario de Windows</author>
  </authors>
  <commentList>
    <comment ref="CB62" authorId="0" shapeId="0">
      <text>
        <r>
          <rPr>
            <b/>
            <sz val="9"/>
            <color indexed="81"/>
            <rFont val="Tahoma"/>
            <family val="2"/>
          </rPr>
          <t>Alcides:</t>
        </r>
        <r>
          <rPr>
            <sz val="9"/>
            <color indexed="81"/>
            <rFont val="Tahoma"/>
            <family val="2"/>
          </rPr>
          <t xml:space="preserve">
</t>
        </r>
        <r>
          <rPr>
            <sz val="11"/>
            <color indexed="81"/>
            <rFont val="Tahoma"/>
            <family val="2"/>
          </rPr>
          <t>Por Favor no Tocar ningunoade estas Celdas  ya que automaticame, Muestrar los Resultados...</t>
        </r>
      </text>
    </comment>
  </commentList>
</comments>
</file>

<file path=xl/sharedStrings.xml><?xml version="1.0" encoding="utf-8"?>
<sst xmlns="http://schemas.openxmlformats.org/spreadsheetml/2006/main" count="1145" uniqueCount="263">
  <si>
    <t>ESPECIFICACIONES</t>
  </si>
  <si>
    <t>H</t>
  </si>
  <si>
    <t>M</t>
  </si>
  <si>
    <t>%</t>
  </si>
  <si>
    <t>T</t>
  </si>
  <si>
    <t>RESUMEN ESTADÍSTICO</t>
  </si>
  <si>
    <t>Nº DE ORDEN</t>
  </si>
  <si>
    <t>R</t>
  </si>
  <si>
    <t>CAPACIDAD TERMINAL Nº 1</t>
  </si>
  <si>
    <t>Logro</t>
  </si>
  <si>
    <t>CT1</t>
  </si>
  <si>
    <t>CT2</t>
  </si>
  <si>
    <t>Letras</t>
  </si>
  <si>
    <t>Número</t>
  </si>
  <si>
    <t>CRITERIOS DE EVALUACIÓN</t>
  </si>
  <si>
    <t>FECHAS DE SESIONES ACADÉMICAS</t>
  </si>
  <si>
    <t>NÚMERO DE SESIONES ACADÉMICAS</t>
  </si>
  <si>
    <t>CONTROL DE ASISTENCIA</t>
  </si>
  <si>
    <t>% de Asistencia</t>
  </si>
  <si>
    <t>UNIDAD DIDÁCTICA</t>
  </si>
  <si>
    <t>SEMESTRE</t>
  </si>
  <si>
    <t>CICLO</t>
  </si>
  <si>
    <t>APELLIDOS Y NOMBRES                                                           ( Rigoroso Orden Alfabético)</t>
  </si>
  <si>
    <t>Sexo F/M</t>
  </si>
  <si>
    <t>Nº DNI</t>
  </si>
  <si>
    <t>CAPACIDAD TERMINAL Nº 2</t>
  </si>
  <si>
    <t>RESUMEN DE EVALUACIÓN DE LA UNIDAD DIDÁCTICA</t>
  </si>
  <si>
    <t>NOTA FINAL</t>
  </si>
  <si>
    <t>Recupe.</t>
  </si>
  <si>
    <t>CAPACIDAD TERMINALNº 1</t>
  </si>
  <si>
    <t>INDICADORES</t>
  </si>
  <si>
    <t>INSTRUMENTOS</t>
  </si>
  <si>
    <t>CAPACIDAD TERMINALNº 2</t>
  </si>
  <si>
    <t>"SAN MARCOS"</t>
  </si>
  <si>
    <t>REVALIDADO CON: R. D. Nº 0833-2006-ED</t>
  </si>
  <si>
    <t>PRODUCCIÓN AGROPECUARIA</t>
  </si>
  <si>
    <t>MÓDULO EDUCATIVO:</t>
  </si>
  <si>
    <t>LUN</t>
  </si>
  <si>
    <t>MIER</t>
  </si>
  <si>
    <t>MAR</t>
  </si>
  <si>
    <t>JUE</t>
  </si>
  <si>
    <t>VIER</t>
  </si>
  <si>
    <t>HORARIO</t>
  </si>
  <si>
    <t>HORAS SEMESTRALES:</t>
  </si>
  <si>
    <t>CRÉDITO</t>
  </si>
  <si>
    <t>SECCIÓN</t>
  </si>
  <si>
    <t>SEMESTRE ACADÉMICO</t>
  </si>
  <si>
    <t xml:space="preserve">     E-mail: iestpsm@hotmail.com    </t>
  </si>
  <si>
    <t>ÚNICA</t>
  </si>
  <si>
    <t xml:space="preserve"> MATRICULADOS</t>
  </si>
  <si>
    <t xml:space="preserve"> DESAPROBADOS </t>
  </si>
  <si>
    <t xml:space="preserve"> RETIRADOS (D/I)</t>
  </si>
  <si>
    <t>MONITOREO INTERNO</t>
  </si>
  <si>
    <t>PRIMERA VISITA</t>
  </si>
  <si>
    <t>OBSERVACIONES Y RECOMENDACIONES</t>
  </si>
  <si>
    <t>SEGUNDA VISITA</t>
  </si>
  <si>
    <t>TERCERA VISITA</t>
  </si>
  <si>
    <t xml:space="preserve"> APROBADOS </t>
  </si>
  <si>
    <t>FECHA:</t>
  </si>
  <si>
    <t>______/______/_______</t>
  </si>
  <si>
    <t xml:space="preserve">  DOCENTE:</t>
  </si>
  <si>
    <t>DPI</t>
  </si>
  <si>
    <t>UNO</t>
  </si>
  <si>
    <t>DOS</t>
  </si>
  <si>
    <t>TRES</t>
  </si>
  <si>
    <t>CUATRO</t>
  </si>
  <si>
    <t>CINCO</t>
  </si>
  <si>
    <t>SEIS</t>
  </si>
  <si>
    <t>SIETE</t>
  </si>
  <si>
    <t>OCHO</t>
  </si>
  <si>
    <t>NUEVE</t>
  </si>
  <si>
    <t>DIEZ</t>
  </si>
  <si>
    <t>ONCE</t>
  </si>
  <si>
    <t>DOCE</t>
  </si>
  <si>
    <t>TRECE</t>
  </si>
  <si>
    <t>CATORCE</t>
  </si>
  <si>
    <t>QUINCE</t>
  </si>
  <si>
    <t>DIECISEIS</t>
  </si>
  <si>
    <t>DIECISIETE</t>
  </si>
  <si>
    <t>DIECIOCHO</t>
  </si>
  <si>
    <t>DIECINUEVE</t>
  </si>
  <si>
    <t>VEINTE</t>
  </si>
  <si>
    <t>nota</t>
  </si>
  <si>
    <t>letra</t>
  </si>
  <si>
    <t>COMPUTACIÓN E INFORMÁTICA</t>
  </si>
  <si>
    <t>MECÁNICA DE PRODUCCIÓN</t>
  </si>
  <si>
    <t>Desarrollo de Software y Gestión de Base de Datos</t>
  </si>
  <si>
    <t>Gestión de Soporte Técnico, Seguridad y Tecnologías de la Información y Comunicación</t>
  </si>
  <si>
    <t>Gestión de Aplicaciones para Internet y Producción Multimedia</t>
  </si>
  <si>
    <t>Dirección: Calle Amauta José Carlos Mariátegui La Chira N° 001   -  San Marcos  -  Huari</t>
  </si>
  <si>
    <t>Web: www.iestpsanmarcos.edu.pe</t>
  </si>
  <si>
    <t>III</t>
  </si>
  <si>
    <t>VI</t>
  </si>
  <si>
    <t>IV</t>
  </si>
  <si>
    <t>MINISTERIO DE EDUCACIÓN</t>
  </si>
  <si>
    <t>DIRECCIÓN REGIONAL DE EDUCACIÓN ANCASH</t>
  </si>
  <si>
    <t>ACTA DE EVALUACIÓN FINAL DE LA UNIDAD DIDÁCTICA</t>
  </si>
  <si>
    <t>CARRERA PROFESIONAL</t>
  </si>
  <si>
    <t xml:space="preserve">UNIDAD DIDÁCTICA  </t>
  </si>
  <si>
    <t xml:space="preserve">DOCENTE </t>
  </si>
  <si>
    <t xml:space="preserve">CRÉDITO </t>
  </si>
  <si>
    <t>N°
Ord.</t>
  </si>
  <si>
    <t>DNI</t>
  </si>
  <si>
    <t>APELLIDOS Y NOMBRES
(orden alfabético)</t>
  </si>
  <si>
    <t xml:space="preserve">EVALUACIÓN FINAL </t>
  </si>
  <si>
    <t xml:space="preserve">LOGRO FINAL </t>
  </si>
  <si>
    <t>Puntaje</t>
  </si>
  <si>
    <t>En 
números</t>
  </si>
  <si>
    <t>En 
letras</t>
  </si>
  <si>
    <t xml:space="preserve">                                       Firma del Docente                                                      Firma del Secretario Académico </t>
  </si>
  <si>
    <t>NUMEROS Y LETAS</t>
  </si>
  <si>
    <t xml:space="preserve">  DIRECTOR GENERAL:</t>
  </si>
  <si>
    <t xml:space="preserve">INSTITUTO DE EDUCACIÓN SUPERIOR TECNOLÓGICO PÚBLICO </t>
  </si>
  <si>
    <t>AQUÍ DEBAJO LLENAR LOS NOMBRE DE LOS MODULOS</t>
  </si>
  <si>
    <t>AQUÍ DEBAJO LLENAR LAS UNIDADES DIDACTICAS A SU CARGO</t>
  </si>
  <si>
    <t>II</t>
  </si>
  <si>
    <t>Mantenimiento Mecánico</t>
  </si>
  <si>
    <t>Producción de Cultivos</t>
  </si>
  <si>
    <t>Producción de Animales Menores</t>
  </si>
  <si>
    <t>Producción de Plantas en Vivero</t>
  </si>
  <si>
    <t>Producción de Animales Mayores</t>
  </si>
  <si>
    <t>Mecanizado con Maquinas Herramientas</t>
  </si>
  <si>
    <t>ciclos</t>
  </si>
  <si>
    <t>I</t>
  </si>
  <si>
    <t>V</t>
  </si>
  <si>
    <t>SEMESTRE ACAD.</t>
  </si>
  <si>
    <t>PRODUCCION DE ANIMALES MENORES</t>
  </si>
  <si>
    <t>PROTECCIÓN AGROPECUARIA</t>
  </si>
  <si>
    <t>IL1</t>
  </si>
  <si>
    <t>IL2</t>
  </si>
  <si>
    <t>IL3</t>
  </si>
  <si>
    <t>IL4</t>
  </si>
  <si>
    <t>PROGRAMA DE ESTUDIO:</t>
  </si>
  <si>
    <t>INVESTIGACIÓN TECNOLÓGICA</t>
  </si>
  <si>
    <t>INDICADORES DE LOGRO Nº 4</t>
  </si>
  <si>
    <t>INDICADORES DE LOGRO Nº 3</t>
  </si>
  <si>
    <t>INDICADORES DE LOGRO Nº 2</t>
  </si>
  <si>
    <t>INDICADORES DE LOGRO Nº 1</t>
  </si>
  <si>
    <t>PROGRAMA DE ESTUDIO</t>
  </si>
  <si>
    <t>INFORMÁTICA E INTERNET</t>
  </si>
  <si>
    <t>OFIMÁTICA</t>
  </si>
  <si>
    <t>LÓGICA DE PROGRAMACIÓN</t>
  </si>
  <si>
    <t>DISEÑO GRAFICO</t>
  </si>
  <si>
    <t>HERRAMIENTAS MULTIMEDIA</t>
  </si>
  <si>
    <t>HERRAMIENTAS DE GESTION DE REDES DE COMUNICACIÓN</t>
  </si>
  <si>
    <t>DIDACTICA EN EL USO DE RECURSOS INFORMATICOS</t>
  </si>
  <si>
    <t>ADMINISTRACIÓN DE REDES</t>
  </si>
  <si>
    <t>Ing. Morales Tarazona, Junior Eutemio</t>
  </si>
  <si>
    <t>2023 - I</t>
  </si>
  <si>
    <t>SOCIEDAD Y ECONOMÍA EN LA GLOBALIZACIÓN</t>
  </si>
  <si>
    <t>TALLER DE BASE DE DATOS</t>
  </si>
  <si>
    <t>Lugar y fecha: San Marcos, 31 de Julio de 2023</t>
  </si>
  <si>
    <t>8:00 - 8:45</t>
  </si>
  <si>
    <t>8:45 - 9:30</t>
  </si>
  <si>
    <t>9:30 - 10:15</t>
  </si>
  <si>
    <t>10:25 - 11:10</t>
  </si>
  <si>
    <t>11:10 - 11:55</t>
  </si>
  <si>
    <t>11:55 - 12:40</t>
  </si>
  <si>
    <t>Lic. Urcino Penadillo Bazán</t>
  </si>
  <si>
    <t>COMUNICACIÓN</t>
  </si>
  <si>
    <t xml:space="preserve"> Identificar las partes de un computador realizando las operaciones básicas de administración de archivos y carpetas configurando el sistema operativo de manera adecuada</t>
  </si>
  <si>
    <t>Utiliza las principales herramientas de un navegador para la selección de información adecuada.</t>
  </si>
  <si>
    <t>1. Identificar las partes básicas del computador y sus funciones.</t>
  </si>
  <si>
    <t xml:space="preserve"> 2. Realizar operaciones con carpetas y archivos en Windows</t>
  </si>
  <si>
    <t>3. Identificar las herramientas de la ventana del explorador del Windows</t>
  </si>
  <si>
    <t>Ficha de observacion</t>
  </si>
  <si>
    <t>1.-Conocer sobre Internet</t>
  </si>
  <si>
    <t>2. Utilizar el navegador para acceder a Internet.</t>
  </si>
  <si>
    <t>3. Conoce sobre seguridad por Internet</t>
  </si>
  <si>
    <t>2024 - I</t>
  </si>
  <si>
    <t>INSTITUTO  DE EDUCACIÓN SUPERIOR TECNOLÓGICO PÚBLICO "PISCOBAMBA"  - REVALIDADO CON: R. D. Nº 0060-2006-ED Y R.D. N° 0881-2006-ED</t>
  </si>
  <si>
    <t>AGUILAR CUBA TOMAS ANTONIO</t>
  </si>
  <si>
    <t>APESTEGUI ESPIRITU MADELEYNN OLINDA</t>
  </si>
  <si>
    <t>AZAÑA CALDAS LUZ CLARITA</t>
  </si>
  <si>
    <t>BAZAN DE LA CRUZ KEVIN GUSTAVO</t>
  </si>
  <si>
    <t>CALDAS RASGA ROBERTH</t>
  </si>
  <si>
    <t>CAMPOMANES PONTE MAYLI</t>
  </si>
  <si>
    <t>CANTARO GARCIA YERLIN HIDA</t>
  </si>
  <si>
    <t>CANTARO PAULINO SILSA SANTA</t>
  </si>
  <si>
    <t>CARRANZA IZQUIERDO CLARITA</t>
  </si>
  <si>
    <t xml:space="preserve">CASTILLO AGURTO RICHARD </t>
  </si>
  <si>
    <t>CASTILLO RETUERTO YULINO NANDITO</t>
  </si>
  <si>
    <t>CHAVEZ CARBAJAL MIQUEAS ANGEL</t>
  </si>
  <si>
    <t>CHAVEZ DE LA CRUZ RICHARD PERCY</t>
  </si>
  <si>
    <t>CONDOR VALVERDE DIEGO</t>
  </si>
  <si>
    <t>ESPINOZA SALINAS RAFAEL</t>
  </si>
  <si>
    <t>EVARISTO VALVERDE CRISTIAN CARLOS</t>
  </si>
  <si>
    <t>FRANCISCO DAMIAN ALVARO SEBASTIAN</t>
  </si>
  <si>
    <t>GARCIA OLIVEROS WALDO BRAYAN</t>
  </si>
  <si>
    <t>GASPAR SIFUENTES JHONATAN ANTONY</t>
  </si>
  <si>
    <t>JULCA CHEGNE FIORELLA TANIA</t>
  </si>
  <si>
    <t>LOZANO FLORES KEVIN LENIN</t>
  </si>
  <si>
    <t>MARCELO BARROZO DAGMER HUATZÓN</t>
  </si>
  <si>
    <t>MATA RODRIGUEZ WILDER RONALDILLO</t>
  </si>
  <si>
    <t>MEJIA DOMINGUEZ ERIKA</t>
  </si>
  <si>
    <t>MORENO RETUERTO GILDA</t>
  </si>
  <si>
    <t>OCAÑA ESPIRITU PEDRO</t>
  </si>
  <si>
    <t>OCAÑA VALENTIN YOSELIN</t>
  </si>
  <si>
    <t>ORTEGA FLORES YULITA</t>
  </si>
  <si>
    <t>ORTEGA ROSALES YAKELIN ESTEFANY</t>
  </si>
  <si>
    <t>ORTIZ SIFUENTES MISAEL FIDEL</t>
  </si>
  <si>
    <t>RAMIREZ BERMUDEZ ISAAC</t>
  </si>
  <si>
    <t xml:space="preserve">RAMIREZ CALIXTO JOHN </t>
  </si>
  <si>
    <t>RAMIREZ DOMINGUEZ MAYLIN YESENIA</t>
  </si>
  <si>
    <t>RASGA ROSALES IDA</t>
  </si>
  <si>
    <t>RODRIGUEZ CHIRIBOGA FLOR DELICIA</t>
  </si>
  <si>
    <t>RODRIGUEZ GARCIA SADITH SARAI</t>
  </si>
  <si>
    <t>ROMERO CHAUCA CRISTIAN</t>
  </si>
  <si>
    <t>RONDAN ALVAREZ YOVANY</t>
  </si>
  <si>
    <t>RUBINA CORDOVA MARISOL TERESA</t>
  </si>
  <si>
    <t>SALINAS JAYO NOLI ALEXANDRA</t>
  </si>
  <si>
    <t>VALVERDE AYALA YULIÑO JUNIOR</t>
  </si>
  <si>
    <t>VALVERDE SOTO NILO</t>
  </si>
  <si>
    <t xml:space="preserve">VEGA CHAUCA NOEMI SONIA </t>
  </si>
  <si>
    <t>VEGA VELVEDER YOVANA KAREN</t>
  </si>
  <si>
    <t>VERGARA JULCA ROSSY YANETH</t>
  </si>
  <si>
    <t>VIDAL LOPEZ CLELLA SANDRA</t>
  </si>
  <si>
    <t>YUPANQUI LAVADO EDENSON YAKSON</t>
  </si>
  <si>
    <t>VIDAL LOPEZ CLELLA ZANDRA</t>
  </si>
  <si>
    <t>VEGA FERNANDEZ EVA</t>
  </si>
  <si>
    <t>VEGA CHAUCA NOEMI SONIA</t>
  </si>
  <si>
    <t>VALVERDE SOTO NILO RONALD</t>
  </si>
  <si>
    <t>VALVERDE COSME MARICEL LISBETH</t>
  </si>
  <si>
    <t>SIFUENTES JIMENEZ RELKE</t>
  </si>
  <si>
    <t>SIFUENTES IZQUIERDO DONY</t>
  </si>
  <si>
    <t>SIFUENTES GAMARRA LINKOL ANTONY</t>
  </si>
  <si>
    <t>RONDAN ALVAREZ YOVANY AQUINO</t>
  </si>
  <si>
    <t>ROMERO CHAUCA CRISTIAN JESUS</t>
  </si>
  <si>
    <t>RAMIREZ CALIXTO JOHN  KLIDER</t>
  </si>
  <si>
    <t>RAMIREZ BERMUDEZ ISAAC TOMAS</t>
  </si>
  <si>
    <t>MORENO RETUERTO GILDA LUCILA</t>
  </si>
  <si>
    <t>MEJIA DOMINGUEZ ERIKA HERLINDA</t>
  </si>
  <si>
    <t>MARCELO BARROZO DAYMER HUATZÓN</t>
  </si>
  <si>
    <t>JAVILIANO CRUZ MARITZA ELIZABETH</t>
  </si>
  <si>
    <t>ESPINOZA SALINAS ANIVAL RAFAEL</t>
  </si>
  <si>
    <t>DE LA CRUZ SOLORZANO ESTEBAN PAUL</t>
  </si>
  <si>
    <t>CONDOR VALVERDE DIEGO ANTHONY</t>
  </si>
  <si>
    <t>CASTILLO AGURTO RICHARD RONALDO</t>
  </si>
  <si>
    <t>CARRANZA IZQUIERDO CLARITA VITANIA</t>
  </si>
  <si>
    <t>CALDAS RASGA ROBER CRISTIAN</t>
  </si>
  <si>
    <t>CALDAS LOPEZ NORENA NOEMI</t>
  </si>
  <si>
    <t>OCAÑA ESPIRITU PEDRO RODRIGO</t>
  </si>
  <si>
    <t>OCAÑA VALENTIN YOSELIN ROSA</t>
  </si>
  <si>
    <t>P</t>
  </si>
  <si>
    <t>F</t>
  </si>
  <si>
    <t>PE</t>
  </si>
  <si>
    <t>CUEVA DIAZ MARGELINDA</t>
  </si>
  <si>
    <t>PPC1</t>
  </si>
  <si>
    <t>EC1</t>
  </si>
  <si>
    <t>EF</t>
  </si>
  <si>
    <t>1P</t>
  </si>
  <si>
    <t>2P</t>
  </si>
  <si>
    <t>RCU</t>
  </si>
  <si>
    <t>COMUNICACIÓN EMPRESARIAL</t>
  </si>
  <si>
    <t>1. Interpretar la informacion de documentacion escrita en el idioma extranjero. Asimismo analizar sus normas de convivencia  socioculturales, con el fin de dar adecuada imagen en las relaciones profesionales establecidas en dichos paises.</t>
  </si>
  <si>
    <t>ENFERMERIA TECNICA</t>
  </si>
  <si>
    <t>PROF. CERVANTES VENTURO MERIDA BERENICE</t>
  </si>
  <si>
    <t>2024-I</t>
  </si>
  <si>
    <t xml:space="preserve">INSTITUTO DE EDUCACIÓN SUPERIOR TECNOLÓGICO PÚBLICO "PISCOBAMBA" </t>
  </si>
  <si>
    <t>TRB 2-7-24</t>
  </si>
  <si>
    <t>CON1</t>
  </si>
  <si>
    <t>&lt;&lt;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</si>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</sst>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dd/mm/yy"/>
    <numFmt numFmtId="165" formatCode="00"/>
  </numFmts>
  <fonts count="79" x14ac:knownFonts="1">
    <font>
      <sz val="10"/>
      <name val="Arial"/>
    </font>
    <font>
      <sz val="8"/>
      <name val="Arial"/>
      <family val="2"/>
    </font>
    <font>
      <b/>
      <sz val="10"/>
      <name val="Arial"/>
      <family val="2"/>
    </font>
    <font>
      <sz val="9"/>
      <name val="Arial"/>
      <family val="2"/>
    </font>
    <font>
      <sz val="8"/>
      <name val="Arial"/>
      <family val="2"/>
    </font>
    <font>
      <sz val="7"/>
      <name val="Arial"/>
      <family val="2"/>
    </font>
    <font>
      <b/>
      <sz val="5"/>
      <name val="Arial"/>
      <family val="2"/>
    </font>
    <font>
      <vertAlign val="subscript"/>
      <sz val="5"/>
      <name val="Arial"/>
      <family val="2"/>
    </font>
    <font>
      <sz val="5"/>
      <name val="Arial"/>
      <family val="2"/>
    </font>
    <font>
      <sz val="10"/>
      <name val="Arial"/>
      <family val="2"/>
    </font>
    <font>
      <b/>
      <sz val="14"/>
      <name val="Arial"/>
      <family val="2"/>
    </font>
    <font>
      <sz val="11"/>
      <name val="Arial"/>
      <family val="2"/>
    </font>
    <font>
      <b/>
      <sz val="11"/>
      <color theme="1"/>
      <name val="Calibri"/>
      <family val="2"/>
      <scheme val="minor"/>
    </font>
    <font>
      <sz val="10"/>
      <name val="Calibri"/>
      <family val="2"/>
      <scheme val="minor"/>
    </font>
    <font>
      <sz val="8"/>
      <name val="Calibri"/>
      <family val="2"/>
      <scheme val="minor"/>
    </font>
    <font>
      <sz val="7"/>
      <name val="Calibri"/>
      <family val="2"/>
      <scheme val="minor"/>
    </font>
    <font>
      <sz val="9"/>
      <name val="Calibri"/>
      <family val="2"/>
      <scheme val="minor"/>
    </font>
    <font>
      <b/>
      <sz val="11"/>
      <name val="Calibri"/>
      <family val="2"/>
      <scheme val="minor"/>
    </font>
    <font>
      <sz val="11"/>
      <name val="Calibri"/>
      <family val="2"/>
      <scheme val="minor"/>
    </font>
    <font>
      <sz val="11"/>
      <color indexed="12"/>
      <name val="Calibri"/>
      <family val="2"/>
      <scheme val="minor"/>
    </font>
    <font>
      <sz val="11"/>
      <color indexed="8"/>
      <name val="Calibri"/>
      <family val="2"/>
      <scheme val="minor"/>
    </font>
    <font>
      <sz val="8"/>
      <color theme="0" tint="-0.34998626667073579"/>
      <name val="Arial"/>
      <family val="2"/>
    </font>
    <font>
      <sz val="10"/>
      <color theme="0" tint="-0.34998626667073579"/>
      <name val="Arial"/>
      <family val="2"/>
    </font>
    <font>
      <b/>
      <sz val="10"/>
      <name val="Calibri"/>
      <family val="2"/>
      <scheme val="minor"/>
    </font>
    <font>
      <sz val="8"/>
      <color rgb="FFFF0000"/>
      <name val="Arial"/>
      <family val="2"/>
    </font>
    <font>
      <sz val="9"/>
      <color rgb="FFFF0000"/>
      <name val="Arial"/>
      <family val="2"/>
    </font>
    <font>
      <sz val="10"/>
      <color rgb="FFFF0000"/>
      <name val="Arial"/>
      <family val="2"/>
    </font>
    <font>
      <sz val="6"/>
      <name val="Calibri"/>
      <family val="2"/>
      <scheme val="minor"/>
    </font>
    <font>
      <sz val="10"/>
      <color theme="1"/>
      <name val="Arial"/>
      <family val="2"/>
    </font>
    <font>
      <b/>
      <sz val="14"/>
      <color rgb="FF002060"/>
      <name val="Arial"/>
      <family val="2"/>
    </font>
    <font>
      <sz val="10"/>
      <color rgb="FF002060"/>
      <name val="Calibri"/>
      <family val="2"/>
      <scheme val="minor"/>
    </font>
    <font>
      <sz val="8"/>
      <color theme="1"/>
      <name val="Arial"/>
      <family val="2"/>
    </font>
    <font>
      <sz val="10"/>
      <color theme="1"/>
      <name val="Times New Roman"/>
      <family val="1"/>
    </font>
    <font>
      <sz val="7"/>
      <color theme="1"/>
      <name val="Arial"/>
      <family val="2"/>
    </font>
    <font>
      <b/>
      <sz val="18"/>
      <color theme="1"/>
      <name val="Calibri"/>
      <family val="2"/>
      <scheme val="minor"/>
    </font>
    <font>
      <b/>
      <sz val="14"/>
      <color theme="1"/>
      <name val="Calibri"/>
      <family val="2"/>
      <scheme val="minor"/>
    </font>
    <font>
      <sz val="12"/>
      <color indexed="12"/>
      <name val="Calibri"/>
      <family val="2"/>
    </font>
    <font>
      <sz val="11"/>
      <color rgb="FF0000FF"/>
      <name val="Calibri"/>
      <family val="2"/>
      <scheme val="minor"/>
    </font>
    <font>
      <sz val="11"/>
      <color rgb="FF3333CC"/>
      <name val="Calibri"/>
      <family val="2"/>
      <scheme val="minor"/>
    </font>
    <font>
      <b/>
      <sz val="12"/>
      <color theme="1"/>
      <name val="Calibri"/>
      <family val="2"/>
      <scheme val="minor"/>
    </font>
    <font>
      <b/>
      <sz val="16"/>
      <color theme="1"/>
      <name val="Calibri"/>
      <family val="2"/>
      <scheme val="minor"/>
    </font>
    <font>
      <b/>
      <sz val="18"/>
      <color rgb="FF002060"/>
      <name val="Calibri"/>
      <family val="2"/>
      <scheme val="minor"/>
    </font>
    <font>
      <b/>
      <sz val="11"/>
      <name val="Arial"/>
      <family val="2"/>
    </font>
    <font>
      <i/>
      <sz val="8"/>
      <color theme="1"/>
      <name val="Arial"/>
      <family val="2"/>
    </font>
    <font>
      <sz val="9"/>
      <color indexed="81"/>
      <name val="Tahoma"/>
      <family val="2"/>
    </font>
    <font>
      <b/>
      <sz val="9"/>
      <color indexed="81"/>
      <name val="Tahoma"/>
      <family val="2"/>
    </font>
    <font>
      <sz val="10"/>
      <color rgb="FF002060"/>
      <name val="Arial"/>
      <family val="2"/>
    </font>
    <font>
      <b/>
      <sz val="11"/>
      <color rgb="FF002060"/>
      <name val="Calibri"/>
      <family val="2"/>
      <scheme val="minor"/>
    </font>
    <font>
      <b/>
      <sz val="10"/>
      <color rgb="FF002060"/>
      <name val="Calibri"/>
      <family val="2"/>
      <scheme val="minor"/>
    </font>
    <font>
      <sz val="12"/>
      <color rgb="FF002060"/>
      <name val="Calibri"/>
      <family val="2"/>
      <scheme val="minor"/>
    </font>
    <font>
      <sz val="9"/>
      <color rgb="FF002060"/>
      <name val="Calibri"/>
      <family val="2"/>
      <scheme val="minor"/>
    </font>
    <font>
      <sz val="9"/>
      <color theme="6" tint="-0.499984740745262"/>
      <name val="Calibri"/>
      <family val="2"/>
      <scheme val="minor"/>
    </font>
    <font>
      <sz val="9"/>
      <color rgb="FFFF0000"/>
      <name val="Calibri"/>
      <family val="2"/>
      <scheme val="minor"/>
    </font>
    <font>
      <sz val="9"/>
      <color theme="9" tint="-0.249977111117893"/>
      <name val="Calibri"/>
      <family val="2"/>
      <scheme val="minor"/>
    </font>
    <font>
      <sz val="11"/>
      <color indexed="81"/>
      <name val="Tahoma"/>
      <family val="2"/>
    </font>
    <font>
      <sz val="10"/>
      <color rgb="FF7030A0"/>
      <name val="Arial"/>
      <family val="2"/>
    </font>
    <font>
      <sz val="7"/>
      <color rgb="FFFFFF00"/>
      <name val="Arial"/>
      <family val="2"/>
    </font>
    <font>
      <sz val="7"/>
      <color rgb="FFFF0000"/>
      <name val="Arial"/>
      <family val="2"/>
    </font>
    <font>
      <b/>
      <sz val="10"/>
      <color rgb="FF7030A0"/>
      <name val="Arial"/>
      <family val="2"/>
    </font>
    <font>
      <sz val="11"/>
      <color rgb="FF7030A0"/>
      <name val="Calibri"/>
      <family val="2"/>
      <scheme val="minor"/>
    </font>
    <font>
      <sz val="7"/>
      <name val="Arial Narrow"/>
      <family val="2"/>
    </font>
    <font>
      <b/>
      <i/>
      <sz val="10"/>
      <color rgb="FF7030A0"/>
      <name val="Arial"/>
      <family val="2"/>
    </font>
    <font>
      <sz val="11"/>
      <color rgb="FF002060"/>
      <name val="Calibri"/>
      <family val="2"/>
      <scheme val="minor"/>
    </font>
    <font>
      <sz val="11"/>
      <color rgb="FF002060"/>
      <name val="Arial Narrow"/>
      <family val="2"/>
    </font>
    <font>
      <sz val="10"/>
      <color rgb="FF002060"/>
      <name val="Arial Narrow"/>
      <family val="2"/>
    </font>
    <font>
      <b/>
      <sz val="9"/>
      <color rgb="FF00091A"/>
      <name val="Calibri"/>
      <family val="2"/>
      <scheme val="minor"/>
    </font>
    <font>
      <sz val="7"/>
      <color theme="6" tint="0.79998168889431442"/>
      <name val="Arial"/>
      <family val="2"/>
    </font>
    <font>
      <b/>
      <i/>
      <sz val="10"/>
      <color rgb="FFFFFF00"/>
      <name val="Arial"/>
      <family val="2"/>
    </font>
    <font>
      <b/>
      <i/>
      <sz val="10"/>
      <color theme="6" tint="0.79998168889431442"/>
      <name val="Arial"/>
      <family val="2"/>
    </font>
    <font>
      <b/>
      <sz val="9"/>
      <color theme="3" tint="-0.499984740745262"/>
      <name val="Arial Narrow"/>
      <family val="2"/>
    </font>
    <font>
      <b/>
      <sz val="10"/>
      <color theme="3" tint="-0.499984740745262"/>
      <name val="Arial Narrow"/>
      <family val="2"/>
    </font>
    <font>
      <sz val="9"/>
      <color rgb="FFFFFF00"/>
      <name val="Arial"/>
      <family val="2"/>
    </font>
    <font>
      <sz val="12"/>
      <color rgb="FF002060"/>
      <name val="Arial"/>
      <family val="2"/>
    </font>
    <font>
      <sz val="12"/>
      <color rgb="FF002060"/>
      <name val="Algerian"/>
      <family val="5"/>
    </font>
    <font>
      <sz val="11"/>
      <color rgb="FF002060"/>
      <name val="Algerian"/>
      <family val="5"/>
    </font>
    <font>
      <sz val="11"/>
      <color theme="0"/>
      <name val="Calibri"/>
      <family val="2"/>
      <scheme val="minor"/>
    </font>
    <font>
      <sz val="9"/>
      <color theme="3" tint="-0.499984740745262"/>
      <name val="Arial Narrow"/>
      <family val="2"/>
    </font>
    <font>
      <sz val="10"/>
      <color rgb="FF000000"/>
      <name val="Calibri"/>
      <family val="2"/>
      <scheme val="minor"/>
    </font>
    <font>
      <sz val="10"/>
      <name val="Arial"/>
    </font>
  </fonts>
  <fills count="7">
    <fill>
      <patternFill patternType="none"/>
    </fill>
    <fill>
      <patternFill patternType="gray125"/>
    </fill>
    <fill>
      <patternFill patternType="solid">
        <fgColor indexed="65"/>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30">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hair">
        <color indexed="64"/>
      </top>
      <bottom style="hair">
        <color indexed="64"/>
      </bottom>
      <diagonal/>
    </border>
    <border>
      <left/>
      <right/>
      <top style="thin">
        <color indexed="64"/>
      </top>
      <bottom style="thin">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s>
  <cellStyleXfs count="2">
    <xf numFmtId="0" fontId="0" fillId="0" borderId="0"/>
    <xf numFmtId="43" fontId="78" fillId="0" borderId="0" applyFont="0" applyFill="0" applyBorder="0" applyAlignment="0" applyProtection="0"/>
  </cellStyleXfs>
  <cellXfs count="295">
    <xf numFmtId="0" fontId="0" fillId="0" borderId="0" xfId="0"/>
    <xf numFmtId="0" fontId="4" fillId="0" borderId="0" xfId="0" applyFont="1" applyAlignment="1">
      <alignment horizontal="center"/>
    </xf>
    <xf numFmtId="0" fontId="4" fillId="0" borderId="0" xfId="0" applyFont="1"/>
    <xf numFmtId="0" fontId="3" fillId="0" borderId="0" xfId="0" applyFont="1"/>
    <xf numFmtId="0" fontId="8" fillId="0" borderId="0" xfId="0" applyFont="1"/>
    <xf numFmtId="0" fontId="7" fillId="0" borderId="0" xfId="0" applyFont="1"/>
    <xf numFmtId="0" fontId="5" fillId="0" borderId="0" xfId="0" applyFont="1"/>
    <xf numFmtId="0" fontId="2" fillId="0" borderId="0" xfId="0" applyFont="1"/>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1" xfId="0" applyBorder="1"/>
    <xf numFmtId="0" fontId="14" fillId="0" borderId="3" xfId="0" applyFont="1" applyBorder="1" applyAlignment="1">
      <alignment vertical="center"/>
    </xf>
    <xf numFmtId="0" fontId="13" fillId="3" borderId="2" xfId="0" applyFont="1" applyFill="1" applyBorder="1"/>
    <xf numFmtId="0" fontId="14" fillId="3" borderId="2" xfId="0" applyFont="1" applyFill="1" applyBorder="1" applyAlignment="1">
      <alignment horizontal="center"/>
    </xf>
    <xf numFmtId="0" fontId="16" fillId="3" borderId="2" xfId="0" applyFont="1" applyFill="1" applyBorder="1" applyAlignment="1">
      <alignment horizontal="center" vertical="center"/>
    </xf>
    <xf numFmtId="0" fontId="13" fillId="0" borderId="2" xfId="0" applyFont="1" applyBorder="1"/>
    <xf numFmtId="0" fontId="13" fillId="3" borderId="2" xfId="0" applyFont="1" applyFill="1" applyBorder="1" applyAlignment="1">
      <alignment horizontal="center" vertical="center"/>
    </xf>
    <xf numFmtId="0" fontId="15" fillId="0" borderId="2" xfId="0" applyFont="1" applyBorder="1" applyAlignment="1">
      <alignment horizontal="center" vertical="center"/>
    </xf>
    <xf numFmtId="0" fontId="14" fillId="0" borderId="2" xfId="0" applyFont="1" applyBorder="1" applyAlignment="1">
      <alignment horizontal="center" vertical="center" wrapText="1"/>
    </xf>
    <xf numFmtId="0" fontId="0" fillId="0" borderId="4" xfId="0" applyBorder="1"/>
    <xf numFmtId="0" fontId="17" fillId="0" borderId="0" xfId="0" applyFont="1"/>
    <xf numFmtId="0" fontId="18" fillId="0" borderId="0" xfId="0" applyFont="1"/>
    <xf numFmtId="0" fontId="18" fillId="0" borderId="4" xfId="0" applyFont="1" applyBorder="1"/>
    <xf numFmtId="0" fontId="18" fillId="0" borderId="1" xfId="0" applyFont="1" applyBorder="1"/>
    <xf numFmtId="0" fontId="18" fillId="0" borderId="5" xfId="0" applyFont="1" applyBorder="1"/>
    <xf numFmtId="0" fontId="18" fillId="0" borderId="6" xfId="0" applyFont="1" applyBorder="1"/>
    <xf numFmtId="0" fontId="18" fillId="0" borderId="7" xfId="0" applyFont="1" applyBorder="1"/>
    <xf numFmtId="0" fontId="18" fillId="0" borderId="8" xfId="0" applyFont="1" applyBorder="1"/>
    <xf numFmtId="0" fontId="18" fillId="0" borderId="0" xfId="0" applyFont="1" applyAlignment="1">
      <alignment vertical="center"/>
    </xf>
    <xf numFmtId="0" fontId="19" fillId="0" borderId="0" xfId="0" applyFont="1" applyAlignment="1">
      <alignment vertical="center" textRotation="90"/>
    </xf>
    <xf numFmtId="0" fontId="17"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14" fillId="0" borderId="9" xfId="0" applyFont="1" applyBorder="1"/>
    <xf numFmtId="0" fontId="14" fillId="0" borderId="5" xfId="0" applyFont="1" applyBorder="1" applyAlignment="1">
      <alignment vertical="center"/>
    </xf>
    <xf numFmtId="0" fontId="18" fillId="0" borderId="10" xfId="0" applyFont="1" applyBorder="1"/>
    <xf numFmtId="0" fontId="18" fillId="0" borderId="11" xfId="0" applyFont="1" applyBorder="1"/>
    <xf numFmtId="0" fontId="0" fillId="0" borderId="8" xfId="0" applyBorder="1"/>
    <xf numFmtId="0" fontId="0" fillId="0" borderId="12" xfId="0" applyBorder="1"/>
    <xf numFmtId="0" fontId="18" fillId="0" borderId="12" xfId="0" applyFont="1" applyBorder="1"/>
    <xf numFmtId="0" fontId="0" fillId="0" borderId="10" xfId="0" applyBorder="1"/>
    <xf numFmtId="0" fontId="0" fillId="0" borderId="11" xfId="0" applyBorder="1"/>
    <xf numFmtId="0" fontId="20" fillId="0" borderId="8" xfId="0" applyFont="1" applyBorder="1" applyAlignment="1">
      <alignment vertical="center"/>
    </xf>
    <xf numFmtId="0" fontId="19" fillId="0" borderId="8" xfId="0" applyFont="1" applyBorder="1" applyAlignment="1">
      <alignment vertical="center"/>
    </xf>
    <xf numFmtId="0" fontId="20" fillId="0" borderId="8" xfId="0" applyFont="1" applyBorder="1"/>
    <xf numFmtId="0" fontId="0" fillId="0" borderId="13" xfId="0" applyBorder="1"/>
    <xf numFmtId="0" fontId="0" fillId="0" borderId="14" xfId="0" applyBorder="1"/>
    <xf numFmtId="0" fontId="18" fillId="0" borderId="13" xfId="0" applyFont="1" applyBorder="1"/>
    <xf numFmtId="0" fontId="18" fillId="0" borderId="14" xfId="0" applyFont="1" applyBorder="1"/>
    <xf numFmtId="0" fontId="0" fillId="0" borderId="15" xfId="0" applyBorder="1"/>
    <xf numFmtId="0" fontId="0" fillId="0" borderId="16" xfId="0" applyBorder="1"/>
    <xf numFmtId="0" fontId="2" fillId="0" borderId="4" xfId="0" applyFont="1" applyBorder="1"/>
    <xf numFmtId="0" fontId="0" fillId="0" borderId="9" xfId="0" applyBorder="1"/>
    <xf numFmtId="0" fontId="11" fillId="0" borderId="0" xfId="0" applyFont="1"/>
    <xf numFmtId="0" fontId="18" fillId="0" borderId="16" xfId="0" applyFont="1" applyBorder="1"/>
    <xf numFmtId="0" fontId="0" fillId="0" borderId="17" xfId="0" applyBorder="1"/>
    <xf numFmtId="0" fontId="20" fillId="0" borderId="1" xfId="0" applyFont="1" applyBorder="1" applyAlignment="1">
      <alignment vertical="center"/>
    </xf>
    <xf numFmtId="0" fontId="20" fillId="0" borderId="1" xfId="0" applyFont="1" applyBorder="1"/>
    <xf numFmtId="0" fontId="0" fillId="0" borderId="7" xfId="0" applyBorder="1"/>
    <xf numFmtId="0" fontId="14" fillId="0" borderId="18" xfId="0" applyFont="1" applyBorder="1"/>
    <xf numFmtId="0" fontId="14" fillId="0" borderId="19" xfId="0" applyFont="1" applyBorder="1"/>
    <xf numFmtId="0" fontId="14" fillId="0" borderId="20" xfId="0" applyFont="1" applyBorder="1"/>
    <xf numFmtId="0" fontId="14" fillId="0" borderId="2" xfId="0" applyFont="1" applyBorder="1" applyAlignment="1">
      <alignment horizontal="center" vertical="center"/>
    </xf>
    <xf numFmtId="0" fontId="21" fillId="0" borderId="0" xfId="0" applyFont="1"/>
    <xf numFmtId="0" fontId="22" fillId="0" borderId="0" xfId="0" applyFont="1"/>
    <xf numFmtId="0" fontId="22" fillId="0" borderId="0" xfId="0" applyFont="1" applyAlignment="1">
      <alignment horizontal="center" vertical="center"/>
    </xf>
    <xf numFmtId="0" fontId="16" fillId="0" borderId="2" xfId="0" applyFont="1" applyBorder="1" applyAlignment="1">
      <alignment horizontal="center" vertical="center"/>
    </xf>
    <xf numFmtId="9" fontId="16" fillId="0" borderId="2" xfId="0" applyNumberFormat="1" applyFont="1" applyBorder="1" applyAlignment="1">
      <alignment horizontal="center" vertical="center"/>
    </xf>
    <xf numFmtId="0" fontId="23" fillId="3" borderId="2" xfId="0" applyFont="1" applyFill="1" applyBorder="1" applyAlignment="1">
      <alignment horizontal="center" vertical="center"/>
    </xf>
    <xf numFmtId="165" fontId="13" fillId="3" borderId="2" xfId="0" applyNumberFormat="1" applyFont="1" applyFill="1" applyBorder="1" applyAlignment="1">
      <alignment horizontal="center" vertical="center"/>
    </xf>
    <xf numFmtId="0" fontId="18" fillId="2" borderId="2" xfId="0" applyFont="1" applyFill="1" applyBorder="1"/>
    <xf numFmtId="0" fontId="24" fillId="0" borderId="0" xfId="0" applyFont="1"/>
    <xf numFmtId="0" fontId="25" fillId="0" borderId="0" xfId="0" applyFont="1"/>
    <xf numFmtId="0" fontId="26" fillId="0" borderId="0" xfId="0" applyFont="1"/>
    <xf numFmtId="0" fontId="15" fillId="0" borderId="19" xfId="0" applyFont="1" applyBorder="1"/>
    <xf numFmtId="165" fontId="13" fillId="4" borderId="2" xfId="0" applyNumberFormat="1" applyFont="1" applyFill="1" applyBorder="1" applyAlignment="1">
      <alignment horizontal="center" vertical="center"/>
    </xf>
    <xf numFmtId="0" fontId="23" fillId="0" borderId="2" xfId="0" applyFont="1" applyBorder="1" applyAlignment="1">
      <alignment horizontal="center" vertical="center"/>
    </xf>
    <xf numFmtId="0" fontId="31" fillId="0" borderId="0" xfId="0" applyFont="1"/>
    <xf numFmtId="0" fontId="0" fillId="0" borderId="0" xfId="0" applyAlignment="1">
      <alignment horizontal="center"/>
    </xf>
    <xf numFmtId="0" fontId="32" fillId="0" borderId="0" xfId="0" applyFont="1"/>
    <xf numFmtId="0" fontId="34" fillId="0" borderId="0" xfId="0" applyFont="1" applyAlignment="1">
      <alignment horizontal="center"/>
    </xf>
    <xf numFmtId="0" fontId="31" fillId="0" borderId="2" xfId="0" applyFont="1" applyBorder="1" applyAlignment="1">
      <alignment horizontal="center" vertical="center" wrapText="1"/>
    </xf>
    <xf numFmtId="165" fontId="36" fillId="3" borderId="2" xfId="0" applyNumberFormat="1" applyFont="1" applyFill="1" applyBorder="1" applyAlignment="1">
      <alignment horizontal="center" vertical="center"/>
    </xf>
    <xf numFmtId="0" fontId="37" fillId="0" borderId="2" xfId="0" applyFont="1" applyBorder="1" applyAlignment="1">
      <alignment horizontal="center" vertical="top" wrapText="1"/>
    </xf>
    <xf numFmtId="165" fontId="38" fillId="0" borderId="2" xfId="0" applyNumberFormat="1" applyFont="1" applyBorder="1" applyAlignment="1">
      <alignment horizontal="center" vertical="top" wrapText="1"/>
    </xf>
    <xf numFmtId="0" fontId="31" fillId="0" borderId="0" xfId="0" applyFont="1" applyAlignment="1">
      <alignment horizontal="center"/>
    </xf>
    <xf numFmtId="0" fontId="0" fillId="0" borderId="0" xfId="0" applyAlignment="1">
      <alignment horizontal="left"/>
    </xf>
    <xf numFmtId="0" fontId="20" fillId="0" borderId="0" xfId="0" applyFont="1" applyAlignment="1">
      <alignment vertical="center" readingOrder="1"/>
    </xf>
    <xf numFmtId="0" fontId="28" fillId="0" borderId="0" xfId="0" applyFont="1"/>
    <xf numFmtId="0" fontId="42" fillId="0" borderId="2" xfId="0" applyFont="1" applyBorder="1" applyAlignment="1">
      <alignment horizontal="center" vertical="center"/>
    </xf>
    <xf numFmtId="0" fontId="17" fillId="5" borderId="2" xfId="0" applyFont="1" applyFill="1" applyBorder="1" applyAlignment="1">
      <alignment horizontal="right" vertical="center"/>
    </xf>
    <xf numFmtId="0" fontId="12" fillId="5" borderId="2" xfId="0" applyFont="1" applyFill="1" applyBorder="1" applyAlignment="1">
      <alignment horizontal="center" vertical="top" wrapText="1"/>
    </xf>
    <xf numFmtId="0" fontId="18" fillId="0" borderId="2" xfId="0" applyFont="1" applyBorder="1" applyAlignment="1">
      <alignment horizontal="center" vertical="center"/>
    </xf>
    <xf numFmtId="0" fontId="18" fillId="0" borderId="2" xfId="0" applyFont="1" applyBorder="1" applyAlignment="1" applyProtection="1">
      <alignment horizontal="left" vertical="center"/>
      <protection locked="0"/>
    </xf>
    <xf numFmtId="1" fontId="18" fillId="0" borderId="2" xfId="0" quotePrefix="1" applyNumberFormat="1" applyFont="1" applyBorder="1" applyAlignment="1">
      <alignment horizontal="right"/>
    </xf>
    <xf numFmtId="0" fontId="18" fillId="0" borderId="2" xfId="0" applyFont="1" applyBorder="1"/>
    <xf numFmtId="0" fontId="0" fillId="0" borderId="2" xfId="0" quotePrefix="1" applyBorder="1" applyAlignment="1">
      <alignment horizontal="right" vertical="center"/>
    </xf>
    <xf numFmtId="0" fontId="0" fillId="0" borderId="2" xfId="0" applyBorder="1"/>
    <xf numFmtId="0" fontId="46" fillId="0" borderId="0" xfId="0" applyFont="1"/>
    <xf numFmtId="0" fontId="16" fillId="0" borderId="1" xfId="0" applyFont="1" applyBorder="1" applyAlignment="1">
      <alignment vertical="center" wrapText="1"/>
    </xf>
    <xf numFmtId="0" fontId="30" fillId="3" borderId="2" xfId="0" applyFont="1" applyFill="1" applyBorder="1" applyAlignment="1">
      <alignment horizontal="center"/>
    </xf>
    <xf numFmtId="0" fontId="26" fillId="0" borderId="2" xfId="0" applyFont="1" applyBorder="1"/>
    <xf numFmtId="0" fontId="56" fillId="0" borderId="2" xfId="0" applyFont="1" applyBorder="1"/>
    <xf numFmtId="0" fontId="57" fillId="0" borderId="2" xfId="0" applyFont="1" applyBorder="1"/>
    <xf numFmtId="0" fontId="26" fillId="0" borderId="9" xfId="0" applyFont="1" applyBorder="1"/>
    <xf numFmtId="0" fontId="26" fillId="0" borderId="17" xfId="0" applyFont="1" applyBorder="1"/>
    <xf numFmtId="0" fontId="26" fillId="0" borderId="2" xfId="0" applyFont="1" applyBorder="1" applyAlignment="1">
      <alignment vertical="center"/>
    </xf>
    <xf numFmtId="0" fontId="0" fillId="0" borderId="3" xfId="0" applyBorder="1"/>
    <xf numFmtId="0" fontId="0" fillId="0" borderId="29" xfId="0" applyBorder="1"/>
    <xf numFmtId="0" fontId="9" fillId="0" borderId="27" xfId="0" applyFont="1" applyBorder="1"/>
    <xf numFmtId="0" fontId="0" fillId="0" borderId="27" xfId="0" applyBorder="1"/>
    <xf numFmtId="0" fontId="0" fillId="0" borderId="28" xfId="0" applyBorder="1"/>
    <xf numFmtId="0" fontId="0" fillId="0" borderId="5" xfId="0" applyBorder="1"/>
    <xf numFmtId="0" fontId="55" fillId="0" borderId="6" xfId="0" applyFont="1" applyBorder="1"/>
    <xf numFmtId="0" fontId="0" fillId="0" borderId="6" xfId="0" applyBorder="1"/>
    <xf numFmtId="0" fontId="59" fillId="0" borderId="9" xfId="0" applyFont="1" applyBorder="1"/>
    <xf numFmtId="165" fontId="60" fillId="0" borderId="2" xfId="0" applyNumberFormat="1" applyFont="1" applyBorder="1" applyAlignment="1">
      <alignment horizontal="center" vertical="center" textRotation="90" wrapText="1"/>
    </xf>
    <xf numFmtId="0" fontId="61" fillId="0" borderId="0" xfId="0" applyFont="1"/>
    <xf numFmtId="0" fontId="63" fillId="0" borderId="0" xfId="0" applyFont="1" applyAlignment="1">
      <alignment horizontal="center" vertical="center"/>
    </xf>
    <xf numFmtId="0" fontId="64" fillId="0" borderId="0" xfId="0" applyFont="1" applyAlignment="1">
      <alignment horizontal="center" vertical="center"/>
    </xf>
    <xf numFmtId="0" fontId="65" fillId="3" borderId="2" xfId="0" applyFont="1" applyFill="1" applyBorder="1" applyAlignment="1">
      <alignment horizontal="center" vertical="center"/>
    </xf>
    <xf numFmtId="0" fontId="46" fillId="0" borderId="9" xfId="0" applyFont="1" applyBorder="1"/>
    <xf numFmtId="0" fontId="46" fillId="0" borderId="17" xfId="0" applyFont="1" applyBorder="1"/>
    <xf numFmtId="0" fontId="66" fillId="0" borderId="2" xfId="0" applyFont="1" applyBorder="1"/>
    <xf numFmtId="0" fontId="67" fillId="0" borderId="0" xfId="0" applyFont="1"/>
    <xf numFmtId="0" fontId="68" fillId="0" borderId="0" xfId="0" applyFont="1"/>
    <xf numFmtId="0" fontId="0" fillId="0" borderId="0" xfId="0" applyAlignment="1">
      <alignment horizontal="center" vertical="center"/>
    </xf>
    <xf numFmtId="0" fontId="9" fillId="0" borderId="2" xfId="0" applyFont="1" applyBorder="1" applyAlignment="1">
      <alignment horizontal="center" vertical="center"/>
    </xf>
    <xf numFmtId="0" fontId="71" fillId="0" borderId="2" xfId="0" applyFont="1" applyBorder="1"/>
    <xf numFmtId="0" fontId="15" fillId="0" borderId="17" xfId="0" applyFont="1" applyBorder="1"/>
    <xf numFmtId="0" fontId="15" fillId="0" borderId="21" xfId="0" applyFont="1" applyBorder="1"/>
    <xf numFmtId="0" fontId="15" fillId="0" borderId="20" xfId="0" applyFont="1" applyBorder="1"/>
    <xf numFmtId="0" fontId="27" fillId="0" borderId="19" xfId="0" applyFont="1" applyBorder="1"/>
    <xf numFmtId="165" fontId="13" fillId="0" borderId="2" xfId="0" applyNumberFormat="1" applyFont="1" applyBorder="1" applyAlignment="1">
      <alignment horizontal="center" vertical="center"/>
    </xf>
    <xf numFmtId="0" fontId="13" fillId="0" borderId="2" xfId="0" applyFont="1" applyBorder="1" applyAlignment="1">
      <alignment horizontal="center" vertical="center"/>
    </xf>
    <xf numFmtId="0" fontId="13" fillId="0" borderId="2" xfId="0" applyFont="1" applyBorder="1" applyAlignment="1">
      <alignment vertical="center"/>
    </xf>
    <xf numFmtId="0" fontId="75" fillId="4" borderId="2" xfId="0" applyFont="1" applyFill="1" applyBorder="1"/>
    <xf numFmtId="0" fontId="18" fillId="4" borderId="2" xfId="0" applyFont="1" applyFill="1" applyBorder="1"/>
    <xf numFmtId="0" fontId="0" fillId="0" borderId="25" xfId="0" applyBorder="1"/>
    <xf numFmtId="0" fontId="5" fillId="0" borderId="2" xfId="0" applyFont="1" applyBorder="1" applyAlignment="1">
      <alignment horizontal="center"/>
    </xf>
    <xf numFmtId="0" fontId="27" fillId="0" borderId="3" xfId="0" applyFont="1" applyBorder="1" applyAlignment="1">
      <alignment horizontal="center"/>
    </xf>
    <xf numFmtId="0" fontId="14" fillId="0" borderId="17" xfId="0" applyFont="1" applyBorder="1" applyAlignment="1">
      <alignment horizontal="center"/>
    </xf>
    <xf numFmtId="0" fontId="15" fillId="0" borderId="3" xfId="0" applyFont="1" applyBorder="1" applyAlignment="1">
      <alignment horizontal="center"/>
    </xf>
    <xf numFmtId="0" fontId="15" fillId="0" borderId="17" xfId="0" applyFont="1" applyBorder="1" applyAlignment="1">
      <alignment horizontal="center"/>
    </xf>
    <xf numFmtId="0" fontId="14" fillId="0" borderId="3" xfId="0" applyFont="1" applyBorder="1" applyAlignment="1">
      <alignment horizontal="center"/>
    </xf>
    <xf numFmtId="0" fontId="17" fillId="3" borderId="2" xfId="0" applyFont="1" applyFill="1" applyBorder="1" applyAlignment="1">
      <alignment horizontal="center"/>
    </xf>
    <xf numFmtId="0" fontId="1" fillId="0" borderId="22" xfId="0" quotePrefix="1" applyFont="1" applyBorder="1" applyAlignment="1">
      <alignment horizontal="center" vertical="center"/>
    </xf>
    <xf numFmtId="0" fontId="18" fillId="3" borderId="2" xfId="0" applyFont="1" applyFill="1" applyBorder="1" applyAlignment="1" applyProtection="1">
      <alignment horizontal="center" vertical="center"/>
      <protection locked="0"/>
    </xf>
    <xf numFmtId="0" fontId="18" fillId="6" borderId="2" xfId="0" applyFont="1" applyFill="1" applyBorder="1"/>
    <xf numFmtId="0" fontId="14" fillId="0" borderId="2" xfId="0" applyFont="1" applyBorder="1" applyProtection="1">
      <protection locked="0"/>
    </xf>
    <xf numFmtId="0" fontId="14" fillId="0" borderId="22" xfId="0" applyFont="1" applyBorder="1" applyProtection="1">
      <protection locked="0"/>
    </xf>
    <xf numFmtId="0" fontId="14" fillId="0" borderId="20" xfId="0" applyFont="1" applyBorder="1" applyProtection="1">
      <protection locked="0"/>
    </xf>
    <xf numFmtId="0" fontId="14" fillId="0" borderId="19" xfId="0" applyFont="1" applyBorder="1" applyProtection="1">
      <protection locked="0"/>
    </xf>
    <xf numFmtId="0" fontId="3" fillId="0" borderId="0" xfId="0" applyFont="1" applyAlignment="1">
      <alignment horizontal="center"/>
    </xf>
    <xf numFmtId="0" fontId="16" fillId="3" borderId="25" xfId="0" applyFont="1" applyFill="1" applyBorder="1" applyAlignment="1">
      <alignment horizontal="center" vertical="center"/>
    </xf>
    <xf numFmtId="1" fontId="0" fillId="0" borderId="0" xfId="1" applyNumberFormat="1" applyFont="1"/>
    <xf numFmtId="165" fontId="0" fillId="0" borderId="0" xfId="0" applyNumberFormat="1"/>
    <xf numFmtId="0" fontId="77" fillId="0" borderId="3" xfId="0" applyFont="1" applyBorder="1" applyAlignment="1">
      <alignment horizontal="left" vertical="center"/>
    </xf>
    <xf numFmtId="0" fontId="77" fillId="0" borderId="17" xfId="0" applyFont="1" applyBorder="1" applyAlignment="1">
      <alignment horizontal="left" vertical="center"/>
    </xf>
    <xf numFmtId="0" fontId="77" fillId="4" borderId="3" xfId="0" applyFont="1" applyFill="1" applyBorder="1" applyAlignment="1">
      <alignment horizontal="left" vertical="center"/>
    </xf>
    <xf numFmtId="0" fontId="77" fillId="4" borderId="17" xfId="0" applyFont="1" applyFill="1" applyBorder="1" applyAlignment="1">
      <alignment horizontal="left" vertical="center"/>
    </xf>
    <xf numFmtId="0" fontId="15" fillId="0" borderId="15" xfId="0" applyFont="1" applyBorder="1" applyAlignment="1">
      <alignment horizontal="center" vertical="center" wrapText="1"/>
    </xf>
    <xf numFmtId="0" fontId="14" fillId="0" borderId="23"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0" xfId="0" applyFont="1" applyAlignment="1">
      <alignment horizontal="center" vertical="center" wrapText="1"/>
    </xf>
    <xf numFmtId="0" fontId="14"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7" xfId="0" applyFont="1" applyBorder="1" applyAlignment="1">
      <alignment horizontal="center" vertical="center" wrapText="1"/>
    </xf>
    <xf numFmtId="164" fontId="5" fillId="0" borderId="24" xfId="0" applyNumberFormat="1" applyFont="1" applyBorder="1" applyAlignment="1">
      <alignment horizontal="center" vertical="center" textRotation="90" wrapText="1"/>
    </xf>
    <xf numFmtId="164" fontId="5" fillId="0" borderId="25" xfId="0" applyNumberFormat="1" applyFont="1" applyBorder="1" applyAlignment="1">
      <alignment horizontal="center" vertical="center" textRotation="90" wrapText="1"/>
    </xf>
    <xf numFmtId="164" fontId="5" fillId="0" borderId="22" xfId="0" applyNumberFormat="1" applyFont="1" applyBorder="1" applyAlignment="1">
      <alignment horizontal="center" vertical="center" textRotation="90" wrapText="1"/>
    </xf>
    <xf numFmtId="0" fontId="29" fillId="0" borderId="0" xfId="0" applyFont="1" applyAlignment="1">
      <alignment horizontal="center" vertical="center"/>
    </xf>
    <xf numFmtId="0" fontId="16" fillId="3" borderId="2" xfId="0" applyFont="1" applyFill="1" applyBorder="1" applyAlignment="1">
      <alignment horizontal="center" textRotation="90"/>
    </xf>
    <xf numFmtId="0" fontId="16" fillId="3" borderId="3" xfId="0" applyFont="1" applyFill="1" applyBorder="1" applyAlignment="1">
      <alignment horizontal="center" vertical="center"/>
    </xf>
    <xf numFmtId="0" fontId="16" fillId="3" borderId="9" xfId="0" applyFont="1" applyFill="1" applyBorder="1" applyAlignment="1">
      <alignment horizontal="center" vertical="center"/>
    </xf>
    <xf numFmtId="0" fontId="16" fillId="3" borderId="17" xfId="0" applyFont="1" applyFill="1" applyBorder="1" applyAlignment="1">
      <alignment horizontal="center" vertical="center"/>
    </xf>
    <xf numFmtId="0" fontId="13" fillId="3" borderId="24" xfId="0" applyFont="1" applyFill="1" applyBorder="1" applyAlignment="1">
      <alignment horizontal="center" vertical="center" textRotation="90"/>
    </xf>
    <xf numFmtId="0" fontId="13" fillId="3" borderId="22" xfId="0" applyFont="1" applyFill="1" applyBorder="1" applyAlignment="1">
      <alignment horizontal="center" vertical="center" textRotation="90"/>
    </xf>
    <xf numFmtId="0" fontId="13" fillId="3" borderId="2" xfId="0" applyFont="1" applyFill="1" applyBorder="1" applyAlignment="1">
      <alignment horizontal="center" vertical="center" textRotation="90"/>
    </xf>
    <xf numFmtId="0" fontId="3" fillId="0" borderId="0" xfId="0" applyFont="1" applyAlignment="1">
      <alignment horizontal="center"/>
    </xf>
    <xf numFmtId="0" fontId="25" fillId="0" borderId="0" xfId="0" applyFont="1" applyAlignment="1">
      <alignment horizontal="center"/>
    </xf>
    <xf numFmtId="0" fontId="58" fillId="0" borderId="26" xfId="0" applyFont="1" applyBorder="1" applyAlignment="1">
      <alignment horizontal="center" vertical="center"/>
    </xf>
    <xf numFmtId="0" fontId="58" fillId="0" borderId="27" xfId="0" applyFont="1" applyBorder="1" applyAlignment="1">
      <alignment horizontal="center" vertical="center"/>
    </xf>
    <xf numFmtId="0" fontId="58" fillId="0" borderId="28" xfId="0" applyFont="1" applyBorder="1" applyAlignment="1">
      <alignment horizontal="center" vertical="center"/>
    </xf>
    <xf numFmtId="0" fontId="13" fillId="3" borderId="3" xfId="0" applyFont="1" applyFill="1" applyBorder="1" applyAlignment="1">
      <alignment horizontal="center" vertical="center"/>
    </xf>
    <xf numFmtId="0" fontId="13" fillId="3" borderId="9" xfId="0" applyFont="1" applyFill="1" applyBorder="1" applyAlignment="1">
      <alignment horizontal="center" vertical="center"/>
    </xf>
    <xf numFmtId="0" fontId="13" fillId="3" borderId="17" xfId="0" applyFont="1" applyFill="1" applyBorder="1" applyAlignment="1">
      <alignment horizontal="center" vertical="center"/>
    </xf>
    <xf numFmtId="0" fontId="13" fillId="3" borderId="3" xfId="0" applyFont="1" applyFill="1" applyBorder="1" applyAlignment="1">
      <alignment horizontal="center"/>
    </xf>
    <xf numFmtId="0" fontId="13" fillId="3" borderId="9" xfId="0" applyFont="1" applyFill="1" applyBorder="1" applyAlignment="1">
      <alignment horizontal="center"/>
    </xf>
    <xf numFmtId="0" fontId="13" fillId="3" borderId="17" xfId="0" applyFont="1" applyFill="1" applyBorder="1" applyAlignment="1">
      <alignment horizontal="center"/>
    </xf>
    <xf numFmtId="0" fontId="30" fillId="3" borderId="15" xfId="0" applyFont="1" applyFill="1" applyBorder="1" applyAlignment="1">
      <alignment horizontal="center" vertical="center" wrapText="1"/>
    </xf>
    <xf numFmtId="0" fontId="30" fillId="3" borderId="23" xfId="0" applyFont="1" applyFill="1" applyBorder="1" applyAlignment="1">
      <alignment horizontal="center" vertical="center" wrapText="1"/>
    </xf>
    <xf numFmtId="0" fontId="30" fillId="3" borderId="16" xfId="0" applyFont="1" applyFill="1" applyBorder="1" applyAlignment="1">
      <alignment horizontal="center" vertical="center" wrapText="1"/>
    </xf>
    <xf numFmtId="0" fontId="30" fillId="3" borderId="4" xfId="0" applyFont="1" applyFill="1" applyBorder="1" applyAlignment="1">
      <alignment horizontal="center" vertical="center" wrapText="1"/>
    </xf>
    <xf numFmtId="0" fontId="30" fillId="3" borderId="0" xfId="0" applyFont="1" applyFill="1" applyAlignment="1">
      <alignment horizontal="center" vertical="center" wrapText="1"/>
    </xf>
    <xf numFmtId="0" fontId="30" fillId="3" borderId="1"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50" fillId="0" borderId="2" xfId="0" applyFont="1" applyBorder="1" applyAlignment="1">
      <alignment horizontal="center" vertical="center" wrapText="1"/>
    </xf>
    <xf numFmtId="0" fontId="62" fillId="0" borderId="3" xfId="0" applyFont="1" applyBorder="1" applyAlignment="1">
      <alignment horizontal="center" vertical="center"/>
    </xf>
    <xf numFmtId="0" fontId="62" fillId="0" borderId="17" xfId="0" applyFont="1" applyBorder="1" applyAlignment="1">
      <alignment horizontal="center" vertical="center"/>
    </xf>
    <xf numFmtId="0" fontId="30" fillId="3" borderId="2" xfId="0" applyFont="1" applyFill="1" applyBorder="1" applyAlignment="1">
      <alignment horizontal="center" vertical="center" textRotation="90" wrapText="1"/>
    </xf>
    <xf numFmtId="0" fontId="14" fillId="0" borderId="15" xfId="0" applyFont="1" applyBorder="1" applyAlignment="1">
      <alignment horizontal="center" vertical="center" wrapText="1"/>
    </xf>
    <xf numFmtId="0" fontId="51" fillId="0" borderId="3" xfId="0" applyFont="1" applyBorder="1" applyAlignment="1">
      <alignment horizontal="left"/>
    </xf>
    <xf numFmtId="0" fontId="51" fillId="0" borderId="9" xfId="0" applyFont="1" applyBorder="1" applyAlignment="1">
      <alignment horizontal="left"/>
    </xf>
    <xf numFmtId="0" fontId="51" fillId="0" borderId="17" xfId="0" applyFont="1" applyBorder="1" applyAlignment="1">
      <alignment horizontal="left"/>
    </xf>
    <xf numFmtId="0" fontId="2" fillId="0" borderId="4"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2" fillId="0" borderId="15" xfId="0" applyFont="1" applyBorder="1" applyAlignment="1">
      <alignment horizontal="center"/>
    </xf>
    <xf numFmtId="0" fontId="2" fillId="0" borderId="23" xfId="0" applyFont="1" applyBorder="1" applyAlignment="1">
      <alignment horizontal="center"/>
    </xf>
    <xf numFmtId="0" fontId="2" fillId="0" borderId="16" xfId="0" applyFont="1" applyBorder="1" applyAlignment="1">
      <alignment horizontal="center"/>
    </xf>
    <xf numFmtId="0" fontId="48" fillId="3" borderId="3" xfId="0" applyFont="1" applyFill="1" applyBorder="1" applyAlignment="1">
      <alignment horizontal="center"/>
    </xf>
    <xf numFmtId="0" fontId="48" fillId="3" borderId="9" xfId="0" applyFont="1" applyFill="1" applyBorder="1" applyAlignment="1">
      <alignment horizontal="center"/>
    </xf>
    <xf numFmtId="0" fontId="48" fillId="3" borderId="17" xfId="0" applyFont="1" applyFill="1" applyBorder="1" applyAlignment="1">
      <alignment horizontal="center"/>
    </xf>
    <xf numFmtId="0" fontId="30" fillId="3" borderId="24" xfId="0" applyFont="1" applyFill="1" applyBorder="1" applyAlignment="1">
      <alignment horizontal="center" vertical="center" textRotation="45" wrapText="1"/>
    </xf>
    <xf numFmtId="0" fontId="30" fillId="3" borderId="25" xfId="0" applyFont="1" applyFill="1" applyBorder="1" applyAlignment="1">
      <alignment horizontal="center" vertical="center" textRotation="45" wrapText="1"/>
    </xf>
    <xf numFmtId="0" fontId="30" fillId="3" borderId="22" xfId="0" applyFont="1" applyFill="1" applyBorder="1" applyAlignment="1">
      <alignment horizontal="center" vertical="center" textRotation="45" wrapText="1"/>
    </xf>
    <xf numFmtId="0" fontId="13" fillId="3" borderId="25" xfId="0" applyFont="1" applyFill="1" applyBorder="1" applyAlignment="1">
      <alignment horizontal="center" vertical="center" textRotation="90"/>
    </xf>
    <xf numFmtId="0" fontId="16" fillId="3" borderId="2" xfId="0" applyFont="1" applyFill="1" applyBorder="1" applyAlignment="1">
      <alignment horizontal="center" vertical="center" textRotation="90" wrapText="1"/>
    </xf>
    <xf numFmtId="0" fontId="13" fillId="3" borderId="2" xfId="0" applyFont="1" applyFill="1" applyBorder="1" applyAlignment="1">
      <alignment horizontal="center" wrapText="1"/>
    </xf>
    <xf numFmtId="0" fontId="14" fillId="0" borderId="3" xfId="0" applyFont="1" applyBorder="1" applyAlignment="1">
      <alignment horizontal="center"/>
    </xf>
    <xf numFmtId="0" fontId="14" fillId="0" borderId="9" xfId="0" applyFont="1" applyBorder="1" applyAlignment="1">
      <alignment horizontal="center"/>
    </xf>
    <xf numFmtId="0" fontId="14" fillId="0" borderId="17" xfId="0" applyFont="1" applyBorder="1" applyAlignment="1">
      <alignment horizontal="center"/>
    </xf>
    <xf numFmtId="0" fontId="17" fillId="0" borderId="4" xfId="0" applyFont="1" applyBorder="1" applyAlignment="1">
      <alignment horizontal="right"/>
    </xf>
    <xf numFmtId="0" fontId="17" fillId="0" borderId="0" xfId="0" applyFont="1" applyAlignment="1">
      <alignment horizontal="right"/>
    </xf>
    <xf numFmtId="0" fontId="18" fillId="0" borderId="0" xfId="0" applyFont="1" applyAlignment="1">
      <alignment horizontal="center"/>
    </xf>
    <xf numFmtId="0" fontId="0" fillId="0" borderId="6" xfId="0"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7" fillId="0" borderId="4" xfId="0" applyFont="1" applyBorder="1" applyAlignment="1">
      <alignment horizontal="center"/>
    </xf>
    <xf numFmtId="0" fontId="17" fillId="0" borderId="0" xfId="0" applyFont="1" applyAlignment="1">
      <alignment horizontal="center"/>
    </xf>
    <xf numFmtId="0" fontId="47" fillId="3" borderId="2" xfId="0" applyFont="1" applyFill="1" applyBorder="1" applyAlignment="1">
      <alignment horizontal="center"/>
    </xf>
    <xf numFmtId="0" fontId="23" fillId="3" borderId="2" xfId="0" applyFont="1" applyFill="1" applyBorder="1" applyAlignment="1">
      <alignment horizontal="center" vertical="center"/>
    </xf>
    <xf numFmtId="0" fontId="9"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0" fontId="9" fillId="0" borderId="4" xfId="0" applyFont="1" applyBorder="1" applyAlignment="1">
      <alignment horizontal="center"/>
    </xf>
    <xf numFmtId="0" fontId="50" fillId="0" borderId="3" xfId="0" applyFont="1" applyBorder="1" applyAlignment="1">
      <alignment horizontal="left"/>
    </xf>
    <xf numFmtId="0" fontId="50" fillId="0" borderId="9" xfId="0" applyFont="1" applyBorder="1" applyAlignment="1">
      <alignment horizontal="left"/>
    </xf>
    <xf numFmtId="0" fontId="50" fillId="0" borderId="17" xfId="0" applyFont="1" applyBorder="1" applyAlignment="1">
      <alignment horizontal="left"/>
    </xf>
    <xf numFmtId="0" fontId="18" fillId="3" borderId="2" xfId="0" applyFont="1" applyFill="1" applyBorder="1" applyAlignment="1">
      <alignment horizontal="center" vertical="center"/>
    </xf>
    <xf numFmtId="0" fontId="18" fillId="3" borderId="3" xfId="0" applyFont="1" applyFill="1" applyBorder="1" applyAlignment="1">
      <alignment horizontal="center" vertical="center"/>
    </xf>
    <xf numFmtId="0" fontId="18" fillId="3" borderId="9" xfId="0" applyFont="1" applyFill="1" applyBorder="1" applyAlignment="1">
      <alignment horizontal="center" vertical="center"/>
    </xf>
    <xf numFmtId="0" fontId="18" fillId="3" borderId="17" xfId="0" applyFont="1" applyFill="1" applyBorder="1" applyAlignment="1">
      <alignment horizontal="center" vertical="center"/>
    </xf>
    <xf numFmtId="0" fontId="18" fillId="3" borderId="2" xfId="0" applyFont="1" applyFill="1" applyBorder="1" applyAlignment="1">
      <alignment horizontal="center"/>
    </xf>
    <xf numFmtId="0" fontId="52" fillId="0" borderId="3" xfId="0" applyFont="1" applyBorder="1" applyAlignment="1">
      <alignment horizontal="left"/>
    </xf>
    <xf numFmtId="0" fontId="52" fillId="0" borderId="9" xfId="0" applyFont="1" applyBorder="1" applyAlignment="1">
      <alignment horizontal="left"/>
    </xf>
    <xf numFmtId="0" fontId="52" fillId="0" borderId="17" xfId="0" applyFont="1" applyBorder="1" applyAlignment="1">
      <alignment horizontal="left"/>
    </xf>
    <xf numFmtId="0" fontId="53" fillId="0" borderId="3" xfId="0" applyFont="1" applyBorder="1" applyAlignment="1">
      <alignment horizontal="left"/>
    </xf>
    <xf numFmtId="0" fontId="53" fillId="0" borderId="9" xfId="0" applyFont="1" applyBorder="1" applyAlignment="1">
      <alignment horizontal="left"/>
    </xf>
    <xf numFmtId="0" fontId="53" fillId="0" borderId="17" xfId="0" applyFont="1" applyBorder="1" applyAlignment="1">
      <alignment horizontal="left"/>
    </xf>
    <xf numFmtId="0" fontId="17" fillId="0" borderId="4" xfId="0" applyFont="1" applyBorder="1" applyAlignment="1">
      <alignment horizontal="center" vertical="center"/>
    </xf>
    <xf numFmtId="0" fontId="17" fillId="0" borderId="0" xfId="0" applyFont="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center"/>
    </xf>
    <xf numFmtId="0" fontId="14" fillId="0" borderId="3" xfId="0" applyFont="1" applyBorder="1" applyAlignment="1">
      <alignment horizontal="center" vertical="center"/>
    </xf>
    <xf numFmtId="0" fontId="14" fillId="0" borderId="17" xfId="0" applyFont="1" applyBorder="1" applyAlignment="1">
      <alignment horizontal="center" vertical="center"/>
    </xf>
    <xf numFmtId="0" fontId="63" fillId="0" borderId="0" xfId="0" applyFont="1" applyAlignment="1">
      <alignment horizontal="left" vertical="center"/>
    </xf>
    <xf numFmtId="0" fontId="63" fillId="0" borderId="1" xfId="0" applyFont="1" applyBorder="1" applyAlignment="1">
      <alignment horizontal="left" vertical="center"/>
    </xf>
    <xf numFmtId="0" fontId="73" fillId="0" borderId="2" xfId="0" applyFont="1" applyBorder="1" applyAlignment="1">
      <alignment horizontal="center" vertical="center"/>
    </xf>
    <xf numFmtId="0" fontId="49" fillId="0" borderId="2" xfId="0" applyFont="1" applyBorder="1" applyAlignment="1">
      <alignment horizontal="center" vertical="center"/>
    </xf>
    <xf numFmtId="0" fontId="49" fillId="0" borderId="2" xfId="0" applyFont="1" applyBorder="1" applyAlignment="1">
      <alignment horizontal="center" vertical="center" wrapText="1"/>
    </xf>
    <xf numFmtId="0" fontId="74" fillId="0" borderId="15" xfId="0" applyFont="1" applyBorder="1" applyAlignment="1">
      <alignment horizontal="center" vertical="center" wrapText="1"/>
    </xf>
    <xf numFmtId="0" fontId="72" fillId="0" borderId="23" xfId="0" applyFont="1" applyBorder="1" applyAlignment="1">
      <alignment horizontal="center" vertical="center" wrapText="1"/>
    </xf>
    <xf numFmtId="0" fontId="72" fillId="0" borderId="16" xfId="0" applyFont="1" applyBorder="1" applyAlignment="1">
      <alignment horizontal="center" vertical="center" wrapText="1"/>
    </xf>
    <xf numFmtId="0" fontId="72" fillId="0" borderId="4" xfId="0" applyFont="1" applyBorder="1" applyAlignment="1">
      <alignment horizontal="center" vertical="center" wrapText="1"/>
    </xf>
    <xf numFmtId="0" fontId="72" fillId="0" borderId="0" xfId="0" applyFont="1" applyAlignment="1">
      <alignment horizontal="center" vertical="center" wrapText="1"/>
    </xf>
    <xf numFmtId="0" fontId="72" fillId="0" borderId="1" xfId="0" applyFont="1" applyBorder="1" applyAlignment="1">
      <alignment horizontal="center" vertical="center" wrapText="1"/>
    </xf>
    <xf numFmtId="0" fontId="72" fillId="0" borderId="5" xfId="0" applyFont="1" applyBorder="1" applyAlignment="1">
      <alignment horizontal="center" vertical="center" wrapText="1"/>
    </xf>
    <xf numFmtId="0" fontId="72" fillId="0" borderId="6" xfId="0" applyFont="1" applyBorder="1" applyAlignment="1">
      <alignment horizontal="center" vertical="center" wrapText="1"/>
    </xf>
    <xf numFmtId="0" fontId="72" fillId="0" borderId="7"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17" xfId="0" applyFont="1" applyBorder="1" applyAlignment="1">
      <alignment horizontal="center" vertical="center" wrapText="1"/>
    </xf>
    <xf numFmtId="0" fontId="14" fillId="0" borderId="3" xfId="0" applyFont="1" applyBorder="1" applyAlignment="1">
      <alignment horizontal="center" vertical="center" wrapText="1"/>
    </xf>
    <xf numFmtId="0" fontId="13" fillId="0" borderId="4" xfId="0" applyFont="1" applyBorder="1" applyAlignment="1">
      <alignment horizontal="center"/>
    </xf>
    <xf numFmtId="0" fontId="13" fillId="0" borderId="0" xfId="0" applyFont="1" applyAlignment="1">
      <alignment horizontal="center"/>
    </xf>
    <xf numFmtId="0" fontId="13" fillId="0" borderId="1" xfId="0" applyFont="1" applyBorder="1" applyAlignment="1">
      <alignment horizontal="center"/>
    </xf>
    <xf numFmtId="0" fontId="40" fillId="0" borderId="0" xfId="0" applyFont="1" applyAlignment="1">
      <alignment horizontal="center"/>
    </xf>
    <xf numFmtId="0" fontId="39" fillId="0" borderId="0" xfId="0" applyFont="1" applyAlignment="1">
      <alignment horizontal="center"/>
    </xf>
    <xf numFmtId="0" fontId="33" fillId="0" borderId="0" xfId="0" applyFont="1"/>
    <xf numFmtId="0" fontId="41" fillId="0" borderId="0" xfId="0" applyFont="1" applyAlignment="1">
      <alignment horizontal="center"/>
    </xf>
    <xf numFmtId="0" fontId="43" fillId="0" borderId="0" xfId="0" applyFont="1" applyAlignment="1">
      <alignment horizontal="right"/>
    </xf>
    <xf numFmtId="0" fontId="9" fillId="0" borderId="2" xfId="0" applyFont="1" applyBorder="1" applyAlignment="1">
      <alignment horizontal="center"/>
    </xf>
    <xf numFmtId="0" fontId="0" fillId="0" borderId="2" xfId="0" applyBorder="1" applyAlignment="1">
      <alignment horizontal="center"/>
    </xf>
    <xf numFmtId="0" fontId="12" fillId="5" borderId="2" xfId="0" applyFont="1" applyFill="1" applyBorder="1" applyAlignment="1">
      <alignment horizontal="center" vertical="center" wrapText="1"/>
    </xf>
    <xf numFmtId="0" fontId="12" fillId="5" borderId="2" xfId="0" applyFont="1" applyFill="1" applyBorder="1" applyAlignment="1">
      <alignment horizontal="center" vertical="top" wrapText="1"/>
    </xf>
    <xf numFmtId="0" fontId="12" fillId="5" borderId="2" xfId="0" applyFont="1" applyFill="1" applyBorder="1" applyAlignment="1">
      <alignment horizontal="right" vertical="center"/>
    </xf>
    <xf numFmtId="0" fontId="69" fillId="0" borderId="2" xfId="0" applyFont="1" applyBorder="1" applyAlignment="1">
      <alignment horizontal="center" vertical="center"/>
    </xf>
    <xf numFmtId="0" fontId="76" fillId="0" borderId="2" xfId="0" applyFont="1" applyBorder="1" applyAlignment="1">
      <alignment horizontal="center" vertical="center"/>
    </xf>
    <xf numFmtId="0" fontId="70" fillId="0" borderId="2" xfId="0" applyFont="1" applyBorder="1" applyAlignment="1">
      <alignment horizontal="center" vertical="center"/>
    </xf>
    <xf numFmtId="0" fontId="35" fillId="0" borderId="2" xfId="0" applyFont="1" applyBorder="1" applyAlignment="1">
      <alignment horizontal="center"/>
    </xf>
  </cellXfs>
  <cellStyles count="2">
    <cellStyle name="Millares" xfId="1" builtinId="3"/>
    <cellStyle name="Normal" xfId="0" builtinId="0"/>
  </cellStyles>
  <dxfs count="19">
    <dxf>
      <font>
        <color rgb="FFFF0000"/>
      </font>
    </dxf>
    <dxf>
      <font>
        <b val="0"/>
        <condense val="0"/>
        <extend val="0"/>
        <color indexed="10"/>
      </font>
    </dxf>
    <dxf>
      <font>
        <b val="0"/>
        <condense val="0"/>
        <extend val="0"/>
        <color indexed="12"/>
      </font>
    </dxf>
    <dxf>
      <font>
        <color rgb="FF0000CC"/>
      </font>
    </dxf>
    <dxf>
      <font>
        <color rgb="FFFF0000"/>
      </font>
    </dxf>
    <dxf>
      <font>
        <color rgb="FF0000CC"/>
      </font>
    </dxf>
    <dxf>
      <font>
        <color rgb="FFFF0000"/>
      </font>
    </dxf>
    <dxf>
      <font>
        <color rgb="FF0000CC"/>
      </font>
    </dxf>
    <dxf>
      <font>
        <color rgb="FFFF0000"/>
      </font>
    </dxf>
    <dxf>
      <font>
        <color rgb="FF0000CC"/>
      </font>
    </dxf>
    <dxf>
      <font>
        <color rgb="FFFF0000"/>
      </font>
    </dxf>
    <dxf>
      <font>
        <color rgb="FF0000CC"/>
      </font>
    </dxf>
    <dxf>
      <font>
        <color rgb="FFFF0000"/>
      </font>
    </dxf>
    <dxf>
      <font>
        <color rgb="FF002060"/>
      </font>
    </dxf>
    <dxf>
      <font>
        <color rgb="FFFF0000"/>
      </font>
    </dxf>
    <dxf>
      <font>
        <b val="0"/>
        <i val="0"/>
        <color rgb="FFFF0000"/>
      </font>
    </dxf>
    <dxf>
      <font>
        <color rgb="FF002060"/>
      </font>
    </dxf>
    <dxf>
      <font>
        <color rgb="FF0000CC"/>
      </font>
    </dxf>
    <dxf>
      <font>
        <color rgb="FFFF0000"/>
      </font>
    </dxf>
  </dxfs>
  <tableStyles count="0" defaultTableStyle="TableStyleMedium9" defaultPivotStyle="PivotStyleLight16"/>
  <colors>
    <mruColors>
      <color rgb="FF0009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69</xdr:col>
      <xdr:colOff>104775</xdr:colOff>
      <xdr:row>61</xdr:row>
      <xdr:rowOff>28575</xdr:rowOff>
    </xdr:from>
    <xdr:to>
      <xdr:col>74</xdr:col>
      <xdr:colOff>57150</xdr:colOff>
      <xdr:row>64</xdr:row>
      <xdr:rowOff>104775</xdr:rowOff>
    </xdr:to>
    <xdr:pic>
      <xdr:nvPicPr>
        <xdr:cNvPr id="11100" name="124 Imagen" descr="neoLogo%20edu.jpg">
          <a:extLst>
            <a:ext uri="{FF2B5EF4-FFF2-40B4-BE49-F238E27FC236}">
              <a16:creationId xmlns:a16="http://schemas.microsoft.com/office/drawing/2014/main" id="{00000000-0008-0000-0000-00005C2B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639"/>
        <a:stretch>
          <a:fillRect/>
        </a:stretch>
      </xdr:blipFill>
      <xdr:spPr bwMode="auto">
        <a:xfrm>
          <a:off x="17459325" y="9115425"/>
          <a:ext cx="265747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70</xdr:col>
      <xdr:colOff>9525</xdr:colOff>
      <xdr:row>69</xdr:row>
      <xdr:rowOff>66674</xdr:rowOff>
    </xdr:from>
    <xdr:to>
      <xdr:col>76</xdr:col>
      <xdr:colOff>0</xdr:colOff>
      <xdr:row>73</xdr:row>
      <xdr:rowOff>57149</xdr:rowOff>
    </xdr:to>
    <xdr:sp macro="" textlink="">
      <xdr:nvSpPr>
        <xdr:cNvPr id="5" name="4 Rectángulo redondeado">
          <a:extLst>
            <a:ext uri="{FF2B5EF4-FFF2-40B4-BE49-F238E27FC236}">
              <a16:creationId xmlns:a16="http://schemas.microsoft.com/office/drawing/2014/main" id="{00000000-0008-0000-0000-000005000000}"/>
            </a:ext>
          </a:extLst>
        </xdr:cNvPr>
        <xdr:cNvSpPr/>
      </xdr:nvSpPr>
      <xdr:spPr>
        <a:xfrm>
          <a:off x="17907000" y="10525124"/>
          <a:ext cx="2886075" cy="676275"/>
        </a:xfrm>
        <a:prstGeom prst="round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lang="es-ES" sz="1600" b="1">
              <a:solidFill>
                <a:srgbClr val="002060"/>
              </a:solidFill>
              <a:latin typeface="Algerian" panose="04020705040A02060702" pitchFamily="82" charset="0"/>
            </a:rPr>
            <a:t>REGISTRO</a:t>
          </a:r>
          <a:r>
            <a:rPr lang="es-ES" sz="1600" b="1" baseline="0">
              <a:solidFill>
                <a:srgbClr val="002060"/>
              </a:solidFill>
              <a:latin typeface="Algerian" panose="04020705040A02060702" pitchFamily="82" charset="0"/>
            </a:rPr>
            <a:t> DE EVALUACIÓN Y ASISTENCIA</a:t>
          </a:r>
          <a:endParaRPr lang="es-ES" sz="1600" b="1">
            <a:solidFill>
              <a:srgbClr val="002060"/>
            </a:solidFill>
            <a:latin typeface="Algerian" panose="04020705040A02060702" pitchFamily="82" charset="0"/>
          </a:endParaRPr>
        </a:p>
      </xdr:txBody>
    </xdr:sp>
    <xdr:clientData/>
  </xdr:twoCellAnchor>
  <xdr:twoCellAnchor>
    <xdr:from>
      <xdr:col>70</xdr:col>
      <xdr:colOff>523875</xdr:colOff>
      <xdr:row>105</xdr:row>
      <xdr:rowOff>12207</xdr:rowOff>
    </xdr:from>
    <xdr:to>
      <xdr:col>75</xdr:col>
      <xdr:colOff>9894</xdr:colOff>
      <xdr:row>106</xdr:row>
      <xdr:rowOff>156881</xdr:rowOff>
    </xdr:to>
    <xdr:sp macro="" textlink="">
      <xdr:nvSpPr>
        <xdr:cNvPr id="7" name="Text Box 6">
          <a:extLst>
            <a:ext uri="{FF2B5EF4-FFF2-40B4-BE49-F238E27FC236}">
              <a16:creationId xmlns:a16="http://schemas.microsoft.com/office/drawing/2014/main" id="{00000000-0008-0000-0000-000007000000}"/>
            </a:ext>
          </a:extLst>
        </xdr:cNvPr>
        <xdr:cNvSpPr txBox="1">
          <a:spLocks noChangeArrowheads="1"/>
        </xdr:cNvSpPr>
      </xdr:nvSpPr>
      <xdr:spPr bwMode="auto">
        <a:xfrm>
          <a:off x="18341228" y="16641736"/>
          <a:ext cx="1940107" cy="312763"/>
        </a:xfrm>
        <a:prstGeom prst="rect">
          <a:avLst/>
        </a:prstGeom>
        <a:noFill/>
        <a:ln w="9525">
          <a:noFill/>
          <a:miter lim="800000"/>
          <a:headEnd/>
          <a:tailEnd/>
        </a:ln>
      </xdr:spPr>
      <xdr:txBody>
        <a:bodyPr vertOverflow="clip" wrap="square" lIns="27432" tIns="22860" rIns="27432" bIns="0" anchor="t" upright="1"/>
        <a:lstStyle/>
        <a:p>
          <a:pPr algn="ctr" rtl="0">
            <a:defRPr sz="1000"/>
          </a:pPr>
          <a:r>
            <a:rPr lang="es-PE" sz="1100" b="0" i="0" u="none" strike="noStrike">
              <a:solidFill>
                <a:srgbClr val="000000"/>
              </a:solidFill>
              <a:latin typeface="+mn-lt"/>
              <a:cs typeface="Arial"/>
            </a:rPr>
            <a:t>FIRMA DEL DOCENTE</a:t>
          </a:r>
        </a:p>
      </xdr:txBody>
    </xdr:sp>
    <xdr:clientData/>
  </xdr:twoCellAnchor>
  <xdr:twoCellAnchor>
    <xdr:from>
      <xdr:col>78</xdr:col>
      <xdr:colOff>238126</xdr:colOff>
      <xdr:row>75</xdr:row>
      <xdr:rowOff>0</xdr:rowOff>
    </xdr:from>
    <xdr:to>
      <xdr:col>83</xdr:col>
      <xdr:colOff>66675</xdr:colOff>
      <xdr:row>77</xdr:row>
      <xdr:rowOff>1</xdr:rowOff>
    </xdr:to>
    <xdr:sp macro="" textlink="">
      <xdr:nvSpPr>
        <xdr:cNvPr id="10" name="Text Box 6">
          <a:extLst>
            <a:ext uri="{FF2B5EF4-FFF2-40B4-BE49-F238E27FC236}">
              <a16:creationId xmlns:a16="http://schemas.microsoft.com/office/drawing/2014/main" id="{00000000-0008-0000-0000-00000A000000}"/>
            </a:ext>
          </a:extLst>
        </xdr:cNvPr>
        <xdr:cNvSpPr txBox="1">
          <a:spLocks noChangeArrowheads="1"/>
        </xdr:cNvSpPr>
      </xdr:nvSpPr>
      <xdr:spPr bwMode="auto">
        <a:xfrm>
          <a:off x="21555076" y="11725275"/>
          <a:ext cx="1485899" cy="342901"/>
        </a:xfrm>
        <a:prstGeom prst="flowChartProcess">
          <a:avLst/>
        </a:prstGeom>
        <a:noFill/>
        <a:ln w="9525">
          <a:noFill/>
          <a:miter lim="800000"/>
          <a:headEnd/>
          <a:tailEnd/>
        </a:ln>
      </xdr:spPr>
      <xdr:txBody>
        <a:bodyPr vertOverflow="clip" wrap="square" lIns="27432" tIns="22860" rIns="27432" bIns="0" numCol="1" anchor="t" upright="1"/>
        <a:lstStyle/>
        <a:p>
          <a:pPr algn="ctr" rtl="0">
            <a:defRPr sz="1000"/>
          </a:pPr>
          <a:r>
            <a:rPr lang="es-PE" sz="800" b="0" i="0" strike="noStrike">
              <a:solidFill>
                <a:srgbClr val="000000"/>
              </a:solidFill>
              <a:latin typeface="+mn-lt"/>
              <a:cs typeface="Arial"/>
            </a:rPr>
            <a:t>JEFE  DE UNIDAD ACADÉMICA</a:t>
          </a:r>
        </a:p>
        <a:p>
          <a:pPr algn="ctr" rtl="0">
            <a:defRPr sz="1000"/>
          </a:pPr>
          <a:r>
            <a:rPr lang="es-PE" sz="800" b="0" i="0" strike="noStrike">
              <a:solidFill>
                <a:srgbClr val="000000"/>
              </a:solidFill>
              <a:latin typeface="+mn-lt"/>
              <a:cs typeface="Arial"/>
            </a:rPr>
            <a:t>(Firma y Sello)</a:t>
          </a:r>
        </a:p>
      </xdr:txBody>
    </xdr:sp>
    <xdr:clientData/>
  </xdr:twoCellAnchor>
  <xdr:twoCellAnchor>
    <xdr:from>
      <xdr:col>78</xdr:col>
      <xdr:colOff>247650</xdr:colOff>
      <xdr:row>79</xdr:row>
      <xdr:rowOff>180975</xdr:rowOff>
    </xdr:from>
    <xdr:to>
      <xdr:col>83</xdr:col>
      <xdr:colOff>28574</xdr:colOff>
      <xdr:row>82</xdr:row>
      <xdr:rowOff>1</xdr:rowOff>
    </xdr:to>
    <xdr:sp macro="" textlink="">
      <xdr:nvSpPr>
        <xdr:cNvPr id="11" name="Text Box 6">
          <a:extLst>
            <a:ext uri="{FF2B5EF4-FFF2-40B4-BE49-F238E27FC236}">
              <a16:creationId xmlns:a16="http://schemas.microsoft.com/office/drawing/2014/main" id="{00000000-0008-0000-0000-00000B000000}"/>
            </a:ext>
          </a:extLst>
        </xdr:cNvPr>
        <xdr:cNvSpPr txBox="1">
          <a:spLocks noChangeArrowheads="1"/>
        </xdr:cNvSpPr>
      </xdr:nvSpPr>
      <xdr:spPr bwMode="auto">
        <a:xfrm>
          <a:off x="20878800" y="12715875"/>
          <a:ext cx="1485899" cy="390526"/>
        </a:xfrm>
        <a:prstGeom prst="flowChartProcess">
          <a:avLst/>
        </a:prstGeom>
        <a:noFill/>
        <a:ln w="9525">
          <a:noFill/>
          <a:miter lim="800000"/>
          <a:headEnd/>
          <a:tailEnd/>
        </a:ln>
      </xdr:spPr>
      <xdr:txBody>
        <a:bodyPr vertOverflow="clip" wrap="square" lIns="27432" tIns="22860" rIns="27432" bIns="0" numCol="1" anchor="t" upright="1"/>
        <a:lstStyle/>
        <a:p>
          <a:pPr algn="ctr" rtl="0">
            <a:defRPr sz="1000"/>
          </a:pPr>
          <a:r>
            <a:rPr lang="es-PE" sz="800" b="0" i="0" strike="noStrike">
              <a:solidFill>
                <a:srgbClr val="000000"/>
              </a:solidFill>
              <a:latin typeface="+mn-lt"/>
              <a:cs typeface="Arial"/>
            </a:rPr>
            <a:t>JEFE  DE L ÁREA ACADÉMICA</a:t>
          </a:r>
        </a:p>
        <a:p>
          <a:pPr algn="ctr" rtl="0">
            <a:defRPr sz="1000"/>
          </a:pPr>
          <a:r>
            <a:rPr lang="es-PE" sz="800" b="0" i="0" strike="noStrike">
              <a:solidFill>
                <a:srgbClr val="000000"/>
              </a:solidFill>
              <a:latin typeface="+mn-lt"/>
              <a:cs typeface="Arial"/>
            </a:rPr>
            <a:t>(Firma y Sello)</a:t>
          </a:r>
        </a:p>
      </xdr:txBody>
    </xdr:sp>
    <xdr:clientData/>
  </xdr:twoCellAnchor>
  <xdr:twoCellAnchor>
    <xdr:from>
      <xdr:col>78</xdr:col>
      <xdr:colOff>142875</xdr:colOff>
      <xdr:row>89</xdr:row>
      <xdr:rowOff>0</xdr:rowOff>
    </xdr:from>
    <xdr:to>
      <xdr:col>82</xdr:col>
      <xdr:colOff>276225</xdr:colOff>
      <xdr:row>91</xdr:row>
      <xdr:rowOff>9526</xdr:rowOff>
    </xdr:to>
    <xdr:sp macro="" textlink="">
      <xdr:nvSpPr>
        <xdr:cNvPr id="12" name="Text Box 6">
          <a:extLst>
            <a:ext uri="{FF2B5EF4-FFF2-40B4-BE49-F238E27FC236}">
              <a16:creationId xmlns:a16="http://schemas.microsoft.com/office/drawing/2014/main" id="{00000000-0008-0000-0000-00000C000000}"/>
            </a:ext>
          </a:extLst>
        </xdr:cNvPr>
        <xdr:cNvSpPr txBox="1">
          <a:spLocks noChangeArrowheads="1"/>
        </xdr:cNvSpPr>
      </xdr:nvSpPr>
      <xdr:spPr bwMode="auto">
        <a:xfrm>
          <a:off x="20774025" y="14439900"/>
          <a:ext cx="1333500" cy="390526"/>
        </a:xfrm>
        <a:prstGeom prst="flowChartProcess">
          <a:avLst/>
        </a:prstGeom>
        <a:noFill/>
        <a:ln w="9525">
          <a:noFill/>
          <a:miter lim="800000"/>
          <a:headEnd/>
          <a:tailEnd/>
        </a:ln>
      </xdr:spPr>
      <xdr:txBody>
        <a:bodyPr vertOverflow="clip" wrap="square" lIns="27432" tIns="22860" rIns="27432" bIns="0" numCol="1" anchor="t" upright="1"/>
        <a:lstStyle/>
        <a:p>
          <a:pPr algn="ctr" rtl="0">
            <a:defRPr sz="1000"/>
          </a:pPr>
          <a:r>
            <a:rPr lang="es-PE" sz="800" b="0" i="0" strike="noStrike">
              <a:solidFill>
                <a:srgbClr val="000000"/>
              </a:solidFill>
              <a:latin typeface="+mn-lt"/>
              <a:cs typeface="Arial"/>
            </a:rPr>
            <a:t>JEFE  DE UNIDAD ACADÉMICA</a:t>
          </a:r>
        </a:p>
        <a:p>
          <a:pPr algn="ctr" rtl="0">
            <a:defRPr sz="1000"/>
          </a:pPr>
          <a:r>
            <a:rPr lang="es-PE" sz="800" b="0" i="0" strike="noStrike">
              <a:solidFill>
                <a:srgbClr val="000000"/>
              </a:solidFill>
              <a:latin typeface="+mn-lt"/>
              <a:cs typeface="Arial"/>
            </a:rPr>
            <a:t>(Firma y Sello)</a:t>
          </a:r>
        </a:p>
      </xdr:txBody>
    </xdr:sp>
    <xdr:clientData/>
  </xdr:twoCellAnchor>
  <xdr:twoCellAnchor>
    <xdr:from>
      <xdr:col>78</xdr:col>
      <xdr:colOff>161926</xdr:colOff>
      <xdr:row>94</xdr:row>
      <xdr:rowOff>0</xdr:rowOff>
    </xdr:from>
    <xdr:to>
      <xdr:col>82</xdr:col>
      <xdr:colOff>323850</xdr:colOff>
      <xdr:row>96</xdr:row>
      <xdr:rowOff>9526</xdr:rowOff>
    </xdr:to>
    <xdr:sp macro="" textlink="">
      <xdr:nvSpPr>
        <xdr:cNvPr id="13" name="Text Box 6">
          <a:extLst>
            <a:ext uri="{FF2B5EF4-FFF2-40B4-BE49-F238E27FC236}">
              <a16:creationId xmlns:a16="http://schemas.microsoft.com/office/drawing/2014/main" id="{00000000-0008-0000-0000-00000D000000}"/>
            </a:ext>
          </a:extLst>
        </xdr:cNvPr>
        <xdr:cNvSpPr txBox="1">
          <a:spLocks noChangeArrowheads="1"/>
        </xdr:cNvSpPr>
      </xdr:nvSpPr>
      <xdr:spPr bwMode="auto">
        <a:xfrm>
          <a:off x="20793076" y="15392400"/>
          <a:ext cx="1362074" cy="390526"/>
        </a:xfrm>
        <a:prstGeom prst="flowChartProcess">
          <a:avLst/>
        </a:prstGeom>
        <a:noFill/>
        <a:ln w="9525">
          <a:noFill/>
          <a:miter lim="800000"/>
          <a:headEnd/>
          <a:tailEnd/>
        </a:ln>
      </xdr:spPr>
      <xdr:txBody>
        <a:bodyPr vertOverflow="clip" wrap="square" lIns="27432" tIns="22860" rIns="27432" bIns="0" numCol="1" anchor="t" upright="1"/>
        <a:lstStyle/>
        <a:p>
          <a:pPr algn="ctr" rtl="0">
            <a:defRPr sz="1000"/>
          </a:pPr>
          <a:r>
            <a:rPr lang="es-PE" sz="800" b="0" i="0" strike="noStrike">
              <a:solidFill>
                <a:srgbClr val="000000"/>
              </a:solidFill>
              <a:latin typeface="+mn-lt"/>
              <a:cs typeface="Arial"/>
            </a:rPr>
            <a:t>JEFE  DE L ÁREA ACADÉMICA</a:t>
          </a:r>
        </a:p>
        <a:p>
          <a:pPr algn="ctr" rtl="0">
            <a:defRPr sz="1000"/>
          </a:pPr>
          <a:r>
            <a:rPr lang="es-PE" sz="800" b="0" i="0" strike="noStrike">
              <a:solidFill>
                <a:srgbClr val="000000"/>
              </a:solidFill>
              <a:latin typeface="+mn-lt"/>
              <a:cs typeface="Arial"/>
            </a:rPr>
            <a:t>(Firma y Sello)</a:t>
          </a:r>
        </a:p>
      </xdr:txBody>
    </xdr:sp>
    <xdr:clientData/>
  </xdr:twoCellAnchor>
  <xdr:twoCellAnchor>
    <xdr:from>
      <xdr:col>78</xdr:col>
      <xdr:colOff>114300</xdr:colOff>
      <xdr:row>103</xdr:row>
      <xdr:rowOff>0</xdr:rowOff>
    </xdr:from>
    <xdr:to>
      <xdr:col>82</xdr:col>
      <xdr:colOff>238125</xdr:colOff>
      <xdr:row>105</xdr:row>
      <xdr:rowOff>9526</xdr:rowOff>
    </xdr:to>
    <xdr:sp macro="" textlink="">
      <xdr:nvSpPr>
        <xdr:cNvPr id="14" name="Text Box 6">
          <a:extLst>
            <a:ext uri="{FF2B5EF4-FFF2-40B4-BE49-F238E27FC236}">
              <a16:creationId xmlns:a16="http://schemas.microsoft.com/office/drawing/2014/main" id="{00000000-0008-0000-0000-00000E000000}"/>
            </a:ext>
          </a:extLst>
        </xdr:cNvPr>
        <xdr:cNvSpPr txBox="1">
          <a:spLocks noChangeArrowheads="1"/>
        </xdr:cNvSpPr>
      </xdr:nvSpPr>
      <xdr:spPr bwMode="auto">
        <a:xfrm>
          <a:off x="20745450" y="17106900"/>
          <a:ext cx="1323975" cy="390526"/>
        </a:xfrm>
        <a:prstGeom prst="flowChartProcess">
          <a:avLst/>
        </a:prstGeom>
        <a:noFill/>
        <a:ln w="9525">
          <a:noFill/>
          <a:miter lim="800000"/>
          <a:headEnd/>
          <a:tailEnd/>
        </a:ln>
      </xdr:spPr>
      <xdr:txBody>
        <a:bodyPr vertOverflow="clip" wrap="square" lIns="27432" tIns="22860" rIns="27432" bIns="0" numCol="1" anchor="t" upright="1"/>
        <a:lstStyle/>
        <a:p>
          <a:pPr algn="ctr" rtl="0">
            <a:defRPr sz="1000"/>
          </a:pPr>
          <a:r>
            <a:rPr lang="es-PE" sz="800" b="0" i="0" strike="noStrike">
              <a:solidFill>
                <a:srgbClr val="000000"/>
              </a:solidFill>
              <a:latin typeface="+mn-lt"/>
              <a:cs typeface="Arial"/>
            </a:rPr>
            <a:t>JEFE  DE UNIDAD ACADÉMICA</a:t>
          </a:r>
        </a:p>
        <a:p>
          <a:pPr algn="ctr" rtl="0">
            <a:defRPr sz="1000"/>
          </a:pPr>
          <a:r>
            <a:rPr lang="es-PE" sz="800" b="0" i="0" strike="noStrike">
              <a:solidFill>
                <a:srgbClr val="000000"/>
              </a:solidFill>
              <a:latin typeface="+mn-lt"/>
              <a:cs typeface="Arial"/>
            </a:rPr>
            <a:t>(Firma y Sello)</a:t>
          </a:r>
        </a:p>
      </xdr:txBody>
    </xdr:sp>
    <xdr:clientData/>
  </xdr:twoCellAnchor>
  <xdr:twoCellAnchor>
    <xdr:from>
      <xdr:col>78</xdr:col>
      <xdr:colOff>133350</xdr:colOff>
      <xdr:row>107</xdr:row>
      <xdr:rowOff>180975</xdr:rowOff>
    </xdr:from>
    <xdr:to>
      <xdr:col>82</xdr:col>
      <xdr:colOff>266699</xdr:colOff>
      <xdr:row>110</xdr:row>
      <xdr:rowOff>1</xdr:rowOff>
    </xdr:to>
    <xdr:sp macro="" textlink="">
      <xdr:nvSpPr>
        <xdr:cNvPr id="15" name="Text Box 6">
          <a:extLst>
            <a:ext uri="{FF2B5EF4-FFF2-40B4-BE49-F238E27FC236}">
              <a16:creationId xmlns:a16="http://schemas.microsoft.com/office/drawing/2014/main" id="{00000000-0008-0000-0000-00000F000000}"/>
            </a:ext>
          </a:extLst>
        </xdr:cNvPr>
        <xdr:cNvSpPr txBox="1">
          <a:spLocks noChangeArrowheads="1"/>
        </xdr:cNvSpPr>
      </xdr:nvSpPr>
      <xdr:spPr bwMode="auto">
        <a:xfrm>
          <a:off x="20764500" y="18049875"/>
          <a:ext cx="1333499" cy="390526"/>
        </a:xfrm>
        <a:prstGeom prst="flowChartProcess">
          <a:avLst/>
        </a:prstGeom>
        <a:noFill/>
        <a:ln w="9525">
          <a:noFill/>
          <a:miter lim="800000"/>
          <a:headEnd/>
          <a:tailEnd/>
        </a:ln>
      </xdr:spPr>
      <xdr:txBody>
        <a:bodyPr vertOverflow="clip" wrap="square" lIns="27432" tIns="22860" rIns="27432" bIns="0" numCol="1" anchor="t" upright="1"/>
        <a:lstStyle/>
        <a:p>
          <a:pPr algn="ctr" rtl="0">
            <a:defRPr sz="1000"/>
          </a:pPr>
          <a:r>
            <a:rPr lang="es-PE" sz="800" b="0" i="0" strike="noStrike">
              <a:solidFill>
                <a:srgbClr val="000000"/>
              </a:solidFill>
              <a:latin typeface="+mn-lt"/>
              <a:cs typeface="Arial"/>
            </a:rPr>
            <a:t>JEFE  DE L ÁREA ACADÉMICA</a:t>
          </a:r>
        </a:p>
        <a:p>
          <a:pPr algn="ctr" rtl="0">
            <a:defRPr sz="1000"/>
          </a:pPr>
          <a:r>
            <a:rPr lang="es-PE" sz="800" b="0" i="0" strike="noStrike">
              <a:solidFill>
                <a:srgbClr val="000000"/>
              </a:solidFill>
              <a:latin typeface="+mn-lt"/>
              <a:cs typeface="Arial"/>
            </a:rPr>
            <a:t>(Firma y Sello)</a:t>
          </a:r>
        </a:p>
      </xdr:txBody>
    </xdr:sp>
    <xdr:clientData/>
  </xdr:twoCellAnchor>
  <xdr:twoCellAnchor>
    <xdr:from>
      <xdr:col>1</xdr:col>
      <xdr:colOff>34440</xdr:colOff>
      <xdr:row>65</xdr:row>
      <xdr:rowOff>99</xdr:rowOff>
    </xdr:from>
    <xdr:to>
      <xdr:col>65</xdr:col>
      <xdr:colOff>240610</xdr:colOff>
      <xdr:row>65</xdr:row>
      <xdr:rowOff>1311</xdr:rowOff>
    </xdr:to>
    <xdr:cxnSp macro="">
      <xdr:nvCxnSpPr>
        <xdr:cNvPr id="16" name="Conector recto 15">
          <a:extLst>
            <a:ext uri="{FF2B5EF4-FFF2-40B4-BE49-F238E27FC236}">
              <a16:creationId xmlns:a16="http://schemas.microsoft.com/office/drawing/2014/main" id="{00000000-0008-0000-0000-000010000000}"/>
            </a:ext>
          </a:extLst>
        </xdr:cNvPr>
        <xdr:cNvCxnSpPr/>
      </xdr:nvCxnSpPr>
      <xdr:spPr>
        <a:xfrm>
          <a:off x="208375" y="12722186"/>
          <a:ext cx="12886844" cy="1212"/>
        </a:xfrm>
        <a:prstGeom prst="line">
          <a:avLst/>
        </a:prstGeom>
        <a:ln w="28575">
          <a:solidFill>
            <a:srgbClr val="FF0000"/>
          </a:solidFill>
          <a:headEnd type="diamond" w="med" len="med"/>
          <a:tailEnd type="diamond"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editAs="oneCell">
    <xdr:from>
      <xdr:col>75</xdr:col>
      <xdr:colOff>257175</xdr:colOff>
      <xdr:row>60</xdr:row>
      <xdr:rowOff>114300</xdr:rowOff>
    </xdr:from>
    <xdr:to>
      <xdr:col>76</xdr:col>
      <xdr:colOff>571501</xdr:colOff>
      <xdr:row>65</xdr:row>
      <xdr:rowOff>162484</xdr:rowOff>
    </xdr:to>
    <xdr:pic>
      <xdr:nvPicPr>
        <xdr:cNvPr id="11112" name="Imagen 14">
          <a:extLst>
            <a:ext uri="{FF2B5EF4-FFF2-40B4-BE49-F238E27FC236}">
              <a16:creationId xmlns:a16="http://schemas.microsoft.com/office/drawing/2014/main" id="{00000000-0008-0000-0000-0000682B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602575" y="9029700"/>
          <a:ext cx="762000" cy="905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69</xdr:col>
      <xdr:colOff>687481</xdr:colOff>
      <xdr:row>105</xdr:row>
      <xdr:rowOff>58832</xdr:rowOff>
    </xdr:from>
    <xdr:to>
      <xdr:col>75</xdr:col>
      <xdr:colOff>419100</xdr:colOff>
      <xdr:row>105</xdr:row>
      <xdr:rowOff>58832</xdr:rowOff>
    </xdr:to>
    <xdr:cxnSp macro="">
      <xdr:nvCxnSpPr>
        <xdr:cNvPr id="4" name="Conector recto 3">
          <a:extLst>
            <a:ext uri="{FF2B5EF4-FFF2-40B4-BE49-F238E27FC236}">
              <a16:creationId xmlns:a16="http://schemas.microsoft.com/office/drawing/2014/main" id="{00000000-0008-0000-0000-000004000000}"/>
            </a:ext>
          </a:extLst>
        </xdr:cNvPr>
        <xdr:cNvCxnSpPr/>
      </xdr:nvCxnSpPr>
      <xdr:spPr>
        <a:xfrm>
          <a:off x="18042031" y="16889507"/>
          <a:ext cx="28843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76201</xdr:colOff>
      <xdr:row>0</xdr:row>
      <xdr:rowOff>66674</xdr:rowOff>
    </xdr:from>
    <xdr:to>
      <xdr:col>1</xdr:col>
      <xdr:colOff>500059</xdr:colOff>
      <xdr:row>5</xdr:row>
      <xdr:rowOff>133349</xdr:rowOff>
    </xdr:to>
    <xdr:pic>
      <xdr:nvPicPr>
        <xdr:cNvPr id="2" name="Picture 1" descr="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6201" y="66674"/>
          <a:ext cx="871533" cy="1019175"/>
        </a:xfrm>
        <a:prstGeom prst="rect">
          <a:avLst/>
        </a:prstGeom>
        <a:noFill/>
        <a:ln w="9525">
          <a:noFill/>
          <a:miter lim="800000"/>
          <a:headEnd/>
          <a:tailEnd/>
        </a:ln>
      </xdr:spPr>
    </xdr:pic>
    <xdr:clientData/>
  </xdr:twoCellAnchor>
  <xdr:twoCellAnchor editAs="oneCell">
    <xdr:from>
      <xdr:col>4</xdr:col>
      <xdr:colOff>619125</xdr:colOff>
      <xdr:row>0</xdr:row>
      <xdr:rowOff>43548</xdr:rowOff>
    </xdr:from>
    <xdr:to>
      <xdr:col>5</xdr:col>
      <xdr:colOff>451127</xdr:colOff>
      <xdr:row>6</xdr:row>
      <xdr:rowOff>21265</xdr:rowOff>
    </xdr:to>
    <xdr:pic>
      <xdr:nvPicPr>
        <xdr:cNvPr id="6" name="Imagen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48275" y="43548"/>
          <a:ext cx="968376" cy="1092142"/>
        </a:xfrm>
        <a:prstGeom prst="rect">
          <a:avLst/>
        </a:prstGeom>
      </xdr:spPr>
    </xdr:pic>
    <xdr:clientData/>
  </xdr:twoCellAnchor>
  <xdr:twoCellAnchor>
    <xdr:from>
      <xdr:col>0</xdr:col>
      <xdr:colOff>248493</xdr:colOff>
      <xdr:row>54</xdr:row>
      <xdr:rowOff>93983</xdr:rowOff>
    </xdr:from>
    <xdr:to>
      <xdr:col>5</xdr:col>
      <xdr:colOff>406773</xdr:colOff>
      <xdr:row>54</xdr:row>
      <xdr:rowOff>95474</xdr:rowOff>
    </xdr:to>
    <xdr:cxnSp macro="">
      <xdr:nvCxnSpPr>
        <xdr:cNvPr id="7" name="Conector recto 6">
          <a:extLst>
            <a:ext uri="{FF2B5EF4-FFF2-40B4-BE49-F238E27FC236}">
              <a16:creationId xmlns:a16="http://schemas.microsoft.com/office/drawing/2014/main" id="{00000000-0008-0000-0100-000007000000}"/>
            </a:ext>
          </a:extLst>
        </xdr:cNvPr>
        <xdr:cNvCxnSpPr/>
      </xdr:nvCxnSpPr>
      <xdr:spPr>
        <a:xfrm>
          <a:off x="248493" y="11165395"/>
          <a:ext cx="5918104" cy="1491"/>
        </a:xfrm>
        <a:prstGeom prst="line">
          <a:avLst/>
        </a:prstGeom>
        <a:ln w="28575">
          <a:solidFill>
            <a:srgbClr val="FF0000"/>
          </a:solidFill>
          <a:headEnd type="diamond" w="med" len="med"/>
          <a:tailEnd type="diamond" w="med" len="med"/>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0</xdr:col>
      <xdr:colOff>333375</xdr:colOff>
      <xdr:row>58</xdr:row>
      <xdr:rowOff>152400</xdr:rowOff>
    </xdr:from>
    <xdr:to>
      <xdr:col>2</xdr:col>
      <xdr:colOff>1457325</xdr:colOff>
      <xdr:row>58</xdr:row>
      <xdr:rowOff>152400</xdr:rowOff>
    </xdr:to>
    <xdr:cxnSp macro="">
      <xdr:nvCxnSpPr>
        <xdr:cNvPr id="10" name="Conector recto 9">
          <a:extLst>
            <a:ext uri="{FF2B5EF4-FFF2-40B4-BE49-F238E27FC236}">
              <a16:creationId xmlns:a16="http://schemas.microsoft.com/office/drawing/2014/main" id="{00000000-0008-0000-0100-00000A000000}"/>
            </a:ext>
          </a:extLst>
        </xdr:cNvPr>
        <xdr:cNvCxnSpPr/>
      </xdr:nvCxnSpPr>
      <xdr:spPr>
        <a:xfrm>
          <a:off x="333375" y="12211050"/>
          <a:ext cx="26289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1895475</xdr:colOff>
      <xdr:row>58</xdr:row>
      <xdr:rowOff>152400</xdr:rowOff>
    </xdr:from>
    <xdr:to>
      <xdr:col>5</xdr:col>
      <xdr:colOff>266700</xdr:colOff>
      <xdr:row>58</xdr:row>
      <xdr:rowOff>152400</xdr:rowOff>
    </xdr:to>
    <xdr:cxnSp macro="">
      <xdr:nvCxnSpPr>
        <xdr:cNvPr id="11" name="Conector recto 10">
          <a:extLst>
            <a:ext uri="{FF2B5EF4-FFF2-40B4-BE49-F238E27FC236}">
              <a16:creationId xmlns:a16="http://schemas.microsoft.com/office/drawing/2014/main" id="{00000000-0008-0000-0100-00000B000000}"/>
            </a:ext>
          </a:extLst>
        </xdr:cNvPr>
        <xdr:cNvCxnSpPr/>
      </xdr:nvCxnSpPr>
      <xdr:spPr>
        <a:xfrm>
          <a:off x="3400425" y="12211050"/>
          <a:ext cx="26289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CL139"/>
  <sheetViews>
    <sheetView view="pageBreakPreview" topLeftCell="A57" zoomScale="115" zoomScaleNormal="100" zoomScaleSheetLayoutView="115" zoomScalePageLayoutView="60" workbookViewId="0">
      <selection activeCell="K60" sqref="K60"/>
    </sheetView>
  </sheetViews>
  <sheetFormatPr baseColWidth="10" defaultRowHeight="12.75" x14ac:dyDescent="0.2"/>
  <cols>
    <col min="1" max="1" width="2.5703125" customWidth="1"/>
    <col min="2" max="2" width="9" customWidth="1"/>
    <col min="3" max="3" width="8.42578125" customWidth="1"/>
    <col min="4" max="4" width="31.5703125" customWidth="1"/>
    <col min="5" max="5" width="3.7109375" customWidth="1"/>
    <col min="6" max="13" width="2.85546875" customWidth="1"/>
    <col min="14" max="14" width="3" customWidth="1"/>
    <col min="15" max="22" width="2.85546875" customWidth="1"/>
    <col min="23" max="23" width="3" customWidth="1"/>
    <col min="24" max="27" width="2.85546875" customWidth="1"/>
    <col min="28" max="28" width="8.85546875" customWidth="1"/>
    <col min="29" max="29" width="3" customWidth="1"/>
    <col min="30" max="65" width="1.7109375" customWidth="1"/>
    <col min="66" max="66" width="4.140625" customWidth="1"/>
    <col min="67" max="67" width="36.7109375" customWidth="1"/>
    <col min="68" max="68" width="23.7109375" customWidth="1"/>
    <col min="69" max="69" width="3.7109375" customWidth="1"/>
    <col min="70" max="70" width="10.5703125" customWidth="1"/>
    <col min="71" max="71" width="9" customWidth="1"/>
    <col min="72" max="73" width="6.7109375" customWidth="1"/>
    <col min="74" max="74" width="7.5703125" customWidth="1"/>
    <col min="75" max="76" width="6.7109375" customWidth="1"/>
    <col min="77" max="77" width="9.7109375" customWidth="1"/>
    <col min="78" max="78" width="3.7109375" customWidth="1"/>
    <col min="79" max="79" width="6.7109375" customWidth="1"/>
    <col min="80" max="80" width="3.7109375" customWidth="1"/>
    <col min="81" max="81" width="3.85546875" customWidth="1"/>
    <col min="82" max="82" width="4.5703125" customWidth="1"/>
    <col min="83" max="83" width="6" customWidth="1"/>
    <col min="84" max="84" width="5" customWidth="1"/>
    <col min="85" max="85" width="5.28515625" customWidth="1"/>
    <col min="86" max="86" width="5.140625" customWidth="1"/>
    <col min="87" max="87" width="4.7109375" customWidth="1"/>
    <col min="88" max="88" width="4.140625" customWidth="1"/>
    <col min="89" max="89" width="6" customWidth="1"/>
    <col min="90" max="90" width="6.7109375" customWidth="1"/>
  </cols>
  <sheetData>
    <row r="1" spans="1:83" ht="23.25" customHeight="1" x14ac:dyDescent="0.2">
      <c r="A1" s="174" t="s">
        <v>170</v>
      </c>
      <c r="B1" s="174"/>
      <c r="C1" s="174"/>
      <c r="D1" s="174"/>
      <c r="E1" s="174"/>
      <c r="F1" s="174"/>
      <c r="G1" s="174"/>
      <c r="H1" s="174"/>
      <c r="I1" s="174"/>
      <c r="J1" s="174"/>
      <c r="K1" s="174"/>
      <c r="L1" s="174"/>
      <c r="M1" s="174"/>
      <c r="N1" s="174"/>
      <c r="O1" s="174"/>
      <c r="P1" s="174"/>
      <c r="Q1" s="174"/>
      <c r="R1" s="174"/>
      <c r="S1" s="174"/>
      <c r="T1" s="174"/>
      <c r="U1" s="174"/>
      <c r="V1" s="174"/>
      <c r="W1" s="174"/>
      <c r="X1" s="174"/>
      <c r="Y1" s="174"/>
      <c r="Z1" s="174"/>
      <c r="AA1" s="174"/>
      <c r="AB1" s="174"/>
      <c r="AC1" s="174"/>
      <c r="AD1" s="174"/>
      <c r="AE1" s="174"/>
      <c r="AF1" s="174"/>
      <c r="AG1" s="174"/>
      <c r="AH1" s="174"/>
      <c r="AI1" s="174"/>
      <c r="AJ1" s="174"/>
      <c r="AK1" s="174"/>
      <c r="AL1" s="174"/>
      <c r="AM1" s="174"/>
      <c r="AN1" s="174"/>
      <c r="AO1" s="174"/>
      <c r="AP1" s="174"/>
      <c r="AQ1" s="174"/>
      <c r="AR1" s="174"/>
      <c r="AS1" s="174"/>
      <c r="AT1" s="174"/>
      <c r="AU1" s="174"/>
      <c r="AV1" s="174"/>
      <c r="AW1" s="174"/>
      <c r="AX1" s="174"/>
      <c r="AY1" s="174"/>
      <c r="AZ1" s="174"/>
      <c r="BA1" s="174"/>
      <c r="BB1" s="174"/>
      <c r="BC1" s="174"/>
      <c r="BD1" s="174"/>
      <c r="BE1" s="174"/>
      <c r="BF1" s="174"/>
      <c r="BG1" s="174"/>
      <c r="BH1" s="174"/>
      <c r="BI1" s="174"/>
      <c r="BJ1" s="174"/>
      <c r="BK1" s="174"/>
      <c r="BL1" s="174"/>
      <c r="BM1" s="174"/>
      <c r="BN1" s="174"/>
    </row>
    <row r="2" spans="1:83" ht="4.5" customHeight="1" x14ac:dyDescent="0.25">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row>
    <row r="3" spans="1:83" ht="15.75" customHeight="1" x14ac:dyDescent="0.2">
      <c r="A3" s="181" t="s">
        <v>6</v>
      </c>
      <c r="B3" s="181" t="s">
        <v>24</v>
      </c>
      <c r="C3" s="190" t="s">
        <v>19</v>
      </c>
      <c r="D3" s="191"/>
      <c r="E3" s="192"/>
      <c r="F3" s="187" t="s">
        <v>8</v>
      </c>
      <c r="G3" s="188"/>
      <c r="H3" s="188"/>
      <c r="I3" s="188"/>
      <c r="J3" s="188"/>
      <c r="K3" s="188"/>
      <c r="L3" s="188"/>
      <c r="M3" s="188"/>
      <c r="N3" s="189"/>
      <c r="O3" s="190" t="s">
        <v>25</v>
      </c>
      <c r="P3" s="191"/>
      <c r="Q3" s="191"/>
      <c r="R3" s="191"/>
      <c r="S3" s="191"/>
      <c r="T3" s="191"/>
      <c r="U3" s="191"/>
      <c r="V3" s="191"/>
      <c r="W3" s="192"/>
      <c r="X3" s="193" t="s">
        <v>26</v>
      </c>
      <c r="Y3" s="194"/>
      <c r="Z3" s="194"/>
      <c r="AA3" s="194"/>
      <c r="AB3" s="194"/>
      <c r="AC3" s="195"/>
      <c r="AD3" s="199" t="s">
        <v>17</v>
      </c>
      <c r="AE3" s="199"/>
      <c r="AF3" s="199"/>
      <c r="AG3" s="199"/>
      <c r="AH3" s="199"/>
      <c r="AI3" s="199"/>
      <c r="AJ3" s="199"/>
      <c r="AK3" s="199"/>
      <c r="AL3" s="199"/>
      <c r="AM3" s="199"/>
      <c r="AN3" s="199"/>
      <c r="AO3" s="199"/>
      <c r="AP3" s="199"/>
      <c r="AQ3" s="199"/>
      <c r="AR3" s="199"/>
      <c r="AS3" s="199"/>
      <c r="AT3" s="199"/>
      <c r="AU3" s="199"/>
      <c r="AV3" s="199"/>
      <c r="AW3" s="199"/>
      <c r="AX3" s="199"/>
      <c r="AY3" s="199"/>
      <c r="AZ3" s="199"/>
      <c r="BA3" s="199"/>
      <c r="BB3" s="199"/>
      <c r="BC3" s="199"/>
      <c r="BD3" s="199"/>
      <c r="BE3" s="199"/>
      <c r="BF3" s="199"/>
      <c r="BG3" s="199"/>
      <c r="BH3" s="199"/>
      <c r="BI3" s="199"/>
      <c r="BJ3" s="199"/>
      <c r="BK3" s="199"/>
      <c r="BL3" s="199"/>
      <c r="BM3" s="199"/>
      <c r="BN3" s="199"/>
    </row>
    <row r="4" spans="1:83" ht="15.75" customHeight="1" x14ac:dyDescent="0.2">
      <c r="A4" s="181"/>
      <c r="B4" s="181"/>
      <c r="C4" s="200" t="s">
        <v>253</v>
      </c>
      <c r="D4" s="200"/>
      <c r="E4" s="200"/>
      <c r="F4" s="162" t="s">
        <v>254</v>
      </c>
      <c r="G4" s="163"/>
      <c r="H4" s="163"/>
      <c r="I4" s="163"/>
      <c r="J4" s="163"/>
      <c r="K4" s="163"/>
      <c r="L4" s="163"/>
      <c r="M4" s="163"/>
      <c r="N4" s="164"/>
      <c r="O4" s="204"/>
      <c r="P4" s="163"/>
      <c r="Q4" s="163"/>
      <c r="R4" s="163"/>
      <c r="S4" s="163"/>
      <c r="T4" s="163"/>
      <c r="U4" s="163"/>
      <c r="V4" s="163"/>
      <c r="W4" s="164"/>
      <c r="X4" s="196"/>
      <c r="Y4" s="197"/>
      <c r="Z4" s="197"/>
      <c r="AA4" s="197"/>
      <c r="AB4" s="197"/>
      <c r="AC4" s="198"/>
      <c r="AD4" s="222" t="s">
        <v>16</v>
      </c>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2"/>
      <c r="BG4" s="222"/>
      <c r="BH4" s="222"/>
      <c r="BI4" s="222"/>
      <c r="BJ4" s="222"/>
      <c r="BK4" s="222"/>
      <c r="BL4" s="222"/>
      <c r="BM4" s="222"/>
      <c r="BN4" s="221" t="s">
        <v>18</v>
      </c>
    </row>
    <row r="5" spans="1:83" ht="15.75" customHeight="1" x14ac:dyDescent="0.2">
      <c r="A5" s="181"/>
      <c r="B5" s="181"/>
      <c r="C5" s="13" t="s">
        <v>21</v>
      </c>
      <c r="D5" s="201" t="s">
        <v>124</v>
      </c>
      <c r="E5" s="202"/>
      <c r="F5" s="165"/>
      <c r="G5" s="166"/>
      <c r="H5" s="166"/>
      <c r="I5" s="166"/>
      <c r="J5" s="166"/>
      <c r="K5" s="166"/>
      <c r="L5" s="166"/>
      <c r="M5" s="166"/>
      <c r="N5" s="167"/>
      <c r="O5" s="165"/>
      <c r="P5" s="166"/>
      <c r="Q5" s="166"/>
      <c r="R5" s="166"/>
      <c r="S5" s="166"/>
      <c r="T5" s="166"/>
      <c r="U5" s="166"/>
      <c r="V5" s="166"/>
      <c r="W5" s="167"/>
      <c r="X5" s="196"/>
      <c r="Y5" s="197"/>
      <c r="Z5" s="197"/>
      <c r="AA5" s="197"/>
      <c r="AB5" s="197"/>
      <c r="AC5" s="198"/>
      <c r="AD5" s="117">
        <v>1</v>
      </c>
      <c r="AE5" s="117">
        <v>2</v>
      </c>
      <c r="AF5" s="117">
        <v>3</v>
      </c>
      <c r="AG5" s="117">
        <v>4</v>
      </c>
      <c r="AH5" s="117">
        <v>5</v>
      </c>
      <c r="AI5" s="117">
        <v>6</v>
      </c>
      <c r="AJ5" s="117">
        <v>7</v>
      </c>
      <c r="AK5" s="117">
        <v>8</v>
      </c>
      <c r="AL5" s="117">
        <v>9</v>
      </c>
      <c r="AM5" s="117">
        <v>10</v>
      </c>
      <c r="AN5" s="117">
        <v>11</v>
      </c>
      <c r="AO5" s="117">
        <v>12</v>
      </c>
      <c r="AP5" s="117">
        <v>13</v>
      </c>
      <c r="AQ5" s="117">
        <v>14</v>
      </c>
      <c r="AR5" s="117">
        <v>15</v>
      </c>
      <c r="AS5" s="117">
        <v>16</v>
      </c>
      <c r="AT5" s="117">
        <v>17</v>
      </c>
      <c r="AU5" s="117">
        <v>18</v>
      </c>
      <c r="AV5" s="117">
        <v>19</v>
      </c>
      <c r="AW5" s="117">
        <v>20</v>
      </c>
      <c r="AX5" s="117">
        <v>21</v>
      </c>
      <c r="AY5" s="117">
        <v>22</v>
      </c>
      <c r="AZ5" s="117">
        <v>23</v>
      </c>
      <c r="BA5" s="117">
        <v>24</v>
      </c>
      <c r="BB5" s="117">
        <v>25</v>
      </c>
      <c r="BC5" s="117">
        <v>26</v>
      </c>
      <c r="BD5" s="117">
        <v>27</v>
      </c>
      <c r="BE5" s="117">
        <v>28</v>
      </c>
      <c r="BF5" s="117">
        <v>29</v>
      </c>
      <c r="BG5" s="117">
        <v>30</v>
      </c>
      <c r="BH5" s="117">
        <v>31</v>
      </c>
      <c r="BI5" s="117">
        <v>32</v>
      </c>
      <c r="BJ5" s="117">
        <v>33</v>
      </c>
      <c r="BK5" s="117">
        <v>34</v>
      </c>
      <c r="BL5" s="117">
        <v>35</v>
      </c>
      <c r="BM5" s="117">
        <v>36</v>
      </c>
      <c r="BN5" s="221"/>
    </row>
    <row r="6" spans="1:83" ht="15.75" customHeight="1" x14ac:dyDescent="0.2">
      <c r="A6" s="181"/>
      <c r="B6" s="181"/>
      <c r="C6" s="13" t="s">
        <v>20</v>
      </c>
      <c r="D6" s="77" t="s">
        <v>169</v>
      </c>
      <c r="E6" s="181" t="s">
        <v>23</v>
      </c>
      <c r="F6" s="165"/>
      <c r="G6" s="166"/>
      <c r="H6" s="166"/>
      <c r="I6" s="166"/>
      <c r="J6" s="166"/>
      <c r="K6" s="166"/>
      <c r="L6" s="166"/>
      <c r="M6" s="166"/>
      <c r="N6" s="167"/>
      <c r="O6" s="165"/>
      <c r="P6" s="166"/>
      <c r="Q6" s="166"/>
      <c r="R6" s="166"/>
      <c r="S6" s="166"/>
      <c r="T6" s="166"/>
      <c r="U6" s="166"/>
      <c r="V6" s="166"/>
      <c r="W6" s="167"/>
      <c r="X6" s="187" t="s">
        <v>10</v>
      </c>
      <c r="Y6" s="189"/>
      <c r="Z6" s="187" t="s">
        <v>11</v>
      </c>
      <c r="AA6" s="189"/>
      <c r="AB6" s="199" t="s">
        <v>27</v>
      </c>
      <c r="AC6" s="199"/>
      <c r="AD6" s="199" t="s">
        <v>15</v>
      </c>
      <c r="AE6" s="199"/>
      <c r="AF6" s="199"/>
      <c r="AG6" s="199"/>
      <c r="AH6" s="199"/>
      <c r="AI6" s="199"/>
      <c r="AJ6" s="199"/>
      <c r="AK6" s="199"/>
      <c r="AL6" s="199"/>
      <c r="AM6" s="199"/>
      <c r="AN6" s="199"/>
      <c r="AO6" s="199"/>
      <c r="AP6" s="199"/>
      <c r="AQ6" s="199"/>
      <c r="AR6" s="199"/>
      <c r="AS6" s="199"/>
      <c r="AT6" s="199"/>
      <c r="AU6" s="199"/>
      <c r="AV6" s="199"/>
      <c r="AW6" s="199"/>
      <c r="AX6" s="199"/>
      <c r="AY6" s="199"/>
      <c r="AZ6" s="199"/>
      <c r="BA6" s="199"/>
      <c r="BB6" s="199"/>
      <c r="BC6" s="199"/>
      <c r="BD6" s="199"/>
      <c r="BE6" s="199"/>
      <c r="BF6" s="199"/>
      <c r="BG6" s="199"/>
      <c r="BH6" s="199"/>
      <c r="BI6" s="199"/>
      <c r="BJ6" s="199"/>
      <c r="BK6" s="199"/>
      <c r="BL6" s="199"/>
      <c r="BM6" s="199"/>
      <c r="BN6" s="221"/>
    </row>
    <row r="7" spans="1:83" ht="15.75" customHeight="1" x14ac:dyDescent="0.2">
      <c r="A7" s="181"/>
      <c r="B7" s="181"/>
      <c r="C7" s="199" t="s">
        <v>22</v>
      </c>
      <c r="D7" s="199"/>
      <c r="E7" s="181"/>
      <c r="F7" s="168"/>
      <c r="G7" s="169"/>
      <c r="H7" s="169"/>
      <c r="I7" s="169"/>
      <c r="J7" s="169"/>
      <c r="K7" s="169"/>
      <c r="L7" s="169"/>
      <c r="M7" s="169"/>
      <c r="N7" s="170"/>
      <c r="O7" s="168"/>
      <c r="P7" s="169"/>
      <c r="Q7" s="169"/>
      <c r="R7" s="169"/>
      <c r="S7" s="169"/>
      <c r="T7" s="169"/>
      <c r="U7" s="169"/>
      <c r="V7" s="169"/>
      <c r="W7" s="170"/>
      <c r="X7" s="179" t="s">
        <v>9</v>
      </c>
      <c r="Y7" s="181" t="s">
        <v>28</v>
      </c>
      <c r="Z7" s="179" t="s">
        <v>9</v>
      </c>
      <c r="AA7" s="181" t="s">
        <v>28</v>
      </c>
      <c r="AB7" s="217" t="s">
        <v>12</v>
      </c>
      <c r="AC7" s="203" t="s">
        <v>13</v>
      </c>
      <c r="AD7" s="171">
        <v>45377</v>
      </c>
      <c r="AE7" s="171">
        <v>45384</v>
      </c>
      <c r="AF7" s="171">
        <v>45391</v>
      </c>
      <c r="AG7" s="171">
        <v>45398</v>
      </c>
      <c r="AH7" s="171">
        <v>45405</v>
      </c>
      <c r="AI7" s="171">
        <v>45412</v>
      </c>
      <c r="AJ7" s="171">
        <v>45419</v>
      </c>
      <c r="AK7" s="171">
        <v>45426</v>
      </c>
      <c r="AL7" s="171">
        <v>45433</v>
      </c>
      <c r="AM7" s="171">
        <v>45440</v>
      </c>
      <c r="AN7" s="171">
        <v>45447</v>
      </c>
      <c r="AO7" s="171">
        <v>45454</v>
      </c>
      <c r="AP7" s="171">
        <v>45461</v>
      </c>
      <c r="AQ7" s="171">
        <v>45468</v>
      </c>
      <c r="AR7" s="171">
        <v>45475</v>
      </c>
      <c r="AS7" s="171">
        <v>45482</v>
      </c>
      <c r="AT7" s="171">
        <v>45489</v>
      </c>
      <c r="AU7" s="171">
        <v>45496</v>
      </c>
      <c r="AV7" s="171">
        <v>45503</v>
      </c>
      <c r="AW7" s="171"/>
      <c r="AX7" s="171"/>
      <c r="AY7" s="171"/>
      <c r="AZ7" s="171"/>
      <c r="BA7" s="171"/>
      <c r="BB7" s="171"/>
      <c r="BC7" s="171"/>
      <c r="BD7" s="171"/>
      <c r="BE7" s="171"/>
      <c r="BF7" s="171"/>
      <c r="BG7" s="171"/>
      <c r="BH7" s="171"/>
      <c r="BI7" s="171"/>
      <c r="BJ7" s="171"/>
      <c r="BK7" s="171"/>
      <c r="BL7" s="171"/>
      <c r="BM7" s="171"/>
      <c r="BN7" s="221"/>
    </row>
    <row r="8" spans="1:83" ht="15.75" customHeight="1" x14ac:dyDescent="0.2">
      <c r="A8" s="181"/>
      <c r="B8" s="181"/>
      <c r="C8" s="199"/>
      <c r="D8" s="199"/>
      <c r="E8" s="181"/>
      <c r="F8" s="176" t="s">
        <v>14</v>
      </c>
      <c r="G8" s="177"/>
      <c r="H8" s="177"/>
      <c r="I8" s="177"/>
      <c r="J8" s="177"/>
      <c r="K8" s="177"/>
      <c r="L8" s="177"/>
      <c r="M8" s="178"/>
      <c r="N8" s="175" t="s">
        <v>9</v>
      </c>
      <c r="O8" s="176" t="s">
        <v>14</v>
      </c>
      <c r="P8" s="177"/>
      <c r="Q8" s="177"/>
      <c r="R8" s="177"/>
      <c r="S8" s="177"/>
      <c r="T8" s="177"/>
      <c r="U8" s="177"/>
      <c r="V8" s="178"/>
      <c r="W8" s="179" t="s">
        <v>9</v>
      </c>
      <c r="X8" s="220"/>
      <c r="Y8" s="181"/>
      <c r="Z8" s="220"/>
      <c r="AA8" s="181"/>
      <c r="AB8" s="218"/>
      <c r="AC8" s="203"/>
      <c r="AD8" s="172"/>
      <c r="AE8" s="172"/>
      <c r="AF8" s="172"/>
      <c r="AG8" s="172"/>
      <c r="AH8" s="172"/>
      <c r="AI8" s="172"/>
      <c r="AJ8" s="172"/>
      <c r="AK8" s="172"/>
      <c r="AL8" s="172"/>
      <c r="AM8" s="172"/>
      <c r="AN8" s="172"/>
      <c r="AO8" s="172"/>
      <c r="AP8" s="172"/>
      <c r="AQ8" s="172"/>
      <c r="AR8" s="172"/>
      <c r="AS8" s="172"/>
      <c r="AT8" s="172"/>
      <c r="AU8" s="172"/>
      <c r="AV8" s="172"/>
      <c r="AW8" s="172"/>
      <c r="AX8" s="172"/>
      <c r="AY8" s="172"/>
      <c r="AZ8" s="172"/>
      <c r="BA8" s="172"/>
      <c r="BB8" s="172"/>
      <c r="BC8" s="172"/>
      <c r="BD8" s="172"/>
      <c r="BE8" s="172"/>
      <c r="BF8" s="172"/>
      <c r="BG8" s="172"/>
      <c r="BH8" s="172"/>
      <c r="BI8" s="172"/>
      <c r="BJ8" s="172"/>
      <c r="BK8" s="172"/>
      <c r="BL8" s="172"/>
      <c r="BM8" s="172"/>
      <c r="BN8" s="221"/>
      <c r="BO8" s="10"/>
      <c r="BP8" s="10"/>
      <c r="BQ8" s="10"/>
      <c r="BR8" s="10"/>
      <c r="BS8" s="10"/>
      <c r="BT8" s="10"/>
      <c r="BU8" s="10"/>
      <c r="BV8" s="10"/>
      <c r="BW8" s="10"/>
      <c r="BX8" s="10"/>
      <c r="BY8" s="10"/>
      <c r="BZ8" s="10"/>
      <c r="CA8" s="10"/>
      <c r="CB8" s="10"/>
      <c r="CC8" s="10"/>
      <c r="CD8" s="10"/>
      <c r="CE8" s="10"/>
    </row>
    <row r="9" spans="1:83" ht="15.75" customHeight="1" x14ac:dyDescent="0.2">
      <c r="A9" s="181"/>
      <c r="B9" s="181"/>
      <c r="C9" s="199"/>
      <c r="D9" s="199"/>
      <c r="E9" s="181"/>
      <c r="F9" s="15" t="s">
        <v>128</v>
      </c>
      <c r="G9" s="15" t="s">
        <v>7</v>
      </c>
      <c r="H9" s="15" t="s">
        <v>129</v>
      </c>
      <c r="I9" s="15" t="s">
        <v>7</v>
      </c>
      <c r="J9" s="15" t="s">
        <v>130</v>
      </c>
      <c r="K9" s="15" t="s">
        <v>7</v>
      </c>
      <c r="L9" s="15" t="s">
        <v>131</v>
      </c>
      <c r="M9" s="15" t="s">
        <v>7</v>
      </c>
      <c r="N9" s="175"/>
      <c r="O9" s="15" t="s">
        <v>128</v>
      </c>
      <c r="P9" s="15" t="s">
        <v>7</v>
      </c>
      <c r="Q9" s="15" t="s">
        <v>129</v>
      </c>
      <c r="R9" s="15" t="s">
        <v>7</v>
      </c>
      <c r="S9" s="15" t="s">
        <v>130</v>
      </c>
      <c r="T9" s="15" t="s">
        <v>7</v>
      </c>
      <c r="U9" s="15" t="s">
        <v>131</v>
      </c>
      <c r="V9" s="15" t="s">
        <v>7</v>
      </c>
      <c r="W9" s="180"/>
      <c r="X9" s="180"/>
      <c r="Y9" s="181"/>
      <c r="Z9" s="180"/>
      <c r="AA9" s="181"/>
      <c r="AB9" s="219"/>
      <c r="AC9" s="203"/>
      <c r="AD9" s="173"/>
      <c r="AE9" s="173"/>
      <c r="AF9" s="173"/>
      <c r="AG9" s="173"/>
      <c r="AH9" s="173"/>
      <c r="AI9" s="173"/>
      <c r="AJ9" s="173"/>
      <c r="AK9" s="173"/>
      <c r="AL9" s="173"/>
      <c r="AM9" s="173"/>
      <c r="AN9" s="173"/>
      <c r="AO9" s="173"/>
      <c r="AP9" s="173"/>
      <c r="AQ9" s="173"/>
      <c r="AR9" s="173"/>
      <c r="AS9" s="173"/>
      <c r="AT9" s="173"/>
      <c r="AU9" s="173"/>
      <c r="AV9" s="173"/>
      <c r="AW9" s="173"/>
      <c r="AX9" s="173"/>
      <c r="AY9" s="173"/>
      <c r="AZ9" s="173"/>
      <c r="BA9" s="173"/>
      <c r="BB9" s="173"/>
      <c r="BC9" s="173"/>
      <c r="BD9" s="173"/>
      <c r="BE9" s="173"/>
      <c r="BF9" s="173"/>
      <c r="BG9" s="173"/>
      <c r="BH9" s="173"/>
      <c r="BI9" s="173"/>
      <c r="BJ9" s="173"/>
      <c r="BK9" s="173"/>
      <c r="BL9" s="173"/>
      <c r="BM9" s="173"/>
      <c r="BN9" s="221"/>
      <c r="BO9" s="9"/>
      <c r="BP9" s="9"/>
      <c r="BQ9" s="9"/>
      <c r="BR9" s="9"/>
      <c r="BS9" s="9"/>
      <c r="BT9" s="9"/>
      <c r="BU9" s="9"/>
      <c r="BV9" s="9"/>
      <c r="BW9" s="9"/>
      <c r="BX9" s="9"/>
      <c r="BY9" s="9"/>
      <c r="BZ9" s="9"/>
      <c r="CA9" s="9"/>
      <c r="CB9" s="9"/>
      <c r="CC9" s="9"/>
      <c r="CD9" s="9"/>
      <c r="CE9" s="9"/>
    </row>
    <row r="10" spans="1:83" ht="15.75" customHeight="1" x14ac:dyDescent="0.2">
      <c r="A10" s="14">
        <v>1</v>
      </c>
      <c r="B10" s="147"/>
      <c r="C10" s="158" t="s">
        <v>171</v>
      </c>
      <c r="D10" s="159" t="s">
        <v>171</v>
      </c>
      <c r="E10" s="148"/>
      <c r="F10" s="76">
        <v>13</v>
      </c>
      <c r="G10" s="76"/>
      <c r="H10" s="76">
        <v>13</v>
      </c>
      <c r="I10" s="76"/>
      <c r="J10" s="76">
        <v>13</v>
      </c>
      <c r="K10" s="76"/>
      <c r="L10" s="76"/>
      <c r="M10" s="76"/>
      <c r="N10" s="70">
        <f t="shared" ref="N10:N66" si="0">IF(ISBLANK(F10),"",ROUND(AVERAGE(F10,H10,J10,L10),0))</f>
        <v>13</v>
      </c>
      <c r="O10" s="76"/>
      <c r="P10" s="76"/>
      <c r="Q10" s="76"/>
      <c r="R10" s="76"/>
      <c r="S10" s="76"/>
      <c r="T10" s="76"/>
      <c r="U10" s="76"/>
      <c r="V10" s="76"/>
      <c r="W10" s="17" t="str">
        <f>IF(ISBLANK(O10),"",ROUND(AVERAGE(O10,Q10,S10,U10),0))</f>
        <v/>
      </c>
      <c r="X10" s="134">
        <f>N10</f>
        <v>13</v>
      </c>
      <c r="Y10" s="136"/>
      <c r="Z10" s="135" t="str">
        <f>W10</f>
        <v/>
      </c>
      <c r="AA10" s="16"/>
      <c r="AB10" s="63" t="str">
        <f t="shared" ref="AB10:AB66" si="1">IF(AC10="","",VLOOKUP(AC10,literal,2,FALSE))</f>
        <v>TRECE</v>
      </c>
      <c r="AC10" s="70">
        <f>IF(W10="",N10,W10)</f>
        <v>13</v>
      </c>
      <c r="AD10" s="18"/>
      <c r="AE10" s="18"/>
      <c r="AF10" s="18"/>
      <c r="AG10" s="18" t="s">
        <v>243</v>
      </c>
      <c r="AH10" s="18" t="s">
        <v>243</v>
      </c>
      <c r="AI10" s="18" t="s">
        <v>243</v>
      </c>
      <c r="AJ10" s="18" t="s">
        <v>243</v>
      </c>
      <c r="AK10" s="18" t="s">
        <v>243</v>
      </c>
      <c r="AL10" s="18" t="s">
        <v>243</v>
      </c>
      <c r="AM10" s="18" t="s">
        <v>243</v>
      </c>
      <c r="AN10" s="18" t="s">
        <v>244</v>
      </c>
      <c r="AO10" s="18" t="s">
        <v>243</v>
      </c>
      <c r="AP10" s="18" t="s">
        <v>243</v>
      </c>
      <c r="AQ10" s="18" t="s">
        <v>243</v>
      </c>
      <c r="AR10" s="18" t="s">
        <v>243</v>
      </c>
      <c r="AS10" s="18"/>
      <c r="AT10" s="18"/>
      <c r="AU10" s="18"/>
      <c r="AV10" s="18"/>
      <c r="AW10" s="18"/>
      <c r="AX10" s="18"/>
      <c r="AY10" s="18"/>
      <c r="AZ10" s="18"/>
      <c r="BA10" s="18"/>
      <c r="BB10" s="18"/>
      <c r="BC10" s="18"/>
      <c r="BD10" s="18"/>
      <c r="BE10" s="18"/>
      <c r="BF10" s="18"/>
      <c r="BG10" s="18"/>
      <c r="BH10" s="18"/>
      <c r="BI10" s="18"/>
      <c r="BJ10" s="18"/>
      <c r="BK10" s="18"/>
      <c r="BL10" s="18"/>
      <c r="BM10" s="18"/>
      <c r="BN10" s="19">
        <f>IF(COUNTA(AD10:BM10)=0,"",ROUND(COUNTIF(AD10:BM10,"P")*100/18,0))</f>
        <v>61</v>
      </c>
      <c r="BO10" s="4"/>
      <c r="BP10" s="4"/>
      <c r="BQ10" s="5"/>
      <c r="BR10" s="4"/>
      <c r="BS10" s="4"/>
      <c r="BT10" s="4"/>
      <c r="BU10" s="4"/>
      <c r="BV10" s="4"/>
      <c r="BW10" s="4"/>
      <c r="BX10" s="4"/>
      <c r="BY10" s="4"/>
      <c r="BZ10" s="4"/>
      <c r="CA10" s="4"/>
      <c r="CB10" s="4"/>
      <c r="CC10" s="4"/>
      <c r="CD10" s="4"/>
      <c r="CE10" s="4"/>
    </row>
    <row r="11" spans="1:83" ht="15.75" customHeight="1" x14ac:dyDescent="0.2">
      <c r="A11" s="14">
        <v>2</v>
      </c>
      <c r="B11" s="147"/>
      <c r="C11" s="158" t="s">
        <v>172</v>
      </c>
      <c r="D11" s="159" t="s">
        <v>172</v>
      </c>
      <c r="E11" s="148"/>
      <c r="F11" s="76">
        <v>11</v>
      </c>
      <c r="G11" s="76"/>
      <c r="H11" s="76">
        <v>13</v>
      </c>
      <c r="I11" s="76"/>
      <c r="J11" s="76">
        <v>11</v>
      </c>
      <c r="K11" s="76"/>
      <c r="L11" s="76"/>
      <c r="M11" s="76"/>
      <c r="N11" s="70">
        <f t="shared" si="0"/>
        <v>12</v>
      </c>
      <c r="O11" s="76"/>
      <c r="P11" s="76"/>
      <c r="Q11" s="76"/>
      <c r="R11" s="76"/>
      <c r="S11" s="76"/>
      <c r="T11" s="76"/>
      <c r="U11" s="76"/>
      <c r="V11" s="76"/>
      <c r="W11" s="17" t="str">
        <f>IF(ISBLANK(O11),"",ROUND(AVERAGE(O11,Q11,S11,U11),0))</f>
        <v/>
      </c>
      <c r="X11" s="134">
        <f t="shared" ref="X11:X26" si="2">N11</f>
        <v>12</v>
      </c>
      <c r="Y11" s="136"/>
      <c r="Z11" s="135" t="str">
        <f>W11</f>
        <v/>
      </c>
      <c r="AA11" s="16"/>
      <c r="AB11" s="63" t="str">
        <f t="shared" si="1"/>
        <v>DOCE</v>
      </c>
      <c r="AC11" s="70">
        <f t="shared" ref="AC11:AC66" si="3">IF(W11="",N11,W11)</f>
        <v>12</v>
      </c>
      <c r="AD11" s="18"/>
      <c r="AE11" s="18"/>
      <c r="AF11" s="18"/>
      <c r="AG11" s="18" t="s">
        <v>243</v>
      </c>
      <c r="AH11" s="18" t="s">
        <v>243</v>
      </c>
      <c r="AI11" s="18" t="s">
        <v>243</v>
      </c>
      <c r="AJ11" s="18" t="s">
        <v>243</v>
      </c>
      <c r="AK11" s="18" t="s">
        <v>243</v>
      </c>
      <c r="AL11" s="18" t="s">
        <v>243</v>
      </c>
      <c r="AM11" s="18" t="s">
        <v>243</v>
      </c>
      <c r="AN11" s="18" t="s">
        <v>243</v>
      </c>
      <c r="AO11" s="18" t="s">
        <v>243</v>
      </c>
      <c r="AP11" s="18" t="s">
        <v>243</v>
      </c>
      <c r="AQ11" s="18" t="s">
        <v>243</v>
      </c>
      <c r="AR11" s="18" t="s">
        <v>243</v>
      </c>
      <c r="AS11" s="18"/>
      <c r="AT11" s="18"/>
      <c r="AU11" s="18"/>
      <c r="AV11" s="18"/>
      <c r="AW11" s="18"/>
      <c r="AX11" s="18"/>
      <c r="AY11" s="18"/>
      <c r="AZ11" s="18"/>
      <c r="BA11" s="18"/>
      <c r="BB11" s="18"/>
      <c r="BC11" s="18"/>
      <c r="BD11" s="18"/>
      <c r="BE11" s="18"/>
      <c r="BF11" s="18"/>
      <c r="BG11" s="18"/>
      <c r="BH11" s="18"/>
      <c r="BI11" s="18"/>
      <c r="BJ11" s="18"/>
      <c r="BK11" s="18"/>
      <c r="BL11" s="18"/>
      <c r="BM11" s="18"/>
      <c r="BN11" s="19">
        <f t="shared" ref="BN11:BN66" si="4">IF(COUNTA(AD11:BM11)=0,"",ROUND(COUNTIF(AD11:BM11,"P")*100/18,0))</f>
        <v>67</v>
      </c>
      <c r="BO11" s="4"/>
      <c r="BP11" s="4"/>
      <c r="BQ11" s="5"/>
      <c r="BR11" s="4"/>
      <c r="BS11" s="4"/>
      <c r="BT11" s="4"/>
      <c r="BU11" s="4"/>
      <c r="BV11" s="4"/>
      <c r="BW11" s="4"/>
      <c r="BX11" s="4"/>
      <c r="BY11" s="4"/>
      <c r="BZ11" s="4"/>
      <c r="CA11" s="4"/>
      <c r="CB11" s="4"/>
      <c r="CC11" s="4"/>
      <c r="CD11" s="4"/>
      <c r="CE11" s="4"/>
    </row>
    <row r="12" spans="1:83" ht="15.75" customHeight="1" x14ac:dyDescent="0.2">
      <c r="A12" s="14">
        <v>3</v>
      </c>
      <c r="B12" s="147"/>
      <c r="C12" s="158" t="s">
        <v>173</v>
      </c>
      <c r="D12" s="159" t="s">
        <v>173</v>
      </c>
      <c r="E12" s="148"/>
      <c r="F12" s="76">
        <v>13</v>
      </c>
      <c r="G12" s="76"/>
      <c r="H12" s="76">
        <v>15</v>
      </c>
      <c r="I12" s="76"/>
      <c r="J12" s="76">
        <v>16</v>
      </c>
      <c r="K12" s="76"/>
      <c r="L12" s="76"/>
      <c r="M12" s="76"/>
      <c r="N12" s="70">
        <f t="shared" si="0"/>
        <v>15</v>
      </c>
      <c r="O12" s="76"/>
      <c r="P12" s="76"/>
      <c r="Q12" s="76"/>
      <c r="R12" s="76"/>
      <c r="S12" s="76"/>
      <c r="T12" s="76"/>
      <c r="U12" s="76"/>
      <c r="V12" s="76"/>
      <c r="W12" s="17" t="str">
        <f t="shared" ref="W12:W66" si="5">IF(ISBLANK(O12),"",ROUND(AVERAGE(O12,Q12,S12,U12),0))</f>
        <v/>
      </c>
      <c r="X12" s="134">
        <f t="shared" si="2"/>
        <v>15</v>
      </c>
      <c r="Y12" s="136"/>
      <c r="Z12" s="135" t="str">
        <f>W12</f>
        <v/>
      </c>
      <c r="AA12" s="16"/>
      <c r="AB12" s="63" t="str">
        <f t="shared" si="1"/>
        <v>QUINCE</v>
      </c>
      <c r="AC12" s="70">
        <f t="shared" si="3"/>
        <v>15</v>
      </c>
      <c r="AD12" s="18"/>
      <c r="AE12" s="18"/>
      <c r="AF12" s="18"/>
      <c r="AG12" s="18" t="s">
        <v>243</v>
      </c>
      <c r="AH12" s="18" t="s">
        <v>243</v>
      </c>
      <c r="AI12" s="18" t="s">
        <v>243</v>
      </c>
      <c r="AJ12" s="18" t="s">
        <v>243</v>
      </c>
      <c r="AK12" s="18" t="s">
        <v>243</v>
      </c>
      <c r="AL12" s="18" t="s">
        <v>243</v>
      </c>
      <c r="AM12" s="18" t="s">
        <v>243</v>
      </c>
      <c r="AN12" s="18" t="s">
        <v>243</v>
      </c>
      <c r="AO12" s="18" t="s">
        <v>243</v>
      </c>
      <c r="AP12" s="18" t="s">
        <v>243</v>
      </c>
      <c r="AQ12" s="18" t="s">
        <v>243</v>
      </c>
      <c r="AR12" s="18" t="s">
        <v>243</v>
      </c>
      <c r="AS12" s="18"/>
      <c r="AT12" s="18"/>
      <c r="AU12" s="18"/>
      <c r="AV12" s="18"/>
      <c r="AW12" s="18"/>
      <c r="AX12" s="18"/>
      <c r="AY12" s="18"/>
      <c r="AZ12" s="18"/>
      <c r="BA12" s="18"/>
      <c r="BB12" s="18"/>
      <c r="BC12" s="18"/>
      <c r="BD12" s="18"/>
      <c r="BE12" s="18"/>
      <c r="BF12" s="18"/>
      <c r="BG12" s="18"/>
      <c r="BH12" s="18"/>
      <c r="BI12" s="18"/>
      <c r="BJ12" s="18"/>
      <c r="BK12" s="18"/>
      <c r="BL12" s="18"/>
      <c r="BM12" s="18"/>
      <c r="BN12" s="19">
        <f t="shared" si="4"/>
        <v>67</v>
      </c>
      <c r="BO12" s="4"/>
      <c r="BP12" s="4"/>
      <c r="BQ12" s="5"/>
      <c r="BR12" s="4"/>
      <c r="BS12" s="4"/>
      <c r="BT12" s="4"/>
      <c r="BU12" s="4"/>
      <c r="BV12" s="4"/>
      <c r="BW12" s="4"/>
      <c r="BX12" s="4"/>
      <c r="BY12" s="4"/>
      <c r="BZ12" s="4"/>
      <c r="CA12" s="4"/>
      <c r="CB12" s="4"/>
      <c r="CC12" s="4"/>
      <c r="CD12" s="4"/>
      <c r="CE12" s="4"/>
    </row>
    <row r="13" spans="1:83" ht="15.75" customHeight="1" x14ac:dyDescent="0.2">
      <c r="A13" s="14">
        <v>4</v>
      </c>
      <c r="B13" s="147"/>
      <c r="C13" s="158" t="s">
        <v>174</v>
      </c>
      <c r="D13" s="159" t="s">
        <v>174</v>
      </c>
      <c r="E13" s="148"/>
      <c r="F13" s="76">
        <v>7</v>
      </c>
      <c r="G13" s="76"/>
      <c r="H13" s="76">
        <v>12</v>
      </c>
      <c r="I13" s="76"/>
      <c r="J13" s="76">
        <v>9</v>
      </c>
      <c r="K13" s="76"/>
      <c r="L13" s="76"/>
      <c r="M13" s="76"/>
      <c r="N13" s="70">
        <f t="shared" si="0"/>
        <v>9</v>
      </c>
      <c r="O13" s="76"/>
      <c r="P13" s="76"/>
      <c r="Q13" s="76"/>
      <c r="R13" s="76"/>
      <c r="S13" s="76"/>
      <c r="T13" s="76"/>
      <c r="U13" s="76"/>
      <c r="V13" s="76"/>
      <c r="W13" s="17" t="str">
        <f t="shared" si="5"/>
        <v/>
      </c>
      <c r="X13" s="134">
        <f t="shared" si="2"/>
        <v>9</v>
      </c>
      <c r="Y13" s="136"/>
      <c r="Z13" s="135" t="str">
        <f t="shared" ref="Z13:Z26" si="6">W13</f>
        <v/>
      </c>
      <c r="AA13" s="16"/>
      <c r="AB13" s="63" t="str">
        <f t="shared" si="1"/>
        <v>NUEVE</v>
      </c>
      <c r="AC13" s="70">
        <f t="shared" si="3"/>
        <v>9</v>
      </c>
      <c r="AD13" s="18"/>
      <c r="AE13" s="18"/>
      <c r="AF13" s="18"/>
      <c r="AG13" s="18" t="s">
        <v>243</v>
      </c>
      <c r="AH13" s="18" t="s">
        <v>243</v>
      </c>
      <c r="AI13" s="18" t="s">
        <v>243</v>
      </c>
      <c r="AJ13" s="18" t="s">
        <v>243</v>
      </c>
      <c r="AK13" s="18" t="s">
        <v>243</v>
      </c>
      <c r="AL13" s="18" t="s">
        <v>244</v>
      </c>
      <c r="AM13" s="18" t="s">
        <v>243</v>
      </c>
      <c r="AN13" s="18" t="s">
        <v>243</v>
      </c>
      <c r="AO13" s="18" t="s">
        <v>243</v>
      </c>
      <c r="AP13" s="18" t="s">
        <v>243</v>
      </c>
      <c r="AQ13" s="18" t="s">
        <v>243</v>
      </c>
      <c r="AR13" s="18" t="s">
        <v>243</v>
      </c>
      <c r="AS13" s="18"/>
      <c r="AT13" s="18"/>
      <c r="AU13" s="18"/>
      <c r="AV13" s="18"/>
      <c r="AW13" s="18"/>
      <c r="AX13" s="18"/>
      <c r="AY13" s="18"/>
      <c r="AZ13" s="18"/>
      <c r="BA13" s="18"/>
      <c r="BB13" s="18"/>
      <c r="BC13" s="18"/>
      <c r="BD13" s="18"/>
      <c r="BE13" s="18"/>
      <c r="BF13" s="18"/>
      <c r="BG13" s="18"/>
      <c r="BH13" s="18"/>
      <c r="BI13" s="18"/>
      <c r="BJ13" s="18"/>
      <c r="BK13" s="18"/>
      <c r="BL13" s="18"/>
      <c r="BM13" s="18"/>
      <c r="BN13" s="19">
        <f t="shared" si="4"/>
        <v>61</v>
      </c>
      <c r="BO13" s="4"/>
      <c r="BP13" s="4"/>
      <c r="BQ13" s="5"/>
      <c r="BR13" s="4"/>
      <c r="BS13" s="4"/>
      <c r="BT13" s="4"/>
      <c r="BU13" s="4"/>
      <c r="BV13" s="4"/>
      <c r="BW13" s="4"/>
      <c r="BX13" s="4"/>
      <c r="BY13" s="4"/>
      <c r="BZ13" s="4"/>
      <c r="CA13" s="4"/>
      <c r="CB13" s="4"/>
      <c r="CC13" s="4"/>
      <c r="CD13" s="4"/>
      <c r="CE13" s="4"/>
    </row>
    <row r="14" spans="1:83" ht="15.75" customHeight="1" x14ac:dyDescent="0.2">
      <c r="A14" s="14">
        <v>5</v>
      </c>
      <c r="B14" s="147"/>
      <c r="C14" s="158" t="s">
        <v>240</v>
      </c>
      <c r="D14" s="159" t="s">
        <v>175</v>
      </c>
      <c r="E14" s="148"/>
      <c r="F14" s="76">
        <v>0</v>
      </c>
      <c r="G14" s="76"/>
      <c r="H14" s="76">
        <v>0</v>
      </c>
      <c r="I14" s="76"/>
      <c r="J14" s="76" t="s">
        <v>262</v>
      </c>
      <c r="K14" s="76"/>
      <c r="L14" s="76"/>
      <c r="M14" s="76"/>
      <c r="N14" s="70">
        <f t="shared" si="0"/>
        <v>0</v>
      </c>
      <c r="O14" s="76"/>
      <c r="P14" s="76"/>
      <c r="Q14" s="76"/>
      <c r="R14" s="76"/>
      <c r="S14" s="76"/>
      <c r="T14" s="76"/>
      <c r="U14" s="76"/>
      <c r="V14" s="76"/>
      <c r="W14" s="17" t="str">
        <f t="shared" si="5"/>
        <v/>
      </c>
      <c r="X14" s="134">
        <f t="shared" si="2"/>
        <v>0</v>
      </c>
      <c r="Y14" s="136"/>
      <c r="Z14" s="135" t="str">
        <f>W14</f>
        <v/>
      </c>
      <c r="AA14" s="16"/>
      <c r="AB14" s="63" t="str">
        <f t="shared" si="1"/>
        <v>DPI</v>
      </c>
      <c r="AC14" s="70">
        <f t="shared" si="3"/>
        <v>0</v>
      </c>
      <c r="AD14" s="18"/>
      <c r="AE14" s="18"/>
      <c r="AF14" s="18"/>
      <c r="AG14" s="18" t="s">
        <v>244</v>
      </c>
      <c r="AH14" s="18" t="s">
        <v>244</v>
      </c>
      <c r="AI14" s="18" t="s">
        <v>244</v>
      </c>
      <c r="AJ14" s="18" t="s">
        <v>244</v>
      </c>
      <c r="AK14" s="18" t="s">
        <v>244</v>
      </c>
      <c r="AL14" s="18" t="s">
        <v>244</v>
      </c>
      <c r="AM14" s="18" t="s">
        <v>244</v>
      </c>
      <c r="AN14" s="18" t="s">
        <v>244</v>
      </c>
      <c r="AO14" s="18" t="s">
        <v>244</v>
      </c>
      <c r="AP14" s="18" t="s">
        <v>244</v>
      </c>
      <c r="AQ14" s="18" t="s">
        <v>244</v>
      </c>
      <c r="AR14" s="18" t="s">
        <v>244</v>
      </c>
      <c r="AS14" s="18"/>
      <c r="AT14" s="18"/>
      <c r="AU14" s="18"/>
      <c r="AV14" s="18"/>
      <c r="AW14" s="18"/>
      <c r="AX14" s="18"/>
      <c r="AY14" s="18"/>
      <c r="AZ14" s="18"/>
      <c r="BA14" s="18"/>
      <c r="BB14" s="18"/>
      <c r="BC14" s="18"/>
      <c r="BD14" s="18"/>
      <c r="BE14" s="18"/>
      <c r="BF14" s="18"/>
      <c r="BG14" s="18"/>
      <c r="BH14" s="18"/>
      <c r="BI14" s="18"/>
      <c r="BJ14" s="18"/>
      <c r="BK14" s="18"/>
      <c r="BL14" s="18"/>
      <c r="BM14" s="18"/>
      <c r="BN14" s="19">
        <f t="shared" si="4"/>
        <v>0</v>
      </c>
      <c r="BO14" s="4"/>
      <c r="BP14" s="4"/>
      <c r="BQ14" s="5"/>
      <c r="BR14" s="4"/>
      <c r="BS14" s="4"/>
      <c r="BT14" s="4"/>
      <c r="BU14" s="4"/>
      <c r="BV14" s="4"/>
      <c r="BW14" s="4"/>
      <c r="BX14" s="4"/>
      <c r="BY14" s="4"/>
      <c r="BZ14" s="4"/>
      <c r="CA14" s="4"/>
      <c r="CB14" s="4"/>
      <c r="CC14" s="4"/>
      <c r="CD14" s="4"/>
      <c r="CE14" s="4"/>
    </row>
    <row r="15" spans="1:83" ht="15.75" customHeight="1" x14ac:dyDescent="0.2">
      <c r="A15" s="14">
        <v>6</v>
      </c>
      <c r="B15" s="147"/>
      <c r="C15" s="158" t="s">
        <v>239</v>
      </c>
      <c r="D15" s="159" t="s">
        <v>176</v>
      </c>
      <c r="E15" s="148"/>
      <c r="F15" s="76">
        <v>7</v>
      </c>
      <c r="G15" s="76"/>
      <c r="H15" s="76">
        <v>8</v>
      </c>
      <c r="I15" s="76"/>
      <c r="J15" s="76">
        <v>11</v>
      </c>
      <c r="K15" s="76"/>
      <c r="L15" s="76"/>
      <c r="M15" s="76"/>
      <c r="N15" s="70">
        <f t="shared" si="0"/>
        <v>9</v>
      </c>
      <c r="O15" s="76"/>
      <c r="P15" s="76"/>
      <c r="Q15" s="76"/>
      <c r="R15" s="76"/>
      <c r="S15" s="76"/>
      <c r="T15" s="76"/>
      <c r="U15" s="76"/>
      <c r="V15" s="76"/>
      <c r="W15" s="17" t="str">
        <f t="shared" si="5"/>
        <v/>
      </c>
      <c r="X15" s="134">
        <f t="shared" si="2"/>
        <v>9</v>
      </c>
      <c r="Y15" s="136"/>
      <c r="Z15" s="135" t="str">
        <f t="shared" si="6"/>
        <v/>
      </c>
      <c r="AA15" s="16"/>
      <c r="AB15" s="63" t="str">
        <f t="shared" si="1"/>
        <v>NUEVE</v>
      </c>
      <c r="AC15" s="70">
        <f t="shared" si="3"/>
        <v>9</v>
      </c>
      <c r="AD15" s="18"/>
      <c r="AE15" s="18"/>
      <c r="AF15" s="18"/>
      <c r="AG15" s="18" t="s">
        <v>243</v>
      </c>
      <c r="AH15" s="18" t="s">
        <v>243</v>
      </c>
      <c r="AI15" s="18" t="s">
        <v>243</v>
      </c>
      <c r="AJ15" s="18" t="s">
        <v>243</v>
      </c>
      <c r="AK15" s="18" t="s">
        <v>243</v>
      </c>
      <c r="AL15" s="18" t="s">
        <v>243</v>
      </c>
      <c r="AM15" s="18" t="s">
        <v>243</v>
      </c>
      <c r="AN15" s="18" t="s">
        <v>243</v>
      </c>
      <c r="AO15" s="18" t="s">
        <v>243</v>
      </c>
      <c r="AP15" s="18" t="s">
        <v>243</v>
      </c>
      <c r="AQ15" s="18" t="s">
        <v>243</v>
      </c>
      <c r="AR15" s="18" t="s">
        <v>243</v>
      </c>
      <c r="AS15" s="18"/>
      <c r="AT15" s="18"/>
      <c r="AU15" s="18"/>
      <c r="AV15" s="18"/>
      <c r="AW15" s="18"/>
      <c r="AX15" s="18"/>
      <c r="AY15" s="18"/>
      <c r="AZ15" s="18"/>
      <c r="BA15" s="18"/>
      <c r="BB15" s="18"/>
      <c r="BC15" s="18"/>
      <c r="BD15" s="18"/>
      <c r="BE15" s="18"/>
      <c r="BF15" s="18"/>
      <c r="BG15" s="18"/>
      <c r="BH15" s="18"/>
      <c r="BI15" s="18"/>
      <c r="BJ15" s="18"/>
      <c r="BK15" s="18"/>
      <c r="BL15" s="18"/>
      <c r="BM15" s="18"/>
      <c r="BN15" s="19">
        <f t="shared" si="4"/>
        <v>67</v>
      </c>
      <c r="BO15" s="4"/>
      <c r="BP15" s="4"/>
      <c r="BQ15" s="5"/>
      <c r="BR15" s="4"/>
      <c r="BS15" s="4"/>
      <c r="BT15" s="4"/>
      <c r="BU15" s="4"/>
      <c r="BV15" s="4"/>
      <c r="BW15" s="4"/>
      <c r="BX15" s="4"/>
      <c r="BY15" s="4"/>
      <c r="BZ15" s="4"/>
      <c r="CA15" s="4"/>
      <c r="CB15" s="4"/>
      <c r="CC15" s="4"/>
      <c r="CD15" s="4"/>
      <c r="CE15" s="4"/>
    </row>
    <row r="16" spans="1:83" ht="15.75" customHeight="1" x14ac:dyDescent="0.2">
      <c r="A16" s="14">
        <v>7</v>
      </c>
      <c r="B16" s="147"/>
      <c r="C16" s="158" t="s">
        <v>176</v>
      </c>
      <c r="D16" s="159" t="s">
        <v>177</v>
      </c>
      <c r="E16" s="148"/>
      <c r="F16" s="76">
        <v>7</v>
      </c>
      <c r="G16" s="76"/>
      <c r="H16" s="76">
        <v>12</v>
      </c>
      <c r="I16" s="76"/>
      <c r="J16" s="76">
        <v>11</v>
      </c>
      <c r="K16" s="76"/>
      <c r="L16" s="76"/>
      <c r="M16" s="76"/>
      <c r="N16" s="70">
        <f t="shared" si="0"/>
        <v>10</v>
      </c>
      <c r="O16" s="76"/>
      <c r="P16" s="76"/>
      <c r="Q16" s="76"/>
      <c r="R16" s="76"/>
      <c r="S16" s="76"/>
      <c r="T16" s="76"/>
      <c r="U16" s="76"/>
      <c r="V16" s="76"/>
      <c r="W16" s="17" t="str">
        <f t="shared" si="5"/>
        <v/>
      </c>
      <c r="X16" s="134">
        <f t="shared" si="2"/>
        <v>10</v>
      </c>
      <c r="Y16" s="136"/>
      <c r="Z16" s="135" t="str">
        <f t="shared" si="6"/>
        <v/>
      </c>
      <c r="AA16" s="16"/>
      <c r="AB16" s="63" t="str">
        <f t="shared" si="1"/>
        <v>DIEZ</v>
      </c>
      <c r="AC16" s="70">
        <f t="shared" si="3"/>
        <v>10</v>
      </c>
      <c r="AD16" s="18"/>
      <c r="AE16" s="18"/>
      <c r="AF16" s="18"/>
      <c r="AG16" s="18" t="s">
        <v>243</v>
      </c>
      <c r="AH16" s="18" t="s">
        <v>243</v>
      </c>
      <c r="AI16" s="18" t="s">
        <v>243</v>
      </c>
      <c r="AJ16" s="18" t="s">
        <v>243</v>
      </c>
      <c r="AK16" s="18" t="s">
        <v>243</v>
      </c>
      <c r="AL16" s="18" t="s">
        <v>243</v>
      </c>
      <c r="AM16" s="18" t="s">
        <v>243</v>
      </c>
      <c r="AN16" s="18" t="s">
        <v>243</v>
      </c>
      <c r="AO16" s="18" t="s">
        <v>243</v>
      </c>
      <c r="AP16" s="18" t="s">
        <v>243</v>
      </c>
      <c r="AQ16" s="18" t="s">
        <v>243</v>
      </c>
      <c r="AR16" s="18" t="s">
        <v>243</v>
      </c>
      <c r="AS16" s="18"/>
      <c r="AT16" s="18"/>
      <c r="AU16" s="18"/>
      <c r="AV16" s="18"/>
      <c r="AW16" s="18"/>
      <c r="AX16" s="18"/>
      <c r="AY16" s="18"/>
      <c r="AZ16" s="18"/>
      <c r="BA16" s="18"/>
      <c r="BB16" s="18"/>
      <c r="BC16" s="18"/>
      <c r="BD16" s="18"/>
      <c r="BE16" s="18"/>
      <c r="BF16" s="18"/>
      <c r="BG16" s="18"/>
      <c r="BH16" s="18"/>
      <c r="BI16" s="18"/>
      <c r="BJ16" s="18"/>
      <c r="BK16" s="18"/>
      <c r="BL16" s="18"/>
      <c r="BM16" s="18"/>
      <c r="BN16" s="19">
        <f t="shared" si="4"/>
        <v>67</v>
      </c>
      <c r="BO16" s="4"/>
      <c r="BP16" s="4"/>
      <c r="BQ16" s="5"/>
      <c r="BR16" s="4"/>
      <c r="BS16" s="4"/>
      <c r="BT16" s="4"/>
      <c r="BU16" s="4"/>
      <c r="BV16" s="4"/>
      <c r="BW16" s="4"/>
      <c r="BX16" s="4"/>
      <c r="BY16" s="4"/>
      <c r="BZ16" s="4"/>
      <c r="CA16" s="4"/>
      <c r="CB16" s="4"/>
      <c r="CC16" s="4"/>
      <c r="CD16" s="4"/>
      <c r="CE16" s="4"/>
    </row>
    <row r="17" spans="1:83" ht="15.75" customHeight="1" x14ac:dyDescent="0.2">
      <c r="A17" s="14">
        <v>8</v>
      </c>
      <c r="B17" s="147"/>
      <c r="C17" s="158" t="s">
        <v>177</v>
      </c>
      <c r="D17" s="159" t="s">
        <v>178</v>
      </c>
      <c r="E17" s="148"/>
      <c r="F17" s="76">
        <v>7</v>
      </c>
      <c r="G17" s="76"/>
      <c r="H17" s="76">
        <v>9</v>
      </c>
      <c r="I17" s="76"/>
      <c r="J17" s="76">
        <v>10</v>
      </c>
      <c r="K17" s="76"/>
      <c r="L17" s="76"/>
      <c r="M17" s="76"/>
      <c r="N17" s="70">
        <f t="shared" si="0"/>
        <v>9</v>
      </c>
      <c r="O17" s="76"/>
      <c r="P17" s="76"/>
      <c r="Q17" s="76"/>
      <c r="R17" s="76"/>
      <c r="S17" s="76"/>
      <c r="T17" s="76"/>
      <c r="U17" s="76"/>
      <c r="V17" s="76"/>
      <c r="W17" s="17" t="str">
        <f t="shared" si="5"/>
        <v/>
      </c>
      <c r="X17" s="134">
        <f t="shared" si="2"/>
        <v>9</v>
      </c>
      <c r="Y17" s="136"/>
      <c r="Z17" s="135" t="str">
        <f>W17</f>
        <v/>
      </c>
      <c r="AA17" s="16"/>
      <c r="AB17" s="63" t="str">
        <f t="shared" si="1"/>
        <v>NUEVE</v>
      </c>
      <c r="AC17" s="70">
        <f t="shared" si="3"/>
        <v>9</v>
      </c>
      <c r="AD17" s="18"/>
      <c r="AE17" s="18"/>
      <c r="AF17" s="18"/>
      <c r="AG17" s="18" t="s">
        <v>243</v>
      </c>
      <c r="AH17" s="18" t="s">
        <v>243</v>
      </c>
      <c r="AI17" s="18" t="s">
        <v>243</v>
      </c>
      <c r="AJ17" s="18" t="s">
        <v>243</v>
      </c>
      <c r="AK17" s="18" t="s">
        <v>243</v>
      </c>
      <c r="AL17" s="18" t="s">
        <v>243</v>
      </c>
      <c r="AM17" s="18" t="s">
        <v>243</v>
      </c>
      <c r="AN17" s="18" t="s">
        <v>243</v>
      </c>
      <c r="AO17" s="18" t="s">
        <v>243</v>
      </c>
      <c r="AP17" s="18" t="s">
        <v>243</v>
      </c>
      <c r="AQ17" s="18" t="s">
        <v>243</v>
      </c>
      <c r="AR17" s="18" t="s">
        <v>243</v>
      </c>
      <c r="AS17" s="18"/>
      <c r="AT17" s="18"/>
      <c r="AU17" s="18"/>
      <c r="AV17" s="18"/>
      <c r="AW17" s="18"/>
      <c r="AX17" s="18"/>
      <c r="AY17" s="18"/>
      <c r="AZ17" s="18"/>
      <c r="BA17" s="18"/>
      <c r="BB17" s="18"/>
      <c r="BC17" s="18"/>
      <c r="BD17" s="18"/>
      <c r="BE17" s="18"/>
      <c r="BF17" s="18"/>
      <c r="BG17" s="18"/>
      <c r="BH17" s="18"/>
      <c r="BI17" s="18"/>
      <c r="BJ17" s="18"/>
      <c r="BK17" s="18"/>
      <c r="BL17" s="18"/>
      <c r="BM17" s="18"/>
      <c r="BN17" s="19">
        <f t="shared" si="4"/>
        <v>67</v>
      </c>
      <c r="BO17" s="4"/>
      <c r="BP17" s="4"/>
      <c r="BQ17" s="5"/>
      <c r="BR17" s="4"/>
      <c r="BS17" s="4"/>
      <c r="BT17" s="4"/>
      <c r="BU17" s="4"/>
      <c r="BV17" s="4"/>
      <c r="BW17" s="4"/>
      <c r="BX17" s="4"/>
      <c r="BY17" s="4"/>
      <c r="BZ17" s="4"/>
      <c r="CA17" s="4"/>
      <c r="CB17" s="4"/>
      <c r="CC17" s="4"/>
      <c r="CD17" s="4"/>
      <c r="CE17" s="4"/>
    </row>
    <row r="18" spans="1:83" ht="15.75" customHeight="1" x14ac:dyDescent="0.2">
      <c r="A18" s="14">
        <v>9</v>
      </c>
      <c r="B18" s="147"/>
      <c r="C18" s="158" t="s">
        <v>178</v>
      </c>
      <c r="D18" s="159" t="s">
        <v>179</v>
      </c>
      <c r="E18" s="148"/>
      <c r="F18" s="76">
        <v>7</v>
      </c>
      <c r="G18" s="76"/>
      <c r="H18" s="76">
        <v>15</v>
      </c>
      <c r="I18" s="76"/>
      <c r="J18" s="76">
        <v>16</v>
      </c>
      <c r="K18" s="76"/>
      <c r="L18" s="76"/>
      <c r="M18" s="76"/>
      <c r="N18" s="70">
        <f t="shared" si="0"/>
        <v>13</v>
      </c>
      <c r="O18" s="76"/>
      <c r="P18" s="76"/>
      <c r="Q18" s="76"/>
      <c r="R18" s="76"/>
      <c r="S18" s="76"/>
      <c r="T18" s="76"/>
      <c r="U18" s="76"/>
      <c r="V18" s="76"/>
      <c r="W18" s="17"/>
      <c r="X18" s="134">
        <f t="shared" si="2"/>
        <v>13</v>
      </c>
      <c r="Y18" s="136"/>
      <c r="Z18" s="135"/>
      <c r="AA18" s="16"/>
      <c r="AB18" s="63" t="str">
        <f t="shared" si="1"/>
        <v>TRECE</v>
      </c>
      <c r="AC18" s="70">
        <f t="shared" si="3"/>
        <v>13</v>
      </c>
      <c r="AD18" s="18"/>
      <c r="AE18" s="18"/>
      <c r="AF18" s="18"/>
      <c r="AG18" s="18" t="s">
        <v>243</v>
      </c>
      <c r="AH18" s="18" t="s">
        <v>243</v>
      </c>
      <c r="AI18" s="18" t="s">
        <v>243</v>
      </c>
      <c r="AJ18" s="18" t="s">
        <v>243</v>
      </c>
      <c r="AK18" s="18" t="s">
        <v>243</v>
      </c>
      <c r="AL18" s="18" t="s">
        <v>243</v>
      </c>
      <c r="AM18" s="18" t="s">
        <v>243</v>
      </c>
      <c r="AN18" s="18" t="s">
        <v>243</v>
      </c>
      <c r="AO18" s="18" t="s">
        <v>243</v>
      </c>
      <c r="AP18" s="18" t="s">
        <v>243</v>
      </c>
      <c r="AQ18" s="18" t="s">
        <v>243</v>
      </c>
      <c r="AR18" s="18" t="s">
        <v>244</v>
      </c>
      <c r="AS18" s="18"/>
      <c r="AT18" s="18"/>
      <c r="AU18" s="18"/>
      <c r="AV18" s="18"/>
      <c r="AW18" s="18"/>
      <c r="AX18" s="18"/>
      <c r="AY18" s="18"/>
      <c r="AZ18" s="18"/>
      <c r="BA18" s="18"/>
      <c r="BB18" s="18"/>
      <c r="BC18" s="18"/>
      <c r="BD18" s="18"/>
      <c r="BE18" s="18"/>
      <c r="BF18" s="18"/>
      <c r="BG18" s="18"/>
      <c r="BH18" s="18"/>
      <c r="BI18" s="18"/>
      <c r="BJ18" s="18"/>
      <c r="BK18" s="18"/>
      <c r="BL18" s="18"/>
      <c r="BM18" s="18"/>
      <c r="BN18" s="19">
        <f t="shared" si="4"/>
        <v>61</v>
      </c>
      <c r="BO18" s="4"/>
      <c r="BP18" s="4"/>
      <c r="BQ18" s="5"/>
      <c r="BR18" s="4"/>
      <c r="BS18" s="4"/>
      <c r="BT18" s="4"/>
      <c r="BU18" s="4"/>
      <c r="BV18" s="4"/>
      <c r="BW18" s="4"/>
      <c r="BX18" s="4"/>
      <c r="BY18" s="4"/>
      <c r="BZ18" s="4"/>
      <c r="CA18" s="4"/>
      <c r="CB18" s="4"/>
      <c r="CC18" s="4"/>
      <c r="CD18" s="4"/>
      <c r="CE18" s="4"/>
    </row>
    <row r="19" spans="1:83" ht="15.75" customHeight="1" x14ac:dyDescent="0.2">
      <c r="A19" s="14">
        <v>10</v>
      </c>
      <c r="B19" s="147"/>
      <c r="C19" s="158" t="s">
        <v>238</v>
      </c>
      <c r="D19" s="159" t="s">
        <v>180</v>
      </c>
      <c r="E19" s="148"/>
      <c r="F19" s="76">
        <v>7</v>
      </c>
      <c r="G19" s="76"/>
      <c r="H19" s="76">
        <v>14</v>
      </c>
      <c r="I19" s="76"/>
      <c r="J19" s="76">
        <v>13</v>
      </c>
      <c r="K19" s="76"/>
      <c r="L19" s="76"/>
      <c r="M19" s="76"/>
      <c r="N19" s="70">
        <f t="shared" si="0"/>
        <v>11</v>
      </c>
      <c r="O19" s="76"/>
      <c r="P19" s="76"/>
      <c r="Q19" s="76"/>
      <c r="R19" s="76"/>
      <c r="S19" s="76"/>
      <c r="T19" s="76"/>
      <c r="U19" s="76"/>
      <c r="V19" s="76"/>
      <c r="W19" s="17" t="str">
        <f>IF(ISBLANK(O19),"",ROUND(AVERAGE(O19,Q19,S19,U19),0))</f>
        <v/>
      </c>
      <c r="X19" s="134">
        <f t="shared" si="2"/>
        <v>11</v>
      </c>
      <c r="Y19" s="136"/>
      <c r="Z19" s="135" t="str">
        <f>W19</f>
        <v/>
      </c>
      <c r="AA19" s="16"/>
      <c r="AB19" s="63" t="str">
        <f t="shared" si="1"/>
        <v>ONCE</v>
      </c>
      <c r="AC19" s="70">
        <f t="shared" si="3"/>
        <v>11</v>
      </c>
      <c r="AD19" s="18"/>
      <c r="AE19" s="18"/>
      <c r="AF19" s="18"/>
      <c r="AG19" s="18" t="s">
        <v>243</v>
      </c>
      <c r="AH19" s="18" t="s">
        <v>243</v>
      </c>
      <c r="AI19" s="18" t="s">
        <v>243</v>
      </c>
      <c r="AJ19" s="18" t="s">
        <v>243</v>
      </c>
      <c r="AK19" s="18" t="s">
        <v>243</v>
      </c>
      <c r="AL19" s="18" t="s">
        <v>243</v>
      </c>
      <c r="AM19" s="18" t="s">
        <v>243</v>
      </c>
      <c r="AN19" s="18" t="s">
        <v>243</v>
      </c>
      <c r="AO19" s="18" t="s">
        <v>243</v>
      </c>
      <c r="AP19" s="18" t="s">
        <v>243</v>
      </c>
      <c r="AQ19" s="18" t="s">
        <v>243</v>
      </c>
      <c r="AR19" s="18" t="s">
        <v>243</v>
      </c>
      <c r="AS19" s="18"/>
      <c r="AT19" s="18"/>
      <c r="AU19" s="18"/>
      <c r="AV19" s="18"/>
      <c r="AW19" s="18"/>
      <c r="AX19" s="18"/>
      <c r="AY19" s="18"/>
      <c r="AZ19" s="18"/>
      <c r="BA19" s="18"/>
      <c r="BB19" s="18"/>
      <c r="BC19" s="18"/>
      <c r="BD19" s="18"/>
      <c r="BE19" s="18"/>
      <c r="BF19" s="18"/>
      <c r="BG19" s="18"/>
      <c r="BH19" s="18"/>
      <c r="BI19" s="18"/>
      <c r="BJ19" s="18"/>
      <c r="BK19" s="18"/>
      <c r="BL19" s="18"/>
      <c r="BM19" s="18"/>
      <c r="BN19" s="19">
        <f t="shared" si="4"/>
        <v>67</v>
      </c>
      <c r="BO19" s="4"/>
      <c r="BP19" s="4"/>
      <c r="BQ19" s="5"/>
      <c r="BR19" s="4"/>
      <c r="BS19" s="4"/>
      <c r="BT19" s="4"/>
      <c r="BU19" s="4"/>
      <c r="BV19" s="4"/>
      <c r="BW19" s="4"/>
      <c r="BX19" s="4"/>
      <c r="BY19" s="4"/>
      <c r="BZ19" s="4"/>
      <c r="CA19" s="4"/>
      <c r="CB19" s="4"/>
      <c r="CC19" s="4"/>
      <c r="CD19" s="4"/>
      <c r="CE19" s="4"/>
    </row>
    <row r="20" spans="1:83" ht="15.75" customHeight="1" x14ac:dyDescent="0.2">
      <c r="A20" s="14">
        <v>11</v>
      </c>
      <c r="B20" s="147"/>
      <c r="C20" s="158" t="s">
        <v>237</v>
      </c>
      <c r="D20" s="159" t="s">
        <v>181</v>
      </c>
      <c r="E20" s="148"/>
      <c r="F20" s="76">
        <v>11</v>
      </c>
      <c r="G20" s="76"/>
      <c r="H20" s="76">
        <v>9</v>
      </c>
      <c r="I20" s="76"/>
      <c r="J20" s="76">
        <v>12</v>
      </c>
      <c r="K20" s="76"/>
      <c r="L20" s="76"/>
      <c r="M20" s="76"/>
      <c r="N20" s="70">
        <f t="shared" si="0"/>
        <v>11</v>
      </c>
      <c r="O20" s="76"/>
      <c r="P20" s="76"/>
      <c r="Q20" s="76"/>
      <c r="R20" s="76"/>
      <c r="S20" s="76"/>
      <c r="T20" s="76"/>
      <c r="U20" s="76"/>
      <c r="V20" s="76"/>
      <c r="W20" s="17" t="str">
        <f>IF(ISBLANK(O20),"",ROUND(AVERAGE(O20,Q20,S20,U20),0))</f>
        <v/>
      </c>
      <c r="X20" s="134">
        <f t="shared" si="2"/>
        <v>11</v>
      </c>
      <c r="Y20" s="136"/>
      <c r="Z20" s="135" t="str">
        <f t="shared" si="6"/>
        <v/>
      </c>
      <c r="AA20" s="16"/>
      <c r="AB20" s="63" t="str">
        <f t="shared" si="1"/>
        <v>ONCE</v>
      </c>
      <c r="AC20" s="70">
        <f t="shared" si="3"/>
        <v>11</v>
      </c>
      <c r="AD20" s="18"/>
      <c r="AE20" s="18"/>
      <c r="AF20" s="18"/>
      <c r="AG20" s="18" t="s">
        <v>243</v>
      </c>
      <c r="AH20" s="18" t="s">
        <v>243</v>
      </c>
      <c r="AI20" s="18" t="s">
        <v>243</v>
      </c>
      <c r="AJ20" s="18" t="s">
        <v>243</v>
      </c>
      <c r="AK20" s="18" t="s">
        <v>243</v>
      </c>
      <c r="AL20" s="18" t="s">
        <v>243</v>
      </c>
      <c r="AM20" s="18" t="s">
        <v>243</v>
      </c>
      <c r="AN20" s="18" t="s">
        <v>243</v>
      </c>
      <c r="AO20" s="18" t="s">
        <v>243</v>
      </c>
      <c r="AP20" s="18" t="s">
        <v>243</v>
      </c>
      <c r="AQ20" s="18" t="s">
        <v>243</v>
      </c>
      <c r="AR20" s="18" t="s">
        <v>243</v>
      </c>
      <c r="AS20" s="18"/>
      <c r="AT20" s="18"/>
      <c r="AU20" s="18"/>
      <c r="AV20" s="18"/>
      <c r="AW20" s="18"/>
      <c r="AX20" s="18"/>
      <c r="AY20" s="18"/>
      <c r="AZ20" s="18"/>
      <c r="BA20" s="18"/>
      <c r="BB20" s="18"/>
      <c r="BC20" s="18"/>
      <c r="BD20" s="18"/>
      <c r="BE20" s="18"/>
      <c r="BF20" s="18"/>
      <c r="BG20" s="18"/>
      <c r="BH20" s="18"/>
      <c r="BI20" s="18"/>
      <c r="BJ20" s="18"/>
      <c r="BK20" s="18"/>
      <c r="BL20" s="18"/>
      <c r="BM20" s="18"/>
      <c r="BN20" s="19">
        <f t="shared" si="4"/>
        <v>67</v>
      </c>
      <c r="BO20" s="4"/>
      <c r="BP20" s="4"/>
      <c r="BQ20" s="5"/>
      <c r="BR20" s="4"/>
      <c r="BS20" s="4"/>
      <c r="BT20" s="4"/>
      <c r="BU20" s="4"/>
      <c r="BV20" s="4"/>
      <c r="BW20" s="4"/>
      <c r="BX20" s="4"/>
      <c r="BY20" s="4"/>
      <c r="BZ20" s="4"/>
      <c r="CA20" s="4"/>
      <c r="CB20" s="4"/>
      <c r="CC20" s="4"/>
      <c r="CD20" s="4"/>
      <c r="CE20" s="4"/>
    </row>
    <row r="21" spans="1:83" ht="15.75" customHeight="1" x14ac:dyDescent="0.2">
      <c r="A21" s="14">
        <v>12</v>
      </c>
      <c r="B21" s="147"/>
      <c r="C21" s="158" t="s">
        <v>181</v>
      </c>
      <c r="D21" s="159" t="s">
        <v>182</v>
      </c>
      <c r="E21" s="148"/>
      <c r="F21" s="76">
        <v>9</v>
      </c>
      <c r="G21" s="76"/>
      <c r="H21" s="76">
        <v>8</v>
      </c>
      <c r="I21" s="76"/>
      <c r="J21" s="76">
        <v>13</v>
      </c>
      <c r="K21" s="76"/>
      <c r="L21" s="76"/>
      <c r="M21" s="76"/>
      <c r="N21" s="70">
        <f t="shared" si="0"/>
        <v>10</v>
      </c>
      <c r="O21" s="76"/>
      <c r="P21" s="76"/>
      <c r="Q21" s="76"/>
      <c r="R21" s="76"/>
      <c r="S21" s="76"/>
      <c r="T21" s="76"/>
      <c r="U21" s="76"/>
      <c r="V21" s="76"/>
      <c r="W21" s="17" t="str">
        <f t="shared" si="5"/>
        <v/>
      </c>
      <c r="X21" s="134">
        <f t="shared" si="2"/>
        <v>10</v>
      </c>
      <c r="Y21" s="136"/>
      <c r="Z21" s="135" t="str">
        <f t="shared" si="6"/>
        <v/>
      </c>
      <c r="AA21" s="16"/>
      <c r="AB21" s="63" t="str">
        <f t="shared" si="1"/>
        <v>DIEZ</v>
      </c>
      <c r="AC21" s="70">
        <f t="shared" si="3"/>
        <v>10</v>
      </c>
      <c r="AD21" s="18"/>
      <c r="AE21" s="18"/>
      <c r="AF21" s="18"/>
      <c r="AG21" s="18" t="s">
        <v>243</v>
      </c>
      <c r="AH21" s="18" t="s">
        <v>243</v>
      </c>
      <c r="AI21" s="18" t="s">
        <v>243</v>
      </c>
      <c r="AJ21" s="18" t="s">
        <v>243</v>
      </c>
      <c r="AK21" s="18" t="s">
        <v>243</v>
      </c>
      <c r="AL21" s="18" t="s">
        <v>243</v>
      </c>
      <c r="AM21" s="18" t="s">
        <v>243</v>
      </c>
      <c r="AN21" s="18" t="s">
        <v>243</v>
      </c>
      <c r="AO21" s="18" t="s">
        <v>243</v>
      </c>
      <c r="AP21" s="18" t="s">
        <v>243</v>
      </c>
      <c r="AQ21" s="18" t="s">
        <v>243</v>
      </c>
      <c r="AR21" s="18" t="s">
        <v>243</v>
      </c>
      <c r="AS21" s="18"/>
      <c r="AT21" s="18"/>
      <c r="AU21" s="18"/>
      <c r="AV21" s="18"/>
      <c r="AW21" s="18"/>
      <c r="AX21" s="18"/>
      <c r="AY21" s="18"/>
      <c r="AZ21" s="18"/>
      <c r="BA21" s="18"/>
      <c r="BB21" s="18"/>
      <c r="BC21" s="18"/>
      <c r="BD21" s="18"/>
      <c r="BE21" s="18"/>
      <c r="BF21" s="18"/>
      <c r="BG21" s="18"/>
      <c r="BH21" s="18"/>
      <c r="BI21" s="18"/>
      <c r="BJ21" s="18"/>
      <c r="BK21" s="18"/>
      <c r="BL21" s="18"/>
      <c r="BM21" s="18"/>
      <c r="BN21" s="19">
        <f t="shared" si="4"/>
        <v>67</v>
      </c>
      <c r="BO21" s="4"/>
      <c r="BP21" s="4"/>
      <c r="BQ21" s="5"/>
      <c r="BR21" s="4"/>
      <c r="BS21" s="4"/>
      <c r="BT21" s="4"/>
      <c r="BU21" s="4"/>
      <c r="BV21" s="4"/>
      <c r="BW21" s="4"/>
      <c r="BX21" s="4"/>
      <c r="BY21" s="4"/>
      <c r="BZ21" s="4"/>
      <c r="CA21" s="4"/>
      <c r="CB21" s="4"/>
      <c r="CC21" s="4"/>
      <c r="CD21" s="4"/>
      <c r="CE21" s="4"/>
    </row>
    <row r="22" spans="1:83" ht="15.75" customHeight="1" x14ac:dyDescent="0.2">
      <c r="A22" s="14">
        <v>13</v>
      </c>
      <c r="B22" s="147"/>
      <c r="C22" s="158" t="s">
        <v>182</v>
      </c>
      <c r="D22" s="159" t="s">
        <v>183</v>
      </c>
      <c r="E22" s="148"/>
      <c r="F22" s="76">
        <v>8</v>
      </c>
      <c r="G22" s="76"/>
      <c r="H22" s="76">
        <v>13</v>
      </c>
      <c r="I22" s="76"/>
      <c r="J22" s="76">
        <v>13</v>
      </c>
      <c r="K22" s="76"/>
      <c r="L22" s="76"/>
      <c r="M22" s="76"/>
      <c r="N22" s="70">
        <f t="shared" si="0"/>
        <v>11</v>
      </c>
      <c r="O22" s="76"/>
      <c r="P22" s="76"/>
      <c r="Q22" s="76"/>
      <c r="R22" s="76"/>
      <c r="S22" s="76"/>
      <c r="T22" s="76"/>
      <c r="U22" s="76"/>
      <c r="V22" s="76"/>
      <c r="W22" s="17" t="str">
        <f t="shared" si="5"/>
        <v/>
      </c>
      <c r="X22" s="134">
        <f t="shared" si="2"/>
        <v>11</v>
      </c>
      <c r="Y22" s="136"/>
      <c r="Z22" s="135" t="str">
        <f t="shared" si="6"/>
        <v/>
      </c>
      <c r="AA22" s="16"/>
      <c r="AB22" s="63" t="str">
        <f t="shared" si="1"/>
        <v>ONCE</v>
      </c>
      <c r="AC22" s="70">
        <f t="shared" si="3"/>
        <v>11</v>
      </c>
      <c r="AD22" s="18"/>
      <c r="AE22" s="18"/>
      <c r="AF22" s="18"/>
      <c r="AG22" s="18" t="s">
        <v>243</v>
      </c>
      <c r="AH22" s="18" t="s">
        <v>243</v>
      </c>
      <c r="AI22" s="18" t="s">
        <v>243</v>
      </c>
      <c r="AJ22" s="18" t="s">
        <v>243</v>
      </c>
      <c r="AK22" s="18" t="s">
        <v>243</v>
      </c>
      <c r="AL22" s="18" t="s">
        <v>243</v>
      </c>
      <c r="AM22" s="18" t="s">
        <v>243</v>
      </c>
      <c r="AN22" s="18" t="s">
        <v>243</v>
      </c>
      <c r="AO22" s="18" t="s">
        <v>243</v>
      </c>
      <c r="AP22" s="18" t="s">
        <v>243</v>
      </c>
      <c r="AQ22" s="18" t="s">
        <v>243</v>
      </c>
      <c r="AR22" s="18" t="s">
        <v>243</v>
      </c>
      <c r="AS22" s="18"/>
      <c r="AT22" s="18"/>
      <c r="AU22" s="18"/>
      <c r="AV22" s="18"/>
      <c r="AW22" s="18"/>
      <c r="AX22" s="18"/>
      <c r="AY22" s="18"/>
      <c r="AZ22" s="18"/>
      <c r="BA22" s="18"/>
      <c r="BB22" s="18"/>
      <c r="BC22" s="18"/>
      <c r="BD22" s="18"/>
      <c r="BE22" s="18"/>
      <c r="BF22" s="18"/>
      <c r="BG22" s="18"/>
      <c r="BH22" s="18"/>
      <c r="BI22" s="18"/>
      <c r="BJ22" s="18"/>
      <c r="BK22" s="18"/>
      <c r="BL22" s="18"/>
      <c r="BM22" s="18"/>
      <c r="BN22" s="19">
        <f t="shared" si="4"/>
        <v>67</v>
      </c>
      <c r="BO22" s="4"/>
      <c r="BP22" s="4"/>
      <c r="BQ22" s="5"/>
      <c r="BR22" s="4"/>
      <c r="BS22" s="4"/>
      <c r="BT22" s="4"/>
      <c r="BU22" s="4"/>
      <c r="BV22" s="4"/>
      <c r="BW22" s="4"/>
      <c r="BX22" s="4"/>
      <c r="BY22" s="4"/>
      <c r="BZ22" s="4"/>
      <c r="CA22" s="4"/>
      <c r="CB22" s="4"/>
      <c r="CC22" s="4"/>
      <c r="CD22" s="4"/>
      <c r="CE22" s="4"/>
    </row>
    <row r="23" spans="1:83" ht="15.75" customHeight="1" x14ac:dyDescent="0.2">
      <c r="A23" s="14">
        <v>14</v>
      </c>
      <c r="B23" s="147"/>
      <c r="C23" s="158" t="s">
        <v>183</v>
      </c>
      <c r="D23" s="159" t="s">
        <v>184</v>
      </c>
      <c r="E23" s="148"/>
      <c r="F23" s="76">
        <v>11</v>
      </c>
      <c r="G23" s="76"/>
      <c r="H23" s="76">
        <v>12</v>
      </c>
      <c r="I23" s="76"/>
      <c r="J23" s="76">
        <v>13</v>
      </c>
      <c r="K23" s="76"/>
      <c r="L23" s="76"/>
      <c r="M23" s="76"/>
      <c r="N23" s="70">
        <f t="shared" si="0"/>
        <v>12</v>
      </c>
      <c r="O23" s="76"/>
      <c r="P23" s="76"/>
      <c r="Q23" s="76"/>
      <c r="R23" s="76"/>
      <c r="S23" s="76"/>
      <c r="T23" s="76"/>
      <c r="U23" s="76"/>
      <c r="V23" s="76"/>
      <c r="W23" s="17" t="str">
        <f>IF(ISBLANK(O23),"",ROUND(AVERAGE(O23,Q23,S23,U23),0))</f>
        <v/>
      </c>
      <c r="X23" s="134">
        <f t="shared" si="2"/>
        <v>12</v>
      </c>
      <c r="Y23" s="136"/>
      <c r="Z23" s="135" t="str">
        <f>W23</f>
        <v/>
      </c>
      <c r="AA23" s="16"/>
      <c r="AB23" s="63" t="str">
        <f t="shared" si="1"/>
        <v>DOCE</v>
      </c>
      <c r="AC23" s="70">
        <f t="shared" si="3"/>
        <v>12</v>
      </c>
      <c r="AD23" s="18"/>
      <c r="AE23" s="18"/>
      <c r="AF23" s="18"/>
      <c r="AG23" s="18" t="s">
        <v>243</v>
      </c>
      <c r="AH23" s="18" t="s">
        <v>243</v>
      </c>
      <c r="AI23" s="18" t="s">
        <v>243</v>
      </c>
      <c r="AJ23" s="18" t="s">
        <v>243</v>
      </c>
      <c r="AK23" s="18" t="s">
        <v>243</v>
      </c>
      <c r="AL23" s="18" t="s">
        <v>243</v>
      </c>
      <c r="AM23" s="18" t="s">
        <v>243</v>
      </c>
      <c r="AN23" s="18" t="s">
        <v>243</v>
      </c>
      <c r="AO23" s="18" t="s">
        <v>243</v>
      </c>
      <c r="AP23" s="18" t="s">
        <v>243</v>
      </c>
      <c r="AQ23" s="18" t="s">
        <v>243</v>
      </c>
      <c r="AR23" s="18" t="s">
        <v>243</v>
      </c>
      <c r="AS23" s="18"/>
      <c r="AT23" s="18"/>
      <c r="AU23" s="18"/>
      <c r="AV23" s="18"/>
      <c r="AW23" s="18"/>
      <c r="AX23" s="18"/>
      <c r="AY23" s="18"/>
      <c r="AZ23" s="18"/>
      <c r="BA23" s="18"/>
      <c r="BB23" s="18"/>
      <c r="BC23" s="18"/>
      <c r="BD23" s="18"/>
      <c r="BE23" s="18"/>
      <c r="BF23" s="18"/>
      <c r="BG23" s="18"/>
      <c r="BH23" s="18"/>
      <c r="BI23" s="18"/>
      <c r="BJ23" s="18"/>
      <c r="BK23" s="18"/>
      <c r="BL23" s="18"/>
      <c r="BM23" s="18"/>
      <c r="BN23" s="19">
        <f t="shared" si="4"/>
        <v>67</v>
      </c>
      <c r="BO23" s="4"/>
      <c r="BP23" s="4"/>
      <c r="BQ23" s="5"/>
      <c r="BR23" s="4"/>
      <c r="BS23" s="4"/>
      <c r="BT23" s="4"/>
      <c r="BU23" s="4"/>
      <c r="BV23" s="4"/>
      <c r="BW23" s="4"/>
      <c r="BX23" s="4"/>
      <c r="BY23" s="4"/>
      <c r="BZ23" s="4"/>
      <c r="CA23" s="4"/>
      <c r="CB23" s="4"/>
      <c r="CC23" s="4"/>
      <c r="CD23" s="4"/>
      <c r="CE23" s="4"/>
    </row>
    <row r="24" spans="1:83" ht="15.75" customHeight="1" x14ac:dyDescent="0.2">
      <c r="A24" s="14">
        <v>15</v>
      </c>
      <c r="B24" s="147"/>
      <c r="C24" s="158" t="s">
        <v>236</v>
      </c>
      <c r="D24" s="159" t="s">
        <v>185</v>
      </c>
      <c r="E24" s="148"/>
      <c r="F24" s="76">
        <v>13</v>
      </c>
      <c r="G24" s="76"/>
      <c r="H24" s="76">
        <v>14</v>
      </c>
      <c r="I24" s="76"/>
      <c r="J24" s="76">
        <v>16</v>
      </c>
      <c r="K24" s="76"/>
      <c r="L24" s="76"/>
      <c r="M24" s="76"/>
      <c r="N24" s="70">
        <f t="shared" si="0"/>
        <v>14</v>
      </c>
      <c r="O24" s="76"/>
      <c r="P24" s="76"/>
      <c r="Q24" s="76"/>
      <c r="R24" s="76"/>
      <c r="S24" s="76"/>
      <c r="T24" s="76"/>
      <c r="U24" s="76"/>
      <c r="V24" s="76"/>
      <c r="W24" s="17" t="str">
        <f>IF(ISBLANK(O24),"",ROUND(AVERAGE(O24,Q24,S24,U24),0))</f>
        <v/>
      </c>
      <c r="X24" s="134">
        <f t="shared" si="2"/>
        <v>14</v>
      </c>
      <c r="Y24" s="136"/>
      <c r="Z24" s="135" t="str">
        <f>W24</f>
        <v/>
      </c>
      <c r="AA24" s="16"/>
      <c r="AB24" s="63" t="str">
        <f t="shared" si="1"/>
        <v>CATORCE</v>
      </c>
      <c r="AC24" s="70">
        <f t="shared" si="3"/>
        <v>14</v>
      </c>
      <c r="AD24" s="18"/>
      <c r="AE24" s="18"/>
      <c r="AF24" s="18"/>
      <c r="AG24" s="18" t="s">
        <v>243</v>
      </c>
      <c r="AH24" s="18" t="s">
        <v>243</v>
      </c>
      <c r="AI24" s="18" t="s">
        <v>243</v>
      </c>
      <c r="AJ24" s="18" t="s">
        <v>243</v>
      </c>
      <c r="AK24" s="18" t="s">
        <v>243</v>
      </c>
      <c r="AL24" s="18" t="s">
        <v>244</v>
      </c>
      <c r="AM24" s="18" t="s">
        <v>243</v>
      </c>
      <c r="AN24" s="18" t="s">
        <v>243</v>
      </c>
      <c r="AO24" s="18" t="s">
        <v>243</v>
      </c>
      <c r="AP24" s="18" t="s">
        <v>243</v>
      </c>
      <c r="AQ24" s="18" t="s">
        <v>243</v>
      </c>
      <c r="AR24" s="18" t="s">
        <v>243</v>
      </c>
      <c r="AS24" s="18"/>
      <c r="AT24" s="18"/>
      <c r="AU24" s="18"/>
      <c r="AV24" s="18"/>
      <c r="AW24" s="18"/>
      <c r="AX24" s="18"/>
      <c r="AY24" s="18"/>
      <c r="AZ24" s="18"/>
      <c r="BA24" s="18"/>
      <c r="BB24" s="18"/>
      <c r="BC24" s="18"/>
      <c r="BD24" s="18"/>
      <c r="BE24" s="18"/>
      <c r="BF24" s="18"/>
      <c r="BG24" s="18"/>
      <c r="BH24" s="18"/>
      <c r="BI24" s="18"/>
      <c r="BJ24" s="18"/>
      <c r="BK24" s="18"/>
      <c r="BL24" s="18"/>
      <c r="BM24" s="18"/>
      <c r="BN24" s="19">
        <f t="shared" si="4"/>
        <v>61</v>
      </c>
      <c r="BO24" s="4"/>
      <c r="BP24" s="4"/>
      <c r="BQ24" s="5"/>
      <c r="BR24" s="4"/>
      <c r="BS24" s="4"/>
      <c r="BT24" s="4"/>
      <c r="BU24" s="4"/>
      <c r="BV24" s="4"/>
      <c r="BW24" s="4"/>
      <c r="BX24" s="4"/>
      <c r="BY24" s="4"/>
      <c r="BZ24" s="4"/>
      <c r="CA24" s="4"/>
      <c r="CB24" s="4"/>
      <c r="CC24" s="4"/>
      <c r="CD24" s="4"/>
      <c r="CE24" s="4"/>
    </row>
    <row r="25" spans="1:83" ht="15.75" customHeight="1" x14ac:dyDescent="0.2">
      <c r="A25" s="14">
        <v>16</v>
      </c>
      <c r="B25" s="147"/>
      <c r="C25" s="158" t="s">
        <v>246</v>
      </c>
      <c r="D25" s="159"/>
      <c r="E25" s="148"/>
      <c r="F25" s="76">
        <v>1</v>
      </c>
      <c r="G25" s="76"/>
      <c r="H25" s="76">
        <v>4</v>
      </c>
      <c r="I25" s="76"/>
      <c r="J25" s="76">
        <v>8</v>
      </c>
      <c r="K25" s="76"/>
      <c r="L25" s="76"/>
      <c r="M25" s="76"/>
      <c r="N25" s="70">
        <f t="shared" si="0"/>
        <v>4</v>
      </c>
      <c r="O25" s="76"/>
      <c r="P25" s="76"/>
      <c r="Q25" s="76"/>
      <c r="R25" s="76"/>
      <c r="S25" s="76"/>
      <c r="T25" s="76"/>
      <c r="U25" s="76"/>
      <c r="V25" s="76"/>
      <c r="W25" s="17"/>
      <c r="X25" s="134">
        <f t="shared" si="2"/>
        <v>4</v>
      </c>
      <c r="Y25" s="136"/>
      <c r="Z25" s="135"/>
      <c r="AA25" s="16"/>
      <c r="AB25" s="63" t="str">
        <f t="shared" si="1"/>
        <v>CUATRO</v>
      </c>
      <c r="AC25" s="70">
        <f t="shared" si="3"/>
        <v>4</v>
      </c>
      <c r="AD25" s="18"/>
      <c r="AE25" s="18"/>
      <c r="AF25" s="18"/>
      <c r="AG25" s="18" t="s">
        <v>244</v>
      </c>
      <c r="AH25" s="18" t="s">
        <v>244</v>
      </c>
      <c r="AI25" s="18" t="s">
        <v>244</v>
      </c>
      <c r="AJ25" s="18" t="s">
        <v>243</v>
      </c>
      <c r="AK25" s="18" t="s">
        <v>243</v>
      </c>
      <c r="AL25" s="18" t="s">
        <v>243</v>
      </c>
      <c r="AM25" s="18" t="s">
        <v>243</v>
      </c>
      <c r="AN25" s="18" t="s">
        <v>244</v>
      </c>
      <c r="AO25" s="18" t="s">
        <v>243</v>
      </c>
      <c r="AP25" s="18" t="s">
        <v>243</v>
      </c>
      <c r="AQ25" s="18" t="s">
        <v>243</v>
      </c>
      <c r="AR25" s="18" t="s">
        <v>243</v>
      </c>
      <c r="AS25" s="18"/>
      <c r="AT25" s="18"/>
      <c r="AU25" s="18"/>
      <c r="AV25" s="18"/>
      <c r="AW25" s="18"/>
      <c r="AX25" s="18"/>
      <c r="AY25" s="18"/>
      <c r="AZ25" s="18"/>
      <c r="BA25" s="18"/>
      <c r="BB25" s="18"/>
      <c r="BC25" s="18"/>
      <c r="BD25" s="18"/>
      <c r="BE25" s="18"/>
      <c r="BF25" s="18"/>
      <c r="BG25" s="18"/>
      <c r="BH25" s="18"/>
      <c r="BI25" s="18"/>
      <c r="BJ25" s="18"/>
      <c r="BK25" s="18"/>
      <c r="BL25" s="18"/>
      <c r="BM25" s="18"/>
      <c r="BN25" s="19">
        <f t="shared" si="4"/>
        <v>44</v>
      </c>
      <c r="BO25" s="4"/>
      <c r="BP25" s="4"/>
      <c r="BQ25" s="5"/>
      <c r="BR25" s="4"/>
      <c r="BS25" s="4"/>
      <c r="BT25" s="4"/>
      <c r="BU25" s="4"/>
      <c r="BV25" s="4"/>
      <c r="BW25" s="4"/>
      <c r="BX25" s="4"/>
      <c r="BY25" s="4"/>
      <c r="BZ25" s="4"/>
      <c r="CA25" s="4"/>
      <c r="CB25" s="4"/>
      <c r="CC25" s="4"/>
      <c r="CD25" s="4"/>
      <c r="CE25" s="4"/>
    </row>
    <row r="26" spans="1:83" ht="15.75" customHeight="1" x14ac:dyDescent="0.2">
      <c r="A26" s="14">
        <v>17</v>
      </c>
      <c r="B26" s="147"/>
      <c r="C26" s="158" t="s">
        <v>235</v>
      </c>
      <c r="D26" s="159" t="s">
        <v>186</v>
      </c>
      <c r="E26" s="148"/>
      <c r="F26" s="76">
        <v>6</v>
      </c>
      <c r="G26" s="76"/>
      <c r="H26" s="76">
        <v>9</v>
      </c>
      <c r="I26" s="76"/>
      <c r="J26" s="76" t="s">
        <v>262</v>
      </c>
      <c r="K26" s="76"/>
      <c r="L26" s="76"/>
      <c r="M26" s="76"/>
      <c r="N26" s="70">
        <f t="shared" si="0"/>
        <v>8</v>
      </c>
      <c r="O26" s="76"/>
      <c r="P26" s="76"/>
      <c r="Q26" s="76"/>
      <c r="R26" s="76"/>
      <c r="S26" s="76"/>
      <c r="T26" s="76"/>
      <c r="U26" s="76"/>
      <c r="V26" s="76"/>
      <c r="W26" s="17" t="str">
        <f t="shared" si="5"/>
        <v/>
      </c>
      <c r="X26" s="134">
        <f t="shared" si="2"/>
        <v>8</v>
      </c>
      <c r="Y26" s="136"/>
      <c r="Z26" s="135" t="str">
        <f t="shared" si="6"/>
        <v/>
      </c>
      <c r="AA26" s="16"/>
      <c r="AB26" s="63" t="str">
        <f t="shared" si="1"/>
        <v>OCHO</v>
      </c>
      <c r="AC26" s="70">
        <f t="shared" si="3"/>
        <v>8</v>
      </c>
      <c r="AD26" s="18"/>
      <c r="AE26" s="18"/>
      <c r="AF26" s="18"/>
      <c r="AG26" s="18" t="s">
        <v>244</v>
      </c>
      <c r="AH26" s="18" t="s">
        <v>243</v>
      </c>
      <c r="AI26" s="18" t="s">
        <v>243</v>
      </c>
      <c r="AJ26" s="18" t="s">
        <v>243</v>
      </c>
      <c r="AK26" s="18" t="s">
        <v>243</v>
      </c>
      <c r="AL26" s="18" t="s">
        <v>243</v>
      </c>
      <c r="AM26" s="18" t="s">
        <v>243</v>
      </c>
      <c r="AN26" s="18" t="s">
        <v>243</v>
      </c>
      <c r="AO26" s="18" t="s">
        <v>243</v>
      </c>
      <c r="AP26" s="18" t="s">
        <v>243</v>
      </c>
      <c r="AQ26" s="18" t="s">
        <v>243</v>
      </c>
      <c r="AR26" s="18" t="s">
        <v>243</v>
      </c>
      <c r="AS26" s="18"/>
      <c r="AT26" s="18"/>
      <c r="AU26" s="18"/>
      <c r="AV26" s="18"/>
      <c r="AW26" s="18"/>
      <c r="AX26" s="18"/>
      <c r="AY26" s="18"/>
      <c r="AZ26" s="18"/>
      <c r="BA26" s="18"/>
      <c r="BB26" s="18"/>
      <c r="BC26" s="18"/>
      <c r="BD26" s="18"/>
      <c r="BE26" s="18"/>
      <c r="BF26" s="18"/>
      <c r="BG26" s="18"/>
      <c r="BH26" s="18"/>
      <c r="BI26" s="18"/>
      <c r="BJ26" s="18"/>
      <c r="BK26" s="18"/>
      <c r="BL26" s="18"/>
      <c r="BM26" s="18"/>
      <c r="BN26" s="19">
        <f t="shared" si="4"/>
        <v>61</v>
      </c>
      <c r="BO26" s="4"/>
      <c r="BP26" s="4"/>
      <c r="BQ26" s="5"/>
      <c r="BR26" s="4"/>
      <c r="BS26" s="4"/>
      <c r="BT26" s="4"/>
      <c r="BU26" s="4"/>
      <c r="BV26" s="4"/>
      <c r="BW26" s="4"/>
      <c r="BX26" s="4"/>
      <c r="BY26" s="4"/>
      <c r="BZ26" s="4"/>
      <c r="CA26" s="4"/>
      <c r="CB26" s="4"/>
      <c r="CC26" s="4"/>
      <c r="CD26" s="4"/>
      <c r="CE26" s="4"/>
    </row>
    <row r="27" spans="1:83" ht="15.75" customHeight="1" x14ac:dyDescent="0.2">
      <c r="A27" s="14">
        <v>18</v>
      </c>
      <c r="B27" s="147"/>
      <c r="C27" s="158" t="s">
        <v>234</v>
      </c>
      <c r="D27" s="159" t="s">
        <v>187</v>
      </c>
      <c r="E27" s="148"/>
      <c r="F27" s="76">
        <v>10</v>
      </c>
      <c r="G27" s="76"/>
      <c r="H27" s="76">
        <v>14</v>
      </c>
      <c r="I27" s="76"/>
      <c r="J27" s="76">
        <v>15</v>
      </c>
      <c r="K27" s="76"/>
      <c r="L27" s="76"/>
      <c r="M27" s="76"/>
      <c r="N27" s="70">
        <f t="shared" si="0"/>
        <v>13</v>
      </c>
      <c r="O27" s="76"/>
      <c r="P27" s="76"/>
      <c r="Q27" s="76"/>
      <c r="R27" s="76"/>
      <c r="S27" s="76"/>
      <c r="T27" s="76"/>
      <c r="U27" s="76"/>
      <c r="V27" s="76"/>
      <c r="W27" s="17" t="str">
        <f t="shared" si="5"/>
        <v/>
      </c>
      <c r="X27" s="134">
        <f>N27</f>
        <v>13</v>
      </c>
      <c r="Y27" s="136"/>
      <c r="Z27" s="135" t="str">
        <f>W27</f>
        <v/>
      </c>
      <c r="AA27" s="16"/>
      <c r="AB27" s="63" t="str">
        <f t="shared" si="1"/>
        <v>TRECE</v>
      </c>
      <c r="AC27" s="70">
        <f t="shared" si="3"/>
        <v>13</v>
      </c>
      <c r="AD27" s="18"/>
      <c r="AE27" s="18"/>
      <c r="AF27" s="18"/>
      <c r="AG27" s="18" t="s">
        <v>243</v>
      </c>
      <c r="AH27" s="18" t="s">
        <v>243</v>
      </c>
      <c r="AI27" s="18" t="s">
        <v>243</v>
      </c>
      <c r="AJ27" s="18" t="s">
        <v>243</v>
      </c>
      <c r="AK27" s="18" t="s">
        <v>244</v>
      </c>
      <c r="AL27" s="18" t="s">
        <v>243</v>
      </c>
      <c r="AM27" s="18" t="s">
        <v>243</v>
      </c>
      <c r="AN27" s="18" t="s">
        <v>243</v>
      </c>
      <c r="AO27" s="18" t="s">
        <v>243</v>
      </c>
      <c r="AP27" s="18" t="s">
        <v>243</v>
      </c>
      <c r="AQ27" s="18" t="s">
        <v>243</v>
      </c>
      <c r="AR27" s="18" t="s">
        <v>243</v>
      </c>
      <c r="AS27" s="18"/>
      <c r="AT27" s="18"/>
      <c r="AU27" s="18"/>
      <c r="AV27" s="18"/>
      <c r="AW27" s="18"/>
      <c r="AX27" s="18"/>
      <c r="AY27" s="18"/>
      <c r="AZ27" s="18"/>
      <c r="BA27" s="18"/>
      <c r="BB27" s="18"/>
      <c r="BC27" s="18"/>
      <c r="BD27" s="18"/>
      <c r="BE27" s="18"/>
      <c r="BF27" s="18"/>
      <c r="BG27" s="18"/>
      <c r="BH27" s="18"/>
      <c r="BI27" s="18"/>
      <c r="BJ27" s="18"/>
      <c r="BK27" s="18"/>
      <c r="BL27" s="18"/>
      <c r="BM27" s="18"/>
      <c r="BN27" s="19">
        <f t="shared" si="4"/>
        <v>61</v>
      </c>
      <c r="BO27" s="4"/>
      <c r="BP27" s="4"/>
      <c r="BQ27" s="5"/>
      <c r="BR27" s="4"/>
      <c r="BS27" s="4"/>
      <c r="BT27" s="4"/>
      <c r="BU27" s="4"/>
      <c r="BV27" s="4"/>
      <c r="BW27" s="4"/>
      <c r="BX27" s="4"/>
      <c r="BY27" s="4"/>
      <c r="BZ27" s="4"/>
      <c r="CA27" s="4"/>
      <c r="CB27" s="4"/>
      <c r="CC27" s="4"/>
      <c r="CD27" s="4"/>
      <c r="CE27" s="4"/>
    </row>
    <row r="28" spans="1:83" ht="15.75" customHeight="1" x14ac:dyDescent="0.2">
      <c r="A28" s="14">
        <v>19</v>
      </c>
      <c r="B28" s="147"/>
      <c r="C28" s="158" t="s">
        <v>186</v>
      </c>
      <c r="D28" s="159" t="s">
        <v>188</v>
      </c>
      <c r="E28" s="148"/>
      <c r="F28" s="76">
        <v>12</v>
      </c>
      <c r="G28" s="76"/>
      <c r="H28" s="76">
        <v>8</v>
      </c>
      <c r="I28" s="76"/>
      <c r="J28" s="76">
        <v>15</v>
      </c>
      <c r="K28" s="76"/>
      <c r="L28" s="76"/>
      <c r="M28" s="76"/>
      <c r="N28" s="70">
        <f t="shared" si="0"/>
        <v>12</v>
      </c>
      <c r="O28" s="76"/>
      <c r="P28" s="76"/>
      <c r="Q28" s="76"/>
      <c r="R28" s="76"/>
      <c r="S28" s="76"/>
      <c r="T28" s="76"/>
      <c r="U28" s="76"/>
      <c r="V28" s="76"/>
      <c r="W28" s="17" t="str">
        <f t="shared" si="5"/>
        <v/>
      </c>
      <c r="X28" s="134">
        <f t="shared" ref="X28:X66" si="7">N28</f>
        <v>12</v>
      </c>
      <c r="Y28" s="136"/>
      <c r="Z28" s="135"/>
      <c r="AA28" s="16"/>
      <c r="AB28" s="63" t="str">
        <f t="shared" si="1"/>
        <v>DOCE</v>
      </c>
      <c r="AC28" s="70">
        <f t="shared" si="3"/>
        <v>12</v>
      </c>
      <c r="AD28" s="18"/>
      <c r="AE28" s="18"/>
      <c r="AF28" s="18"/>
      <c r="AG28" s="18" t="s">
        <v>243</v>
      </c>
      <c r="AH28" s="18" t="s">
        <v>243</v>
      </c>
      <c r="AI28" s="18" t="s">
        <v>243</v>
      </c>
      <c r="AJ28" s="18" t="s">
        <v>243</v>
      </c>
      <c r="AK28" s="18" t="s">
        <v>243</v>
      </c>
      <c r="AL28" s="18" t="s">
        <v>243</v>
      </c>
      <c r="AM28" s="18" t="s">
        <v>243</v>
      </c>
      <c r="AN28" s="18" t="s">
        <v>243</v>
      </c>
      <c r="AO28" s="18" t="s">
        <v>243</v>
      </c>
      <c r="AP28" s="18" t="s">
        <v>243</v>
      </c>
      <c r="AQ28" s="18" t="s">
        <v>243</v>
      </c>
      <c r="AR28" s="18" t="s">
        <v>243</v>
      </c>
      <c r="AS28" s="18"/>
      <c r="AT28" s="18"/>
      <c r="AU28" s="18"/>
      <c r="AV28" s="18"/>
      <c r="AW28" s="18"/>
      <c r="AX28" s="18"/>
      <c r="AY28" s="18"/>
      <c r="AZ28" s="18"/>
      <c r="BA28" s="18"/>
      <c r="BB28" s="18"/>
      <c r="BC28" s="18"/>
      <c r="BD28" s="18"/>
      <c r="BE28" s="18"/>
      <c r="BF28" s="18"/>
      <c r="BG28" s="18"/>
      <c r="BH28" s="18"/>
      <c r="BI28" s="18"/>
      <c r="BJ28" s="18"/>
      <c r="BK28" s="18"/>
      <c r="BL28" s="18"/>
      <c r="BM28" s="18"/>
      <c r="BN28" s="19">
        <f t="shared" si="4"/>
        <v>67</v>
      </c>
      <c r="BO28" s="4"/>
      <c r="BP28" s="4"/>
      <c r="BQ28" s="5"/>
      <c r="BR28" s="4"/>
      <c r="BS28" s="4"/>
      <c r="BT28" s="4"/>
      <c r="BU28" s="4"/>
      <c r="BV28" s="4"/>
      <c r="BW28" s="4"/>
      <c r="BX28" s="4"/>
      <c r="BY28" s="4"/>
      <c r="BZ28" s="4"/>
      <c r="CA28" s="4"/>
      <c r="CB28" s="4"/>
      <c r="CC28" s="4"/>
      <c r="CD28" s="4"/>
      <c r="CE28" s="4"/>
    </row>
    <row r="29" spans="1:83" ht="15.75" customHeight="1" x14ac:dyDescent="0.2">
      <c r="A29" s="14">
        <v>20</v>
      </c>
      <c r="B29" s="147"/>
      <c r="C29" s="158" t="s">
        <v>187</v>
      </c>
      <c r="D29" s="159" t="s">
        <v>189</v>
      </c>
      <c r="E29" s="148"/>
      <c r="F29" s="76">
        <v>9</v>
      </c>
      <c r="G29" s="76"/>
      <c r="H29" s="76">
        <v>10</v>
      </c>
      <c r="I29" s="76"/>
      <c r="J29" s="76">
        <v>13</v>
      </c>
      <c r="K29" s="76"/>
      <c r="L29" s="76"/>
      <c r="M29" s="76"/>
      <c r="N29" s="70">
        <f t="shared" si="0"/>
        <v>11</v>
      </c>
      <c r="O29" s="76"/>
      <c r="P29" s="76"/>
      <c r="Q29" s="76"/>
      <c r="R29" s="76"/>
      <c r="S29" s="76"/>
      <c r="T29" s="76"/>
      <c r="U29" s="76"/>
      <c r="V29" s="76"/>
      <c r="W29" s="17"/>
      <c r="X29" s="134">
        <f t="shared" si="7"/>
        <v>11</v>
      </c>
      <c r="Y29" s="136"/>
      <c r="Z29" s="135"/>
      <c r="AA29" s="16"/>
      <c r="AB29" s="63" t="str">
        <f t="shared" si="1"/>
        <v>ONCE</v>
      </c>
      <c r="AC29" s="70">
        <f t="shared" si="3"/>
        <v>11</v>
      </c>
      <c r="AD29" s="18"/>
      <c r="AE29" s="18"/>
      <c r="AF29" s="18"/>
      <c r="AG29" s="18" t="s">
        <v>243</v>
      </c>
      <c r="AH29" s="18" t="s">
        <v>243</v>
      </c>
      <c r="AI29" s="18" t="s">
        <v>243</v>
      </c>
      <c r="AJ29" s="18" t="s">
        <v>243</v>
      </c>
      <c r="AK29" s="18" t="s">
        <v>243</v>
      </c>
      <c r="AL29" s="18" t="s">
        <v>243</v>
      </c>
      <c r="AM29" s="18" t="s">
        <v>243</v>
      </c>
      <c r="AN29" s="18" t="s">
        <v>243</v>
      </c>
      <c r="AO29" s="18" t="s">
        <v>243</v>
      </c>
      <c r="AP29" s="18" t="s">
        <v>243</v>
      </c>
      <c r="AQ29" s="18" t="s">
        <v>243</v>
      </c>
      <c r="AR29" s="18" t="s">
        <v>243</v>
      </c>
      <c r="AS29" s="18"/>
      <c r="AT29" s="18"/>
      <c r="AU29" s="18"/>
      <c r="AV29" s="18"/>
      <c r="AW29" s="18"/>
      <c r="AX29" s="18"/>
      <c r="AY29" s="18"/>
      <c r="AZ29" s="18"/>
      <c r="BA29" s="18"/>
      <c r="BB29" s="18"/>
      <c r="BC29" s="18"/>
      <c r="BD29" s="18"/>
      <c r="BE29" s="18"/>
      <c r="BF29" s="18"/>
      <c r="BG29" s="18"/>
      <c r="BH29" s="18"/>
      <c r="BI29" s="18"/>
      <c r="BJ29" s="18"/>
      <c r="BK29" s="18"/>
      <c r="BL29" s="18"/>
      <c r="BM29" s="18"/>
      <c r="BN29" s="19">
        <f t="shared" si="4"/>
        <v>67</v>
      </c>
      <c r="BO29" s="4"/>
      <c r="BP29" s="4"/>
      <c r="BQ29" s="5"/>
      <c r="BR29" s="4"/>
      <c r="BS29" s="4"/>
      <c r="BT29" s="4"/>
      <c r="BU29" s="4"/>
      <c r="BV29" s="4"/>
      <c r="BW29" s="4"/>
      <c r="BX29" s="4"/>
      <c r="BY29" s="4"/>
      <c r="BZ29" s="4"/>
      <c r="CA29" s="4"/>
      <c r="CB29" s="4"/>
      <c r="CC29" s="4"/>
      <c r="CD29" s="4"/>
      <c r="CE29" s="4"/>
    </row>
    <row r="30" spans="1:83" ht="15.75" customHeight="1" x14ac:dyDescent="0.2">
      <c r="A30" s="14">
        <v>21</v>
      </c>
      <c r="B30" s="147"/>
      <c r="C30" s="158" t="s">
        <v>188</v>
      </c>
      <c r="D30" s="159" t="s">
        <v>190</v>
      </c>
      <c r="E30" s="148"/>
      <c r="F30" s="76">
        <v>13</v>
      </c>
      <c r="G30" s="76"/>
      <c r="H30" s="76">
        <v>9</v>
      </c>
      <c r="I30" s="76"/>
      <c r="J30" s="76">
        <v>17</v>
      </c>
      <c r="K30" s="76"/>
      <c r="L30" s="76"/>
      <c r="M30" s="76"/>
      <c r="N30" s="70">
        <f t="shared" si="0"/>
        <v>13</v>
      </c>
      <c r="O30" s="76"/>
      <c r="P30" s="76"/>
      <c r="Q30" s="76"/>
      <c r="R30" s="76"/>
      <c r="S30" s="76"/>
      <c r="T30" s="76"/>
      <c r="U30" s="76"/>
      <c r="V30" s="76"/>
      <c r="W30" s="17"/>
      <c r="X30" s="134">
        <f t="shared" si="7"/>
        <v>13</v>
      </c>
      <c r="Y30" s="136"/>
      <c r="Z30" s="135"/>
      <c r="AA30" s="16"/>
      <c r="AB30" s="63" t="str">
        <f t="shared" si="1"/>
        <v>TRECE</v>
      </c>
      <c r="AC30" s="70">
        <f t="shared" si="3"/>
        <v>13</v>
      </c>
      <c r="AD30" s="18"/>
      <c r="AE30" s="18"/>
      <c r="AF30" s="18"/>
      <c r="AG30" s="18" t="s">
        <v>243</v>
      </c>
      <c r="AH30" s="18" t="s">
        <v>243</v>
      </c>
      <c r="AI30" s="18" t="s">
        <v>243</v>
      </c>
      <c r="AJ30" s="18" t="s">
        <v>243</v>
      </c>
      <c r="AK30" s="18" t="s">
        <v>243</v>
      </c>
      <c r="AL30" s="18" t="s">
        <v>243</v>
      </c>
      <c r="AM30" s="18" t="s">
        <v>243</v>
      </c>
      <c r="AN30" s="18" t="s">
        <v>243</v>
      </c>
      <c r="AO30" s="18" t="s">
        <v>243</v>
      </c>
      <c r="AP30" s="18" t="s">
        <v>243</v>
      </c>
      <c r="AQ30" s="18" t="s">
        <v>243</v>
      </c>
      <c r="AR30" s="18" t="s">
        <v>243</v>
      </c>
      <c r="AS30" s="18"/>
      <c r="AT30" s="18"/>
      <c r="AU30" s="18"/>
      <c r="AV30" s="18"/>
      <c r="AW30" s="18"/>
      <c r="AX30" s="18"/>
      <c r="AY30" s="18"/>
      <c r="AZ30" s="18"/>
      <c r="BA30" s="18"/>
      <c r="BB30" s="18"/>
      <c r="BC30" s="18"/>
      <c r="BD30" s="18"/>
      <c r="BE30" s="18"/>
      <c r="BF30" s="18"/>
      <c r="BG30" s="18"/>
      <c r="BH30" s="18"/>
      <c r="BI30" s="18"/>
      <c r="BJ30" s="18"/>
      <c r="BK30" s="18"/>
      <c r="BL30" s="18"/>
      <c r="BM30" s="18"/>
      <c r="BN30" s="19">
        <f t="shared" si="4"/>
        <v>67</v>
      </c>
      <c r="BO30" s="4"/>
      <c r="BP30" s="4"/>
      <c r="BQ30" s="5"/>
      <c r="BR30" s="4"/>
      <c r="BS30" s="4"/>
      <c r="BT30" s="4"/>
      <c r="BU30" s="4"/>
      <c r="BV30" s="4"/>
      <c r="BW30" s="4"/>
      <c r="BX30" s="4"/>
      <c r="BY30" s="4"/>
      <c r="BZ30" s="4"/>
      <c r="CA30" s="4"/>
      <c r="CB30" s="4"/>
      <c r="CC30" s="4"/>
      <c r="CD30" s="4"/>
      <c r="CE30" s="4"/>
    </row>
    <row r="31" spans="1:83" ht="15.75" customHeight="1" x14ac:dyDescent="0.2">
      <c r="A31" s="14">
        <v>22</v>
      </c>
      <c r="B31" s="147"/>
      <c r="C31" s="158" t="s">
        <v>189</v>
      </c>
      <c r="D31" s="159" t="s">
        <v>191</v>
      </c>
      <c r="E31" s="148"/>
      <c r="F31" s="76">
        <v>10</v>
      </c>
      <c r="G31" s="76"/>
      <c r="H31" s="76">
        <v>13</v>
      </c>
      <c r="I31" s="76"/>
      <c r="J31" s="76">
        <v>16</v>
      </c>
      <c r="K31" s="76"/>
      <c r="L31" s="76"/>
      <c r="M31" s="76"/>
      <c r="N31" s="70">
        <f t="shared" si="0"/>
        <v>13</v>
      </c>
      <c r="O31" s="76"/>
      <c r="P31" s="76"/>
      <c r="Q31" s="76"/>
      <c r="R31" s="76"/>
      <c r="S31" s="76"/>
      <c r="T31" s="76"/>
      <c r="U31" s="76"/>
      <c r="V31" s="76"/>
      <c r="W31" s="17"/>
      <c r="X31" s="134">
        <f t="shared" si="7"/>
        <v>13</v>
      </c>
      <c r="Y31" s="136"/>
      <c r="Z31" s="135"/>
      <c r="AA31" s="16"/>
      <c r="AB31" s="63" t="str">
        <f t="shared" si="1"/>
        <v>TRECE</v>
      </c>
      <c r="AC31" s="70">
        <f t="shared" si="3"/>
        <v>13</v>
      </c>
      <c r="AD31" s="18"/>
      <c r="AE31" s="18"/>
      <c r="AF31" s="18"/>
      <c r="AG31" s="18" t="s">
        <v>243</v>
      </c>
      <c r="AH31" s="18" t="s">
        <v>243</v>
      </c>
      <c r="AI31" s="18" t="s">
        <v>243</v>
      </c>
      <c r="AJ31" s="18" t="s">
        <v>243</v>
      </c>
      <c r="AK31" s="18" t="s">
        <v>243</v>
      </c>
      <c r="AL31" s="18" t="s">
        <v>243</v>
      </c>
      <c r="AM31" s="18" t="s">
        <v>243</v>
      </c>
      <c r="AN31" s="18" t="s">
        <v>243</v>
      </c>
      <c r="AO31" s="18" t="s">
        <v>243</v>
      </c>
      <c r="AP31" s="18" t="s">
        <v>243</v>
      </c>
      <c r="AQ31" s="18" t="s">
        <v>243</v>
      </c>
      <c r="AR31" s="18" t="s">
        <v>243</v>
      </c>
      <c r="AS31" s="18"/>
      <c r="AT31" s="18"/>
      <c r="AU31" s="18"/>
      <c r="AV31" s="18"/>
      <c r="AW31" s="18"/>
      <c r="AX31" s="18"/>
      <c r="AY31" s="18"/>
      <c r="AZ31" s="18"/>
      <c r="BA31" s="18"/>
      <c r="BB31" s="18"/>
      <c r="BC31" s="18"/>
      <c r="BD31" s="18"/>
      <c r="BE31" s="18"/>
      <c r="BF31" s="18"/>
      <c r="BG31" s="18"/>
      <c r="BH31" s="18"/>
      <c r="BI31" s="18"/>
      <c r="BJ31" s="18"/>
      <c r="BK31" s="18"/>
      <c r="BL31" s="18"/>
      <c r="BM31" s="18"/>
      <c r="BN31" s="19">
        <f t="shared" si="4"/>
        <v>67</v>
      </c>
      <c r="BO31" s="4"/>
      <c r="BP31" s="4"/>
      <c r="BQ31" s="5"/>
      <c r="BR31" s="4"/>
      <c r="BS31" s="4"/>
      <c r="BT31" s="4"/>
      <c r="BU31" s="4"/>
      <c r="BV31" s="4"/>
      <c r="BW31" s="4"/>
      <c r="BX31" s="4"/>
      <c r="BY31" s="4"/>
      <c r="BZ31" s="4"/>
      <c r="CA31" s="4"/>
      <c r="CB31" s="4"/>
      <c r="CC31" s="4"/>
      <c r="CD31" s="4"/>
      <c r="CE31" s="4"/>
    </row>
    <row r="32" spans="1:83" ht="15.75" customHeight="1" x14ac:dyDescent="0.2">
      <c r="A32" s="14">
        <v>23</v>
      </c>
      <c r="B32" s="147"/>
      <c r="C32" s="158" t="s">
        <v>233</v>
      </c>
      <c r="D32" s="159" t="s">
        <v>192</v>
      </c>
      <c r="E32" s="148"/>
      <c r="F32" s="76">
        <v>8</v>
      </c>
      <c r="G32" s="76"/>
      <c r="H32" s="76">
        <v>12</v>
      </c>
      <c r="I32" s="76"/>
      <c r="J32" s="76">
        <v>11</v>
      </c>
      <c r="K32" s="76"/>
      <c r="L32" s="76"/>
      <c r="M32" s="76"/>
      <c r="N32" s="70">
        <f t="shared" si="0"/>
        <v>10</v>
      </c>
      <c r="O32" s="76"/>
      <c r="P32" s="76"/>
      <c r="Q32" s="76"/>
      <c r="R32" s="76"/>
      <c r="S32" s="76"/>
      <c r="T32" s="76"/>
      <c r="U32" s="76"/>
      <c r="V32" s="76"/>
      <c r="W32" s="17"/>
      <c r="X32" s="134">
        <f t="shared" si="7"/>
        <v>10</v>
      </c>
      <c r="Y32" s="136"/>
      <c r="Z32" s="135"/>
      <c r="AA32" s="16"/>
      <c r="AB32" s="63" t="str">
        <f t="shared" si="1"/>
        <v>DIEZ</v>
      </c>
      <c r="AC32" s="70">
        <f t="shared" si="3"/>
        <v>10</v>
      </c>
      <c r="AD32" s="18"/>
      <c r="AE32" s="18"/>
      <c r="AF32" s="18"/>
      <c r="AG32" s="18" t="s">
        <v>244</v>
      </c>
      <c r="AH32" s="18" t="s">
        <v>243</v>
      </c>
      <c r="AI32" s="18" t="s">
        <v>243</v>
      </c>
      <c r="AJ32" s="18" t="s">
        <v>243</v>
      </c>
      <c r="AK32" s="18" t="s">
        <v>243</v>
      </c>
      <c r="AL32" s="18" t="s">
        <v>243</v>
      </c>
      <c r="AM32" s="18" t="s">
        <v>243</v>
      </c>
      <c r="AN32" s="18" t="s">
        <v>243</v>
      </c>
      <c r="AO32" s="18" t="s">
        <v>243</v>
      </c>
      <c r="AP32" s="18" t="s">
        <v>243</v>
      </c>
      <c r="AQ32" s="18" t="s">
        <v>243</v>
      </c>
      <c r="AR32" s="18" t="s">
        <v>243</v>
      </c>
      <c r="AS32" s="18"/>
      <c r="AT32" s="18"/>
      <c r="AU32" s="18"/>
      <c r="AV32" s="18"/>
      <c r="AW32" s="18"/>
      <c r="AX32" s="18"/>
      <c r="AY32" s="18"/>
      <c r="AZ32" s="18"/>
      <c r="BA32" s="18"/>
      <c r="BB32" s="18"/>
      <c r="BC32" s="18"/>
      <c r="BD32" s="18"/>
      <c r="BE32" s="18"/>
      <c r="BF32" s="18"/>
      <c r="BG32" s="18"/>
      <c r="BH32" s="18"/>
      <c r="BI32" s="18"/>
      <c r="BJ32" s="18"/>
      <c r="BK32" s="18"/>
      <c r="BL32" s="18"/>
      <c r="BM32" s="18"/>
      <c r="BN32" s="19">
        <f t="shared" si="4"/>
        <v>61</v>
      </c>
      <c r="BO32" s="4"/>
      <c r="BP32" s="4"/>
      <c r="BQ32" s="5"/>
      <c r="BR32" s="4"/>
      <c r="BS32" s="4"/>
      <c r="BT32" s="4"/>
      <c r="BU32" s="4"/>
      <c r="BV32" s="4"/>
      <c r="BW32" s="4"/>
      <c r="BX32" s="4"/>
      <c r="BY32" s="4"/>
      <c r="BZ32" s="4"/>
      <c r="CA32" s="4"/>
      <c r="CB32" s="4"/>
      <c r="CC32" s="4"/>
      <c r="CD32" s="4"/>
      <c r="CE32" s="4"/>
    </row>
    <row r="33" spans="1:83" ht="15.75" customHeight="1" x14ac:dyDescent="0.2">
      <c r="A33" s="14">
        <v>24</v>
      </c>
      <c r="B33" s="147"/>
      <c r="C33" s="158" t="s">
        <v>190</v>
      </c>
      <c r="D33" s="159" t="s">
        <v>193</v>
      </c>
      <c r="E33" s="148"/>
      <c r="F33" s="76">
        <v>11</v>
      </c>
      <c r="G33" s="76"/>
      <c r="H33" s="76">
        <v>13</v>
      </c>
      <c r="I33" s="76"/>
      <c r="J33" s="76">
        <v>16</v>
      </c>
      <c r="K33" s="76"/>
      <c r="L33" s="76"/>
      <c r="M33" s="76"/>
      <c r="N33" s="70">
        <f t="shared" si="0"/>
        <v>13</v>
      </c>
      <c r="O33" s="76"/>
      <c r="P33" s="76"/>
      <c r="Q33" s="76"/>
      <c r="R33" s="76"/>
      <c r="S33" s="76"/>
      <c r="T33" s="76"/>
      <c r="U33" s="76"/>
      <c r="V33" s="76"/>
      <c r="W33" s="17"/>
      <c r="X33" s="134">
        <f t="shared" si="7"/>
        <v>13</v>
      </c>
      <c r="Y33" s="136"/>
      <c r="Z33" s="135"/>
      <c r="AA33" s="16"/>
      <c r="AB33" s="63" t="str">
        <f t="shared" si="1"/>
        <v>TRECE</v>
      </c>
      <c r="AC33" s="70">
        <f t="shared" si="3"/>
        <v>13</v>
      </c>
      <c r="AD33" s="18"/>
      <c r="AE33" s="18"/>
      <c r="AF33" s="18"/>
      <c r="AG33" s="18" t="s">
        <v>243</v>
      </c>
      <c r="AH33" s="18" t="s">
        <v>243</v>
      </c>
      <c r="AI33" s="18" t="s">
        <v>243</v>
      </c>
      <c r="AJ33" s="18" t="s">
        <v>243</v>
      </c>
      <c r="AK33" s="18" t="s">
        <v>243</v>
      </c>
      <c r="AL33" s="18" t="s">
        <v>243</v>
      </c>
      <c r="AM33" s="18" t="s">
        <v>243</v>
      </c>
      <c r="AN33" s="18" t="s">
        <v>243</v>
      </c>
      <c r="AO33" s="18" t="s">
        <v>243</v>
      </c>
      <c r="AP33" s="18" t="s">
        <v>243</v>
      </c>
      <c r="AQ33" s="18" t="s">
        <v>243</v>
      </c>
      <c r="AR33" s="18" t="s">
        <v>243</v>
      </c>
      <c r="AS33" s="18"/>
      <c r="AT33" s="18"/>
      <c r="AU33" s="18"/>
      <c r="AV33" s="18"/>
      <c r="AW33" s="18"/>
      <c r="AX33" s="18"/>
      <c r="AY33" s="18"/>
      <c r="AZ33" s="18"/>
      <c r="BA33" s="18"/>
      <c r="BB33" s="18"/>
      <c r="BC33" s="18"/>
      <c r="BD33" s="18"/>
      <c r="BE33" s="18"/>
      <c r="BF33" s="18"/>
      <c r="BG33" s="18"/>
      <c r="BH33" s="18"/>
      <c r="BI33" s="18"/>
      <c r="BJ33" s="18"/>
      <c r="BK33" s="18"/>
      <c r="BL33" s="18"/>
      <c r="BM33" s="18"/>
      <c r="BN33" s="19">
        <f t="shared" si="4"/>
        <v>67</v>
      </c>
      <c r="BO33" s="4"/>
      <c r="BP33" s="4"/>
      <c r="BQ33" s="5"/>
      <c r="BR33" s="4"/>
      <c r="BS33" s="4"/>
      <c r="BT33" s="4"/>
      <c r="BU33" s="4"/>
      <c r="BV33" s="4"/>
      <c r="BW33" s="4"/>
      <c r="BX33" s="4"/>
      <c r="BY33" s="4"/>
      <c r="BZ33" s="4"/>
      <c r="CA33" s="4"/>
      <c r="CB33" s="4"/>
      <c r="CC33" s="4"/>
      <c r="CD33" s="4"/>
      <c r="CE33" s="4"/>
    </row>
    <row r="34" spans="1:83" ht="15.75" customHeight="1" x14ac:dyDescent="0.2">
      <c r="A34" s="14">
        <v>25</v>
      </c>
      <c r="B34" s="147"/>
      <c r="C34" s="158" t="s">
        <v>191</v>
      </c>
      <c r="D34" s="159" t="s">
        <v>194</v>
      </c>
      <c r="E34" s="148"/>
      <c r="F34" s="76">
        <v>9</v>
      </c>
      <c r="G34" s="76"/>
      <c r="H34" s="76">
        <v>12</v>
      </c>
      <c r="I34" s="76"/>
      <c r="J34" s="76">
        <v>14</v>
      </c>
      <c r="K34" s="76"/>
      <c r="L34" s="76"/>
      <c r="M34" s="76"/>
      <c r="N34" s="70">
        <f t="shared" si="0"/>
        <v>12</v>
      </c>
      <c r="O34" s="76"/>
      <c r="P34" s="76"/>
      <c r="Q34" s="76"/>
      <c r="R34" s="76"/>
      <c r="S34" s="76"/>
      <c r="T34" s="76"/>
      <c r="U34" s="76"/>
      <c r="V34" s="76"/>
      <c r="W34" s="17"/>
      <c r="X34" s="134">
        <f t="shared" si="7"/>
        <v>12</v>
      </c>
      <c r="Y34" s="136"/>
      <c r="Z34" s="135"/>
      <c r="AA34" s="16"/>
      <c r="AB34" s="63" t="str">
        <f t="shared" si="1"/>
        <v>DOCE</v>
      </c>
      <c r="AC34" s="70">
        <f t="shared" si="3"/>
        <v>12</v>
      </c>
      <c r="AD34" s="18"/>
      <c r="AE34" s="18"/>
      <c r="AF34" s="18"/>
      <c r="AG34" s="18" t="s">
        <v>243</v>
      </c>
      <c r="AH34" s="18" t="s">
        <v>243</v>
      </c>
      <c r="AI34" s="18" t="s">
        <v>243</v>
      </c>
      <c r="AJ34" s="18" t="s">
        <v>243</v>
      </c>
      <c r="AK34" s="18" t="s">
        <v>243</v>
      </c>
      <c r="AL34" s="18" t="s">
        <v>243</v>
      </c>
      <c r="AM34" s="18" t="s">
        <v>243</v>
      </c>
      <c r="AN34" s="18" t="s">
        <v>243</v>
      </c>
      <c r="AO34" s="18" t="s">
        <v>243</v>
      </c>
      <c r="AP34" s="18" t="s">
        <v>243</v>
      </c>
      <c r="AQ34" s="18" t="s">
        <v>243</v>
      </c>
      <c r="AR34" s="18" t="s">
        <v>243</v>
      </c>
      <c r="AS34" s="18"/>
      <c r="AT34" s="18"/>
      <c r="AU34" s="18"/>
      <c r="AV34" s="18"/>
      <c r="AW34" s="18"/>
      <c r="AX34" s="18"/>
      <c r="AY34" s="18"/>
      <c r="AZ34" s="18"/>
      <c r="BA34" s="18"/>
      <c r="BB34" s="18"/>
      <c r="BC34" s="18"/>
      <c r="BD34" s="18"/>
      <c r="BE34" s="18"/>
      <c r="BF34" s="18"/>
      <c r="BG34" s="18"/>
      <c r="BH34" s="18"/>
      <c r="BI34" s="18"/>
      <c r="BJ34" s="18"/>
      <c r="BK34" s="18"/>
      <c r="BL34" s="18"/>
      <c r="BM34" s="18"/>
      <c r="BN34" s="19">
        <f t="shared" si="4"/>
        <v>67</v>
      </c>
      <c r="BO34" s="4"/>
      <c r="BP34" s="4"/>
      <c r="BQ34" s="5"/>
      <c r="BR34" s="4"/>
      <c r="BS34" s="4"/>
      <c r="BT34" s="4"/>
      <c r="BU34" s="4"/>
      <c r="BV34" s="4"/>
      <c r="BW34" s="4"/>
      <c r="BX34" s="4"/>
      <c r="BY34" s="4"/>
      <c r="BZ34" s="4"/>
      <c r="CA34" s="4"/>
      <c r="CB34" s="4"/>
      <c r="CC34" s="4"/>
      <c r="CD34" s="4"/>
      <c r="CE34" s="4"/>
    </row>
    <row r="35" spans="1:83" ht="15.75" customHeight="1" x14ac:dyDescent="0.2">
      <c r="A35" s="14">
        <v>26</v>
      </c>
      <c r="B35" s="147"/>
      <c r="C35" s="158" t="s">
        <v>232</v>
      </c>
      <c r="D35" s="159" t="s">
        <v>195</v>
      </c>
      <c r="E35" s="148"/>
      <c r="F35" s="76">
        <v>8</v>
      </c>
      <c r="G35" s="76"/>
      <c r="H35" s="76">
        <v>8</v>
      </c>
      <c r="I35" s="76"/>
      <c r="J35" s="76">
        <v>17</v>
      </c>
      <c r="K35" s="76"/>
      <c r="L35" s="76"/>
      <c r="M35" s="76"/>
      <c r="N35" s="70">
        <f t="shared" si="0"/>
        <v>11</v>
      </c>
      <c r="O35" s="76"/>
      <c r="P35" s="76"/>
      <c r="Q35" s="76"/>
      <c r="R35" s="76"/>
      <c r="S35" s="76"/>
      <c r="T35" s="76"/>
      <c r="U35" s="76"/>
      <c r="V35" s="76"/>
      <c r="W35" s="17"/>
      <c r="X35" s="134">
        <f t="shared" si="7"/>
        <v>11</v>
      </c>
      <c r="Y35" s="136"/>
      <c r="Z35" s="135"/>
      <c r="AA35" s="16"/>
      <c r="AB35" s="63" t="str">
        <f t="shared" si="1"/>
        <v>ONCE</v>
      </c>
      <c r="AC35" s="70">
        <f t="shared" si="3"/>
        <v>11</v>
      </c>
      <c r="AD35" s="18"/>
      <c r="AE35" s="18"/>
      <c r="AF35" s="18"/>
      <c r="AG35" s="18" t="s">
        <v>243</v>
      </c>
      <c r="AH35" s="18" t="s">
        <v>243</v>
      </c>
      <c r="AI35" s="18" t="s">
        <v>243</v>
      </c>
      <c r="AJ35" s="18" t="s">
        <v>243</v>
      </c>
      <c r="AK35" s="18" t="s">
        <v>243</v>
      </c>
      <c r="AL35" s="18" t="s">
        <v>243</v>
      </c>
      <c r="AM35" s="18" t="s">
        <v>243</v>
      </c>
      <c r="AN35" s="18" t="s">
        <v>243</v>
      </c>
      <c r="AO35" s="18" t="s">
        <v>243</v>
      </c>
      <c r="AP35" s="18" t="s">
        <v>243</v>
      </c>
      <c r="AQ35" s="18" t="s">
        <v>243</v>
      </c>
      <c r="AR35" s="18" t="s">
        <v>243</v>
      </c>
      <c r="AS35" s="18"/>
      <c r="AT35" s="18"/>
      <c r="AU35" s="18"/>
      <c r="AV35" s="18"/>
      <c r="AW35" s="18"/>
      <c r="AX35" s="18"/>
      <c r="AY35" s="18"/>
      <c r="AZ35" s="18"/>
      <c r="BA35" s="18"/>
      <c r="BB35" s="18"/>
      <c r="BC35" s="18"/>
      <c r="BD35" s="18"/>
      <c r="BE35" s="18"/>
      <c r="BF35" s="18"/>
      <c r="BG35" s="18"/>
      <c r="BH35" s="18"/>
      <c r="BI35" s="18"/>
      <c r="BJ35" s="18"/>
      <c r="BK35" s="18"/>
      <c r="BL35" s="18"/>
      <c r="BM35" s="18"/>
      <c r="BN35" s="19">
        <f t="shared" si="4"/>
        <v>67</v>
      </c>
      <c r="BO35" s="4"/>
      <c r="BP35" s="4"/>
      <c r="BQ35" s="5"/>
      <c r="BR35" s="4"/>
      <c r="BS35" s="4"/>
      <c r="BT35" s="4"/>
      <c r="BU35" s="4"/>
      <c r="BV35" s="4"/>
      <c r="BW35" s="4"/>
      <c r="BX35" s="4"/>
      <c r="BY35" s="4"/>
      <c r="BZ35" s="4"/>
      <c r="CA35" s="4"/>
      <c r="CB35" s="4"/>
      <c r="CC35" s="4"/>
      <c r="CD35" s="4"/>
      <c r="CE35" s="4"/>
    </row>
    <row r="36" spans="1:83" ht="15.75" customHeight="1" x14ac:dyDescent="0.2">
      <c r="A36" s="14">
        <v>27</v>
      </c>
      <c r="B36" s="147"/>
      <c r="C36" s="158" t="s">
        <v>193</v>
      </c>
      <c r="D36" s="159" t="s">
        <v>196</v>
      </c>
      <c r="E36" s="148"/>
      <c r="F36" s="76">
        <v>8</v>
      </c>
      <c r="G36" s="76"/>
      <c r="H36" s="76">
        <v>13</v>
      </c>
      <c r="I36" s="76"/>
      <c r="J36" s="76">
        <v>13</v>
      </c>
      <c r="K36" s="76"/>
      <c r="L36" s="76"/>
      <c r="M36" s="76"/>
      <c r="N36" s="70">
        <f t="shared" si="0"/>
        <v>11</v>
      </c>
      <c r="O36" s="76"/>
      <c r="P36" s="76"/>
      <c r="Q36" s="76"/>
      <c r="R36" s="76"/>
      <c r="S36" s="76"/>
      <c r="T36" s="76"/>
      <c r="U36" s="76"/>
      <c r="V36" s="76"/>
      <c r="W36" s="17"/>
      <c r="X36" s="134">
        <f t="shared" si="7"/>
        <v>11</v>
      </c>
      <c r="Y36" s="136"/>
      <c r="Z36" s="135"/>
      <c r="AA36" s="16"/>
      <c r="AB36" s="63" t="str">
        <f t="shared" si="1"/>
        <v>ONCE</v>
      </c>
      <c r="AC36" s="70">
        <f t="shared" si="3"/>
        <v>11</v>
      </c>
      <c r="AD36" s="18"/>
      <c r="AE36" s="18"/>
      <c r="AF36" s="18"/>
      <c r="AG36" s="18" t="s">
        <v>243</v>
      </c>
      <c r="AH36" s="18" t="s">
        <v>243</v>
      </c>
      <c r="AI36" s="18" t="s">
        <v>243</v>
      </c>
      <c r="AJ36" s="18" t="s">
        <v>244</v>
      </c>
      <c r="AK36" s="18" t="s">
        <v>243</v>
      </c>
      <c r="AL36" s="18" t="s">
        <v>243</v>
      </c>
      <c r="AM36" s="18" t="s">
        <v>243</v>
      </c>
      <c r="AN36" s="18" t="s">
        <v>243</v>
      </c>
      <c r="AO36" s="18" t="s">
        <v>243</v>
      </c>
      <c r="AP36" s="18" t="s">
        <v>243</v>
      </c>
      <c r="AQ36" s="18" t="s">
        <v>243</v>
      </c>
      <c r="AR36" s="18" t="s">
        <v>243</v>
      </c>
      <c r="AS36" s="18"/>
      <c r="AT36" s="18"/>
      <c r="AU36" s="18"/>
      <c r="AV36" s="18"/>
      <c r="AW36" s="18"/>
      <c r="AX36" s="18"/>
      <c r="AY36" s="18"/>
      <c r="AZ36" s="18"/>
      <c r="BA36" s="18"/>
      <c r="BB36" s="18"/>
      <c r="BC36" s="18"/>
      <c r="BD36" s="18"/>
      <c r="BE36" s="18"/>
      <c r="BF36" s="18"/>
      <c r="BG36" s="18"/>
      <c r="BH36" s="18"/>
      <c r="BI36" s="18"/>
      <c r="BJ36" s="18"/>
      <c r="BK36" s="18"/>
      <c r="BL36" s="18"/>
      <c r="BM36" s="18"/>
      <c r="BN36" s="19">
        <f t="shared" si="4"/>
        <v>61</v>
      </c>
      <c r="BO36" s="4"/>
      <c r="BP36" s="4"/>
      <c r="BQ36" s="5"/>
      <c r="BR36" s="4"/>
      <c r="BS36" s="4"/>
      <c r="BT36" s="4"/>
      <c r="BU36" s="4"/>
      <c r="BV36" s="4"/>
      <c r="BW36" s="4"/>
      <c r="BX36" s="4"/>
      <c r="BY36" s="4"/>
      <c r="BZ36" s="4"/>
      <c r="CA36" s="4"/>
      <c r="CB36" s="4"/>
      <c r="CC36" s="4"/>
      <c r="CD36" s="4"/>
      <c r="CE36" s="4"/>
    </row>
    <row r="37" spans="1:83" ht="15.75" customHeight="1" x14ac:dyDescent="0.2">
      <c r="A37" s="14">
        <v>28</v>
      </c>
      <c r="B37" s="147"/>
      <c r="C37" s="158" t="s">
        <v>231</v>
      </c>
      <c r="D37" s="159" t="s">
        <v>197</v>
      </c>
      <c r="E37" s="148"/>
      <c r="F37" s="76">
        <v>9</v>
      </c>
      <c r="G37" s="76"/>
      <c r="H37" s="76">
        <v>8</v>
      </c>
      <c r="I37" s="76"/>
      <c r="J37" s="76">
        <v>11</v>
      </c>
      <c r="K37" s="76"/>
      <c r="L37" s="76"/>
      <c r="M37" s="76"/>
      <c r="N37" s="70">
        <f t="shared" si="0"/>
        <v>9</v>
      </c>
      <c r="O37" s="76"/>
      <c r="P37" s="76"/>
      <c r="Q37" s="76"/>
      <c r="R37" s="76"/>
      <c r="S37" s="76"/>
      <c r="T37" s="76"/>
      <c r="U37" s="76"/>
      <c r="V37" s="76"/>
      <c r="W37" s="17"/>
      <c r="X37" s="134">
        <f t="shared" si="7"/>
        <v>9</v>
      </c>
      <c r="Y37" s="136"/>
      <c r="Z37" s="135"/>
      <c r="AA37" s="16"/>
      <c r="AB37" s="63" t="str">
        <f t="shared" si="1"/>
        <v>NUEVE</v>
      </c>
      <c r="AC37" s="70">
        <f t="shared" si="3"/>
        <v>9</v>
      </c>
      <c r="AD37" s="18"/>
      <c r="AE37" s="18"/>
      <c r="AF37" s="18"/>
      <c r="AG37" s="18" t="s">
        <v>243</v>
      </c>
      <c r="AH37" s="18" t="s">
        <v>243</v>
      </c>
      <c r="AI37" s="18" t="s">
        <v>243</v>
      </c>
      <c r="AJ37" s="18" t="s">
        <v>243</v>
      </c>
      <c r="AK37" s="18" t="s">
        <v>243</v>
      </c>
      <c r="AL37" s="18" t="s">
        <v>243</v>
      </c>
      <c r="AM37" s="18" t="s">
        <v>243</v>
      </c>
      <c r="AN37" s="18" t="s">
        <v>243</v>
      </c>
      <c r="AO37" s="18" t="s">
        <v>243</v>
      </c>
      <c r="AP37" s="18" t="s">
        <v>243</v>
      </c>
      <c r="AQ37" s="18" t="s">
        <v>243</v>
      </c>
      <c r="AR37" s="18" t="s">
        <v>243</v>
      </c>
      <c r="AS37" s="18"/>
      <c r="AT37" s="18"/>
      <c r="AU37" s="18"/>
      <c r="AV37" s="18"/>
      <c r="AW37" s="18"/>
      <c r="AX37" s="18"/>
      <c r="AY37" s="18"/>
      <c r="AZ37" s="18"/>
      <c r="BA37" s="18"/>
      <c r="BB37" s="18"/>
      <c r="BC37" s="18"/>
      <c r="BD37" s="18"/>
      <c r="BE37" s="18"/>
      <c r="BF37" s="18"/>
      <c r="BG37" s="18"/>
      <c r="BH37" s="18"/>
      <c r="BI37" s="18"/>
      <c r="BJ37" s="18"/>
      <c r="BK37" s="18"/>
      <c r="BL37" s="18"/>
      <c r="BM37" s="18"/>
      <c r="BN37" s="19">
        <f t="shared" si="4"/>
        <v>67</v>
      </c>
      <c r="BO37" s="4"/>
      <c r="BP37" s="4"/>
      <c r="BQ37" s="5"/>
      <c r="BR37" s="4"/>
      <c r="BS37" s="4"/>
      <c r="BT37" s="4"/>
      <c r="BU37" s="4"/>
      <c r="BV37" s="4"/>
      <c r="BW37" s="4"/>
      <c r="BX37" s="4"/>
      <c r="BY37" s="4"/>
      <c r="BZ37" s="4"/>
      <c r="CA37" s="4"/>
      <c r="CB37" s="4"/>
      <c r="CC37" s="4"/>
      <c r="CD37" s="4"/>
      <c r="CE37" s="4"/>
    </row>
    <row r="38" spans="1:83" ht="15.75" customHeight="1" x14ac:dyDescent="0.2">
      <c r="A38" s="14">
        <v>29</v>
      </c>
      <c r="B38" s="147"/>
      <c r="C38" s="158" t="s">
        <v>230</v>
      </c>
      <c r="D38" s="159" t="s">
        <v>198</v>
      </c>
      <c r="E38" s="148"/>
      <c r="F38" s="76">
        <v>9</v>
      </c>
      <c r="G38" s="76"/>
      <c r="H38" s="76">
        <v>14</v>
      </c>
      <c r="I38" s="76"/>
      <c r="J38" s="76">
        <v>9</v>
      </c>
      <c r="K38" s="76"/>
      <c r="L38" s="76"/>
      <c r="M38" s="76"/>
      <c r="N38" s="70">
        <f t="shared" si="0"/>
        <v>11</v>
      </c>
      <c r="O38" s="76"/>
      <c r="P38" s="76"/>
      <c r="Q38" s="76"/>
      <c r="R38" s="76"/>
      <c r="S38" s="76"/>
      <c r="T38" s="76"/>
      <c r="U38" s="76"/>
      <c r="V38" s="76"/>
      <c r="W38" s="17"/>
      <c r="X38" s="134">
        <f t="shared" si="7"/>
        <v>11</v>
      </c>
      <c r="Y38" s="136"/>
      <c r="Z38" s="135"/>
      <c r="AA38" s="16"/>
      <c r="AB38" s="63" t="str">
        <f t="shared" si="1"/>
        <v>ONCE</v>
      </c>
      <c r="AC38" s="70">
        <f t="shared" si="3"/>
        <v>11</v>
      </c>
      <c r="AD38" s="18"/>
      <c r="AE38" s="18"/>
      <c r="AF38" s="18"/>
      <c r="AG38" s="18" t="s">
        <v>243</v>
      </c>
      <c r="AH38" s="18" t="s">
        <v>243</v>
      </c>
      <c r="AI38" s="18" t="s">
        <v>243</v>
      </c>
      <c r="AJ38" s="18" t="s">
        <v>243</v>
      </c>
      <c r="AK38" s="18" t="s">
        <v>243</v>
      </c>
      <c r="AL38" s="18" t="s">
        <v>243</v>
      </c>
      <c r="AM38" s="18" t="s">
        <v>243</v>
      </c>
      <c r="AN38" s="18" t="s">
        <v>243</v>
      </c>
      <c r="AO38" s="18" t="s">
        <v>243</v>
      </c>
      <c r="AP38" s="18" t="s">
        <v>243</v>
      </c>
      <c r="AQ38" s="18" t="s">
        <v>243</v>
      </c>
      <c r="AR38" s="18" t="s">
        <v>243</v>
      </c>
      <c r="AS38" s="18"/>
      <c r="AT38" s="18"/>
      <c r="AU38" s="18"/>
      <c r="AV38" s="18"/>
      <c r="AW38" s="18"/>
      <c r="AX38" s="18"/>
      <c r="AY38" s="18"/>
      <c r="AZ38" s="18"/>
      <c r="BA38" s="18"/>
      <c r="BB38" s="18"/>
      <c r="BC38" s="18"/>
      <c r="BD38" s="18"/>
      <c r="BE38" s="18"/>
      <c r="BF38" s="18"/>
      <c r="BG38" s="18"/>
      <c r="BH38" s="18"/>
      <c r="BI38" s="18"/>
      <c r="BJ38" s="18"/>
      <c r="BK38" s="18"/>
      <c r="BL38" s="18"/>
      <c r="BM38" s="18"/>
      <c r="BN38" s="19">
        <f t="shared" si="4"/>
        <v>67</v>
      </c>
      <c r="BO38" s="4"/>
      <c r="BP38" s="4"/>
      <c r="BQ38" s="5"/>
      <c r="BR38" s="4"/>
      <c r="BS38" s="4"/>
      <c r="BT38" s="4"/>
      <c r="BU38" s="4"/>
      <c r="BV38" s="4"/>
      <c r="BW38" s="4"/>
      <c r="BX38" s="4"/>
      <c r="BY38" s="4"/>
      <c r="BZ38" s="4"/>
      <c r="CA38" s="4"/>
      <c r="CB38" s="4"/>
      <c r="CC38" s="4"/>
      <c r="CD38" s="4"/>
      <c r="CE38" s="4"/>
    </row>
    <row r="39" spans="1:83" ht="15.75" customHeight="1" x14ac:dyDescent="0.2">
      <c r="A39" s="14">
        <v>30</v>
      </c>
      <c r="B39" s="147"/>
      <c r="C39" s="158" t="s">
        <v>241</v>
      </c>
      <c r="D39" s="159"/>
      <c r="E39" s="148"/>
      <c r="F39" s="76">
        <v>13</v>
      </c>
      <c r="G39" s="76"/>
      <c r="H39" s="76">
        <v>9</v>
      </c>
      <c r="I39" s="76"/>
      <c r="J39" s="76">
        <v>14</v>
      </c>
      <c r="K39" s="76"/>
      <c r="L39" s="76"/>
      <c r="M39" s="76"/>
      <c r="N39" s="70">
        <f t="shared" si="0"/>
        <v>12</v>
      </c>
      <c r="O39" s="76"/>
      <c r="P39" s="76"/>
      <c r="Q39" s="76"/>
      <c r="R39" s="76"/>
      <c r="S39" s="76"/>
      <c r="T39" s="76"/>
      <c r="U39" s="76"/>
      <c r="V39" s="76"/>
      <c r="W39" s="17"/>
      <c r="X39" s="134">
        <f t="shared" si="7"/>
        <v>12</v>
      </c>
      <c r="Y39" s="136"/>
      <c r="Z39" s="135"/>
      <c r="AA39" s="16"/>
      <c r="AB39" s="63" t="str">
        <f t="shared" si="1"/>
        <v>DOCE</v>
      </c>
      <c r="AC39" s="70">
        <f t="shared" si="3"/>
        <v>12</v>
      </c>
      <c r="AD39" s="18"/>
      <c r="AE39" s="18"/>
      <c r="AF39" s="18"/>
      <c r="AG39" s="18" t="s">
        <v>243</v>
      </c>
      <c r="AH39" s="18" t="s">
        <v>243</v>
      </c>
      <c r="AI39" s="18" t="s">
        <v>243</v>
      </c>
      <c r="AJ39" s="18" t="s">
        <v>243</v>
      </c>
      <c r="AK39" s="18" t="s">
        <v>243</v>
      </c>
      <c r="AL39" s="18" t="s">
        <v>243</v>
      </c>
      <c r="AM39" s="18" t="s">
        <v>243</v>
      </c>
      <c r="AN39" s="18" t="s">
        <v>243</v>
      </c>
      <c r="AO39" s="18" t="s">
        <v>243</v>
      </c>
      <c r="AP39" s="18" t="s">
        <v>243</v>
      </c>
      <c r="AQ39" s="18" t="s">
        <v>243</v>
      </c>
      <c r="AR39" s="18" t="s">
        <v>243</v>
      </c>
      <c r="AS39" s="18"/>
      <c r="AT39" s="18"/>
      <c r="AU39" s="18"/>
      <c r="AV39" s="18"/>
      <c r="AW39" s="18"/>
      <c r="AX39" s="18"/>
      <c r="AY39" s="18"/>
      <c r="AZ39" s="18"/>
      <c r="BA39" s="18"/>
      <c r="BB39" s="18"/>
      <c r="BC39" s="18"/>
      <c r="BD39" s="18"/>
      <c r="BE39" s="18"/>
      <c r="BF39" s="18"/>
      <c r="BG39" s="18"/>
      <c r="BH39" s="18"/>
      <c r="BI39" s="18"/>
      <c r="BJ39" s="18"/>
      <c r="BK39" s="18"/>
      <c r="BL39" s="18"/>
      <c r="BM39" s="18"/>
      <c r="BN39" s="19">
        <f t="shared" si="4"/>
        <v>67</v>
      </c>
      <c r="BO39" s="4"/>
      <c r="BP39" s="4"/>
      <c r="BQ39" s="5"/>
      <c r="BR39" s="4"/>
      <c r="BS39" s="4"/>
      <c r="BT39" s="4"/>
      <c r="BU39" s="4"/>
      <c r="BV39" s="4"/>
      <c r="BW39" s="4"/>
      <c r="BX39" s="4"/>
      <c r="BY39" s="4"/>
      <c r="BZ39" s="4"/>
      <c r="CA39" s="4"/>
      <c r="CB39" s="4"/>
      <c r="CC39" s="4"/>
      <c r="CD39" s="4"/>
      <c r="CE39" s="4"/>
    </row>
    <row r="40" spans="1:83" ht="15.75" customHeight="1" x14ac:dyDescent="0.2">
      <c r="A40" s="14">
        <v>31</v>
      </c>
      <c r="B40" s="147"/>
      <c r="C40" s="158" t="s">
        <v>242</v>
      </c>
      <c r="D40" s="159" t="s">
        <v>199</v>
      </c>
      <c r="E40" s="148"/>
      <c r="F40" s="76">
        <v>11</v>
      </c>
      <c r="G40" s="76"/>
      <c r="H40" s="76">
        <v>14</v>
      </c>
      <c r="I40" s="76"/>
      <c r="J40" s="76">
        <v>11</v>
      </c>
      <c r="K40" s="76"/>
      <c r="L40" s="76"/>
      <c r="M40" s="76"/>
      <c r="N40" s="70">
        <f t="shared" si="0"/>
        <v>12</v>
      </c>
      <c r="O40" s="76"/>
      <c r="P40" s="76"/>
      <c r="Q40" s="76"/>
      <c r="R40" s="76"/>
      <c r="S40" s="76"/>
      <c r="T40" s="76"/>
      <c r="U40" s="76"/>
      <c r="V40" s="76"/>
      <c r="W40" s="17"/>
      <c r="X40" s="134">
        <f t="shared" si="7"/>
        <v>12</v>
      </c>
      <c r="Y40" s="136"/>
      <c r="Z40" s="135"/>
      <c r="AA40" s="16"/>
      <c r="AB40" s="63" t="str">
        <f t="shared" si="1"/>
        <v>DOCE</v>
      </c>
      <c r="AC40" s="70">
        <f t="shared" si="3"/>
        <v>12</v>
      </c>
      <c r="AD40" s="18"/>
      <c r="AE40" s="18"/>
      <c r="AF40" s="18"/>
      <c r="AG40" s="18" t="s">
        <v>243</v>
      </c>
      <c r="AH40" s="18" t="s">
        <v>243</v>
      </c>
      <c r="AI40" s="18" t="s">
        <v>243</v>
      </c>
      <c r="AJ40" s="18" t="s">
        <v>243</v>
      </c>
      <c r="AK40" s="18" t="s">
        <v>243</v>
      </c>
      <c r="AL40" s="18" t="s">
        <v>243</v>
      </c>
      <c r="AM40" s="18" t="s">
        <v>243</v>
      </c>
      <c r="AN40" s="18" t="s">
        <v>243</v>
      </c>
      <c r="AO40" s="18" t="s">
        <v>243</v>
      </c>
      <c r="AP40" s="18" t="s">
        <v>243</v>
      </c>
      <c r="AQ40" s="18" t="s">
        <v>243</v>
      </c>
      <c r="AR40" s="18" t="s">
        <v>243</v>
      </c>
      <c r="AS40" s="18"/>
      <c r="AT40" s="18"/>
      <c r="AU40" s="18"/>
      <c r="AV40" s="18"/>
      <c r="AW40" s="18"/>
      <c r="AX40" s="18"/>
      <c r="AY40" s="18"/>
      <c r="AZ40" s="18"/>
      <c r="BA40" s="18"/>
      <c r="BB40" s="18"/>
      <c r="BC40" s="18"/>
      <c r="BD40" s="18"/>
      <c r="BE40" s="18"/>
      <c r="BF40" s="18"/>
      <c r="BG40" s="18"/>
      <c r="BH40" s="18"/>
      <c r="BI40" s="18"/>
      <c r="BJ40" s="18"/>
      <c r="BK40" s="18"/>
      <c r="BL40" s="18"/>
      <c r="BM40" s="18"/>
      <c r="BN40" s="19">
        <f t="shared" si="4"/>
        <v>67</v>
      </c>
      <c r="BO40" s="4"/>
      <c r="BP40" s="4"/>
      <c r="BQ40" s="5"/>
      <c r="BR40" s="4"/>
      <c r="BS40" s="4"/>
      <c r="BT40" s="4"/>
      <c r="BU40" s="4"/>
      <c r="BV40" s="4"/>
      <c r="BW40" s="4"/>
      <c r="BX40" s="4"/>
      <c r="BY40" s="4"/>
      <c r="BZ40" s="4"/>
      <c r="CA40" s="4"/>
      <c r="CB40" s="4"/>
      <c r="CC40" s="4"/>
      <c r="CD40" s="4"/>
      <c r="CE40" s="4"/>
    </row>
    <row r="41" spans="1:83" ht="15.75" customHeight="1" x14ac:dyDescent="0.2">
      <c r="A41" s="14">
        <v>32</v>
      </c>
      <c r="B41" s="147"/>
      <c r="C41" s="158" t="s">
        <v>198</v>
      </c>
      <c r="D41" s="159" t="s">
        <v>200</v>
      </c>
      <c r="E41" s="148"/>
      <c r="F41" s="76">
        <v>10</v>
      </c>
      <c r="G41" s="76"/>
      <c r="H41" s="76">
        <v>8</v>
      </c>
      <c r="I41" s="76"/>
      <c r="J41" s="76">
        <v>9</v>
      </c>
      <c r="K41" s="76"/>
      <c r="L41" s="76"/>
      <c r="M41" s="76"/>
      <c r="N41" s="70">
        <f t="shared" si="0"/>
        <v>9</v>
      </c>
      <c r="O41" s="76"/>
      <c r="P41" s="76"/>
      <c r="Q41" s="76"/>
      <c r="R41" s="76"/>
      <c r="S41" s="76"/>
      <c r="T41" s="76"/>
      <c r="U41" s="76"/>
      <c r="V41" s="76"/>
      <c r="W41" s="17"/>
      <c r="X41" s="134">
        <f t="shared" si="7"/>
        <v>9</v>
      </c>
      <c r="Y41" s="136"/>
      <c r="Z41" s="135"/>
      <c r="AA41" s="16"/>
      <c r="AB41" s="63" t="str">
        <f t="shared" si="1"/>
        <v>NUEVE</v>
      </c>
      <c r="AC41" s="70">
        <f t="shared" si="3"/>
        <v>9</v>
      </c>
      <c r="AD41" s="18"/>
      <c r="AE41" s="18"/>
      <c r="AF41" s="18"/>
      <c r="AG41" s="18" t="s">
        <v>243</v>
      </c>
      <c r="AH41" s="18" t="s">
        <v>243</v>
      </c>
      <c r="AI41" s="18" t="s">
        <v>243</v>
      </c>
      <c r="AJ41" s="18" t="s">
        <v>243</v>
      </c>
      <c r="AK41" s="18" t="s">
        <v>243</v>
      </c>
      <c r="AL41" s="18" t="s">
        <v>243</v>
      </c>
      <c r="AM41" s="18" t="s">
        <v>243</v>
      </c>
      <c r="AN41" s="18" t="s">
        <v>243</v>
      </c>
      <c r="AO41" s="18" t="s">
        <v>243</v>
      </c>
      <c r="AP41" s="18" t="s">
        <v>243</v>
      </c>
      <c r="AQ41" s="18" t="s">
        <v>243</v>
      </c>
      <c r="AR41" s="18" t="s">
        <v>243</v>
      </c>
      <c r="AS41" s="18"/>
      <c r="AT41" s="18"/>
      <c r="AU41" s="18"/>
      <c r="AV41" s="18"/>
      <c r="AW41" s="18"/>
      <c r="AX41" s="18"/>
      <c r="AY41" s="18"/>
      <c r="AZ41" s="18"/>
      <c r="BA41" s="18"/>
      <c r="BB41" s="18"/>
      <c r="BC41" s="18"/>
      <c r="BD41" s="18"/>
      <c r="BE41" s="18"/>
      <c r="BF41" s="18"/>
      <c r="BG41" s="18"/>
      <c r="BH41" s="18"/>
      <c r="BI41" s="18"/>
      <c r="BJ41" s="18"/>
      <c r="BK41" s="18"/>
      <c r="BL41" s="18"/>
      <c r="BM41" s="18"/>
      <c r="BN41" s="19">
        <f t="shared" si="4"/>
        <v>67</v>
      </c>
      <c r="BO41" s="4"/>
      <c r="BP41" s="4"/>
      <c r="BQ41" s="5"/>
      <c r="BR41" s="4"/>
      <c r="BS41" s="4"/>
      <c r="BT41" s="4"/>
      <c r="BU41" s="4"/>
      <c r="BV41" s="4"/>
      <c r="BW41" s="4"/>
      <c r="BX41" s="4"/>
      <c r="BY41" s="4"/>
      <c r="BZ41" s="4"/>
      <c r="CA41" s="4"/>
      <c r="CB41" s="4"/>
      <c r="CC41" s="4"/>
      <c r="CD41" s="4"/>
      <c r="CE41" s="4"/>
    </row>
    <row r="42" spans="1:83" ht="15.75" customHeight="1" x14ac:dyDescent="0.2">
      <c r="A42" s="14">
        <v>33</v>
      </c>
      <c r="B42" s="147"/>
      <c r="C42" s="158" t="s">
        <v>199</v>
      </c>
      <c r="D42" s="159" t="s">
        <v>201</v>
      </c>
      <c r="E42" s="148"/>
      <c r="F42" s="76">
        <v>12</v>
      </c>
      <c r="G42" s="76"/>
      <c r="H42" s="76">
        <v>13</v>
      </c>
      <c r="I42" s="76"/>
      <c r="J42" s="76">
        <v>15</v>
      </c>
      <c r="K42" s="76"/>
      <c r="L42" s="76"/>
      <c r="M42" s="76"/>
      <c r="N42" s="70">
        <f t="shared" si="0"/>
        <v>13</v>
      </c>
      <c r="O42" s="76"/>
      <c r="P42" s="76"/>
      <c r="Q42" s="76"/>
      <c r="R42" s="76"/>
      <c r="S42" s="76"/>
      <c r="T42" s="76"/>
      <c r="U42" s="76"/>
      <c r="V42" s="76"/>
      <c r="W42" s="17"/>
      <c r="X42" s="134">
        <f t="shared" si="7"/>
        <v>13</v>
      </c>
      <c r="Y42" s="136"/>
      <c r="Z42" s="135"/>
      <c r="AA42" s="16"/>
      <c r="AB42" s="63" t="str">
        <f t="shared" si="1"/>
        <v>TRECE</v>
      </c>
      <c r="AC42" s="70">
        <f t="shared" si="3"/>
        <v>13</v>
      </c>
      <c r="AD42" s="18"/>
      <c r="AE42" s="18"/>
      <c r="AF42" s="18"/>
      <c r="AG42" s="18" t="s">
        <v>243</v>
      </c>
      <c r="AH42" s="18" t="s">
        <v>243</v>
      </c>
      <c r="AI42" s="18" t="s">
        <v>243</v>
      </c>
      <c r="AJ42" s="18" t="s">
        <v>243</v>
      </c>
      <c r="AK42" s="18" t="s">
        <v>243</v>
      </c>
      <c r="AL42" s="18" t="s">
        <v>243</v>
      </c>
      <c r="AM42" s="18" t="s">
        <v>243</v>
      </c>
      <c r="AN42" s="18" t="s">
        <v>243</v>
      </c>
      <c r="AO42" s="18" t="s">
        <v>243</v>
      </c>
      <c r="AP42" s="18" t="s">
        <v>243</v>
      </c>
      <c r="AQ42" s="18" t="s">
        <v>243</v>
      </c>
      <c r="AR42" s="18" t="s">
        <v>243</v>
      </c>
      <c r="AS42" s="18"/>
      <c r="AT42" s="18"/>
      <c r="AU42" s="18"/>
      <c r="AV42" s="18"/>
      <c r="AW42" s="18"/>
      <c r="AX42" s="18"/>
      <c r="AY42" s="18"/>
      <c r="AZ42" s="18"/>
      <c r="BA42" s="18"/>
      <c r="BB42" s="18"/>
      <c r="BC42" s="18"/>
      <c r="BD42" s="18"/>
      <c r="BE42" s="18"/>
      <c r="BF42" s="18"/>
      <c r="BG42" s="18"/>
      <c r="BH42" s="18"/>
      <c r="BI42" s="18"/>
      <c r="BJ42" s="18"/>
      <c r="BK42" s="18"/>
      <c r="BL42" s="18"/>
      <c r="BM42" s="18"/>
      <c r="BN42" s="19">
        <f t="shared" si="4"/>
        <v>67</v>
      </c>
      <c r="BO42" s="4"/>
      <c r="BP42" s="4"/>
      <c r="BQ42" s="5"/>
      <c r="BR42" s="4"/>
      <c r="BS42" s="4"/>
      <c r="BT42" s="4"/>
      <c r="BU42" s="4"/>
      <c r="BV42" s="4"/>
      <c r="BW42" s="4"/>
      <c r="BX42" s="4"/>
      <c r="BY42" s="4"/>
      <c r="BZ42" s="4"/>
      <c r="CA42" s="4"/>
      <c r="CB42" s="4"/>
      <c r="CC42" s="4"/>
      <c r="CD42" s="4"/>
      <c r="CE42" s="4"/>
    </row>
    <row r="43" spans="1:83" ht="15.75" customHeight="1" x14ac:dyDescent="0.2">
      <c r="A43" s="14">
        <v>34</v>
      </c>
      <c r="B43" s="147"/>
      <c r="C43" s="158" t="s">
        <v>200</v>
      </c>
      <c r="D43" s="159" t="s">
        <v>202</v>
      </c>
      <c r="E43" s="148"/>
      <c r="F43" s="76">
        <v>11</v>
      </c>
      <c r="G43" s="76"/>
      <c r="H43" s="76">
        <v>12</v>
      </c>
      <c r="I43" s="76"/>
      <c r="J43" s="76">
        <v>13</v>
      </c>
      <c r="K43" s="76"/>
      <c r="L43" s="76"/>
      <c r="M43" s="76"/>
      <c r="N43" s="70">
        <f t="shared" si="0"/>
        <v>12</v>
      </c>
      <c r="O43" s="76"/>
      <c r="P43" s="76"/>
      <c r="Q43" s="76"/>
      <c r="R43" s="76"/>
      <c r="S43" s="76"/>
      <c r="T43" s="76"/>
      <c r="U43" s="76"/>
      <c r="V43" s="76"/>
      <c r="W43" s="17"/>
      <c r="X43" s="134">
        <f t="shared" si="7"/>
        <v>12</v>
      </c>
      <c r="Y43" s="136"/>
      <c r="Z43" s="135"/>
      <c r="AA43" s="16"/>
      <c r="AB43" s="63" t="str">
        <f t="shared" si="1"/>
        <v>DOCE</v>
      </c>
      <c r="AC43" s="70">
        <f t="shared" si="3"/>
        <v>12</v>
      </c>
      <c r="AD43" s="18"/>
      <c r="AE43" s="18"/>
      <c r="AF43" s="18"/>
      <c r="AG43" s="18" t="s">
        <v>243</v>
      </c>
      <c r="AH43" s="18" t="s">
        <v>243</v>
      </c>
      <c r="AI43" s="18" t="s">
        <v>243</v>
      </c>
      <c r="AJ43" s="18" t="s">
        <v>243</v>
      </c>
      <c r="AK43" s="18" t="s">
        <v>243</v>
      </c>
      <c r="AL43" s="18" t="s">
        <v>243</v>
      </c>
      <c r="AM43" s="18" t="s">
        <v>243</v>
      </c>
      <c r="AN43" s="18" t="s">
        <v>243</v>
      </c>
      <c r="AO43" s="18" t="s">
        <v>243</v>
      </c>
      <c r="AP43" s="18" t="s">
        <v>243</v>
      </c>
      <c r="AQ43" s="18" t="s">
        <v>243</v>
      </c>
      <c r="AR43" s="18" t="s">
        <v>243</v>
      </c>
      <c r="AS43" s="18"/>
      <c r="AT43" s="18"/>
      <c r="AU43" s="18"/>
      <c r="AV43" s="18"/>
      <c r="AW43" s="18"/>
      <c r="AX43" s="18"/>
      <c r="AY43" s="18"/>
      <c r="AZ43" s="18"/>
      <c r="BA43" s="18"/>
      <c r="BB43" s="18"/>
      <c r="BC43" s="18"/>
      <c r="BD43" s="18"/>
      <c r="BE43" s="18"/>
      <c r="BF43" s="18"/>
      <c r="BG43" s="18"/>
      <c r="BH43" s="18"/>
      <c r="BI43" s="18"/>
      <c r="BJ43" s="18"/>
      <c r="BK43" s="18"/>
      <c r="BL43" s="18"/>
      <c r="BM43" s="18"/>
      <c r="BN43" s="19">
        <f t="shared" si="4"/>
        <v>67</v>
      </c>
      <c r="BO43" s="4"/>
      <c r="BP43" s="4"/>
      <c r="BQ43" s="5"/>
      <c r="BR43" s="4"/>
      <c r="BS43" s="4"/>
      <c r="BT43" s="4"/>
      <c r="BU43" s="4"/>
      <c r="BV43" s="4"/>
      <c r="BW43" s="4"/>
      <c r="BX43" s="4"/>
      <c r="BY43" s="4"/>
      <c r="BZ43" s="4"/>
      <c r="CA43" s="4"/>
      <c r="CB43" s="4"/>
      <c r="CC43" s="4"/>
      <c r="CD43" s="4"/>
      <c r="CE43" s="4"/>
    </row>
    <row r="44" spans="1:83" ht="15.75" customHeight="1" x14ac:dyDescent="0.2">
      <c r="A44" s="14">
        <v>35</v>
      </c>
      <c r="B44" s="147"/>
      <c r="C44" s="158" t="s">
        <v>229</v>
      </c>
      <c r="D44" s="159" t="s">
        <v>203</v>
      </c>
      <c r="E44" s="148"/>
      <c r="F44" s="76">
        <v>10</v>
      </c>
      <c r="G44" s="76"/>
      <c r="H44" s="76">
        <v>13</v>
      </c>
      <c r="I44" s="76"/>
      <c r="J44" s="76">
        <v>11</v>
      </c>
      <c r="K44" s="76"/>
      <c r="L44" s="76"/>
      <c r="M44" s="76"/>
      <c r="N44" s="70">
        <f t="shared" si="0"/>
        <v>11</v>
      </c>
      <c r="O44" s="76"/>
      <c r="P44" s="76"/>
      <c r="Q44" s="76"/>
      <c r="R44" s="76"/>
      <c r="S44" s="76"/>
      <c r="T44" s="76"/>
      <c r="U44" s="76"/>
      <c r="V44" s="76"/>
      <c r="W44" s="17"/>
      <c r="X44" s="134">
        <f t="shared" si="7"/>
        <v>11</v>
      </c>
      <c r="Y44" s="136"/>
      <c r="Z44" s="135"/>
      <c r="AA44" s="16"/>
      <c r="AB44" s="63" t="str">
        <f t="shared" si="1"/>
        <v>ONCE</v>
      </c>
      <c r="AC44" s="70">
        <f t="shared" si="3"/>
        <v>11</v>
      </c>
      <c r="AD44" s="18"/>
      <c r="AE44" s="18"/>
      <c r="AF44" s="18"/>
      <c r="AG44" s="18" t="s">
        <v>243</v>
      </c>
      <c r="AH44" s="18" t="s">
        <v>243</v>
      </c>
      <c r="AI44" s="18" t="s">
        <v>243</v>
      </c>
      <c r="AJ44" s="18" t="s">
        <v>243</v>
      </c>
      <c r="AK44" s="18" t="s">
        <v>243</v>
      </c>
      <c r="AL44" s="18" t="s">
        <v>243</v>
      </c>
      <c r="AM44" s="18" t="s">
        <v>243</v>
      </c>
      <c r="AN44" s="18" t="s">
        <v>243</v>
      </c>
      <c r="AO44" s="18" t="s">
        <v>243</v>
      </c>
      <c r="AP44" s="18" t="s">
        <v>243</v>
      </c>
      <c r="AQ44" s="18" t="s">
        <v>243</v>
      </c>
      <c r="AR44" s="18" t="s">
        <v>243</v>
      </c>
      <c r="AS44" s="18"/>
      <c r="AT44" s="18"/>
      <c r="AU44" s="18"/>
      <c r="AV44" s="18"/>
      <c r="AW44" s="18"/>
      <c r="AX44" s="18"/>
      <c r="AY44" s="18"/>
      <c r="AZ44" s="18"/>
      <c r="BA44" s="18"/>
      <c r="BB44" s="18"/>
      <c r="BC44" s="18"/>
      <c r="BD44" s="18"/>
      <c r="BE44" s="18"/>
      <c r="BF44" s="18"/>
      <c r="BG44" s="18"/>
      <c r="BH44" s="18"/>
      <c r="BI44" s="18"/>
      <c r="BJ44" s="18"/>
      <c r="BK44" s="18"/>
      <c r="BL44" s="18"/>
      <c r="BM44" s="18"/>
      <c r="BN44" s="19">
        <f t="shared" si="4"/>
        <v>67</v>
      </c>
      <c r="BO44" s="4"/>
      <c r="BP44" s="4"/>
      <c r="BQ44" s="5"/>
      <c r="BR44" s="4"/>
      <c r="BS44" s="4"/>
      <c r="BT44" s="4"/>
      <c r="BU44" s="4"/>
      <c r="BV44" s="4"/>
      <c r="BW44" s="4"/>
      <c r="BX44" s="4"/>
      <c r="BY44" s="4"/>
      <c r="BZ44" s="4"/>
      <c r="CA44" s="4"/>
      <c r="CB44" s="4"/>
      <c r="CC44" s="4"/>
      <c r="CD44" s="4"/>
      <c r="CE44" s="4"/>
    </row>
    <row r="45" spans="1:83" ht="15.75" customHeight="1" x14ac:dyDescent="0.2">
      <c r="A45" s="14">
        <v>36</v>
      </c>
      <c r="B45" s="147"/>
      <c r="C45" s="158" t="s">
        <v>228</v>
      </c>
      <c r="D45" s="159" t="s">
        <v>204</v>
      </c>
      <c r="E45" s="148"/>
      <c r="F45" s="76">
        <v>8</v>
      </c>
      <c r="G45" s="76"/>
      <c r="H45" s="76">
        <v>14</v>
      </c>
      <c r="I45" s="76"/>
      <c r="J45" s="76">
        <v>16</v>
      </c>
      <c r="K45" s="76"/>
      <c r="L45" s="76"/>
      <c r="M45" s="76"/>
      <c r="N45" s="70">
        <f t="shared" si="0"/>
        <v>13</v>
      </c>
      <c r="O45" s="76"/>
      <c r="P45" s="76"/>
      <c r="Q45" s="76"/>
      <c r="R45" s="76"/>
      <c r="S45" s="76"/>
      <c r="T45" s="76"/>
      <c r="U45" s="76"/>
      <c r="V45" s="76"/>
      <c r="W45" s="17"/>
      <c r="X45" s="134">
        <f t="shared" si="7"/>
        <v>13</v>
      </c>
      <c r="Y45" s="136"/>
      <c r="Z45" s="135"/>
      <c r="AA45" s="16"/>
      <c r="AB45" s="63" t="str">
        <f t="shared" si="1"/>
        <v>TRECE</v>
      </c>
      <c r="AC45" s="70">
        <f t="shared" si="3"/>
        <v>13</v>
      </c>
      <c r="AD45" s="18"/>
      <c r="AE45" s="18"/>
      <c r="AF45" s="18"/>
      <c r="AG45" s="18" t="s">
        <v>243</v>
      </c>
      <c r="AH45" s="18" t="s">
        <v>243</v>
      </c>
      <c r="AI45" s="18" t="s">
        <v>243</v>
      </c>
      <c r="AJ45" s="18" t="s">
        <v>243</v>
      </c>
      <c r="AK45" s="18" t="s">
        <v>243</v>
      </c>
      <c r="AL45" s="18" t="s">
        <v>243</v>
      </c>
      <c r="AM45" s="18" t="s">
        <v>243</v>
      </c>
      <c r="AN45" s="18" t="s">
        <v>243</v>
      </c>
      <c r="AO45" s="18" t="s">
        <v>243</v>
      </c>
      <c r="AP45" s="18" t="s">
        <v>243</v>
      </c>
      <c r="AQ45" s="18" t="s">
        <v>243</v>
      </c>
      <c r="AR45" s="18" t="s">
        <v>243</v>
      </c>
      <c r="AS45" s="18"/>
      <c r="AT45" s="18"/>
      <c r="AU45" s="18"/>
      <c r="AV45" s="18"/>
      <c r="AW45" s="18"/>
      <c r="AX45" s="18"/>
      <c r="AY45" s="18"/>
      <c r="AZ45" s="18"/>
      <c r="BA45" s="18"/>
      <c r="BB45" s="18"/>
      <c r="BC45" s="18"/>
      <c r="BD45" s="18"/>
      <c r="BE45" s="18"/>
      <c r="BF45" s="18"/>
      <c r="BG45" s="18"/>
      <c r="BH45" s="18"/>
      <c r="BI45" s="18"/>
      <c r="BJ45" s="18"/>
      <c r="BK45" s="18"/>
      <c r="BL45" s="18"/>
      <c r="BM45" s="18"/>
      <c r="BN45" s="19">
        <f t="shared" si="4"/>
        <v>67</v>
      </c>
      <c r="BO45" s="4"/>
      <c r="BP45" s="4"/>
      <c r="BQ45" s="5"/>
      <c r="BR45" s="4"/>
      <c r="BS45" s="4"/>
      <c r="BT45" s="4"/>
      <c r="BU45" s="4"/>
      <c r="BV45" s="4"/>
      <c r="BW45" s="4"/>
      <c r="BX45" s="4"/>
      <c r="BY45" s="4"/>
      <c r="BZ45" s="4"/>
      <c r="CA45" s="4"/>
      <c r="CB45" s="4"/>
      <c r="CC45" s="4"/>
      <c r="CD45" s="4"/>
      <c r="CE45" s="4"/>
    </row>
    <row r="46" spans="1:83" ht="15.75" customHeight="1" x14ac:dyDescent="0.2">
      <c r="A46" s="14">
        <v>37</v>
      </c>
      <c r="B46" s="147"/>
      <c r="C46" s="158" t="s">
        <v>203</v>
      </c>
      <c r="D46" s="159" t="s">
        <v>205</v>
      </c>
      <c r="E46" s="148"/>
      <c r="F46" s="76">
        <v>11</v>
      </c>
      <c r="G46" s="76"/>
      <c r="H46" s="76">
        <v>9</v>
      </c>
      <c r="I46" s="76"/>
      <c r="J46" s="76">
        <v>10</v>
      </c>
      <c r="K46" s="76"/>
      <c r="L46" s="76"/>
      <c r="M46" s="76"/>
      <c r="N46" s="70">
        <f t="shared" si="0"/>
        <v>10</v>
      </c>
      <c r="O46" s="76"/>
      <c r="P46" s="76"/>
      <c r="Q46" s="76"/>
      <c r="R46" s="76"/>
      <c r="S46" s="76"/>
      <c r="T46" s="76"/>
      <c r="U46" s="76"/>
      <c r="V46" s="76"/>
      <c r="W46" s="17"/>
      <c r="X46" s="134">
        <f t="shared" si="7"/>
        <v>10</v>
      </c>
      <c r="Y46" s="136"/>
      <c r="Z46" s="135"/>
      <c r="AA46" s="16"/>
      <c r="AB46" s="63" t="str">
        <f t="shared" si="1"/>
        <v>DIEZ</v>
      </c>
      <c r="AC46" s="70">
        <f t="shared" si="3"/>
        <v>10</v>
      </c>
      <c r="AD46" s="18"/>
      <c r="AE46" s="18"/>
      <c r="AF46" s="18"/>
      <c r="AG46" s="18" t="s">
        <v>243</v>
      </c>
      <c r="AH46" s="18" t="s">
        <v>243</v>
      </c>
      <c r="AI46" s="18" t="s">
        <v>243</v>
      </c>
      <c r="AJ46" s="18" t="s">
        <v>243</v>
      </c>
      <c r="AK46" s="18" t="s">
        <v>243</v>
      </c>
      <c r="AL46" s="18" t="s">
        <v>243</v>
      </c>
      <c r="AM46" s="18" t="s">
        <v>243</v>
      </c>
      <c r="AN46" s="18" t="s">
        <v>243</v>
      </c>
      <c r="AO46" s="18" t="s">
        <v>243</v>
      </c>
      <c r="AP46" s="18" t="s">
        <v>243</v>
      </c>
      <c r="AQ46" s="18" t="s">
        <v>243</v>
      </c>
      <c r="AR46" s="18" t="s">
        <v>243</v>
      </c>
      <c r="AS46" s="18"/>
      <c r="AT46" s="18"/>
      <c r="AU46" s="18"/>
      <c r="AV46" s="18"/>
      <c r="AW46" s="18"/>
      <c r="AX46" s="18"/>
      <c r="AY46" s="18"/>
      <c r="AZ46" s="18"/>
      <c r="BA46" s="18"/>
      <c r="BB46" s="18"/>
      <c r="BC46" s="18"/>
      <c r="BD46" s="18"/>
      <c r="BE46" s="18"/>
      <c r="BF46" s="18"/>
      <c r="BG46" s="18"/>
      <c r="BH46" s="18"/>
      <c r="BI46" s="18"/>
      <c r="BJ46" s="18"/>
      <c r="BK46" s="18"/>
      <c r="BL46" s="18"/>
      <c r="BM46" s="18"/>
      <c r="BN46" s="19">
        <f t="shared" si="4"/>
        <v>67</v>
      </c>
      <c r="BO46" s="4"/>
      <c r="BP46" s="4"/>
      <c r="BQ46" s="5"/>
      <c r="BR46" s="4"/>
      <c r="BS46" s="4"/>
      <c r="BT46" s="4"/>
      <c r="BU46" s="4"/>
      <c r="BV46" s="4"/>
      <c r="BW46" s="4"/>
      <c r="BX46" s="4"/>
      <c r="BY46" s="4"/>
      <c r="BZ46" s="4"/>
      <c r="CA46" s="4"/>
      <c r="CB46" s="4"/>
      <c r="CC46" s="4"/>
      <c r="CD46" s="4"/>
      <c r="CE46" s="4"/>
    </row>
    <row r="47" spans="1:83" ht="15.75" customHeight="1" x14ac:dyDescent="0.2">
      <c r="A47" s="14">
        <v>38</v>
      </c>
      <c r="B47" s="147"/>
      <c r="C47" s="158" t="s">
        <v>204</v>
      </c>
      <c r="D47" s="159" t="s">
        <v>206</v>
      </c>
      <c r="E47" s="148"/>
      <c r="F47" s="76">
        <v>12</v>
      </c>
      <c r="G47" s="76"/>
      <c r="H47" s="76">
        <v>13</v>
      </c>
      <c r="I47" s="76"/>
      <c r="J47" s="76">
        <v>11</v>
      </c>
      <c r="K47" s="76"/>
      <c r="L47" s="76"/>
      <c r="M47" s="76"/>
      <c r="N47" s="70">
        <f t="shared" si="0"/>
        <v>12</v>
      </c>
      <c r="O47" s="76"/>
      <c r="P47" s="76"/>
      <c r="Q47" s="76"/>
      <c r="R47" s="76"/>
      <c r="S47" s="76"/>
      <c r="T47" s="76"/>
      <c r="U47" s="76"/>
      <c r="V47" s="76"/>
      <c r="W47" s="17"/>
      <c r="X47" s="134">
        <f t="shared" si="7"/>
        <v>12</v>
      </c>
      <c r="Y47" s="136"/>
      <c r="Z47" s="135"/>
      <c r="AA47" s="16"/>
      <c r="AB47" s="63" t="str">
        <f t="shared" si="1"/>
        <v>DOCE</v>
      </c>
      <c r="AC47" s="70">
        <f t="shared" si="3"/>
        <v>12</v>
      </c>
      <c r="AD47" s="18"/>
      <c r="AE47" s="18"/>
      <c r="AF47" s="18"/>
      <c r="AG47" s="18" t="s">
        <v>243</v>
      </c>
      <c r="AH47" s="18" t="s">
        <v>243</v>
      </c>
      <c r="AI47" s="18" t="s">
        <v>243</v>
      </c>
      <c r="AJ47" s="18" t="s">
        <v>243</v>
      </c>
      <c r="AK47" s="18" t="s">
        <v>243</v>
      </c>
      <c r="AL47" s="18" t="s">
        <v>243</v>
      </c>
      <c r="AM47" s="18" t="s">
        <v>243</v>
      </c>
      <c r="AN47" s="18" t="s">
        <v>243</v>
      </c>
      <c r="AO47" s="18" t="s">
        <v>243</v>
      </c>
      <c r="AP47" s="18" t="s">
        <v>243</v>
      </c>
      <c r="AQ47" s="18" t="s">
        <v>243</v>
      </c>
      <c r="AR47" s="18" t="s">
        <v>243</v>
      </c>
      <c r="AS47" s="18"/>
      <c r="AT47" s="18"/>
      <c r="AU47" s="18"/>
      <c r="AV47" s="18"/>
      <c r="AW47" s="18"/>
      <c r="AX47" s="18"/>
      <c r="AY47" s="18"/>
      <c r="AZ47" s="18"/>
      <c r="BA47" s="18"/>
      <c r="BB47" s="18"/>
      <c r="BC47" s="18"/>
      <c r="BD47" s="18"/>
      <c r="BE47" s="18"/>
      <c r="BF47" s="18"/>
      <c r="BG47" s="18"/>
      <c r="BH47" s="18"/>
      <c r="BI47" s="18"/>
      <c r="BJ47" s="18"/>
      <c r="BK47" s="18"/>
      <c r="BL47" s="18"/>
      <c r="BM47" s="18"/>
      <c r="BN47" s="19">
        <f t="shared" si="4"/>
        <v>67</v>
      </c>
      <c r="BO47" s="4"/>
      <c r="BP47" s="4"/>
      <c r="BQ47" s="5"/>
      <c r="BR47" s="4"/>
      <c r="BS47" s="4"/>
      <c r="BT47" s="4"/>
      <c r="BU47" s="4"/>
      <c r="BV47" s="4"/>
      <c r="BW47" s="4"/>
      <c r="BX47" s="4"/>
      <c r="BY47" s="4"/>
      <c r="BZ47" s="4"/>
      <c r="CA47" s="4"/>
      <c r="CB47" s="4"/>
      <c r="CC47" s="4"/>
      <c r="CD47" s="4"/>
      <c r="CE47" s="4"/>
    </row>
    <row r="48" spans="1:83" ht="15.75" customHeight="1" x14ac:dyDescent="0.2">
      <c r="A48" s="14">
        <v>39</v>
      </c>
      <c r="B48" s="147"/>
      <c r="C48" s="158" t="s">
        <v>205</v>
      </c>
      <c r="D48" s="159" t="s">
        <v>207</v>
      </c>
      <c r="E48" s="148"/>
      <c r="F48" s="76">
        <v>11</v>
      </c>
      <c r="G48" s="76"/>
      <c r="H48" s="76">
        <v>9</v>
      </c>
      <c r="I48" s="76"/>
      <c r="J48" s="76">
        <v>12</v>
      </c>
      <c r="K48" s="76"/>
      <c r="L48" s="76"/>
      <c r="M48" s="76"/>
      <c r="N48" s="70">
        <f t="shared" si="0"/>
        <v>11</v>
      </c>
      <c r="O48" s="76"/>
      <c r="P48" s="76"/>
      <c r="Q48" s="76"/>
      <c r="R48" s="76"/>
      <c r="S48" s="76"/>
      <c r="T48" s="76"/>
      <c r="U48" s="76"/>
      <c r="V48" s="76"/>
      <c r="W48" s="17"/>
      <c r="X48" s="134">
        <f t="shared" si="7"/>
        <v>11</v>
      </c>
      <c r="Y48" s="136"/>
      <c r="Z48" s="135"/>
      <c r="AA48" s="16"/>
      <c r="AB48" s="63" t="str">
        <f t="shared" si="1"/>
        <v>ONCE</v>
      </c>
      <c r="AC48" s="70">
        <f t="shared" si="3"/>
        <v>11</v>
      </c>
      <c r="AD48" s="18"/>
      <c r="AE48" s="18"/>
      <c r="AF48" s="18"/>
      <c r="AG48" s="18" t="s">
        <v>243</v>
      </c>
      <c r="AH48" s="18" t="s">
        <v>243</v>
      </c>
      <c r="AI48" s="18" t="s">
        <v>243</v>
      </c>
      <c r="AJ48" s="18" t="s">
        <v>244</v>
      </c>
      <c r="AK48" s="18" t="s">
        <v>243</v>
      </c>
      <c r="AL48" s="18" t="s">
        <v>243</v>
      </c>
      <c r="AM48" s="18" t="s">
        <v>243</v>
      </c>
      <c r="AN48" s="18" t="s">
        <v>243</v>
      </c>
      <c r="AO48" s="18" t="s">
        <v>243</v>
      </c>
      <c r="AP48" s="18" t="s">
        <v>243</v>
      </c>
      <c r="AQ48" s="18" t="s">
        <v>243</v>
      </c>
      <c r="AR48" s="18" t="s">
        <v>243</v>
      </c>
      <c r="AS48" s="18"/>
      <c r="AT48" s="18"/>
      <c r="AU48" s="18"/>
      <c r="AV48" s="18"/>
      <c r="AW48" s="18"/>
      <c r="AX48" s="18"/>
      <c r="AY48" s="18"/>
      <c r="AZ48" s="18"/>
      <c r="BA48" s="18"/>
      <c r="BB48" s="18"/>
      <c r="BC48" s="18"/>
      <c r="BD48" s="18"/>
      <c r="BE48" s="18"/>
      <c r="BF48" s="18"/>
      <c r="BG48" s="18"/>
      <c r="BH48" s="18"/>
      <c r="BI48" s="18"/>
      <c r="BJ48" s="18"/>
      <c r="BK48" s="18"/>
      <c r="BL48" s="18"/>
      <c r="BM48" s="18"/>
      <c r="BN48" s="19">
        <f t="shared" si="4"/>
        <v>61</v>
      </c>
      <c r="BO48" s="4"/>
      <c r="BP48" s="4"/>
      <c r="BQ48" s="5"/>
      <c r="BR48" s="4"/>
      <c r="BS48" s="4"/>
      <c r="BT48" s="4"/>
      <c r="BU48" s="4"/>
      <c r="BV48" s="4"/>
      <c r="BW48" s="4"/>
      <c r="BX48" s="4"/>
      <c r="BY48" s="4"/>
      <c r="BZ48" s="4"/>
      <c r="CA48" s="4"/>
      <c r="CB48" s="4"/>
      <c r="CC48" s="4"/>
      <c r="CD48" s="4"/>
      <c r="CE48" s="4"/>
    </row>
    <row r="49" spans="1:90" ht="15.75" customHeight="1" x14ac:dyDescent="0.2">
      <c r="A49" s="14">
        <v>40</v>
      </c>
      <c r="B49" s="147"/>
      <c r="C49" s="158" t="s">
        <v>206</v>
      </c>
      <c r="D49" s="159" t="s">
        <v>208</v>
      </c>
      <c r="E49" s="148"/>
      <c r="F49" s="76">
        <v>12</v>
      </c>
      <c r="G49" s="76"/>
      <c r="H49" s="76">
        <v>9</v>
      </c>
      <c r="I49" s="76"/>
      <c r="J49" s="76">
        <v>14</v>
      </c>
      <c r="K49" s="76"/>
      <c r="L49" s="76"/>
      <c r="M49" s="76"/>
      <c r="N49" s="70">
        <f t="shared" si="0"/>
        <v>12</v>
      </c>
      <c r="O49" s="76"/>
      <c r="P49" s="76"/>
      <c r="Q49" s="76"/>
      <c r="R49" s="76"/>
      <c r="S49" s="76"/>
      <c r="T49" s="76"/>
      <c r="U49" s="76"/>
      <c r="V49" s="76"/>
      <c r="W49" s="17"/>
      <c r="X49" s="134">
        <f t="shared" si="7"/>
        <v>12</v>
      </c>
      <c r="Y49" s="136"/>
      <c r="Z49" s="135"/>
      <c r="AA49" s="16"/>
      <c r="AB49" s="63" t="str">
        <f t="shared" si="1"/>
        <v>DOCE</v>
      </c>
      <c r="AC49" s="70">
        <f t="shared" si="3"/>
        <v>12</v>
      </c>
      <c r="AD49" s="18"/>
      <c r="AE49" s="18"/>
      <c r="AF49" s="18"/>
      <c r="AG49" s="18" t="s">
        <v>243</v>
      </c>
      <c r="AH49" s="18" t="s">
        <v>243</v>
      </c>
      <c r="AI49" s="18" t="s">
        <v>243</v>
      </c>
      <c r="AJ49" s="18" t="s">
        <v>244</v>
      </c>
      <c r="AK49" s="18" t="s">
        <v>243</v>
      </c>
      <c r="AL49" s="18" t="s">
        <v>243</v>
      </c>
      <c r="AM49" s="18" t="s">
        <v>243</v>
      </c>
      <c r="AN49" s="18" t="s">
        <v>243</v>
      </c>
      <c r="AO49" s="18" t="s">
        <v>243</v>
      </c>
      <c r="AP49" s="18" t="s">
        <v>243</v>
      </c>
      <c r="AQ49" s="18" t="s">
        <v>243</v>
      </c>
      <c r="AR49" s="18" t="s">
        <v>243</v>
      </c>
      <c r="AS49" s="18"/>
      <c r="AT49" s="18"/>
      <c r="AU49" s="18"/>
      <c r="AV49" s="18"/>
      <c r="AW49" s="18"/>
      <c r="AX49" s="18"/>
      <c r="AY49" s="18"/>
      <c r="AZ49" s="18"/>
      <c r="BA49" s="18"/>
      <c r="BB49" s="18"/>
      <c r="BC49" s="18"/>
      <c r="BD49" s="18"/>
      <c r="BE49" s="18"/>
      <c r="BF49" s="18"/>
      <c r="BG49" s="18"/>
      <c r="BH49" s="18"/>
      <c r="BI49" s="18"/>
      <c r="BJ49" s="18"/>
      <c r="BK49" s="18"/>
      <c r="BL49" s="18"/>
      <c r="BM49" s="18"/>
      <c r="BN49" s="19">
        <f t="shared" si="4"/>
        <v>61</v>
      </c>
      <c r="BO49" s="4"/>
      <c r="BP49" s="4"/>
      <c r="BQ49" s="5"/>
      <c r="BR49" s="4"/>
      <c r="BS49" s="4"/>
      <c r="BT49" s="4"/>
      <c r="BU49" s="4"/>
      <c r="BV49" s="4"/>
      <c r="BW49" s="4"/>
      <c r="BX49" s="4"/>
      <c r="BY49" s="4"/>
      <c r="BZ49" s="4"/>
      <c r="CA49" s="4"/>
      <c r="CB49" s="4"/>
      <c r="CC49" s="4"/>
      <c r="CD49" s="4"/>
      <c r="CE49" s="4"/>
    </row>
    <row r="50" spans="1:90" ht="15.75" customHeight="1" x14ac:dyDescent="0.2">
      <c r="A50" s="14">
        <v>41</v>
      </c>
      <c r="B50" s="147"/>
      <c r="C50" s="158" t="s">
        <v>227</v>
      </c>
      <c r="D50" s="159" t="s">
        <v>209</v>
      </c>
      <c r="E50" s="148"/>
      <c r="F50" s="76">
        <v>8</v>
      </c>
      <c r="G50" s="76"/>
      <c r="H50" s="76">
        <v>13</v>
      </c>
      <c r="I50" s="76"/>
      <c r="J50" s="76">
        <v>12</v>
      </c>
      <c r="K50" s="76"/>
      <c r="L50" s="76"/>
      <c r="M50" s="76"/>
      <c r="N50" s="70">
        <f t="shared" si="0"/>
        <v>11</v>
      </c>
      <c r="O50" s="76"/>
      <c r="P50" s="76"/>
      <c r="Q50" s="76"/>
      <c r="R50" s="76"/>
      <c r="S50" s="76"/>
      <c r="T50" s="76"/>
      <c r="U50" s="76"/>
      <c r="V50" s="76"/>
      <c r="W50" s="17"/>
      <c r="X50" s="134">
        <f t="shared" si="7"/>
        <v>11</v>
      </c>
      <c r="Y50" s="136"/>
      <c r="Z50" s="135"/>
      <c r="AA50" s="16"/>
      <c r="AB50" s="63" t="str">
        <f t="shared" si="1"/>
        <v>ONCE</v>
      </c>
      <c r="AC50" s="70">
        <f t="shared" si="3"/>
        <v>11</v>
      </c>
      <c r="AD50" s="18"/>
      <c r="AE50" s="18"/>
      <c r="AF50" s="18"/>
      <c r="AG50" s="18" t="s">
        <v>243</v>
      </c>
      <c r="AH50" s="18" t="s">
        <v>243</v>
      </c>
      <c r="AI50" s="18" t="s">
        <v>243</v>
      </c>
      <c r="AJ50" s="18" t="s">
        <v>243</v>
      </c>
      <c r="AK50" s="18" t="s">
        <v>243</v>
      </c>
      <c r="AL50" s="18" t="s">
        <v>243</v>
      </c>
      <c r="AM50" s="18" t="s">
        <v>243</v>
      </c>
      <c r="AN50" s="18" t="s">
        <v>244</v>
      </c>
      <c r="AO50" s="18" t="s">
        <v>243</v>
      </c>
      <c r="AP50" s="18" t="s">
        <v>243</v>
      </c>
      <c r="AQ50" s="18" t="s">
        <v>243</v>
      </c>
      <c r="AR50" s="18" t="s">
        <v>243</v>
      </c>
      <c r="AS50" s="18"/>
      <c r="AT50" s="18"/>
      <c r="AU50" s="18"/>
      <c r="AV50" s="18"/>
      <c r="AW50" s="18"/>
      <c r="AX50" s="18"/>
      <c r="AY50" s="18"/>
      <c r="AZ50" s="18"/>
      <c r="BA50" s="18"/>
      <c r="BB50" s="18"/>
      <c r="BC50" s="18"/>
      <c r="BD50" s="18"/>
      <c r="BE50" s="18"/>
      <c r="BF50" s="18"/>
      <c r="BG50" s="18"/>
      <c r="BH50" s="18"/>
      <c r="BI50" s="18"/>
      <c r="BJ50" s="18"/>
      <c r="BK50" s="18"/>
      <c r="BL50" s="18"/>
      <c r="BM50" s="18"/>
      <c r="BN50" s="19">
        <f t="shared" si="4"/>
        <v>61</v>
      </c>
      <c r="BO50" s="4"/>
      <c r="BP50" s="4"/>
      <c r="BQ50" s="5"/>
      <c r="BR50" s="4"/>
      <c r="BS50" s="4"/>
      <c r="BT50" s="4"/>
      <c r="BU50" s="4"/>
      <c r="BV50" s="4"/>
      <c r="BW50" s="4"/>
      <c r="BX50" s="4"/>
      <c r="BY50" s="4"/>
      <c r="BZ50" s="4"/>
      <c r="CA50" s="4"/>
      <c r="CB50" s="4"/>
      <c r="CC50" s="4"/>
      <c r="CD50" s="4"/>
      <c r="CE50" s="4"/>
    </row>
    <row r="51" spans="1:90" ht="15.75" customHeight="1" x14ac:dyDescent="0.2">
      <c r="A51" s="14">
        <v>42</v>
      </c>
      <c r="B51" s="147"/>
      <c r="C51" s="158" t="s">
        <v>226</v>
      </c>
      <c r="D51" s="159" t="s">
        <v>210</v>
      </c>
      <c r="E51" s="148"/>
      <c r="F51" s="76">
        <v>12</v>
      </c>
      <c r="G51" s="76"/>
      <c r="H51" s="76">
        <v>13</v>
      </c>
      <c r="I51" s="76"/>
      <c r="J51" s="76">
        <v>15</v>
      </c>
      <c r="K51" s="76"/>
      <c r="L51" s="76"/>
      <c r="M51" s="76"/>
      <c r="N51" s="70">
        <f t="shared" si="0"/>
        <v>13</v>
      </c>
      <c r="O51" s="76"/>
      <c r="P51" s="76"/>
      <c r="Q51" s="76"/>
      <c r="R51" s="76"/>
      <c r="S51" s="76"/>
      <c r="T51" s="76"/>
      <c r="U51" s="76"/>
      <c r="V51" s="76"/>
      <c r="W51" s="17"/>
      <c r="X51" s="134">
        <f t="shared" si="7"/>
        <v>13</v>
      </c>
      <c r="Y51" s="136"/>
      <c r="Z51" s="135"/>
      <c r="AA51" s="16"/>
      <c r="AB51" s="63" t="str">
        <f t="shared" si="1"/>
        <v>TRECE</v>
      </c>
      <c r="AC51" s="70">
        <f t="shared" si="3"/>
        <v>13</v>
      </c>
      <c r="AD51" s="18"/>
      <c r="AE51" s="18"/>
      <c r="AF51" s="18"/>
      <c r="AG51" s="18" t="s">
        <v>243</v>
      </c>
      <c r="AH51" s="18" t="s">
        <v>243</v>
      </c>
      <c r="AI51" s="18" t="s">
        <v>243</v>
      </c>
      <c r="AJ51" s="18" t="s">
        <v>243</v>
      </c>
      <c r="AK51" s="18" t="s">
        <v>243</v>
      </c>
      <c r="AL51" s="18" t="s">
        <v>243</v>
      </c>
      <c r="AM51" s="18" t="s">
        <v>243</v>
      </c>
      <c r="AN51" s="18" t="s">
        <v>243</v>
      </c>
      <c r="AO51" s="18" t="s">
        <v>243</v>
      </c>
      <c r="AP51" s="18" t="s">
        <v>243</v>
      </c>
      <c r="AQ51" s="18" t="s">
        <v>243</v>
      </c>
      <c r="AR51" s="18" t="s">
        <v>243</v>
      </c>
      <c r="AS51" s="18"/>
      <c r="AT51" s="18"/>
      <c r="AU51" s="18"/>
      <c r="AV51" s="18"/>
      <c r="AW51" s="18"/>
      <c r="AX51" s="18"/>
      <c r="AY51" s="18"/>
      <c r="AZ51" s="18"/>
      <c r="BA51" s="18"/>
      <c r="BB51" s="18"/>
      <c r="BC51" s="18"/>
      <c r="BD51" s="18"/>
      <c r="BE51" s="18"/>
      <c r="BF51" s="18"/>
      <c r="BG51" s="18"/>
      <c r="BH51" s="18"/>
      <c r="BI51" s="18"/>
      <c r="BJ51" s="18"/>
      <c r="BK51" s="18"/>
      <c r="BL51" s="18"/>
      <c r="BM51" s="18"/>
      <c r="BN51" s="19">
        <f t="shared" si="4"/>
        <v>67</v>
      </c>
      <c r="BO51" s="4"/>
      <c r="BP51" s="4"/>
      <c r="BQ51" s="5"/>
      <c r="BR51" s="4"/>
      <c r="BS51" s="4"/>
      <c r="BT51" s="4"/>
      <c r="BU51" s="4"/>
      <c r="BV51" s="4"/>
      <c r="BW51" s="4"/>
      <c r="BX51" s="4"/>
      <c r="BY51" s="4"/>
      <c r="BZ51" s="4"/>
      <c r="CA51" s="4"/>
      <c r="CB51" s="4"/>
      <c r="CC51" s="4"/>
      <c r="CD51" s="4"/>
      <c r="CE51" s="4"/>
    </row>
    <row r="52" spans="1:90" ht="15.75" customHeight="1" x14ac:dyDescent="0.2">
      <c r="A52" s="14">
        <v>43</v>
      </c>
      <c r="B52" s="147"/>
      <c r="C52" s="158" t="s">
        <v>209</v>
      </c>
      <c r="D52" s="159" t="s">
        <v>211</v>
      </c>
      <c r="E52" s="148"/>
      <c r="F52" s="76">
        <v>13</v>
      </c>
      <c r="G52" s="76"/>
      <c r="H52" s="76">
        <v>10</v>
      </c>
      <c r="I52" s="76"/>
      <c r="J52" s="76">
        <v>15</v>
      </c>
      <c r="K52" s="76"/>
      <c r="L52" s="76"/>
      <c r="M52" s="76"/>
      <c r="N52" s="70">
        <f t="shared" si="0"/>
        <v>13</v>
      </c>
      <c r="O52" s="76"/>
      <c r="P52" s="76"/>
      <c r="Q52" s="76"/>
      <c r="R52" s="76"/>
      <c r="S52" s="76"/>
      <c r="T52" s="76"/>
      <c r="U52" s="76"/>
      <c r="V52" s="76"/>
      <c r="W52" s="17"/>
      <c r="X52" s="134">
        <f t="shared" si="7"/>
        <v>13</v>
      </c>
      <c r="Y52" s="136"/>
      <c r="Z52" s="135"/>
      <c r="AA52" s="16"/>
      <c r="AB52" s="63" t="str">
        <f t="shared" si="1"/>
        <v>TRECE</v>
      </c>
      <c r="AC52" s="70">
        <f t="shared" si="3"/>
        <v>13</v>
      </c>
      <c r="AD52" s="18"/>
      <c r="AE52" s="18"/>
      <c r="AF52" s="18"/>
      <c r="AG52" s="18" t="s">
        <v>243</v>
      </c>
      <c r="AH52" s="18" t="s">
        <v>243</v>
      </c>
      <c r="AI52" s="18" t="s">
        <v>243</v>
      </c>
      <c r="AJ52" s="18" t="s">
        <v>243</v>
      </c>
      <c r="AK52" s="18" t="s">
        <v>243</v>
      </c>
      <c r="AL52" s="18" t="s">
        <v>243</v>
      </c>
      <c r="AM52" s="18" t="s">
        <v>243</v>
      </c>
      <c r="AN52" s="18" t="s">
        <v>243</v>
      </c>
      <c r="AO52" s="18" t="s">
        <v>243</v>
      </c>
      <c r="AP52" s="18" t="s">
        <v>243</v>
      </c>
      <c r="AQ52" s="18" t="s">
        <v>243</v>
      </c>
      <c r="AR52" s="18" t="s">
        <v>243</v>
      </c>
      <c r="AS52" s="18"/>
      <c r="AT52" s="18"/>
      <c r="AU52" s="18"/>
      <c r="AV52" s="18"/>
      <c r="AW52" s="18"/>
      <c r="AX52" s="18"/>
      <c r="AY52" s="18"/>
      <c r="AZ52" s="18"/>
      <c r="BA52" s="18"/>
      <c r="BB52" s="18"/>
      <c r="BC52" s="18"/>
      <c r="BD52" s="18"/>
      <c r="BE52" s="18"/>
      <c r="BF52" s="18"/>
      <c r="BG52" s="18"/>
      <c r="BH52" s="18"/>
      <c r="BI52" s="18"/>
      <c r="BJ52" s="18"/>
      <c r="BK52" s="18"/>
      <c r="BL52" s="18"/>
      <c r="BM52" s="18"/>
      <c r="BN52" s="19">
        <f t="shared" si="4"/>
        <v>67</v>
      </c>
      <c r="BO52" s="4"/>
      <c r="BP52" s="4"/>
      <c r="BQ52" s="5"/>
      <c r="BR52" s="4"/>
      <c r="BS52" s="4"/>
      <c r="BT52" s="4"/>
      <c r="BU52" s="4"/>
      <c r="BV52" s="4"/>
      <c r="BW52" s="4"/>
      <c r="BX52" s="4"/>
      <c r="BY52" s="4"/>
      <c r="BZ52" s="4"/>
      <c r="CA52" s="4"/>
      <c r="CB52" s="4"/>
      <c r="CC52" s="4"/>
      <c r="CD52" s="4"/>
      <c r="CE52" s="4"/>
    </row>
    <row r="53" spans="1:90" ht="15.75" customHeight="1" x14ac:dyDescent="0.2">
      <c r="A53" s="14">
        <v>44</v>
      </c>
      <c r="B53" s="147"/>
      <c r="C53" s="158" t="s">
        <v>210</v>
      </c>
      <c r="D53" s="159" t="s">
        <v>212</v>
      </c>
      <c r="E53" s="148"/>
      <c r="F53" s="76">
        <v>11</v>
      </c>
      <c r="G53" s="76"/>
      <c r="H53" s="76">
        <v>14</v>
      </c>
      <c r="I53" s="76"/>
      <c r="J53" s="76">
        <v>9</v>
      </c>
      <c r="K53" s="76"/>
      <c r="L53" s="76"/>
      <c r="M53" s="76"/>
      <c r="N53" s="70">
        <f t="shared" si="0"/>
        <v>11</v>
      </c>
      <c r="O53" s="76"/>
      <c r="P53" s="76"/>
      <c r="Q53" s="76"/>
      <c r="R53" s="76"/>
      <c r="S53" s="76"/>
      <c r="T53" s="76"/>
      <c r="U53" s="76"/>
      <c r="V53" s="76"/>
      <c r="W53" s="17"/>
      <c r="X53" s="134">
        <f t="shared" si="7"/>
        <v>11</v>
      </c>
      <c r="Y53" s="136"/>
      <c r="Z53" s="135"/>
      <c r="AA53" s="16"/>
      <c r="AB53" s="63" t="str">
        <f t="shared" si="1"/>
        <v>ONCE</v>
      </c>
      <c r="AC53" s="70">
        <f t="shared" si="3"/>
        <v>11</v>
      </c>
      <c r="AD53" s="18"/>
      <c r="AE53" s="18"/>
      <c r="AF53" s="18"/>
      <c r="AG53" s="18" t="s">
        <v>243</v>
      </c>
      <c r="AH53" s="18" t="s">
        <v>243</v>
      </c>
      <c r="AI53" s="18" t="s">
        <v>243</v>
      </c>
      <c r="AJ53" s="18" t="s">
        <v>243</v>
      </c>
      <c r="AK53" s="18" t="s">
        <v>243</v>
      </c>
      <c r="AL53" s="18" t="s">
        <v>243</v>
      </c>
      <c r="AM53" s="18" t="s">
        <v>243</v>
      </c>
      <c r="AN53" s="18" t="s">
        <v>243</v>
      </c>
      <c r="AO53" s="18" t="s">
        <v>243</v>
      </c>
      <c r="AP53" s="18" t="s">
        <v>243</v>
      </c>
      <c r="AQ53" s="18" t="s">
        <v>243</v>
      </c>
      <c r="AR53" s="18" t="s">
        <v>243</v>
      </c>
      <c r="AS53" s="18"/>
      <c r="AT53" s="18"/>
      <c r="AU53" s="18"/>
      <c r="AV53" s="18"/>
      <c r="AW53" s="18"/>
      <c r="AX53" s="18"/>
      <c r="AY53" s="18"/>
      <c r="AZ53" s="18"/>
      <c r="BA53" s="18"/>
      <c r="BB53" s="18"/>
      <c r="BC53" s="18"/>
      <c r="BD53" s="18"/>
      <c r="BE53" s="18"/>
      <c r="BF53" s="18"/>
      <c r="BG53" s="18"/>
      <c r="BH53" s="18"/>
      <c r="BI53" s="18"/>
      <c r="BJ53" s="18"/>
      <c r="BK53" s="18"/>
      <c r="BL53" s="18"/>
      <c r="BM53" s="18"/>
      <c r="BN53" s="19">
        <f t="shared" si="4"/>
        <v>67</v>
      </c>
      <c r="BO53" s="4"/>
      <c r="BP53" s="4"/>
      <c r="BQ53" s="5"/>
      <c r="BR53" s="4"/>
      <c r="BS53" s="4"/>
      <c r="BT53" s="4"/>
      <c r="BU53" s="4"/>
      <c r="BV53" s="4"/>
      <c r="BW53" s="4"/>
      <c r="BX53" s="4"/>
      <c r="BY53" s="4"/>
      <c r="BZ53" s="4"/>
      <c r="CA53" s="4"/>
      <c r="CB53" s="4"/>
      <c r="CC53" s="4"/>
      <c r="CD53" s="4"/>
      <c r="CE53" s="4"/>
    </row>
    <row r="54" spans="1:90" ht="15.75" customHeight="1" x14ac:dyDescent="0.2">
      <c r="A54" s="14">
        <v>45</v>
      </c>
      <c r="B54" s="147"/>
      <c r="C54" s="158" t="s">
        <v>225</v>
      </c>
      <c r="D54" s="159" t="s">
        <v>213</v>
      </c>
      <c r="E54" s="148"/>
      <c r="F54" s="76">
        <v>12</v>
      </c>
      <c r="G54" s="76"/>
      <c r="H54" s="76">
        <v>8</v>
      </c>
      <c r="I54" s="76"/>
      <c r="J54" s="76">
        <v>12</v>
      </c>
      <c r="K54" s="76"/>
      <c r="L54" s="76"/>
      <c r="M54" s="76"/>
      <c r="N54" s="70">
        <f t="shared" si="0"/>
        <v>11</v>
      </c>
      <c r="O54" s="76"/>
      <c r="P54" s="76"/>
      <c r="Q54" s="76"/>
      <c r="R54" s="76"/>
      <c r="S54" s="76"/>
      <c r="T54" s="76"/>
      <c r="U54" s="76"/>
      <c r="V54" s="76"/>
      <c r="W54" s="17"/>
      <c r="X54" s="134">
        <f t="shared" si="7"/>
        <v>11</v>
      </c>
      <c r="Y54" s="136"/>
      <c r="Z54" s="135"/>
      <c r="AA54" s="16"/>
      <c r="AB54" s="63" t="str">
        <f t="shared" si="1"/>
        <v>ONCE</v>
      </c>
      <c r="AC54" s="70">
        <f t="shared" si="3"/>
        <v>11</v>
      </c>
      <c r="AD54" s="18"/>
      <c r="AE54" s="18"/>
      <c r="AF54" s="18"/>
      <c r="AG54" s="18" t="s">
        <v>244</v>
      </c>
      <c r="AH54" s="18" t="s">
        <v>243</v>
      </c>
      <c r="AI54" s="18" t="s">
        <v>243</v>
      </c>
      <c r="AJ54" s="18" t="s">
        <v>244</v>
      </c>
      <c r="AK54" s="18" t="s">
        <v>243</v>
      </c>
      <c r="AL54" s="18" t="s">
        <v>243</v>
      </c>
      <c r="AM54" s="18" t="s">
        <v>243</v>
      </c>
      <c r="AN54" s="18" t="s">
        <v>243</v>
      </c>
      <c r="AO54" s="18" t="s">
        <v>243</v>
      </c>
      <c r="AP54" s="18" t="s">
        <v>243</v>
      </c>
      <c r="AQ54" s="18" t="s">
        <v>243</v>
      </c>
      <c r="AR54" s="18" t="s">
        <v>243</v>
      </c>
      <c r="AS54" s="18"/>
      <c r="AT54" s="18"/>
      <c r="AU54" s="18"/>
      <c r="AV54" s="18"/>
      <c r="AW54" s="18"/>
      <c r="AX54" s="18"/>
      <c r="AY54" s="18"/>
      <c r="AZ54" s="18"/>
      <c r="BA54" s="18"/>
      <c r="BB54" s="18"/>
      <c r="BC54" s="18"/>
      <c r="BD54" s="18"/>
      <c r="BE54" s="18"/>
      <c r="BF54" s="18"/>
      <c r="BG54" s="18"/>
      <c r="BH54" s="18"/>
      <c r="BI54" s="18"/>
      <c r="BJ54" s="18"/>
      <c r="BK54" s="18"/>
      <c r="BL54" s="18"/>
      <c r="BM54" s="18"/>
      <c r="BN54" s="19">
        <f t="shared" si="4"/>
        <v>56</v>
      </c>
      <c r="BO54" s="4"/>
      <c r="BP54" s="4"/>
      <c r="BQ54" s="5"/>
      <c r="BR54" s="4"/>
      <c r="BS54" s="4"/>
      <c r="BT54" s="4"/>
      <c r="BU54" s="4"/>
      <c r="BV54" s="4"/>
      <c r="BW54" s="4"/>
      <c r="BX54" s="4"/>
      <c r="BY54" s="4"/>
      <c r="BZ54" s="4"/>
      <c r="CA54" s="4"/>
      <c r="CB54" s="4"/>
      <c r="CC54" s="4"/>
      <c r="CD54" s="4"/>
      <c r="CE54" s="4"/>
    </row>
    <row r="55" spans="1:90" ht="15.75" customHeight="1" x14ac:dyDescent="0.2">
      <c r="A55" s="14">
        <v>46</v>
      </c>
      <c r="B55" s="147"/>
      <c r="C55" s="158" t="s">
        <v>224</v>
      </c>
      <c r="D55" s="159" t="s">
        <v>214</v>
      </c>
      <c r="E55" s="148"/>
      <c r="F55" s="76">
        <v>9</v>
      </c>
      <c r="G55" s="76"/>
      <c r="H55" s="76">
        <v>14</v>
      </c>
      <c r="I55" s="76"/>
      <c r="J55" s="76">
        <v>13</v>
      </c>
      <c r="K55" s="76"/>
      <c r="L55" s="76"/>
      <c r="M55" s="76"/>
      <c r="N55" s="70">
        <f t="shared" si="0"/>
        <v>12</v>
      </c>
      <c r="O55" s="76"/>
      <c r="P55" s="76"/>
      <c r="Q55" s="76"/>
      <c r="R55" s="76"/>
      <c r="S55" s="76"/>
      <c r="T55" s="76"/>
      <c r="U55" s="76"/>
      <c r="V55" s="76"/>
      <c r="W55" s="17"/>
      <c r="X55" s="134">
        <f t="shared" si="7"/>
        <v>12</v>
      </c>
      <c r="Y55" s="136"/>
      <c r="Z55" s="135"/>
      <c r="AA55" s="16"/>
      <c r="AB55" s="63" t="str">
        <f t="shared" si="1"/>
        <v>DOCE</v>
      </c>
      <c r="AC55" s="70">
        <f t="shared" si="3"/>
        <v>12</v>
      </c>
      <c r="AD55" s="18"/>
      <c r="AE55" s="18"/>
      <c r="AF55" s="18"/>
      <c r="AG55" s="18" t="s">
        <v>244</v>
      </c>
      <c r="AH55" s="18" t="s">
        <v>243</v>
      </c>
      <c r="AI55" s="18" t="s">
        <v>243</v>
      </c>
      <c r="AJ55" s="18" t="s">
        <v>243</v>
      </c>
      <c r="AK55" s="18" t="s">
        <v>243</v>
      </c>
      <c r="AL55" s="18" t="s">
        <v>243</v>
      </c>
      <c r="AM55" s="18" t="s">
        <v>243</v>
      </c>
      <c r="AN55" s="18" t="s">
        <v>243</v>
      </c>
      <c r="AO55" s="18" t="s">
        <v>243</v>
      </c>
      <c r="AP55" s="18" t="s">
        <v>243</v>
      </c>
      <c r="AQ55" s="18" t="s">
        <v>243</v>
      </c>
      <c r="AR55" s="18" t="s">
        <v>243</v>
      </c>
      <c r="AS55" s="18"/>
      <c r="AT55" s="18"/>
      <c r="AU55" s="18"/>
      <c r="AV55" s="18"/>
      <c r="AW55" s="18"/>
      <c r="AX55" s="18"/>
      <c r="AY55" s="18"/>
      <c r="AZ55" s="18"/>
      <c r="BA55" s="18"/>
      <c r="BB55" s="18"/>
      <c r="BC55" s="18"/>
      <c r="BD55" s="18"/>
      <c r="BE55" s="18"/>
      <c r="BF55" s="18"/>
      <c r="BG55" s="18"/>
      <c r="BH55" s="18"/>
      <c r="BI55" s="18"/>
      <c r="BJ55" s="18"/>
      <c r="BK55" s="18"/>
      <c r="BL55" s="18"/>
      <c r="BM55" s="18"/>
      <c r="BN55" s="19">
        <f t="shared" si="4"/>
        <v>61</v>
      </c>
      <c r="BO55" s="4"/>
      <c r="BP55" s="4"/>
      <c r="BQ55" s="5"/>
      <c r="BR55" s="4"/>
      <c r="BS55" s="4"/>
      <c r="BT55" s="4"/>
      <c r="BU55" s="4"/>
      <c r="BV55" s="4"/>
      <c r="BW55" s="4"/>
      <c r="BX55" s="4"/>
      <c r="BY55" s="4"/>
      <c r="BZ55" s="4"/>
      <c r="CA55" s="4"/>
      <c r="CB55" s="4"/>
      <c r="CC55" s="4"/>
      <c r="CD55" s="4"/>
      <c r="CE55" s="4"/>
    </row>
    <row r="56" spans="1:90" ht="15.75" customHeight="1" x14ac:dyDescent="0.2">
      <c r="A56" s="14">
        <v>47</v>
      </c>
      <c r="B56" s="147"/>
      <c r="C56" s="158" t="s">
        <v>223</v>
      </c>
      <c r="D56" s="159" t="s">
        <v>215</v>
      </c>
      <c r="E56" s="148"/>
      <c r="F56" s="76">
        <v>0</v>
      </c>
      <c r="G56" s="76"/>
      <c r="H56" s="76">
        <v>0</v>
      </c>
      <c r="I56" s="76"/>
      <c r="J56" s="76">
        <v>0</v>
      </c>
      <c r="K56" s="76"/>
      <c r="L56" s="76"/>
      <c r="M56" s="76"/>
      <c r="N56" s="70">
        <f t="shared" si="0"/>
        <v>0</v>
      </c>
      <c r="O56" s="76"/>
      <c r="P56" s="76"/>
      <c r="Q56" s="76"/>
      <c r="R56" s="76"/>
      <c r="S56" s="76"/>
      <c r="T56" s="76"/>
      <c r="U56" s="76"/>
      <c r="V56" s="76"/>
      <c r="W56" s="17"/>
      <c r="X56" s="134">
        <f t="shared" si="7"/>
        <v>0</v>
      </c>
      <c r="Y56" s="136"/>
      <c r="Z56" s="135"/>
      <c r="AA56" s="16"/>
      <c r="AB56" s="63" t="str">
        <f t="shared" si="1"/>
        <v>DPI</v>
      </c>
      <c r="AC56" s="70">
        <f t="shared" si="3"/>
        <v>0</v>
      </c>
      <c r="AD56" s="18"/>
      <c r="AE56" s="18"/>
      <c r="AF56" s="18"/>
      <c r="AG56" s="18" t="s">
        <v>244</v>
      </c>
      <c r="AH56" s="18" t="s">
        <v>244</v>
      </c>
      <c r="AI56" s="18" t="s">
        <v>244</v>
      </c>
      <c r="AJ56" s="18" t="s">
        <v>244</v>
      </c>
      <c r="AK56" s="18" t="s">
        <v>244</v>
      </c>
      <c r="AL56" s="18" t="s">
        <v>244</v>
      </c>
      <c r="AM56" s="18" t="s">
        <v>244</v>
      </c>
      <c r="AN56" s="18" t="s">
        <v>244</v>
      </c>
      <c r="AO56" s="18" t="s">
        <v>244</v>
      </c>
      <c r="AP56" s="18" t="s">
        <v>244</v>
      </c>
      <c r="AQ56" s="18" t="s">
        <v>244</v>
      </c>
      <c r="AR56" s="18" t="s">
        <v>244</v>
      </c>
      <c r="AS56" s="18"/>
      <c r="AT56" s="18"/>
      <c r="AU56" s="18"/>
      <c r="AV56" s="18"/>
      <c r="AW56" s="18"/>
      <c r="AX56" s="18"/>
      <c r="AY56" s="18"/>
      <c r="AZ56" s="18"/>
      <c r="BA56" s="18"/>
      <c r="BB56" s="18"/>
      <c r="BC56" s="18"/>
      <c r="BD56" s="18"/>
      <c r="BE56" s="18"/>
      <c r="BF56" s="18"/>
      <c r="BG56" s="18"/>
      <c r="BH56" s="18"/>
      <c r="BI56" s="18"/>
      <c r="BJ56" s="18"/>
      <c r="BK56" s="18"/>
      <c r="BL56" s="18"/>
      <c r="BM56" s="18"/>
      <c r="BN56" s="19">
        <f t="shared" si="4"/>
        <v>0</v>
      </c>
      <c r="BO56" s="4"/>
      <c r="BP56" s="4"/>
      <c r="BQ56" s="5"/>
      <c r="BR56" s="4"/>
      <c r="BS56" s="4"/>
      <c r="BT56" s="4"/>
      <c r="BU56" s="4"/>
      <c r="BV56" s="4"/>
      <c r="BW56" s="4"/>
      <c r="BX56" s="4"/>
      <c r="BY56" s="4"/>
      <c r="BZ56" s="4"/>
      <c r="CA56" s="4"/>
      <c r="CB56" s="4"/>
      <c r="CC56" s="4"/>
      <c r="CD56" s="4"/>
      <c r="CE56" s="4"/>
    </row>
    <row r="57" spans="1:90" ht="15.75" customHeight="1" x14ac:dyDescent="0.2">
      <c r="A57" s="14">
        <v>48</v>
      </c>
      <c r="B57" s="147"/>
      <c r="C57" s="158" t="s">
        <v>211</v>
      </c>
      <c r="D57" s="159" t="s">
        <v>216</v>
      </c>
      <c r="E57" s="148"/>
      <c r="F57" s="76">
        <v>12</v>
      </c>
      <c r="G57" s="76"/>
      <c r="H57" s="76">
        <v>9</v>
      </c>
      <c r="I57" s="76"/>
      <c r="J57" s="76">
        <v>14</v>
      </c>
      <c r="K57" s="76"/>
      <c r="L57" s="76"/>
      <c r="M57" s="76"/>
      <c r="N57" s="70">
        <v>13</v>
      </c>
      <c r="O57" s="76"/>
      <c r="P57" s="76"/>
      <c r="Q57" s="76"/>
      <c r="R57" s="76"/>
      <c r="S57" s="76"/>
      <c r="T57" s="76"/>
      <c r="U57" s="76"/>
      <c r="V57" s="76"/>
      <c r="W57" s="17"/>
      <c r="X57" s="134">
        <f t="shared" si="7"/>
        <v>13</v>
      </c>
      <c r="Y57" s="136"/>
      <c r="Z57" s="135"/>
      <c r="AA57" s="16"/>
      <c r="AB57" s="63" t="str">
        <f t="shared" si="1"/>
        <v>TRECE</v>
      </c>
      <c r="AC57" s="70">
        <f t="shared" si="3"/>
        <v>13</v>
      </c>
      <c r="AD57" s="18"/>
      <c r="AE57" s="18"/>
      <c r="AF57" s="18"/>
      <c r="AG57" s="18" t="s">
        <v>243</v>
      </c>
      <c r="AH57" s="18" t="s">
        <v>243</v>
      </c>
      <c r="AI57" s="18" t="s">
        <v>243</v>
      </c>
      <c r="AJ57" s="18" t="s">
        <v>243</v>
      </c>
      <c r="AK57" s="18" t="s">
        <v>243</v>
      </c>
      <c r="AL57" s="18" t="s">
        <v>243</v>
      </c>
      <c r="AM57" s="18" t="s">
        <v>243</v>
      </c>
      <c r="AN57" s="18" t="s">
        <v>243</v>
      </c>
      <c r="AO57" s="18" t="s">
        <v>243</v>
      </c>
      <c r="AP57" s="18" t="s">
        <v>243</v>
      </c>
      <c r="AQ57" s="18" t="s">
        <v>243</v>
      </c>
      <c r="AR57" s="18" t="s">
        <v>243</v>
      </c>
      <c r="AS57" s="18"/>
      <c r="AT57" s="18"/>
      <c r="AU57" s="18"/>
      <c r="AV57" s="18"/>
      <c r="AW57" s="18"/>
      <c r="AX57" s="18"/>
      <c r="AY57" s="18"/>
      <c r="AZ57" s="18"/>
      <c r="BA57" s="18"/>
      <c r="BB57" s="18"/>
      <c r="BC57" s="18"/>
      <c r="BD57" s="18"/>
      <c r="BE57" s="18"/>
      <c r="BF57" s="18"/>
      <c r="BG57" s="18"/>
      <c r="BH57" s="18"/>
      <c r="BI57" s="18"/>
      <c r="BJ57" s="18"/>
      <c r="BK57" s="18"/>
      <c r="BL57" s="18"/>
      <c r="BM57" s="18"/>
      <c r="BN57" s="19">
        <f t="shared" si="4"/>
        <v>67</v>
      </c>
      <c r="BO57" s="4"/>
      <c r="BP57" s="4"/>
      <c r="BQ57" s="5"/>
      <c r="BR57" s="4"/>
      <c r="BS57" s="4"/>
      <c r="BT57" s="4"/>
      <c r="BU57" s="4"/>
      <c r="BV57" s="4"/>
      <c r="BW57" s="4"/>
      <c r="BX57" s="4"/>
      <c r="BY57" s="4"/>
      <c r="BZ57" s="4"/>
      <c r="CA57" s="4"/>
      <c r="CB57" s="4"/>
      <c r="CC57" s="4"/>
      <c r="CD57" s="4"/>
      <c r="CE57" s="4"/>
    </row>
    <row r="58" spans="1:90" ht="15.75" customHeight="1" x14ac:dyDescent="0.2">
      <c r="A58" s="14">
        <v>49</v>
      </c>
      <c r="B58" s="147"/>
      <c r="C58" s="160" t="s">
        <v>222</v>
      </c>
      <c r="D58" s="161"/>
      <c r="E58" s="148"/>
      <c r="F58" s="76">
        <v>12</v>
      </c>
      <c r="G58" s="76"/>
      <c r="H58" s="76">
        <v>12</v>
      </c>
      <c r="I58" s="76"/>
      <c r="J58" s="76">
        <v>14</v>
      </c>
      <c r="K58" s="76"/>
      <c r="L58" s="76"/>
      <c r="M58" s="76"/>
      <c r="N58" s="70">
        <f t="shared" si="0"/>
        <v>13</v>
      </c>
      <c r="O58" s="76"/>
      <c r="P58" s="76"/>
      <c r="Q58" s="76"/>
      <c r="R58" s="76"/>
      <c r="S58" s="76"/>
      <c r="T58" s="76"/>
      <c r="U58" s="76"/>
      <c r="V58" s="76"/>
      <c r="W58" s="17"/>
      <c r="X58" s="134">
        <f t="shared" si="7"/>
        <v>13</v>
      </c>
      <c r="Y58" s="136"/>
      <c r="Z58" s="135"/>
      <c r="AA58" s="16"/>
      <c r="AB58" s="63" t="str">
        <f t="shared" si="1"/>
        <v>TRECE</v>
      </c>
      <c r="AC58" s="70">
        <f t="shared" si="3"/>
        <v>13</v>
      </c>
      <c r="AD58" s="18"/>
      <c r="AE58" s="18"/>
      <c r="AF58" s="18"/>
      <c r="AG58" s="18" t="s">
        <v>244</v>
      </c>
      <c r="AH58" s="18" t="s">
        <v>243</v>
      </c>
      <c r="AI58" s="18" t="s">
        <v>243</v>
      </c>
      <c r="AJ58" s="18" t="s">
        <v>243</v>
      </c>
      <c r="AK58" s="18" t="s">
        <v>243</v>
      </c>
      <c r="AL58" s="18" t="s">
        <v>243</v>
      </c>
      <c r="AM58" s="18" t="s">
        <v>243</v>
      </c>
      <c r="AN58" s="18" t="s">
        <v>243</v>
      </c>
      <c r="AO58" s="18" t="s">
        <v>243</v>
      </c>
      <c r="AP58" s="18" t="s">
        <v>243</v>
      </c>
      <c r="AQ58" s="18" t="s">
        <v>243</v>
      </c>
      <c r="AR58" s="18" t="s">
        <v>243</v>
      </c>
      <c r="AS58" s="18"/>
      <c r="AT58" s="18"/>
      <c r="AU58" s="18"/>
      <c r="AV58" s="18"/>
      <c r="AW58" s="18"/>
      <c r="AX58" s="18"/>
      <c r="AY58" s="18"/>
      <c r="AZ58" s="18"/>
      <c r="BA58" s="18"/>
      <c r="BB58" s="18"/>
      <c r="BC58" s="18"/>
      <c r="BD58" s="18"/>
      <c r="BE58" s="18"/>
      <c r="BF58" s="18"/>
      <c r="BG58" s="18"/>
      <c r="BH58" s="18"/>
      <c r="BI58" s="18"/>
      <c r="BJ58" s="18"/>
      <c r="BK58" s="18"/>
      <c r="BL58" s="18"/>
      <c r="BM58" s="18"/>
      <c r="BN58" s="19">
        <f t="shared" si="4"/>
        <v>61</v>
      </c>
      <c r="BO58" s="4"/>
      <c r="BP58" s="4"/>
      <c r="BQ58" s="5"/>
      <c r="BR58" s="4"/>
      <c r="BS58" s="4"/>
      <c r="BT58" s="4"/>
      <c r="BU58" s="4"/>
      <c r="BV58" s="4"/>
      <c r="BW58" s="4"/>
      <c r="BX58" s="4"/>
      <c r="BY58" s="4"/>
      <c r="BZ58" s="4"/>
      <c r="CA58" s="4"/>
      <c r="CB58" s="4"/>
      <c r="CC58" s="4"/>
      <c r="CD58" s="4"/>
      <c r="CE58" s="4"/>
    </row>
    <row r="59" spans="1:90" ht="15.75" customHeight="1" x14ac:dyDescent="0.2">
      <c r="A59" s="14">
        <v>50</v>
      </c>
      <c r="B59" s="147"/>
      <c r="C59" s="160" t="s">
        <v>221</v>
      </c>
      <c r="D59" s="161"/>
      <c r="E59" s="148"/>
      <c r="F59" s="76">
        <v>12</v>
      </c>
      <c r="G59" s="76"/>
      <c r="H59" s="76">
        <v>14</v>
      </c>
      <c r="I59" s="76"/>
      <c r="J59" s="76">
        <v>12</v>
      </c>
      <c r="K59" s="76"/>
      <c r="L59" s="76"/>
      <c r="M59" s="76"/>
      <c r="N59" s="70">
        <f t="shared" si="0"/>
        <v>13</v>
      </c>
      <c r="O59" s="76"/>
      <c r="P59" s="76"/>
      <c r="Q59" s="76"/>
      <c r="R59" s="76"/>
      <c r="S59" s="76"/>
      <c r="T59" s="76"/>
      <c r="U59" s="76"/>
      <c r="V59" s="76"/>
      <c r="W59" s="17"/>
      <c r="X59" s="134">
        <f t="shared" si="7"/>
        <v>13</v>
      </c>
      <c r="Y59" s="136"/>
      <c r="Z59" s="135"/>
      <c r="AA59" s="16"/>
      <c r="AB59" s="63" t="str">
        <f t="shared" si="1"/>
        <v>TRECE</v>
      </c>
      <c r="AC59" s="70">
        <f t="shared" si="3"/>
        <v>13</v>
      </c>
      <c r="AD59" s="18"/>
      <c r="AE59" s="18"/>
      <c r="AF59" s="18"/>
      <c r="AG59" s="18" t="s">
        <v>243</v>
      </c>
      <c r="AH59" s="18" t="s">
        <v>243</v>
      </c>
      <c r="AI59" s="18" t="s">
        <v>243</v>
      </c>
      <c r="AJ59" s="18" t="s">
        <v>243</v>
      </c>
      <c r="AK59" s="18" t="s">
        <v>243</v>
      </c>
      <c r="AL59" s="18" t="s">
        <v>243</v>
      </c>
      <c r="AM59" s="18" t="s">
        <v>243</v>
      </c>
      <c r="AN59" s="18" t="s">
        <v>243</v>
      </c>
      <c r="AO59" s="18" t="s">
        <v>243</v>
      </c>
      <c r="AP59" s="18" t="s">
        <v>243</v>
      </c>
      <c r="AQ59" s="18" t="s">
        <v>243</v>
      </c>
      <c r="AR59" s="18" t="s">
        <v>243</v>
      </c>
      <c r="AS59" s="18"/>
      <c r="AT59" s="18"/>
      <c r="AU59" s="18"/>
      <c r="AV59" s="18"/>
      <c r="AW59" s="18"/>
      <c r="AX59" s="18"/>
      <c r="AY59" s="18"/>
      <c r="AZ59" s="18"/>
      <c r="BA59" s="18"/>
      <c r="BB59" s="18"/>
      <c r="BC59" s="18"/>
      <c r="BD59" s="18"/>
      <c r="BE59" s="18"/>
      <c r="BF59" s="18"/>
      <c r="BG59" s="18"/>
      <c r="BH59" s="18"/>
      <c r="BI59" s="18"/>
      <c r="BJ59" s="18"/>
      <c r="BK59" s="18"/>
      <c r="BL59" s="18"/>
      <c r="BM59" s="18"/>
      <c r="BN59" s="19">
        <f t="shared" si="4"/>
        <v>67</v>
      </c>
      <c r="BO59" s="4"/>
      <c r="BP59" s="4"/>
      <c r="BQ59" s="5"/>
      <c r="BR59" s="4"/>
      <c r="BS59" s="4"/>
      <c r="BT59" s="4"/>
      <c r="BU59" s="4"/>
      <c r="BV59" s="4"/>
      <c r="BW59" s="4"/>
      <c r="BX59" s="4"/>
      <c r="BY59" s="4"/>
      <c r="BZ59" s="4"/>
      <c r="CA59" s="4"/>
      <c r="CB59" s="4"/>
      <c r="CC59" s="4"/>
      <c r="CD59" s="4"/>
      <c r="CE59" s="4"/>
    </row>
    <row r="60" spans="1:90" ht="12.75" customHeight="1" x14ac:dyDescent="0.2">
      <c r="A60" s="14">
        <v>51</v>
      </c>
      <c r="B60" s="147"/>
      <c r="C60" s="160" t="s">
        <v>220</v>
      </c>
      <c r="D60" s="161"/>
      <c r="E60" s="148"/>
      <c r="F60" s="76">
        <v>9</v>
      </c>
      <c r="G60" s="76"/>
      <c r="H60" s="76">
        <v>14</v>
      </c>
      <c r="I60" s="76"/>
      <c r="J60" s="76">
        <v>12</v>
      </c>
      <c r="K60" s="76"/>
      <c r="L60" s="76"/>
      <c r="M60" s="76"/>
      <c r="N60" s="70">
        <f t="shared" si="0"/>
        <v>12</v>
      </c>
      <c r="O60" s="76"/>
      <c r="P60" s="76"/>
      <c r="Q60" s="76"/>
      <c r="R60" s="76"/>
      <c r="S60" s="76"/>
      <c r="T60" s="76"/>
      <c r="U60" s="76"/>
      <c r="V60" s="76"/>
      <c r="W60" s="17"/>
      <c r="X60" s="134">
        <f t="shared" si="7"/>
        <v>12</v>
      </c>
      <c r="Y60" s="136"/>
      <c r="Z60" s="135"/>
      <c r="AA60" s="16"/>
      <c r="AB60" s="63" t="str">
        <f t="shared" si="1"/>
        <v>DOCE</v>
      </c>
      <c r="AC60" s="70">
        <f t="shared" si="3"/>
        <v>12</v>
      </c>
      <c r="AD60" s="18"/>
      <c r="AE60" s="18"/>
      <c r="AF60" s="18"/>
      <c r="AG60" s="18" t="s">
        <v>243</v>
      </c>
      <c r="AH60" s="18" t="s">
        <v>243</v>
      </c>
      <c r="AI60" s="18" t="s">
        <v>243</v>
      </c>
      <c r="AJ60" s="18" t="s">
        <v>243</v>
      </c>
      <c r="AK60" s="18" t="s">
        <v>243</v>
      </c>
      <c r="AL60" s="18" t="s">
        <v>243</v>
      </c>
      <c r="AM60" s="18" t="s">
        <v>243</v>
      </c>
      <c r="AN60" s="18" t="s">
        <v>244</v>
      </c>
      <c r="AO60" s="18" t="s">
        <v>243</v>
      </c>
      <c r="AP60" s="18" t="s">
        <v>243</v>
      </c>
      <c r="AQ60" s="18" t="s">
        <v>243</v>
      </c>
      <c r="AR60" s="18" t="s">
        <v>243</v>
      </c>
      <c r="AS60" s="18"/>
      <c r="AT60" s="18"/>
      <c r="AU60" s="18"/>
      <c r="AV60" s="18"/>
      <c r="AW60" s="18"/>
      <c r="AX60" s="18"/>
      <c r="AY60" s="18"/>
      <c r="AZ60" s="18"/>
      <c r="BA60" s="18"/>
      <c r="BB60" s="18"/>
      <c r="BC60" s="18"/>
      <c r="BD60" s="18"/>
      <c r="BE60" s="18"/>
      <c r="BF60" s="18"/>
      <c r="BG60" s="18"/>
      <c r="BH60" s="18"/>
      <c r="BI60" s="18"/>
      <c r="BJ60" s="18"/>
      <c r="BK60" s="18"/>
      <c r="BL60" s="18"/>
      <c r="BM60" s="18"/>
      <c r="BN60" s="19">
        <f t="shared" si="4"/>
        <v>61</v>
      </c>
      <c r="BO60" s="6"/>
      <c r="BP60" s="6"/>
      <c r="BQ60" s="6"/>
      <c r="BR60" s="6"/>
      <c r="BS60" s="6"/>
      <c r="BT60" s="6"/>
      <c r="BU60" s="6"/>
      <c r="BV60" s="6"/>
      <c r="BW60" s="6"/>
      <c r="BX60" s="6"/>
      <c r="BY60" s="6"/>
      <c r="BZ60" s="6"/>
      <c r="CA60" s="6"/>
      <c r="CB60" s="6"/>
      <c r="CC60" s="6"/>
      <c r="CD60" s="6"/>
      <c r="CE60" s="6"/>
    </row>
    <row r="61" spans="1:90" ht="14.1" customHeight="1" x14ac:dyDescent="0.25">
      <c r="A61" s="14">
        <v>52</v>
      </c>
      <c r="B61" s="147"/>
      <c r="C61" s="160" t="s">
        <v>219</v>
      </c>
      <c r="D61" s="161"/>
      <c r="E61" s="148"/>
      <c r="F61" s="76">
        <v>13</v>
      </c>
      <c r="G61" s="76"/>
      <c r="H61" s="76">
        <v>9</v>
      </c>
      <c r="I61" s="76"/>
      <c r="J61" s="76">
        <v>15</v>
      </c>
      <c r="K61" s="76"/>
      <c r="L61" s="76"/>
      <c r="M61" s="76"/>
      <c r="N61" s="70">
        <f t="shared" si="0"/>
        <v>12</v>
      </c>
      <c r="O61" s="76"/>
      <c r="P61" s="76"/>
      <c r="Q61" s="76"/>
      <c r="R61" s="76"/>
      <c r="S61" s="76"/>
      <c r="T61" s="76"/>
      <c r="U61" s="76"/>
      <c r="V61" s="76"/>
      <c r="W61" s="17"/>
      <c r="X61" s="134">
        <f t="shared" si="7"/>
        <v>12</v>
      </c>
      <c r="Y61" s="136"/>
      <c r="Z61" s="135"/>
      <c r="AA61" s="16"/>
      <c r="AB61" s="63" t="str">
        <f t="shared" si="1"/>
        <v>DOCE</v>
      </c>
      <c r="AC61" s="70">
        <f t="shared" si="3"/>
        <v>12</v>
      </c>
      <c r="AD61" s="18"/>
      <c r="AE61" s="18"/>
      <c r="AF61" s="18"/>
      <c r="AG61" s="18" t="s">
        <v>244</v>
      </c>
      <c r="AH61" s="18" t="s">
        <v>243</v>
      </c>
      <c r="AI61" s="18" t="s">
        <v>243</v>
      </c>
      <c r="AJ61" s="18" t="s">
        <v>243</v>
      </c>
      <c r="AK61" s="18" t="s">
        <v>243</v>
      </c>
      <c r="AL61" s="18" t="s">
        <v>243</v>
      </c>
      <c r="AM61" s="18" t="s">
        <v>243</v>
      </c>
      <c r="AN61" s="18" t="s">
        <v>243</v>
      </c>
      <c r="AO61" s="18" t="s">
        <v>243</v>
      </c>
      <c r="AP61" s="18" t="s">
        <v>243</v>
      </c>
      <c r="AQ61" s="18" t="s">
        <v>243</v>
      </c>
      <c r="AR61" s="18" t="s">
        <v>243</v>
      </c>
      <c r="AS61" s="18"/>
      <c r="AT61" s="18"/>
      <c r="AU61" s="18"/>
      <c r="AV61" s="18"/>
      <c r="AW61" s="18"/>
      <c r="AX61" s="18"/>
      <c r="AY61" s="18"/>
      <c r="AZ61" s="18"/>
      <c r="BA61" s="18"/>
      <c r="BB61" s="18"/>
      <c r="BC61" s="18"/>
      <c r="BD61" s="18"/>
      <c r="BE61" s="18"/>
      <c r="BF61" s="18"/>
      <c r="BG61" s="18"/>
      <c r="BH61" s="18"/>
      <c r="BI61" s="18"/>
      <c r="BJ61" s="18"/>
      <c r="BK61" s="18"/>
      <c r="BL61" s="18"/>
      <c r="BM61" s="18"/>
      <c r="BN61" s="19">
        <f t="shared" si="4"/>
        <v>61</v>
      </c>
      <c r="BO61" s="235" t="s">
        <v>29</v>
      </c>
      <c r="BP61" s="235"/>
      <c r="BR61" s="211"/>
      <c r="BS61" s="212"/>
      <c r="BT61" s="212"/>
      <c r="BU61" s="212"/>
      <c r="BV61" s="212"/>
      <c r="BW61" s="212"/>
      <c r="BX61" s="212"/>
      <c r="BY61" s="213"/>
      <c r="CA61" s="50"/>
      <c r="CB61" s="53"/>
      <c r="CC61" s="53"/>
      <c r="CD61" s="53"/>
      <c r="CE61" s="53"/>
      <c r="CF61" s="53"/>
      <c r="CG61" s="53"/>
      <c r="CH61" s="53"/>
      <c r="CI61" s="53"/>
      <c r="CJ61" s="53"/>
      <c r="CK61" s="53"/>
      <c r="CL61" s="51"/>
    </row>
    <row r="62" spans="1:90" ht="14.1" customHeight="1" x14ac:dyDescent="0.2">
      <c r="A62" s="14">
        <v>53</v>
      </c>
      <c r="B62" s="147"/>
      <c r="C62" s="160" t="s">
        <v>214</v>
      </c>
      <c r="D62" s="161"/>
      <c r="E62" s="148"/>
      <c r="F62" s="76">
        <v>12</v>
      </c>
      <c r="G62" s="76"/>
      <c r="H62" s="76">
        <v>14</v>
      </c>
      <c r="I62" s="76"/>
      <c r="J62" s="76">
        <v>15</v>
      </c>
      <c r="K62" s="76"/>
      <c r="L62" s="76"/>
      <c r="M62" s="76"/>
      <c r="N62" s="70">
        <f t="shared" si="0"/>
        <v>14</v>
      </c>
      <c r="O62" s="76"/>
      <c r="P62" s="76"/>
      <c r="Q62" s="76"/>
      <c r="R62" s="76"/>
      <c r="S62" s="76"/>
      <c r="T62" s="76"/>
      <c r="U62" s="76"/>
      <c r="V62" s="76"/>
      <c r="W62" s="17"/>
      <c r="X62" s="134">
        <f t="shared" si="7"/>
        <v>14</v>
      </c>
      <c r="Y62" s="136"/>
      <c r="Z62" s="135"/>
      <c r="AA62" s="16"/>
      <c r="AB62" s="63" t="str">
        <f t="shared" si="1"/>
        <v>CATORCE</v>
      </c>
      <c r="AC62" s="70">
        <f t="shared" si="3"/>
        <v>14</v>
      </c>
      <c r="AD62" s="18"/>
      <c r="AE62" s="18"/>
      <c r="AF62" s="18"/>
      <c r="AG62" s="18" t="s">
        <v>243</v>
      </c>
      <c r="AH62" s="18" t="s">
        <v>243</v>
      </c>
      <c r="AI62" s="18" t="s">
        <v>243</v>
      </c>
      <c r="AJ62" s="18" t="s">
        <v>243</v>
      </c>
      <c r="AK62" s="18" t="s">
        <v>243</v>
      </c>
      <c r="AL62" s="18" t="s">
        <v>243</v>
      </c>
      <c r="AM62" s="18" t="s">
        <v>243</v>
      </c>
      <c r="AN62" s="18" t="s">
        <v>243</v>
      </c>
      <c r="AO62" s="18" t="s">
        <v>243</v>
      </c>
      <c r="AP62" s="18" t="s">
        <v>243</v>
      </c>
      <c r="AQ62" s="18" t="s">
        <v>243</v>
      </c>
      <c r="AR62" s="18" t="s">
        <v>243</v>
      </c>
      <c r="AS62" s="18"/>
      <c r="AT62" s="18"/>
      <c r="AU62" s="18"/>
      <c r="AV62" s="18"/>
      <c r="AW62" s="18"/>
      <c r="AX62" s="18"/>
      <c r="AY62" s="18"/>
      <c r="AZ62" s="18"/>
      <c r="BA62" s="18"/>
      <c r="BB62" s="18"/>
      <c r="BC62" s="18"/>
      <c r="BD62" s="18"/>
      <c r="BE62" s="18"/>
      <c r="BF62" s="18"/>
      <c r="BG62" s="18"/>
      <c r="BH62" s="18"/>
      <c r="BI62" s="18"/>
      <c r="BJ62" s="18"/>
      <c r="BK62" s="18"/>
      <c r="BL62" s="18"/>
      <c r="BM62" s="18"/>
      <c r="BN62" s="19">
        <f t="shared" si="4"/>
        <v>67</v>
      </c>
      <c r="BO62" s="236" t="s">
        <v>137</v>
      </c>
      <c r="BP62" s="236"/>
      <c r="BR62" s="208"/>
      <c r="BS62" s="209"/>
      <c r="BT62" s="209"/>
      <c r="BU62" s="209"/>
      <c r="BV62" s="209"/>
      <c r="BW62" s="209"/>
      <c r="BX62" s="209"/>
      <c r="BY62" s="210"/>
      <c r="CA62" s="20"/>
      <c r="CB62" s="214" t="s">
        <v>5</v>
      </c>
      <c r="CC62" s="215"/>
      <c r="CD62" s="215"/>
      <c r="CE62" s="215"/>
      <c r="CF62" s="215"/>
      <c r="CG62" s="215"/>
      <c r="CH62" s="215"/>
      <c r="CI62" s="215"/>
      <c r="CJ62" s="215"/>
      <c r="CK62" s="216"/>
      <c r="CL62" s="11"/>
    </row>
    <row r="63" spans="1:90" ht="14.1" customHeight="1" x14ac:dyDescent="0.2">
      <c r="A63" s="14">
        <v>54</v>
      </c>
      <c r="B63" s="147"/>
      <c r="C63" s="160" t="s">
        <v>215</v>
      </c>
      <c r="D63" s="161"/>
      <c r="E63" s="148"/>
      <c r="F63" s="76">
        <v>9</v>
      </c>
      <c r="G63" s="76"/>
      <c r="H63" s="76">
        <v>9</v>
      </c>
      <c r="I63" s="76"/>
      <c r="J63" s="76">
        <v>10</v>
      </c>
      <c r="K63" s="76"/>
      <c r="L63" s="76"/>
      <c r="M63" s="76"/>
      <c r="N63" s="70">
        <f t="shared" si="0"/>
        <v>9</v>
      </c>
      <c r="O63" s="76"/>
      <c r="P63" s="76"/>
      <c r="Q63" s="76"/>
      <c r="R63" s="76"/>
      <c r="S63" s="76"/>
      <c r="T63" s="76"/>
      <c r="U63" s="76"/>
      <c r="V63" s="76"/>
      <c r="W63" s="17"/>
      <c r="X63" s="134">
        <f t="shared" si="7"/>
        <v>9</v>
      </c>
      <c r="Y63" s="136"/>
      <c r="Z63" s="135"/>
      <c r="AA63" s="16"/>
      <c r="AB63" s="63" t="str">
        <f t="shared" si="1"/>
        <v>NUEVE</v>
      </c>
      <c r="AC63" s="70">
        <f t="shared" si="3"/>
        <v>9</v>
      </c>
      <c r="AD63" s="18"/>
      <c r="AE63" s="18"/>
      <c r="AF63" s="18"/>
      <c r="AG63" s="18" t="s">
        <v>243</v>
      </c>
      <c r="AH63" s="18" t="s">
        <v>243</v>
      </c>
      <c r="AI63" s="18" t="s">
        <v>243</v>
      </c>
      <c r="AJ63" s="18" t="s">
        <v>243</v>
      </c>
      <c r="AK63" s="18" t="s">
        <v>243</v>
      </c>
      <c r="AL63" s="18" t="s">
        <v>243</v>
      </c>
      <c r="AM63" s="18" t="s">
        <v>243</v>
      </c>
      <c r="AN63" s="18" t="s">
        <v>243</v>
      </c>
      <c r="AO63" s="18" t="s">
        <v>244</v>
      </c>
      <c r="AP63" s="18" t="s">
        <v>243</v>
      </c>
      <c r="AQ63" s="18" t="s">
        <v>243</v>
      </c>
      <c r="AR63" s="18" t="s">
        <v>244</v>
      </c>
      <c r="AS63" s="18"/>
      <c r="AT63" s="18"/>
      <c r="AU63" s="18"/>
      <c r="AV63" s="18"/>
      <c r="AW63" s="18"/>
      <c r="AX63" s="18"/>
      <c r="AY63" s="18"/>
      <c r="AZ63" s="18"/>
      <c r="BA63" s="18"/>
      <c r="BB63" s="18"/>
      <c r="BC63" s="18"/>
      <c r="BD63" s="18"/>
      <c r="BE63" s="18"/>
      <c r="BF63" s="18"/>
      <c r="BG63" s="18"/>
      <c r="BH63" s="18"/>
      <c r="BI63" s="18"/>
      <c r="BJ63" s="18"/>
      <c r="BK63" s="18"/>
      <c r="BL63" s="18"/>
      <c r="BM63" s="18"/>
      <c r="BN63" s="19">
        <f t="shared" si="4"/>
        <v>56</v>
      </c>
      <c r="BO63" s="275" t="s">
        <v>160</v>
      </c>
      <c r="BP63" s="276"/>
      <c r="BR63" s="208"/>
      <c r="BS63" s="209"/>
      <c r="BT63" s="209"/>
      <c r="BU63" s="209"/>
      <c r="BV63" s="209"/>
      <c r="BW63" s="209"/>
      <c r="BX63" s="209"/>
      <c r="BY63" s="210"/>
      <c r="CA63" s="20"/>
      <c r="CB63" s="214" t="s">
        <v>0</v>
      </c>
      <c r="CC63" s="215"/>
      <c r="CD63" s="215"/>
      <c r="CE63" s="216"/>
      <c r="CF63" s="101" t="s">
        <v>1</v>
      </c>
      <c r="CG63" s="101" t="s">
        <v>3</v>
      </c>
      <c r="CH63" s="101" t="s">
        <v>2</v>
      </c>
      <c r="CI63" s="101" t="s">
        <v>3</v>
      </c>
      <c r="CJ63" s="101" t="s">
        <v>4</v>
      </c>
      <c r="CK63" s="101" t="s">
        <v>3</v>
      </c>
      <c r="CL63" s="11"/>
    </row>
    <row r="64" spans="1:90" ht="14.1" customHeight="1" x14ac:dyDescent="0.2">
      <c r="A64" s="1">
        <v>55</v>
      </c>
      <c r="B64" s="147"/>
      <c r="C64" s="160" t="s">
        <v>218</v>
      </c>
      <c r="D64" s="161"/>
      <c r="E64" s="148"/>
      <c r="F64" s="76">
        <v>10</v>
      </c>
      <c r="G64" s="76"/>
      <c r="H64" s="76">
        <v>10</v>
      </c>
      <c r="I64" s="76"/>
      <c r="J64" s="76">
        <v>12</v>
      </c>
      <c r="K64" s="76"/>
      <c r="L64" s="76"/>
      <c r="M64" s="76"/>
      <c r="N64" s="70">
        <f t="shared" si="0"/>
        <v>11</v>
      </c>
      <c r="O64" s="76"/>
      <c r="P64" s="76"/>
      <c r="Q64" s="76"/>
      <c r="R64" s="76"/>
      <c r="S64" s="76"/>
      <c r="T64" s="76"/>
      <c r="U64" s="76"/>
      <c r="V64" s="76"/>
      <c r="W64" s="17"/>
      <c r="X64" s="134">
        <f t="shared" si="7"/>
        <v>11</v>
      </c>
      <c r="Y64" s="136"/>
      <c r="Z64" s="135"/>
      <c r="AA64" s="16"/>
      <c r="AB64" s="63" t="str">
        <f t="shared" si="1"/>
        <v>ONCE</v>
      </c>
      <c r="AC64" s="70">
        <f t="shared" si="3"/>
        <v>11</v>
      </c>
      <c r="AD64" s="18"/>
      <c r="AE64" s="18"/>
      <c r="AF64" s="18"/>
      <c r="AG64" s="18" t="s">
        <v>243</v>
      </c>
      <c r="AH64" s="18" t="s">
        <v>243</v>
      </c>
      <c r="AI64" s="18" t="s">
        <v>243</v>
      </c>
      <c r="AJ64" s="18" t="s">
        <v>243</v>
      </c>
      <c r="AK64" s="18" t="s">
        <v>243</v>
      </c>
      <c r="AL64" s="18" t="s">
        <v>243</v>
      </c>
      <c r="AM64" s="18" t="s">
        <v>243</v>
      </c>
      <c r="AN64" s="18" t="s">
        <v>243</v>
      </c>
      <c r="AO64" s="18" t="s">
        <v>243</v>
      </c>
      <c r="AP64" s="18" t="s">
        <v>243</v>
      </c>
      <c r="AQ64" s="18" t="s">
        <v>243</v>
      </c>
      <c r="AR64" s="18" t="s">
        <v>244</v>
      </c>
      <c r="AS64" s="18"/>
      <c r="AT64" s="18"/>
      <c r="AU64" s="18"/>
      <c r="AV64" s="18"/>
      <c r="AW64" s="18"/>
      <c r="AX64" s="18"/>
      <c r="AY64" s="18"/>
      <c r="AZ64" s="18"/>
      <c r="BA64" s="18"/>
      <c r="BB64" s="18"/>
      <c r="BC64" s="18"/>
      <c r="BD64" s="18"/>
      <c r="BE64" s="18"/>
      <c r="BF64" s="18"/>
      <c r="BG64" s="18"/>
      <c r="BH64" s="18"/>
      <c r="BI64" s="18"/>
      <c r="BJ64" s="18"/>
      <c r="BK64" s="18"/>
      <c r="BL64" s="18"/>
      <c r="BM64" s="18"/>
      <c r="BN64" s="19">
        <f t="shared" si="4"/>
        <v>61</v>
      </c>
      <c r="BO64" s="69" t="s">
        <v>30</v>
      </c>
      <c r="BP64" s="69" t="s">
        <v>31</v>
      </c>
      <c r="BR64" s="208"/>
      <c r="BS64" s="209"/>
      <c r="BT64" s="209"/>
      <c r="BU64" s="209"/>
      <c r="BV64" s="209"/>
      <c r="BW64" s="209"/>
      <c r="BX64" s="209"/>
      <c r="BY64" s="210"/>
      <c r="BZ64" s="7"/>
      <c r="CA64" s="52"/>
      <c r="CB64" s="205" t="s">
        <v>49</v>
      </c>
      <c r="CC64" s="206"/>
      <c r="CD64" s="206"/>
      <c r="CE64" s="207"/>
      <c r="CF64" s="67">
        <f>COUNTIF(E10:E66,"M")</f>
        <v>0</v>
      </c>
      <c r="CG64" s="68" t="e">
        <f>CF64/CJ64</f>
        <v>#DIV/0!</v>
      </c>
      <c r="CH64" s="67">
        <f>COUNTIF(E10:E66,"F")</f>
        <v>0</v>
      </c>
      <c r="CI64" s="68" t="e">
        <f>CH64/CJ64</f>
        <v>#DIV/0!</v>
      </c>
      <c r="CJ64" s="67">
        <f>CF64+CH64</f>
        <v>0</v>
      </c>
      <c r="CK64" s="68" t="e">
        <f>CJ64/CJ64</f>
        <v>#DIV/0!</v>
      </c>
      <c r="CL64" s="11"/>
    </row>
    <row r="65" spans="1:90" ht="14.1" customHeight="1" x14ac:dyDescent="0.2">
      <c r="A65" s="1">
        <v>56</v>
      </c>
      <c r="B65" s="147"/>
      <c r="C65" s="160" t="s">
        <v>217</v>
      </c>
      <c r="D65" s="161"/>
      <c r="E65" s="148"/>
      <c r="F65" s="76">
        <v>12</v>
      </c>
      <c r="G65" s="76"/>
      <c r="H65" s="76">
        <v>8</v>
      </c>
      <c r="I65" s="76"/>
      <c r="J65" s="76">
        <v>12</v>
      </c>
      <c r="K65" s="76"/>
      <c r="L65" s="76"/>
      <c r="M65" s="76"/>
      <c r="N65" s="70">
        <f t="shared" si="0"/>
        <v>11</v>
      </c>
      <c r="O65" s="76"/>
      <c r="P65" s="76"/>
      <c r="Q65" s="76"/>
      <c r="R65" s="76"/>
      <c r="S65" s="76"/>
      <c r="T65" s="76"/>
      <c r="U65" s="76"/>
      <c r="V65" s="76"/>
      <c r="W65" s="17"/>
      <c r="X65" s="134">
        <f t="shared" si="7"/>
        <v>11</v>
      </c>
      <c r="Y65" s="136"/>
      <c r="Z65" s="135"/>
      <c r="AA65" s="16"/>
      <c r="AB65" s="63" t="str">
        <f t="shared" si="1"/>
        <v>ONCE</v>
      </c>
      <c r="AC65" s="70">
        <f t="shared" si="3"/>
        <v>11</v>
      </c>
      <c r="AD65" s="18"/>
      <c r="AE65" s="18"/>
      <c r="AF65" s="18"/>
      <c r="AG65" s="18" t="s">
        <v>244</v>
      </c>
      <c r="AH65" s="18" t="s">
        <v>243</v>
      </c>
      <c r="AI65" s="18" t="s">
        <v>243</v>
      </c>
      <c r="AJ65" s="18" t="s">
        <v>243</v>
      </c>
      <c r="AK65" s="18" t="s">
        <v>243</v>
      </c>
      <c r="AL65" s="18" t="s">
        <v>243</v>
      </c>
      <c r="AM65" s="18" t="s">
        <v>243</v>
      </c>
      <c r="AN65" s="18" t="s">
        <v>244</v>
      </c>
      <c r="AO65" s="18" t="s">
        <v>243</v>
      </c>
      <c r="AP65" s="18" t="s">
        <v>243</v>
      </c>
      <c r="AQ65" s="18" t="s">
        <v>243</v>
      </c>
      <c r="AR65" s="18" t="s">
        <v>243</v>
      </c>
      <c r="AS65" s="18"/>
      <c r="AT65" s="18"/>
      <c r="AU65" s="18"/>
      <c r="AV65" s="18"/>
      <c r="AW65" s="18"/>
      <c r="AX65" s="18"/>
      <c r="AY65" s="18"/>
      <c r="AZ65" s="18"/>
      <c r="BA65" s="18"/>
      <c r="BB65" s="18"/>
      <c r="BC65" s="18"/>
      <c r="BD65" s="18"/>
      <c r="BE65" s="18"/>
      <c r="BF65" s="18"/>
      <c r="BG65" s="18"/>
      <c r="BH65" s="18"/>
      <c r="BI65" s="18"/>
      <c r="BJ65" s="18"/>
      <c r="BK65" s="18"/>
      <c r="BL65" s="18"/>
      <c r="BM65" s="18"/>
      <c r="BN65" s="19">
        <f t="shared" si="4"/>
        <v>56</v>
      </c>
      <c r="BO65" s="150" t="s">
        <v>162</v>
      </c>
      <c r="BP65" s="152" t="s">
        <v>165</v>
      </c>
      <c r="BR65" s="208"/>
      <c r="BS65" s="209"/>
      <c r="BT65" s="209"/>
      <c r="BU65" s="209"/>
      <c r="BV65" s="209"/>
      <c r="BW65" s="209"/>
      <c r="BX65" s="209"/>
      <c r="BY65" s="210"/>
      <c r="CA65" s="20"/>
      <c r="CB65" s="241" t="s">
        <v>57</v>
      </c>
      <c r="CC65" s="242"/>
      <c r="CD65" s="242"/>
      <c r="CE65" s="243"/>
      <c r="CF65" s="67">
        <f>COUNTIFS(E10:E66,"M",AC10:AC66,"&gt;=13")</f>
        <v>0</v>
      </c>
      <c r="CG65" s="68" t="e">
        <f>CF65/CJ64</f>
        <v>#DIV/0!</v>
      </c>
      <c r="CH65" s="67">
        <f>COUNTIFS(E10:E66,"F",AC10:AC66,"&gt;=13")</f>
        <v>0</v>
      </c>
      <c r="CI65" s="68" t="e">
        <f>CH65/CJ64</f>
        <v>#DIV/0!</v>
      </c>
      <c r="CJ65" s="67">
        <f>CF65+CH65</f>
        <v>0</v>
      </c>
      <c r="CK65" s="68" t="e">
        <f>CG65+CI65</f>
        <v>#DIV/0!</v>
      </c>
      <c r="CL65" s="11"/>
    </row>
    <row r="66" spans="1:90" ht="14.25" customHeight="1" x14ac:dyDescent="0.2">
      <c r="A66" s="1"/>
      <c r="B66" s="147"/>
      <c r="C66" s="160"/>
      <c r="D66" s="161"/>
      <c r="E66" s="148"/>
      <c r="F66" s="76"/>
      <c r="G66" s="76"/>
      <c r="H66" s="76"/>
      <c r="I66" s="76"/>
      <c r="J66" s="76"/>
      <c r="K66" s="76"/>
      <c r="L66" s="76"/>
      <c r="M66" s="76"/>
      <c r="N66" s="70" t="str">
        <f t="shared" si="0"/>
        <v/>
      </c>
      <c r="O66" s="76"/>
      <c r="P66" s="76"/>
      <c r="Q66" s="76"/>
      <c r="R66" s="76"/>
      <c r="S66" s="76"/>
      <c r="T66" s="76"/>
      <c r="U66" s="76"/>
      <c r="V66" s="76"/>
      <c r="W66" s="17" t="str">
        <f t="shared" si="5"/>
        <v/>
      </c>
      <c r="X66" s="134" t="str">
        <f t="shared" si="7"/>
        <v/>
      </c>
      <c r="Y66" s="136"/>
      <c r="Z66" s="135"/>
      <c r="AA66" s="16"/>
      <c r="AB66" s="63" t="str">
        <f t="shared" si="1"/>
        <v/>
      </c>
      <c r="AC66" s="70" t="str">
        <f t="shared" si="3"/>
        <v/>
      </c>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9" t="str">
        <f t="shared" si="4"/>
        <v/>
      </c>
      <c r="BO66" s="150" t="s">
        <v>163</v>
      </c>
      <c r="BP66" s="152" t="s">
        <v>165</v>
      </c>
      <c r="BR66" s="208"/>
      <c r="BS66" s="209"/>
      <c r="BT66" s="209"/>
      <c r="BU66" s="209"/>
      <c r="BV66" s="209"/>
      <c r="BW66" s="209"/>
      <c r="BX66" s="209"/>
      <c r="BY66" s="210"/>
      <c r="CA66" s="20"/>
      <c r="CB66" s="252" t="s">
        <v>50</v>
      </c>
      <c r="CC66" s="253"/>
      <c r="CD66" s="253"/>
      <c r="CE66" s="254"/>
      <c r="CF66" s="67">
        <f>COUNTIFS(E10:E66,"M",AC10:AC66,"&lt;13")-CF67</f>
        <v>0</v>
      </c>
      <c r="CG66" s="68" t="e">
        <f>CF66/CJ64</f>
        <v>#DIV/0!</v>
      </c>
      <c r="CH66" s="67">
        <f>COUNTIFS(E10:E26,"F",AC10:AC26,"&lt;13")-CH67</f>
        <v>0</v>
      </c>
      <c r="CI66" s="68" t="e">
        <f>CH66/CJ64</f>
        <v>#DIV/0!</v>
      </c>
      <c r="CJ66" s="67">
        <f>CF66+CH66</f>
        <v>0</v>
      </c>
      <c r="CK66" s="68" t="e">
        <f>CG66+CI66</f>
        <v>#DIV/0!</v>
      </c>
      <c r="CL66" s="11"/>
    </row>
    <row r="67" spans="1:90" ht="14.1" customHeight="1" x14ac:dyDescent="0.2">
      <c r="A67" s="1"/>
      <c r="B67" s="2"/>
      <c r="C67" s="2"/>
      <c r="D67" s="2"/>
      <c r="E67" s="2"/>
      <c r="F67" s="182"/>
      <c r="G67" s="182"/>
      <c r="H67" s="182"/>
      <c r="I67" s="182"/>
      <c r="J67" s="182"/>
      <c r="K67" s="182"/>
      <c r="L67" s="3"/>
      <c r="M67" s="182"/>
      <c r="N67" s="182"/>
      <c r="O67" s="182"/>
      <c r="P67" s="182"/>
      <c r="Q67" s="182"/>
      <c r="R67" s="182"/>
      <c r="S67" s="3"/>
      <c r="T67" s="182"/>
      <c r="U67" s="182"/>
      <c r="V67" s="182"/>
      <c r="W67" s="182"/>
      <c r="X67" s="182"/>
      <c r="Y67" s="182"/>
      <c r="Z67" s="3"/>
      <c r="AA67" s="182"/>
      <c r="AB67" s="182"/>
      <c r="AC67" s="154"/>
      <c r="AD67" s="154"/>
      <c r="AE67" s="182"/>
      <c r="AF67" s="182"/>
      <c r="AG67" s="3"/>
      <c r="BO67" s="151" t="s">
        <v>164</v>
      </c>
      <c r="BP67" s="152" t="s">
        <v>165</v>
      </c>
      <c r="BR67" s="255" t="s">
        <v>112</v>
      </c>
      <c r="BS67" s="256"/>
      <c r="BT67" s="256"/>
      <c r="BU67" s="256"/>
      <c r="BV67" s="256"/>
      <c r="BW67" s="256"/>
      <c r="BX67" s="256"/>
      <c r="BY67" s="257"/>
      <c r="CA67" s="20"/>
      <c r="CB67" s="249" t="s">
        <v>51</v>
      </c>
      <c r="CC67" s="250"/>
      <c r="CD67" s="250"/>
      <c r="CE67" s="251"/>
      <c r="CF67" s="67">
        <f>COUNTIFS(E10:E66,"M",AB10:AB66,"DPI")</f>
        <v>0</v>
      </c>
      <c r="CG67" s="68" t="e">
        <f>CF67/CJ64</f>
        <v>#DIV/0!</v>
      </c>
      <c r="CH67" s="67">
        <f>COUNTIFS(E10:E66,"F",AB10:AB66,"DPI")</f>
        <v>0</v>
      </c>
      <c r="CI67" s="68" t="e">
        <f>CH67/CJ64</f>
        <v>#DIV/0!</v>
      </c>
      <c r="CJ67" s="67">
        <f>CF67+CH67</f>
        <v>0</v>
      </c>
      <c r="CK67" s="68" t="e">
        <f>CG67+CI67</f>
        <v>#DIV/0!</v>
      </c>
      <c r="CL67" s="11"/>
    </row>
    <row r="68" spans="1:90" ht="14.1" customHeight="1" x14ac:dyDescent="0.25">
      <c r="A68" s="1"/>
      <c r="B68" s="2"/>
      <c r="C68" s="2"/>
      <c r="D68" s="2"/>
      <c r="E68" s="2"/>
      <c r="F68" s="182"/>
      <c r="G68" s="182"/>
      <c r="H68" s="182"/>
      <c r="I68" s="182"/>
      <c r="J68" s="182"/>
      <c r="K68" s="182"/>
      <c r="L68" s="3"/>
      <c r="M68" s="182"/>
      <c r="N68" s="182"/>
      <c r="O68" s="182"/>
      <c r="P68" s="182"/>
      <c r="Q68" s="182"/>
      <c r="R68" s="182"/>
      <c r="S68" s="3"/>
      <c r="T68" s="182"/>
      <c r="U68" s="182"/>
      <c r="V68" s="182"/>
      <c r="W68" s="182"/>
      <c r="X68" s="182"/>
      <c r="Y68" s="182"/>
      <c r="Z68" s="3"/>
      <c r="AA68" s="182"/>
      <c r="AB68" s="182"/>
      <c r="AC68" s="154"/>
      <c r="AD68" s="154"/>
      <c r="AE68" s="182"/>
      <c r="AF68" s="182"/>
      <c r="AG68" s="3"/>
      <c r="BO68" s="236" t="s">
        <v>136</v>
      </c>
      <c r="BP68" s="236"/>
      <c r="BR68" s="233" t="s">
        <v>33</v>
      </c>
      <c r="BS68" s="234"/>
      <c r="BT68" s="234"/>
      <c r="BU68" s="234"/>
      <c r="BV68" s="234"/>
      <c r="BW68" s="234"/>
      <c r="BX68" s="234"/>
      <c r="BY68" s="258"/>
      <c r="BZ68" s="22"/>
      <c r="CA68" s="23"/>
      <c r="CG68" s="30"/>
      <c r="CH68" s="22"/>
      <c r="CI68" s="22"/>
      <c r="CJ68" s="22"/>
      <c r="CK68" s="22"/>
      <c r="CL68" s="24"/>
    </row>
    <row r="69" spans="1:90" ht="13.9" customHeight="1" x14ac:dyDescent="0.25">
      <c r="A69" s="1"/>
      <c r="B69" s="2"/>
      <c r="C69" s="2"/>
      <c r="D69" s="2"/>
      <c r="E69" s="2"/>
      <c r="F69" s="182"/>
      <c r="G69" s="182"/>
      <c r="H69" s="182"/>
      <c r="I69" s="182"/>
      <c r="J69" s="182"/>
      <c r="K69" s="182"/>
      <c r="L69" s="3"/>
      <c r="M69" s="182"/>
      <c r="N69" s="182"/>
      <c r="O69" s="182"/>
      <c r="P69" s="182"/>
      <c r="Q69" s="182"/>
      <c r="R69" s="182"/>
      <c r="S69" s="3"/>
      <c r="T69" s="182"/>
      <c r="U69" s="182"/>
      <c r="V69" s="182"/>
      <c r="W69" s="182"/>
      <c r="X69" s="182"/>
      <c r="Y69" s="182"/>
      <c r="Z69" s="3"/>
      <c r="AA69" s="182"/>
      <c r="AB69" s="182"/>
      <c r="AC69" s="154"/>
      <c r="AD69" s="154"/>
      <c r="AE69" s="182"/>
      <c r="AF69" s="182"/>
      <c r="AG69" s="3"/>
      <c r="BO69" s="277" t="s">
        <v>161</v>
      </c>
      <c r="BP69" s="260"/>
      <c r="BR69" s="278" t="s">
        <v>34</v>
      </c>
      <c r="BS69" s="279"/>
      <c r="BT69" s="279"/>
      <c r="BU69" s="279"/>
      <c r="BV69" s="279"/>
      <c r="BW69" s="279"/>
      <c r="BX69" s="279"/>
      <c r="BY69" s="280"/>
      <c r="BZ69" s="22"/>
      <c r="CA69" s="248" t="s">
        <v>52</v>
      </c>
      <c r="CB69" s="248"/>
      <c r="CC69" s="248"/>
      <c r="CD69" s="248"/>
      <c r="CE69" s="248"/>
      <c r="CF69" s="248"/>
      <c r="CG69" s="248"/>
      <c r="CH69" s="248"/>
      <c r="CI69" s="248"/>
      <c r="CJ69" s="248"/>
      <c r="CK69" s="248"/>
      <c r="CL69" s="248"/>
    </row>
    <row r="70" spans="1:90" ht="14.1" customHeight="1" x14ac:dyDescent="0.25">
      <c r="A70" s="1"/>
      <c r="B70" s="2"/>
      <c r="C70" s="2"/>
      <c r="D70" s="64" t="str">
        <f t="shared" ref="D70:D75" si="8">ROMAN(ROW(A1))</f>
        <v>I</v>
      </c>
      <c r="E70" s="2"/>
      <c r="F70" s="182"/>
      <c r="G70" s="182"/>
      <c r="H70" s="182"/>
      <c r="I70" s="182"/>
      <c r="J70" s="182"/>
      <c r="K70" s="182"/>
      <c r="L70" s="3"/>
      <c r="M70" s="182"/>
      <c r="N70" s="182"/>
      <c r="O70" s="182"/>
      <c r="P70" s="182"/>
      <c r="Q70" s="182"/>
      <c r="R70" s="182"/>
      <c r="S70" s="3"/>
      <c r="T70" s="182"/>
      <c r="U70" s="182"/>
      <c r="V70" s="182"/>
      <c r="W70" s="182"/>
      <c r="X70" s="182"/>
      <c r="Y70" s="182"/>
      <c r="Z70" s="3"/>
      <c r="AA70" s="182"/>
      <c r="AB70" s="182"/>
      <c r="AC70" s="154"/>
      <c r="AD70" s="154"/>
      <c r="AE70" s="182"/>
      <c r="AF70" s="182"/>
      <c r="AG70" s="3"/>
      <c r="BO70" s="69" t="s">
        <v>30</v>
      </c>
      <c r="BP70" s="69" t="s">
        <v>31</v>
      </c>
      <c r="BR70" s="20"/>
      <c r="BY70" s="11"/>
      <c r="BZ70" s="22"/>
      <c r="CA70" s="244" t="s">
        <v>53</v>
      </c>
      <c r="CB70" s="244"/>
      <c r="CC70" s="244"/>
      <c r="CD70" s="244"/>
      <c r="CE70" s="244"/>
      <c r="CF70" s="244"/>
      <c r="CG70" s="244"/>
      <c r="CH70" s="244"/>
      <c r="CI70" s="244"/>
      <c r="CJ70" s="244"/>
      <c r="CK70" s="244"/>
      <c r="CL70" s="244"/>
    </row>
    <row r="71" spans="1:90" ht="14.1" customHeight="1" x14ac:dyDescent="0.25">
      <c r="A71" s="1"/>
      <c r="B71" s="2"/>
      <c r="C71" s="2"/>
      <c r="D71" s="64" t="str">
        <f t="shared" si="8"/>
        <v>II</v>
      </c>
      <c r="E71" s="2"/>
      <c r="F71" s="182"/>
      <c r="G71" s="182"/>
      <c r="H71" s="182"/>
      <c r="I71" s="182"/>
      <c r="J71" s="182"/>
      <c r="K71" s="182"/>
      <c r="L71" s="3"/>
      <c r="M71" s="182"/>
      <c r="N71" s="182"/>
      <c r="O71" s="182"/>
      <c r="P71" s="182"/>
      <c r="Q71" s="182"/>
      <c r="R71" s="182"/>
      <c r="S71" s="3"/>
      <c r="T71" s="182"/>
      <c r="U71" s="182"/>
      <c r="V71" s="182"/>
      <c r="W71" s="182"/>
      <c r="X71" s="182"/>
      <c r="Y71" s="182"/>
      <c r="Z71" s="3"/>
      <c r="AA71" s="182"/>
      <c r="AB71" s="182"/>
      <c r="AC71" s="154"/>
      <c r="AD71" s="154"/>
      <c r="AE71" s="182"/>
      <c r="AF71" s="182"/>
      <c r="AG71" s="3"/>
      <c r="BO71" s="153" t="s">
        <v>166</v>
      </c>
      <c r="BP71" s="152" t="s">
        <v>165</v>
      </c>
      <c r="BR71" s="20"/>
      <c r="BY71" s="11"/>
      <c r="BZ71" s="22"/>
      <c r="CA71" s="12" t="s">
        <v>58</v>
      </c>
      <c r="CB71" s="34" t="s">
        <v>59</v>
      </c>
      <c r="CC71" s="34"/>
      <c r="CD71" s="34"/>
      <c r="CE71" s="34"/>
      <c r="CF71" s="56"/>
      <c r="CG71" s="223" t="s">
        <v>54</v>
      </c>
      <c r="CH71" s="224"/>
      <c r="CI71" s="224"/>
      <c r="CJ71" s="224"/>
      <c r="CK71" s="224"/>
      <c r="CL71" s="225"/>
    </row>
    <row r="72" spans="1:90" ht="14.1" customHeight="1" x14ac:dyDescent="0.25">
      <c r="A72" s="1"/>
      <c r="B72" s="2"/>
      <c r="C72" s="2"/>
      <c r="D72" s="64" t="str">
        <f t="shared" si="8"/>
        <v>III</v>
      </c>
      <c r="E72" s="2"/>
      <c r="F72" s="182"/>
      <c r="G72" s="182"/>
      <c r="H72" s="182"/>
      <c r="I72" s="182"/>
      <c r="J72" s="182"/>
      <c r="K72" s="182"/>
      <c r="L72" s="3"/>
      <c r="M72" s="182"/>
      <c r="N72" s="182"/>
      <c r="O72" s="182"/>
      <c r="P72" s="182"/>
      <c r="Q72" s="182"/>
      <c r="R72" s="182"/>
      <c r="S72" s="3"/>
      <c r="T72" s="182"/>
      <c r="U72" s="182"/>
      <c r="V72" s="182"/>
      <c r="W72" s="182"/>
      <c r="X72" s="182"/>
      <c r="Y72" s="182"/>
      <c r="Z72" s="3"/>
      <c r="AA72" s="182"/>
      <c r="AB72" s="182"/>
      <c r="AC72" s="154"/>
      <c r="AD72" s="154"/>
      <c r="AE72" s="182"/>
      <c r="AF72" s="182"/>
      <c r="AG72" s="3"/>
      <c r="BO72" s="153" t="s">
        <v>167</v>
      </c>
      <c r="BP72" s="152" t="s">
        <v>165</v>
      </c>
      <c r="BR72" s="20"/>
      <c r="BY72" s="11"/>
      <c r="BZ72" s="22"/>
      <c r="CA72" s="23"/>
      <c r="CB72" s="31"/>
      <c r="CC72" s="31"/>
      <c r="CD72" s="31"/>
      <c r="CE72" s="22"/>
      <c r="CF72" s="55"/>
      <c r="CG72" s="36"/>
      <c r="CH72" s="36"/>
      <c r="CI72" s="36"/>
      <c r="CJ72" s="36"/>
      <c r="CK72" s="36"/>
      <c r="CL72" s="37"/>
    </row>
    <row r="73" spans="1:90" ht="14.1" customHeight="1" x14ac:dyDescent="0.25">
      <c r="A73" s="1"/>
      <c r="B73" s="2"/>
      <c r="C73" s="2"/>
      <c r="D73" s="64" t="str">
        <f t="shared" si="8"/>
        <v>IV</v>
      </c>
      <c r="E73" s="2"/>
      <c r="F73" s="182"/>
      <c r="G73" s="182"/>
      <c r="H73" s="182"/>
      <c r="I73" s="182"/>
      <c r="J73" s="182"/>
      <c r="K73" s="182"/>
      <c r="L73" s="3"/>
      <c r="M73" s="182"/>
      <c r="N73" s="182"/>
      <c r="O73" s="182"/>
      <c r="P73" s="182"/>
      <c r="Q73" s="182"/>
      <c r="R73" s="182"/>
      <c r="S73" s="3"/>
      <c r="T73" s="182"/>
      <c r="U73" s="182"/>
      <c r="V73" s="182"/>
      <c r="W73" s="182"/>
      <c r="X73" s="182"/>
      <c r="Y73" s="182"/>
      <c r="Z73" s="3"/>
      <c r="AA73" s="182"/>
      <c r="AB73" s="182"/>
      <c r="AC73" s="154"/>
      <c r="AD73" s="154"/>
      <c r="AE73" s="182"/>
      <c r="AF73" s="182"/>
      <c r="AG73" s="3"/>
      <c r="BO73" s="152" t="s">
        <v>168</v>
      </c>
      <c r="BP73" s="152" t="s">
        <v>165</v>
      </c>
      <c r="BR73" s="20"/>
      <c r="BY73" s="11"/>
      <c r="BZ73" s="22"/>
      <c r="CA73" s="23"/>
      <c r="CB73" s="31"/>
      <c r="CC73" s="31"/>
      <c r="CD73" s="31"/>
      <c r="CE73" s="32"/>
      <c r="CF73" s="24"/>
      <c r="CG73" s="28"/>
      <c r="CH73" s="28"/>
      <c r="CI73" s="28"/>
      <c r="CJ73" s="28"/>
      <c r="CK73" s="28"/>
      <c r="CL73" s="40"/>
    </row>
    <row r="74" spans="1:90" ht="14.1" customHeight="1" x14ac:dyDescent="0.25">
      <c r="A74" s="1"/>
      <c r="B74" s="2"/>
      <c r="C74" s="2"/>
      <c r="D74" s="64" t="str">
        <f t="shared" si="8"/>
        <v>V</v>
      </c>
      <c r="E74" s="2"/>
      <c r="F74" s="182"/>
      <c r="G74" s="182"/>
      <c r="H74" s="182"/>
      <c r="I74" s="182"/>
      <c r="J74" s="182"/>
      <c r="K74" s="182"/>
      <c r="L74" s="3"/>
      <c r="M74" s="182"/>
      <c r="N74" s="182"/>
      <c r="O74" s="182"/>
      <c r="P74" s="182"/>
      <c r="Q74" s="182"/>
      <c r="R74" s="182"/>
      <c r="S74" s="3"/>
      <c r="T74" s="182"/>
      <c r="U74" s="182"/>
      <c r="V74" s="182"/>
      <c r="W74" s="182"/>
      <c r="X74" s="182"/>
      <c r="Y74" s="182"/>
      <c r="Z74" s="3"/>
      <c r="AA74" s="182"/>
      <c r="AB74" s="182"/>
      <c r="AC74" s="154"/>
      <c r="AD74" s="154"/>
      <c r="AE74" s="182"/>
      <c r="AF74" s="182"/>
      <c r="AG74" s="3"/>
      <c r="BO74" s="236" t="s">
        <v>135</v>
      </c>
      <c r="BP74" s="236"/>
      <c r="BR74" s="20"/>
      <c r="BY74" s="11"/>
      <c r="BZ74" s="22"/>
      <c r="CA74" s="23"/>
      <c r="CB74" s="31"/>
      <c r="CC74" s="31"/>
      <c r="CD74" s="31"/>
      <c r="CE74" s="32"/>
      <c r="CF74" s="24"/>
      <c r="CG74" s="28"/>
      <c r="CH74" s="28"/>
      <c r="CI74" s="28"/>
      <c r="CJ74" s="28"/>
      <c r="CK74" s="28"/>
      <c r="CL74" s="40"/>
    </row>
    <row r="75" spans="1:90" ht="18.75" customHeight="1" x14ac:dyDescent="0.25">
      <c r="A75" s="1"/>
      <c r="B75" s="2"/>
      <c r="C75" s="2"/>
      <c r="D75" s="64" t="str">
        <f t="shared" si="8"/>
        <v>VI</v>
      </c>
      <c r="E75" s="2"/>
      <c r="F75" s="182"/>
      <c r="G75" s="182"/>
      <c r="H75" s="182"/>
      <c r="I75" s="182"/>
      <c r="J75" s="182"/>
      <c r="K75" s="182"/>
      <c r="L75" s="3"/>
      <c r="M75" s="182"/>
      <c r="N75" s="182"/>
      <c r="O75" s="182"/>
      <c r="P75" s="182"/>
      <c r="Q75" s="182"/>
      <c r="R75" s="182"/>
      <c r="S75" s="3"/>
      <c r="T75" s="182"/>
      <c r="U75" s="182"/>
      <c r="V75" s="182"/>
      <c r="W75" s="182"/>
      <c r="X75" s="182"/>
      <c r="Y75" s="182"/>
      <c r="Z75" s="3"/>
      <c r="AA75" s="182"/>
      <c r="AB75" s="182"/>
      <c r="AC75" s="154"/>
      <c r="AD75" s="154"/>
      <c r="AE75" s="182"/>
      <c r="AF75" s="182"/>
      <c r="AG75" s="3"/>
      <c r="BO75" s="277"/>
      <c r="BP75" s="260"/>
      <c r="BR75" s="20"/>
      <c r="BS75" s="21" t="s">
        <v>132</v>
      </c>
      <c r="BY75" s="11"/>
      <c r="BZ75" s="22"/>
      <c r="CA75" s="23"/>
      <c r="CB75" s="31"/>
      <c r="CC75" s="31"/>
      <c r="CD75" s="31"/>
      <c r="CE75" s="32"/>
      <c r="CF75" s="24"/>
      <c r="CG75" s="28"/>
      <c r="CH75" s="28"/>
      <c r="CI75" s="28"/>
      <c r="CJ75" s="28"/>
      <c r="CK75" s="28"/>
      <c r="CL75" s="40"/>
    </row>
    <row r="76" spans="1:90" ht="14.1" customHeight="1" x14ac:dyDescent="0.25">
      <c r="A76" s="1"/>
      <c r="B76" s="2"/>
      <c r="C76" s="2"/>
      <c r="D76" s="64"/>
      <c r="E76" s="2"/>
      <c r="F76" s="182"/>
      <c r="G76" s="182"/>
      <c r="H76" s="182"/>
      <c r="I76" s="182"/>
      <c r="J76" s="182"/>
      <c r="K76" s="182"/>
      <c r="L76" s="3"/>
      <c r="M76" s="182"/>
      <c r="N76" s="182"/>
      <c r="O76" s="182"/>
      <c r="P76" s="182"/>
      <c r="Q76" s="182"/>
      <c r="R76" s="182"/>
      <c r="S76" s="3"/>
      <c r="T76" s="182"/>
      <c r="U76" s="182"/>
      <c r="V76" s="182"/>
      <c r="W76" s="182"/>
      <c r="X76" s="182"/>
      <c r="Y76" s="182"/>
      <c r="Z76" s="3"/>
      <c r="AA76" s="182"/>
      <c r="AB76" s="182"/>
      <c r="AC76" s="154"/>
      <c r="AD76" s="154"/>
      <c r="AE76" s="182"/>
      <c r="AF76" s="182"/>
      <c r="AG76" s="3"/>
      <c r="BO76" s="69" t="s">
        <v>30</v>
      </c>
      <c r="BP76" s="69" t="s">
        <v>31</v>
      </c>
      <c r="BR76" s="20"/>
      <c r="BS76" s="263" t="s">
        <v>35</v>
      </c>
      <c r="BT76" s="264"/>
      <c r="BU76" s="264"/>
      <c r="BV76" s="264"/>
      <c r="BW76" s="264"/>
      <c r="BX76" s="264"/>
      <c r="BY76" s="11"/>
      <c r="BZ76" s="22"/>
      <c r="CA76" s="23"/>
      <c r="CB76" s="31"/>
      <c r="CC76" s="31"/>
      <c r="CD76" s="31"/>
      <c r="CE76" s="32"/>
      <c r="CF76" s="24"/>
      <c r="CG76" s="28"/>
      <c r="CH76" s="28"/>
      <c r="CI76" s="28"/>
      <c r="CJ76" s="28"/>
      <c r="CK76" s="28"/>
      <c r="CL76" s="40"/>
    </row>
    <row r="77" spans="1:90" ht="14.1" customHeight="1" x14ac:dyDescent="0.25">
      <c r="A77" s="1"/>
      <c r="B77" s="72"/>
      <c r="C77" s="72"/>
      <c r="D77" s="72"/>
      <c r="E77" s="72"/>
      <c r="F77" s="183"/>
      <c r="G77" s="183"/>
      <c r="H77" s="183"/>
      <c r="I77" s="183"/>
      <c r="J77" s="183"/>
      <c r="K77" s="183"/>
      <c r="L77" s="73"/>
      <c r="M77" s="183"/>
      <c r="N77" s="183"/>
      <c r="O77" s="183"/>
      <c r="P77" s="183"/>
      <c r="Q77" s="183"/>
      <c r="R77" s="183"/>
      <c r="S77" s="73"/>
      <c r="T77" s="182"/>
      <c r="U77" s="182"/>
      <c r="V77" s="182"/>
      <c r="W77" s="182"/>
      <c r="X77" s="182"/>
      <c r="Y77" s="182"/>
      <c r="Z77" s="3"/>
      <c r="AA77" s="182"/>
      <c r="AB77" s="182"/>
      <c r="AC77" s="154"/>
      <c r="AD77" s="154"/>
      <c r="AE77" s="182"/>
      <c r="AF77" s="182"/>
      <c r="AG77" s="3"/>
      <c r="BO77" s="133"/>
      <c r="BP77" s="131"/>
      <c r="BR77" s="23"/>
      <c r="BS77" s="264"/>
      <c r="BT77" s="264"/>
      <c r="BU77" s="264"/>
      <c r="BV77" s="264"/>
      <c r="BW77" s="264"/>
      <c r="BX77" s="264"/>
      <c r="BY77" s="24"/>
      <c r="BZ77" s="22"/>
      <c r="CA77" s="23"/>
      <c r="CB77" s="31"/>
      <c r="CC77" s="31"/>
      <c r="CD77" s="31"/>
      <c r="CE77" s="32"/>
      <c r="CF77" s="24"/>
      <c r="CG77" s="28"/>
      <c r="CH77" s="28"/>
      <c r="CI77" s="28"/>
      <c r="CJ77" s="28"/>
      <c r="CK77" s="28"/>
      <c r="CL77" s="40"/>
    </row>
    <row r="78" spans="1:90" ht="12.75" customHeight="1" x14ac:dyDescent="0.25">
      <c r="B78" s="72"/>
      <c r="C78" s="72"/>
      <c r="D78" s="72"/>
      <c r="E78" s="72"/>
      <c r="F78" s="183"/>
      <c r="G78" s="183"/>
      <c r="H78" s="183"/>
      <c r="I78" s="183"/>
      <c r="J78" s="183"/>
      <c r="K78" s="183"/>
      <c r="L78" s="73"/>
      <c r="M78" s="183"/>
      <c r="N78" s="183"/>
      <c r="O78" s="183"/>
      <c r="P78" s="183"/>
      <c r="Q78" s="183"/>
      <c r="R78" s="183"/>
      <c r="S78" s="73"/>
      <c r="T78" s="182"/>
      <c r="U78" s="182"/>
      <c r="V78" s="182"/>
      <c r="W78" s="182"/>
      <c r="X78" s="182"/>
      <c r="Y78" s="182"/>
      <c r="Z78" s="3"/>
      <c r="AA78" s="182"/>
      <c r="AB78" s="182"/>
      <c r="AC78" s="154"/>
      <c r="AD78" s="154"/>
      <c r="AE78" s="182"/>
      <c r="AF78" s="182"/>
      <c r="AG78" s="3"/>
      <c r="BO78" s="133"/>
      <c r="BP78" s="131"/>
      <c r="BR78" s="23"/>
      <c r="BS78" s="21" t="s">
        <v>36</v>
      </c>
      <c r="BT78" s="22"/>
      <c r="BU78" s="22"/>
      <c r="BV78" s="22"/>
      <c r="BW78" s="22"/>
      <c r="BX78" s="22"/>
      <c r="BY78" s="24"/>
      <c r="BZ78" s="22"/>
      <c r="CA78" s="23"/>
      <c r="CB78" s="31"/>
      <c r="CC78" s="31"/>
      <c r="CD78" s="31"/>
      <c r="CE78" s="22"/>
      <c r="CF78" s="24"/>
      <c r="CG78" s="28"/>
      <c r="CH78" s="28"/>
      <c r="CI78" s="28"/>
      <c r="CJ78" s="28"/>
      <c r="CK78" s="28"/>
      <c r="CL78" s="40"/>
    </row>
    <row r="79" spans="1:90" ht="14.1" customHeight="1" thickBot="1" x14ac:dyDescent="0.3">
      <c r="B79" s="72"/>
      <c r="C79" s="72"/>
      <c r="D79" s="72"/>
      <c r="E79" s="72"/>
      <c r="F79" s="183"/>
      <c r="G79" s="183"/>
      <c r="H79" s="183"/>
      <c r="I79" s="183"/>
      <c r="J79" s="183"/>
      <c r="K79" s="183"/>
      <c r="L79" s="73"/>
      <c r="M79" s="183"/>
      <c r="N79" s="183"/>
      <c r="O79" s="183"/>
      <c r="P79" s="183"/>
      <c r="Q79" s="183"/>
      <c r="R79" s="183"/>
      <c r="S79" s="73"/>
      <c r="T79" s="182"/>
      <c r="U79" s="182"/>
      <c r="V79" s="182"/>
      <c r="W79" s="182"/>
      <c r="X79" s="182"/>
      <c r="Y79" s="182"/>
      <c r="Z79" s="3"/>
      <c r="AA79" s="182"/>
      <c r="AB79" s="182"/>
      <c r="AC79" s="154"/>
      <c r="AD79" s="154"/>
      <c r="AE79" s="182"/>
      <c r="AF79" s="182"/>
      <c r="AG79" s="3"/>
      <c r="BO79" s="133"/>
      <c r="BP79" s="131"/>
      <c r="BR79" s="23"/>
      <c r="BS79" s="265" t="s">
        <v>159</v>
      </c>
      <c r="BT79" s="265"/>
      <c r="BU79" s="265"/>
      <c r="BV79" s="265"/>
      <c r="BW79" s="265"/>
      <c r="BX79" s="265"/>
      <c r="BY79" s="24"/>
      <c r="BZ79" s="22"/>
      <c r="CA79" s="23"/>
      <c r="CB79" s="31"/>
      <c r="CC79" s="31"/>
      <c r="CD79" s="31"/>
      <c r="CE79" s="22"/>
      <c r="CF79" s="24"/>
      <c r="CG79" s="28"/>
      <c r="CH79" s="28"/>
      <c r="CI79" s="28"/>
      <c r="CJ79" s="28"/>
      <c r="CK79" s="28"/>
      <c r="CL79" s="40"/>
    </row>
    <row r="80" spans="1:90" ht="17.25" customHeight="1" thickBot="1" x14ac:dyDescent="0.3">
      <c r="B80" s="72"/>
      <c r="C80" s="184" t="s">
        <v>114</v>
      </c>
      <c r="D80" s="185"/>
      <c r="E80" s="185"/>
      <c r="F80" s="185"/>
      <c r="G80" s="185"/>
      <c r="H80" s="185"/>
      <c r="I80" s="185"/>
      <c r="J80" s="185"/>
      <c r="K80" s="185"/>
      <c r="L80" s="186"/>
      <c r="M80" s="183"/>
      <c r="N80" s="183"/>
      <c r="O80" s="183"/>
      <c r="P80" s="183"/>
      <c r="Q80" s="183"/>
      <c r="R80" s="183"/>
      <c r="S80" s="73"/>
      <c r="T80" s="182"/>
      <c r="U80" s="182"/>
      <c r="V80" s="182"/>
      <c r="W80" s="182"/>
      <c r="X80" s="182"/>
      <c r="Y80" s="182"/>
      <c r="Z80" s="3"/>
      <c r="AA80" s="182"/>
      <c r="AB80" s="182"/>
      <c r="AC80" s="154"/>
      <c r="AD80" s="154"/>
      <c r="AE80" s="182"/>
      <c r="AF80" s="182"/>
      <c r="AG80" s="3"/>
      <c r="BO80" s="236" t="s">
        <v>134</v>
      </c>
      <c r="BP80" s="236"/>
      <c r="BR80" s="23"/>
      <c r="BS80" s="265"/>
      <c r="BT80" s="265"/>
      <c r="BU80" s="265"/>
      <c r="BV80" s="265"/>
      <c r="BW80" s="265"/>
      <c r="BX80" s="265"/>
      <c r="BY80" s="24"/>
      <c r="BZ80" s="22"/>
      <c r="CA80" s="23"/>
      <c r="CB80" s="31"/>
      <c r="CC80" s="31"/>
      <c r="CD80" s="31"/>
      <c r="CE80" s="22"/>
      <c r="CF80" s="24"/>
      <c r="CG80" s="28"/>
      <c r="CH80" s="28"/>
      <c r="CI80" s="28"/>
      <c r="CJ80" s="28"/>
      <c r="CK80" s="28"/>
      <c r="CL80" s="40"/>
    </row>
    <row r="81" spans="2:90" ht="15" customHeight="1" x14ac:dyDescent="0.25">
      <c r="B81" s="74"/>
      <c r="C81" s="118">
        <v>1</v>
      </c>
      <c r="D81" s="102" t="s">
        <v>149</v>
      </c>
      <c r="E81" s="105"/>
      <c r="F81" s="105"/>
      <c r="G81" s="105"/>
      <c r="H81" s="105"/>
      <c r="I81" s="105"/>
      <c r="J81" s="105"/>
      <c r="K81" s="105"/>
      <c r="L81" s="106"/>
      <c r="M81" s="74"/>
      <c r="N81" s="74"/>
      <c r="O81" s="74"/>
      <c r="P81" s="74"/>
      <c r="Q81" s="74"/>
      <c r="R81" s="74"/>
      <c r="S81" s="74"/>
      <c r="BO81" s="259"/>
      <c r="BP81" s="260"/>
      <c r="BR81" s="23"/>
      <c r="BS81" s="265"/>
      <c r="BT81" s="265"/>
      <c r="BU81" s="265"/>
      <c r="BV81" s="265"/>
      <c r="BW81" s="265"/>
      <c r="BX81" s="265"/>
      <c r="BY81" s="139"/>
      <c r="BZ81" s="22"/>
      <c r="CA81" s="20"/>
      <c r="CF81" s="11"/>
      <c r="CG81" s="38"/>
      <c r="CH81" s="38"/>
      <c r="CI81" s="38"/>
      <c r="CJ81" s="38"/>
      <c r="CK81" s="38"/>
      <c r="CL81" s="39"/>
    </row>
    <row r="82" spans="2:90" ht="18.75" customHeight="1" x14ac:dyDescent="0.25">
      <c r="B82" s="74"/>
      <c r="C82" s="118">
        <v>2</v>
      </c>
      <c r="D82" s="107" t="s">
        <v>139</v>
      </c>
      <c r="E82" s="105"/>
      <c r="F82" s="105"/>
      <c r="G82" s="105"/>
      <c r="H82" s="105"/>
      <c r="I82" s="105"/>
      <c r="J82" s="105"/>
      <c r="K82" s="105"/>
      <c r="L82" s="106"/>
      <c r="M82" s="74"/>
      <c r="N82" s="74"/>
      <c r="O82" s="74"/>
      <c r="P82" s="74"/>
      <c r="Q82" s="74"/>
      <c r="R82" s="74"/>
      <c r="S82" s="74"/>
      <c r="BO82" s="69" t="s">
        <v>30</v>
      </c>
      <c r="BP82" s="69" t="s">
        <v>31</v>
      </c>
      <c r="BR82" s="23"/>
      <c r="BS82" s="21" t="s">
        <v>19</v>
      </c>
      <c r="BY82" s="100"/>
      <c r="BZ82" s="22"/>
      <c r="CA82" s="20"/>
      <c r="CF82" s="11"/>
      <c r="CG82" s="38"/>
      <c r="CH82" s="38"/>
      <c r="CI82" s="38"/>
      <c r="CJ82" s="38"/>
      <c r="CK82" s="38"/>
      <c r="CL82" s="39"/>
    </row>
    <row r="83" spans="2:90" ht="14.1" customHeight="1" x14ac:dyDescent="0.25">
      <c r="B83" s="74"/>
      <c r="C83" s="118">
        <v>3</v>
      </c>
      <c r="D83" s="107" t="s">
        <v>150</v>
      </c>
      <c r="E83" s="105"/>
      <c r="F83" s="105"/>
      <c r="G83" s="105"/>
      <c r="H83" s="105"/>
      <c r="I83" s="105"/>
      <c r="J83" s="105"/>
      <c r="K83" s="105"/>
      <c r="L83" s="106"/>
      <c r="M83" s="74"/>
      <c r="N83" s="74"/>
      <c r="O83" s="74"/>
      <c r="P83" s="74"/>
      <c r="Q83" s="74"/>
      <c r="R83" s="74"/>
      <c r="S83" s="74"/>
      <c r="BO83" s="75"/>
      <c r="BP83" s="131"/>
      <c r="BR83" s="23"/>
      <c r="BS83" s="266" t="s">
        <v>139</v>
      </c>
      <c r="BT83" s="267"/>
      <c r="BU83" s="267"/>
      <c r="BV83" s="267"/>
      <c r="BW83" s="267"/>
      <c r="BX83" s="268"/>
      <c r="BY83" s="24"/>
      <c r="BZ83" s="22"/>
      <c r="CA83" s="23"/>
      <c r="CB83" s="31"/>
      <c r="CC83" s="31"/>
      <c r="CD83" s="31"/>
      <c r="CE83" s="22"/>
      <c r="CF83" s="27"/>
      <c r="CG83" s="48"/>
      <c r="CH83" s="48"/>
      <c r="CI83" s="48"/>
      <c r="CJ83" s="48"/>
      <c r="CK83" s="48"/>
      <c r="CL83" s="49"/>
    </row>
    <row r="84" spans="2:90" ht="14.1" customHeight="1" x14ac:dyDescent="0.25">
      <c r="B84" s="74"/>
      <c r="C84" s="118">
        <v>4</v>
      </c>
      <c r="D84" s="102" t="s">
        <v>140</v>
      </c>
      <c r="E84" s="105"/>
      <c r="F84" s="105"/>
      <c r="G84" s="105"/>
      <c r="H84" s="105"/>
      <c r="I84" s="105"/>
      <c r="J84" s="105"/>
      <c r="K84" s="105"/>
      <c r="L84" s="106"/>
      <c r="M84" s="74"/>
      <c r="N84" s="74"/>
      <c r="O84" s="74"/>
      <c r="P84" s="74"/>
      <c r="Q84" s="74"/>
      <c r="R84" s="74"/>
      <c r="S84" s="74"/>
      <c r="BO84" s="75"/>
      <c r="BP84" s="131"/>
      <c r="BR84" s="23"/>
      <c r="BS84" s="269"/>
      <c r="BT84" s="270"/>
      <c r="BU84" s="270"/>
      <c r="BV84" s="270"/>
      <c r="BW84" s="270"/>
      <c r="BX84" s="271"/>
      <c r="BY84" s="24"/>
      <c r="BZ84" s="22"/>
      <c r="CA84" s="245" t="s">
        <v>55</v>
      </c>
      <c r="CB84" s="246"/>
      <c r="CC84" s="246"/>
      <c r="CD84" s="246"/>
      <c r="CE84" s="246"/>
      <c r="CF84" s="246"/>
      <c r="CG84" s="246"/>
      <c r="CH84" s="246"/>
      <c r="CI84" s="246"/>
      <c r="CJ84" s="246"/>
      <c r="CK84" s="246"/>
      <c r="CL84" s="247"/>
    </row>
    <row r="85" spans="2:90" ht="14.1" customHeight="1" x14ac:dyDescent="0.25">
      <c r="B85" s="74"/>
      <c r="C85" s="118">
        <v>5</v>
      </c>
      <c r="D85" s="107" t="s">
        <v>141</v>
      </c>
      <c r="E85" s="105"/>
      <c r="F85" s="105"/>
      <c r="G85" s="105"/>
      <c r="H85" s="105"/>
      <c r="I85" s="105"/>
      <c r="J85" s="105"/>
      <c r="K85" s="105"/>
      <c r="L85" s="106"/>
      <c r="M85" s="74"/>
      <c r="N85" s="74"/>
      <c r="O85" s="74"/>
      <c r="P85" s="74"/>
      <c r="Q85" s="74"/>
      <c r="R85" s="74"/>
      <c r="S85" s="74"/>
      <c r="BO85" s="75"/>
      <c r="BP85" s="131"/>
      <c r="BR85" s="23"/>
      <c r="BS85" s="272"/>
      <c r="BT85" s="273"/>
      <c r="BU85" s="273"/>
      <c r="BV85" s="273"/>
      <c r="BW85" s="273"/>
      <c r="BX85" s="274"/>
      <c r="BY85" s="24"/>
      <c r="BZ85" s="22"/>
      <c r="CA85" s="35" t="s">
        <v>58</v>
      </c>
      <c r="CB85" s="34" t="s">
        <v>59</v>
      </c>
      <c r="CC85" s="34"/>
      <c r="CD85" s="34"/>
      <c r="CE85" s="34"/>
      <c r="CF85" s="56"/>
      <c r="CG85" s="223" t="s">
        <v>54</v>
      </c>
      <c r="CH85" s="224"/>
      <c r="CI85" s="224"/>
      <c r="CJ85" s="224"/>
      <c r="CK85" s="224"/>
      <c r="CL85" s="225"/>
    </row>
    <row r="86" spans="2:90" ht="14.1" customHeight="1" x14ac:dyDescent="0.25">
      <c r="B86" s="74"/>
      <c r="C86" s="118">
        <v>6</v>
      </c>
      <c r="D86" s="102" t="s">
        <v>142</v>
      </c>
      <c r="E86" s="105"/>
      <c r="F86" s="105"/>
      <c r="G86" s="105"/>
      <c r="H86" s="105"/>
      <c r="I86" s="105"/>
      <c r="J86" s="105"/>
      <c r="K86" s="105"/>
      <c r="L86" s="106"/>
      <c r="M86" s="74"/>
      <c r="N86" s="74"/>
      <c r="O86" s="74"/>
      <c r="P86" s="74"/>
      <c r="Q86" s="74"/>
      <c r="R86" s="74"/>
      <c r="S86" s="74"/>
      <c r="BO86" s="62"/>
      <c r="BP86" s="62"/>
      <c r="BR86" s="23"/>
      <c r="BS86" s="22"/>
      <c r="BT86" s="22"/>
      <c r="BU86" s="22"/>
      <c r="BV86" s="22"/>
      <c r="BW86" s="22"/>
      <c r="BX86" s="22"/>
      <c r="BY86" s="24"/>
      <c r="BZ86" s="22"/>
      <c r="CA86" s="20"/>
      <c r="CF86" s="51"/>
      <c r="CG86" s="41"/>
      <c r="CH86" s="41"/>
      <c r="CI86" s="41"/>
      <c r="CJ86" s="41"/>
      <c r="CK86" s="41"/>
      <c r="CL86" s="42"/>
    </row>
    <row r="87" spans="2:90" ht="14.1" customHeight="1" x14ac:dyDescent="0.25">
      <c r="B87" s="74"/>
      <c r="C87" s="118">
        <v>7</v>
      </c>
      <c r="D87" s="102" t="s">
        <v>143</v>
      </c>
      <c r="E87" s="105"/>
      <c r="F87" s="105"/>
      <c r="G87" s="105"/>
      <c r="H87" s="105"/>
      <c r="I87" s="105"/>
      <c r="J87" s="105"/>
      <c r="K87" s="105"/>
      <c r="L87" s="106"/>
      <c r="M87" s="74"/>
      <c r="N87" s="74"/>
      <c r="O87" s="74"/>
      <c r="P87" s="74"/>
      <c r="Q87" s="74"/>
      <c r="R87" s="74"/>
      <c r="S87" s="74"/>
      <c r="BO87" s="146" t="s">
        <v>32</v>
      </c>
      <c r="BP87" s="146"/>
      <c r="BR87" s="23"/>
      <c r="BS87" s="121" t="s">
        <v>42</v>
      </c>
      <c r="BT87" s="121" t="s">
        <v>37</v>
      </c>
      <c r="BU87" s="121" t="s">
        <v>39</v>
      </c>
      <c r="BV87" s="121" t="s">
        <v>38</v>
      </c>
      <c r="BW87" s="121" t="s">
        <v>40</v>
      </c>
      <c r="BX87" s="121" t="s">
        <v>41</v>
      </c>
      <c r="BY87" s="24"/>
      <c r="BZ87" s="22"/>
      <c r="CA87" s="23"/>
      <c r="CB87" s="31"/>
      <c r="CC87" s="31"/>
      <c r="CD87" s="31"/>
      <c r="CE87" s="22"/>
      <c r="CF87" s="24"/>
      <c r="CG87" s="28"/>
      <c r="CH87" s="28"/>
      <c r="CI87" s="28"/>
      <c r="CJ87" s="28"/>
      <c r="CK87" s="28"/>
      <c r="CL87" s="40"/>
    </row>
    <row r="88" spans="2:90" ht="14.1" customHeight="1" x14ac:dyDescent="0.25">
      <c r="B88" s="74"/>
      <c r="C88" s="118">
        <v>8</v>
      </c>
      <c r="D88" s="102" t="s">
        <v>144</v>
      </c>
      <c r="E88" s="105"/>
      <c r="F88" s="105"/>
      <c r="G88" s="105"/>
      <c r="H88" s="105"/>
      <c r="I88" s="105"/>
      <c r="J88" s="105"/>
      <c r="K88" s="105"/>
      <c r="L88" s="106"/>
      <c r="M88" s="74"/>
      <c r="N88" s="74"/>
      <c r="O88" s="74"/>
      <c r="P88" s="74"/>
      <c r="Q88" s="74"/>
      <c r="R88" s="74"/>
      <c r="S88" s="74"/>
      <c r="BO88" s="69" t="s">
        <v>137</v>
      </c>
      <c r="BP88" s="69"/>
      <c r="BR88" s="23"/>
      <c r="BS88" s="140" t="s">
        <v>152</v>
      </c>
      <c r="BT88" s="96"/>
      <c r="BU88" s="96"/>
      <c r="BV88" s="138"/>
      <c r="BW88" s="71"/>
      <c r="BX88" s="137"/>
      <c r="BY88" s="24"/>
      <c r="BZ88" s="22"/>
      <c r="CA88" s="23"/>
      <c r="CB88" s="31"/>
      <c r="CC88" s="31"/>
      <c r="CD88" s="31"/>
      <c r="CE88" s="22"/>
      <c r="CF88" s="24"/>
      <c r="CG88" s="28"/>
      <c r="CH88" s="28"/>
      <c r="CI88" s="28"/>
      <c r="CJ88" s="28"/>
      <c r="CK88" s="28"/>
      <c r="CL88" s="40"/>
    </row>
    <row r="89" spans="2:90" ht="14.1" customHeight="1" x14ac:dyDescent="0.25">
      <c r="B89" s="74"/>
      <c r="C89" s="118">
        <v>9</v>
      </c>
      <c r="D89" s="102" t="s">
        <v>145</v>
      </c>
      <c r="E89" s="105"/>
      <c r="F89" s="105"/>
      <c r="G89" s="105"/>
      <c r="H89" s="105"/>
      <c r="I89" s="105"/>
      <c r="J89" s="105"/>
      <c r="K89" s="105"/>
      <c r="L89" s="106"/>
      <c r="M89" s="74"/>
      <c r="N89" s="74"/>
      <c r="O89" s="74"/>
      <c r="P89" s="74"/>
      <c r="Q89" s="74"/>
      <c r="R89" s="74"/>
      <c r="S89" s="74"/>
      <c r="BO89" s="141"/>
      <c r="BP89" s="142"/>
      <c r="BR89" s="23"/>
      <c r="BS89" s="140" t="s">
        <v>153</v>
      </c>
      <c r="BT89" s="96"/>
      <c r="BU89" s="96"/>
      <c r="BV89" s="138"/>
      <c r="BW89" s="71"/>
      <c r="BX89" s="96"/>
      <c r="BY89" s="24"/>
      <c r="BZ89" s="22"/>
      <c r="CA89" s="23"/>
      <c r="CB89" s="31"/>
      <c r="CC89" s="31"/>
      <c r="CD89" s="31"/>
      <c r="CE89" s="29"/>
      <c r="CF89" s="24"/>
      <c r="CG89" s="28"/>
      <c r="CH89" s="28"/>
      <c r="CI89" s="28"/>
      <c r="CJ89" s="28"/>
      <c r="CK89" s="28"/>
      <c r="CL89" s="40"/>
    </row>
    <row r="90" spans="2:90" ht="14.1" customHeight="1" x14ac:dyDescent="0.25">
      <c r="B90" s="74"/>
      <c r="C90" s="118">
        <v>10</v>
      </c>
      <c r="D90" s="102" t="s">
        <v>146</v>
      </c>
      <c r="E90" s="105"/>
      <c r="F90" s="105"/>
      <c r="G90" s="105"/>
      <c r="H90" s="105"/>
      <c r="I90" s="105"/>
      <c r="J90" s="105"/>
      <c r="K90" s="105"/>
      <c r="L90" s="106"/>
      <c r="M90" s="74"/>
      <c r="N90" s="74"/>
      <c r="O90" s="74"/>
      <c r="P90" s="74"/>
      <c r="Q90" s="74"/>
      <c r="R90" s="74"/>
      <c r="S90" s="74"/>
      <c r="BO90" s="69" t="s">
        <v>30</v>
      </c>
      <c r="BP90" s="69" t="s">
        <v>31</v>
      </c>
      <c r="BR90" s="23"/>
      <c r="BS90" s="140" t="s">
        <v>154</v>
      </c>
      <c r="BT90" s="96"/>
      <c r="BU90" s="96"/>
      <c r="BV90" s="71"/>
      <c r="BW90" s="71"/>
      <c r="BX90" s="71"/>
      <c r="BY90" s="24"/>
      <c r="BZ90" s="22"/>
      <c r="CA90" s="23"/>
      <c r="CB90" s="31"/>
      <c r="CC90" s="31"/>
      <c r="CD90" s="31"/>
      <c r="CE90" s="29"/>
      <c r="CF90" s="24"/>
      <c r="CG90" s="28"/>
      <c r="CH90" s="28"/>
      <c r="CI90" s="28"/>
      <c r="CJ90" s="28"/>
      <c r="CK90" s="28"/>
      <c r="CL90" s="40"/>
    </row>
    <row r="91" spans="2:90" ht="14.1" customHeight="1" x14ac:dyDescent="0.25">
      <c r="B91" s="74"/>
      <c r="C91" s="118">
        <v>11</v>
      </c>
      <c r="D91" s="102" t="s">
        <v>253</v>
      </c>
      <c r="E91" s="105"/>
      <c r="F91" s="105"/>
      <c r="G91" s="105"/>
      <c r="H91" s="105"/>
      <c r="I91" s="105"/>
      <c r="J91" s="105"/>
      <c r="K91" s="105"/>
      <c r="L91" s="106"/>
      <c r="M91" s="74"/>
      <c r="N91" s="74"/>
      <c r="O91" s="74"/>
      <c r="P91" s="74"/>
      <c r="Q91" s="74"/>
      <c r="R91" s="74"/>
      <c r="S91" s="74"/>
      <c r="BO91" s="75"/>
      <c r="BP91" s="130"/>
      <c r="BR91" s="23"/>
      <c r="BS91" s="140" t="s">
        <v>155</v>
      </c>
      <c r="BT91" s="96"/>
      <c r="BU91" s="96"/>
      <c r="BV91" s="71"/>
      <c r="BW91" s="71"/>
      <c r="BX91" s="71"/>
      <c r="BY91" s="24"/>
      <c r="BZ91" s="22"/>
      <c r="CA91" s="23"/>
      <c r="CB91" s="31"/>
      <c r="CC91" s="31"/>
      <c r="CD91" s="31"/>
      <c r="CE91" s="29"/>
      <c r="CF91" s="24"/>
      <c r="CG91" s="28"/>
      <c r="CH91" s="28"/>
      <c r="CI91" s="28"/>
      <c r="CJ91" s="28"/>
      <c r="CK91" s="28"/>
      <c r="CL91" s="40"/>
    </row>
    <row r="92" spans="2:90" ht="14.1" customHeight="1" x14ac:dyDescent="0.25">
      <c r="B92" s="74"/>
      <c r="C92" s="118">
        <v>12</v>
      </c>
      <c r="D92" s="102"/>
      <c r="E92" s="105"/>
      <c r="F92" s="105"/>
      <c r="G92" s="105"/>
      <c r="H92" s="105"/>
      <c r="I92" s="105"/>
      <c r="J92" s="105"/>
      <c r="K92" s="105"/>
      <c r="L92" s="106"/>
      <c r="O92" s="74"/>
      <c r="P92" s="74"/>
      <c r="Q92" s="74"/>
      <c r="R92" s="74"/>
      <c r="S92" s="74"/>
      <c r="BO92" s="75"/>
      <c r="BP92" s="131"/>
      <c r="BR92" s="23"/>
      <c r="BS92" s="140" t="s">
        <v>156</v>
      </c>
      <c r="BT92" s="149"/>
      <c r="BU92" s="137"/>
      <c r="BV92" s="138"/>
      <c r="BW92" s="96"/>
      <c r="BX92" s="71"/>
      <c r="BY92" s="24"/>
      <c r="BZ92" s="22"/>
      <c r="CA92" s="23"/>
      <c r="CB92" s="31"/>
      <c r="CC92" s="31"/>
      <c r="CD92" s="31"/>
      <c r="CE92" s="29"/>
      <c r="CF92" s="24"/>
      <c r="CG92" s="28"/>
      <c r="CH92" s="28"/>
      <c r="CI92" s="28"/>
      <c r="CJ92" s="28"/>
      <c r="CK92" s="28"/>
      <c r="CL92" s="40"/>
    </row>
    <row r="93" spans="2:90" ht="14.1" customHeight="1" x14ac:dyDescent="0.25">
      <c r="BO93" s="62"/>
      <c r="BP93" s="132"/>
      <c r="BR93" s="23"/>
      <c r="BS93" s="140" t="s">
        <v>157</v>
      </c>
      <c r="BT93" s="149"/>
      <c r="BU93" s="137"/>
      <c r="BV93" s="138"/>
      <c r="BW93" s="96"/>
      <c r="BX93" s="71"/>
      <c r="BY93" s="24"/>
      <c r="BZ93" s="22"/>
      <c r="CA93" s="23"/>
      <c r="CB93" s="31"/>
      <c r="CC93" s="31"/>
      <c r="CD93" s="31"/>
      <c r="CE93" s="29"/>
      <c r="CF93" s="24"/>
      <c r="CG93" s="28"/>
      <c r="CH93" s="28"/>
      <c r="CI93" s="28"/>
      <c r="CJ93" s="28"/>
      <c r="CK93" s="28"/>
      <c r="CL93" s="40"/>
    </row>
    <row r="94" spans="2:90" ht="14.1" customHeight="1" x14ac:dyDescent="0.25">
      <c r="O94" s="99"/>
      <c r="P94" s="99"/>
      <c r="Q94" s="99"/>
      <c r="R94" s="99"/>
      <c r="S94" s="99"/>
      <c r="T94" s="99"/>
      <c r="BO94" s="69" t="s">
        <v>136</v>
      </c>
      <c r="BP94" s="69"/>
      <c r="BR94" s="23"/>
      <c r="BS94" s="22"/>
      <c r="BT94" s="22"/>
      <c r="BU94" s="22"/>
      <c r="BV94" s="22"/>
      <c r="BW94" s="22"/>
      <c r="BX94" s="22"/>
      <c r="BY94" s="24"/>
      <c r="BZ94" s="22"/>
      <c r="CA94" s="23"/>
      <c r="CB94" s="31"/>
      <c r="CC94" s="31"/>
      <c r="CD94" s="31"/>
      <c r="CE94" s="33"/>
      <c r="CF94" s="57"/>
      <c r="CG94" s="43"/>
      <c r="CH94" s="43"/>
      <c r="CI94" s="43"/>
      <c r="CJ94" s="43"/>
      <c r="CK94" s="44"/>
      <c r="CL94" s="40"/>
    </row>
    <row r="95" spans="2:90" ht="14.1" customHeight="1" x14ac:dyDescent="0.25">
      <c r="O95" s="99"/>
      <c r="P95" s="99"/>
      <c r="Q95" s="99"/>
      <c r="R95" s="99"/>
      <c r="S95" s="99"/>
      <c r="T95" s="99"/>
      <c r="BO95" s="143"/>
      <c r="BP95" s="144"/>
      <c r="BR95" s="23"/>
      <c r="BS95" s="21" t="s">
        <v>43</v>
      </c>
      <c r="BT95" s="22"/>
      <c r="BU95" s="22"/>
      <c r="BV95" s="119">
        <v>36</v>
      </c>
      <c r="BW95" s="22"/>
      <c r="BX95" s="22"/>
      <c r="BY95" s="24"/>
      <c r="BZ95" s="22"/>
      <c r="CA95" s="23"/>
      <c r="CB95" s="31"/>
      <c r="CC95" s="31"/>
      <c r="CD95" s="31"/>
      <c r="CE95" s="33"/>
      <c r="CF95" s="58"/>
      <c r="CG95" s="45"/>
      <c r="CH95" s="45"/>
      <c r="CI95" s="45"/>
      <c r="CJ95" s="45"/>
      <c r="CK95" s="28"/>
      <c r="CL95" s="40"/>
    </row>
    <row r="96" spans="2:90" ht="14.1" customHeight="1" thickBot="1" x14ac:dyDescent="0.3">
      <c r="M96" s="99"/>
      <c r="N96" s="99"/>
      <c r="O96" s="99"/>
      <c r="P96" s="99"/>
      <c r="Q96" s="99"/>
      <c r="R96" s="99"/>
      <c r="S96" s="99"/>
      <c r="T96" s="99"/>
      <c r="BO96" s="69" t="s">
        <v>30</v>
      </c>
      <c r="BP96" s="69" t="s">
        <v>31</v>
      </c>
      <c r="BR96" s="23"/>
      <c r="BS96" s="21" t="s">
        <v>44</v>
      </c>
      <c r="BT96" s="22"/>
      <c r="BU96" s="22"/>
      <c r="BV96" s="119">
        <v>1.5</v>
      </c>
      <c r="BW96" s="22"/>
      <c r="BX96" s="22"/>
      <c r="BY96" s="24"/>
      <c r="BZ96" s="22"/>
      <c r="CA96" s="23"/>
      <c r="CB96" s="31"/>
      <c r="CC96" s="31"/>
      <c r="CD96" s="31"/>
      <c r="CE96" s="33"/>
      <c r="CF96" s="58"/>
      <c r="CG96" s="45"/>
      <c r="CH96" s="45"/>
      <c r="CI96" s="45"/>
      <c r="CJ96" s="45"/>
      <c r="CK96" s="28"/>
      <c r="CL96" s="40"/>
    </row>
    <row r="97" spans="3:90" ht="14.1" customHeight="1" thickBot="1" x14ac:dyDescent="0.3">
      <c r="C97" s="184" t="s">
        <v>113</v>
      </c>
      <c r="D97" s="185"/>
      <c r="E97" s="185"/>
      <c r="F97" s="185"/>
      <c r="G97" s="185"/>
      <c r="H97" s="185"/>
      <c r="I97" s="185"/>
      <c r="J97" s="185"/>
      <c r="K97" s="185"/>
      <c r="L97" s="186"/>
      <c r="M97" s="99"/>
      <c r="N97" s="99"/>
      <c r="O97" s="99"/>
      <c r="P97" s="99"/>
      <c r="Q97" s="99"/>
      <c r="R97" s="99"/>
      <c r="S97" s="99"/>
      <c r="T97" s="99"/>
      <c r="BO97" s="133"/>
      <c r="BP97" s="130"/>
      <c r="BR97" s="23"/>
      <c r="BS97" s="21" t="s">
        <v>45</v>
      </c>
      <c r="BT97" s="22"/>
      <c r="BU97" s="22"/>
      <c r="BV97" s="120" t="s">
        <v>48</v>
      </c>
      <c r="BW97" s="22"/>
      <c r="BX97" s="22"/>
      <c r="BY97" s="24"/>
      <c r="BZ97" s="22"/>
      <c r="CA97" s="20"/>
      <c r="CF97" s="59"/>
      <c r="CG97" s="46"/>
      <c r="CH97" s="46"/>
      <c r="CI97" s="46"/>
      <c r="CJ97" s="46"/>
      <c r="CK97" s="46"/>
      <c r="CL97" s="47"/>
    </row>
    <row r="98" spans="3:90" ht="14.1" customHeight="1" x14ac:dyDescent="0.25">
      <c r="C98" s="118">
        <v>1</v>
      </c>
      <c r="D98" s="104" t="s">
        <v>87</v>
      </c>
      <c r="E98" s="122"/>
      <c r="F98" s="122"/>
      <c r="G98" s="122"/>
      <c r="H98" s="122"/>
      <c r="I98" s="122"/>
      <c r="J98" s="122"/>
      <c r="K98" s="122"/>
      <c r="L98" s="123"/>
      <c r="M98" s="99"/>
      <c r="N98" s="99"/>
      <c r="O98" s="99"/>
      <c r="P98" s="99"/>
      <c r="Q98" s="99"/>
      <c r="R98" s="99"/>
      <c r="S98" s="99"/>
      <c r="T98" s="99"/>
      <c r="BO98" s="133"/>
      <c r="BP98" s="131"/>
      <c r="BR98" s="23"/>
      <c r="BS98" s="21" t="s">
        <v>21</v>
      </c>
      <c r="BT98" s="54"/>
      <c r="BU98" s="54"/>
      <c r="BV98" s="119" t="s">
        <v>123</v>
      </c>
      <c r="BW98" s="22"/>
      <c r="BX98" s="22"/>
      <c r="BY98" s="24"/>
      <c r="BZ98" s="22"/>
      <c r="CA98" s="245" t="s">
        <v>56</v>
      </c>
      <c r="CB98" s="246"/>
      <c r="CC98" s="246"/>
      <c r="CD98" s="246"/>
      <c r="CE98" s="246"/>
      <c r="CF98" s="246"/>
      <c r="CG98" s="246"/>
      <c r="CH98" s="246"/>
      <c r="CI98" s="246"/>
      <c r="CJ98" s="246"/>
      <c r="CK98" s="246"/>
      <c r="CL98" s="247"/>
    </row>
    <row r="99" spans="3:90" ht="14.1" customHeight="1" x14ac:dyDescent="0.25">
      <c r="C99" s="118">
        <v>2</v>
      </c>
      <c r="D99" s="104" t="s">
        <v>86</v>
      </c>
      <c r="E99" s="122"/>
      <c r="F99" s="122"/>
      <c r="G99" s="122"/>
      <c r="H99" s="122"/>
      <c r="I99" s="122"/>
      <c r="J99" s="122"/>
      <c r="K99" s="122"/>
      <c r="L99" s="123"/>
      <c r="BO99" s="62"/>
      <c r="BP99" s="132"/>
      <c r="BR99" s="23"/>
      <c r="BS99" s="21" t="s">
        <v>46</v>
      </c>
      <c r="BT99" s="22"/>
      <c r="BU99" s="22"/>
      <c r="BV99" s="119" t="s">
        <v>148</v>
      </c>
      <c r="BW99" s="22"/>
      <c r="BX99" s="22"/>
      <c r="BY99" s="24"/>
      <c r="BZ99" s="22"/>
      <c r="CA99" s="12" t="s">
        <v>58</v>
      </c>
      <c r="CB99" s="34" t="s">
        <v>59</v>
      </c>
      <c r="CC99" s="34"/>
      <c r="CD99" s="34"/>
      <c r="CE99" s="34"/>
      <c r="CF99" s="56"/>
      <c r="CG99" s="223" t="s">
        <v>54</v>
      </c>
      <c r="CH99" s="224"/>
      <c r="CI99" s="224"/>
      <c r="CJ99" s="224"/>
      <c r="CK99" s="224"/>
      <c r="CL99" s="225"/>
    </row>
    <row r="100" spans="3:90" ht="14.1" customHeight="1" x14ac:dyDescent="0.25">
      <c r="C100" s="118">
        <v>3</v>
      </c>
      <c r="D100" s="104" t="s">
        <v>88</v>
      </c>
      <c r="E100" s="122"/>
      <c r="F100" s="122"/>
      <c r="G100" s="122"/>
      <c r="H100" s="122"/>
      <c r="I100" s="122"/>
      <c r="J100" s="122"/>
      <c r="K100" s="122"/>
      <c r="L100" s="123"/>
      <c r="BO100" s="69" t="s">
        <v>135</v>
      </c>
      <c r="BP100" s="69"/>
      <c r="BR100" s="23"/>
      <c r="BW100" s="22"/>
      <c r="BX100" s="22"/>
      <c r="BY100" s="24"/>
      <c r="BZ100" s="22"/>
      <c r="CA100" s="23"/>
      <c r="CB100" s="22"/>
      <c r="CC100" s="22"/>
      <c r="CD100" s="22"/>
      <c r="CE100" s="22"/>
      <c r="CF100" s="55"/>
      <c r="CG100" s="36"/>
      <c r="CH100" s="36"/>
      <c r="CI100" s="36"/>
      <c r="CJ100" s="36"/>
      <c r="CK100" s="36"/>
      <c r="CL100" s="37"/>
    </row>
    <row r="101" spans="3:90" ht="14.1" customHeight="1" x14ac:dyDescent="0.25">
      <c r="C101" s="125">
        <v>1</v>
      </c>
      <c r="D101" s="129" t="s">
        <v>126</v>
      </c>
      <c r="E101" s="122"/>
      <c r="F101" s="122"/>
      <c r="G101" s="122"/>
      <c r="H101" s="122"/>
      <c r="I101" s="122"/>
      <c r="J101" s="122"/>
      <c r="K101" s="122"/>
      <c r="L101" s="123"/>
      <c r="BO101" s="145"/>
      <c r="BP101" s="142"/>
      <c r="BR101" s="226" t="s">
        <v>60</v>
      </c>
      <c r="BS101" s="227"/>
      <c r="BT101" s="261" t="s">
        <v>147</v>
      </c>
      <c r="BU101" s="261"/>
      <c r="BV101" s="261"/>
      <c r="BW101" s="261"/>
      <c r="BX101" s="261"/>
      <c r="BY101" s="262"/>
      <c r="BZ101" s="22"/>
      <c r="CA101" s="23"/>
      <c r="CF101" s="11"/>
      <c r="CG101" s="38"/>
      <c r="CH101" s="38"/>
      <c r="CI101" s="38"/>
      <c r="CJ101" s="38"/>
      <c r="CK101" s="38"/>
      <c r="CL101" s="39"/>
    </row>
    <row r="102" spans="3:90" ht="14.1" customHeight="1" x14ac:dyDescent="0.25">
      <c r="C102" s="125">
        <v>2</v>
      </c>
      <c r="D102" s="129" t="s">
        <v>133</v>
      </c>
      <c r="E102" s="122"/>
      <c r="F102" s="122"/>
      <c r="G102" s="122"/>
      <c r="H102" s="122"/>
      <c r="I102" s="122"/>
      <c r="J102" s="122"/>
      <c r="K102" s="122"/>
      <c r="L102" s="123"/>
      <c r="BO102" s="69" t="s">
        <v>30</v>
      </c>
      <c r="BP102" s="69" t="s">
        <v>31</v>
      </c>
      <c r="BR102" s="233" t="s">
        <v>111</v>
      </c>
      <c r="BS102" s="234"/>
      <c r="BT102" s="261" t="s">
        <v>158</v>
      </c>
      <c r="BU102" s="261"/>
      <c r="BV102" s="261"/>
      <c r="BW102" s="261"/>
      <c r="BX102" s="261"/>
      <c r="BY102" s="262"/>
      <c r="BZ102" s="22"/>
      <c r="CA102" s="23"/>
      <c r="CF102" s="11"/>
      <c r="CG102" s="38"/>
      <c r="CH102" s="38"/>
      <c r="CI102" s="38"/>
      <c r="CJ102" s="38"/>
      <c r="CK102" s="38"/>
      <c r="CL102" s="39"/>
    </row>
    <row r="103" spans="3:90" ht="14.1" customHeight="1" x14ac:dyDescent="0.25">
      <c r="C103" s="125">
        <v>3</v>
      </c>
      <c r="D103" s="103" t="s">
        <v>121</v>
      </c>
      <c r="E103" s="122"/>
      <c r="F103" s="122"/>
      <c r="G103" s="122"/>
      <c r="H103" s="122"/>
      <c r="I103" s="122"/>
      <c r="J103" s="122"/>
      <c r="K103" s="122"/>
      <c r="L103" s="123"/>
      <c r="BO103" s="61"/>
      <c r="BP103" s="61"/>
      <c r="BR103" s="23"/>
      <c r="BS103" s="22"/>
      <c r="BT103" s="22"/>
      <c r="BV103" s="22"/>
      <c r="BW103" s="22"/>
      <c r="BX103" s="22"/>
      <c r="BY103" s="24"/>
      <c r="BZ103" s="22"/>
      <c r="CA103" s="23"/>
      <c r="CB103" s="22"/>
      <c r="CC103" s="22"/>
      <c r="CD103" s="22"/>
      <c r="CE103" s="22"/>
      <c r="CF103" s="24"/>
      <c r="CG103" s="28"/>
      <c r="CH103" s="28"/>
      <c r="CI103" s="28"/>
      <c r="CJ103" s="28"/>
      <c r="CK103" s="28"/>
      <c r="CL103" s="40"/>
    </row>
    <row r="104" spans="3:90" ht="14.1" customHeight="1" x14ac:dyDescent="0.25">
      <c r="C104" s="125">
        <v>4</v>
      </c>
      <c r="D104" s="103" t="s">
        <v>159</v>
      </c>
      <c r="E104" s="122"/>
      <c r="F104" s="122"/>
      <c r="G104" s="122"/>
      <c r="H104" s="122"/>
      <c r="I104" s="122"/>
      <c r="J104" s="122"/>
      <c r="K104" s="122"/>
      <c r="L104" s="123"/>
      <c r="BO104" s="61"/>
      <c r="BP104" s="61"/>
      <c r="BR104" s="23"/>
      <c r="BS104" s="22"/>
      <c r="BT104" s="22"/>
      <c r="BU104" s="22"/>
      <c r="BV104" s="22"/>
      <c r="BW104" s="22"/>
      <c r="BX104" s="22"/>
      <c r="BY104" s="24"/>
      <c r="BZ104" s="22"/>
      <c r="CA104" s="23"/>
      <c r="CB104" s="22"/>
      <c r="CC104" s="22"/>
      <c r="CD104" s="22"/>
      <c r="CE104" s="22"/>
      <c r="CF104" s="24"/>
      <c r="CG104" s="28"/>
      <c r="CH104" s="28"/>
      <c r="CI104" s="28"/>
      <c r="CJ104" s="28"/>
      <c r="CK104" s="28"/>
      <c r="CL104" s="40"/>
    </row>
    <row r="105" spans="3:90" ht="14.1" customHeight="1" x14ac:dyDescent="0.25">
      <c r="C105" s="125">
        <v>5</v>
      </c>
      <c r="D105" s="103" t="s">
        <v>116</v>
      </c>
      <c r="E105" s="122"/>
      <c r="F105" s="122"/>
      <c r="G105" s="122"/>
      <c r="H105" s="122"/>
      <c r="I105" s="122"/>
      <c r="J105" s="122"/>
      <c r="K105" s="122"/>
      <c r="L105" s="123"/>
      <c r="BO105" s="62"/>
      <c r="BP105" s="62"/>
      <c r="BR105" s="23"/>
      <c r="BS105" s="22"/>
      <c r="BT105" s="22"/>
      <c r="BU105" s="22"/>
      <c r="BV105" s="22"/>
      <c r="BW105" s="22"/>
      <c r="BX105" s="22"/>
      <c r="BY105" s="24"/>
      <c r="BZ105" s="22"/>
      <c r="CA105" s="23"/>
      <c r="CB105" s="22"/>
      <c r="CC105" s="22"/>
      <c r="CD105" s="22"/>
      <c r="CE105" s="22"/>
      <c r="CF105" s="24"/>
      <c r="CG105" s="28"/>
      <c r="CH105" s="28"/>
      <c r="CI105" s="28"/>
      <c r="CJ105" s="28"/>
      <c r="CK105" s="28"/>
      <c r="CL105" s="40"/>
    </row>
    <row r="106" spans="3:90" ht="14.1" customHeight="1" x14ac:dyDescent="0.25">
      <c r="C106" s="126">
        <v>1</v>
      </c>
      <c r="D106" s="124" t="s">
        <v>117</v>
      </c>
      <c r="E106" s="122"/>
      <c r="F106" s="122"/>
      <c r="G106" s="122"/>
      <c r="H106" s="122"/>
      <c r="I106" s="122"/>
      <c r="J106" s="122"/>
      <c r="K106" s="122"/>
      <c r="L106" s="123"/>
      <c r="BO106" s="69" t="s">
        <v>134</v>
      </c>
      <c r="BP106" s="69"/>
      <c r="BR106" s="23"/>
      <c r="BS106" s="22"/>
      <c r="BT106" s="22"/>
      <c r="BU106" s="22"/>
      <c r="BV106" s="22"/>
      <c r="BW106" s="22"/>
      <c r="BX106" s="22"/>
      <c r="BY106" s="24"/>
      <c r="BZ106" s="22"/>
      <c r="CA106" s="23"/>
      <c r="CB106" s="22"/>
      <c r="CC106" s="22"/>
      <c r="CD106" s="22"/>
      <c r="CE106" s="22"/>
      <c r="CF106" s="24"/>
      <c r="CG106" s="28"/>
      <c r="CH106" s="28"/>
      <c r="CI106" s="28"/>
      <c r="CJ106" s="28"/>
      <c r="CK106" s="28"/>
      <c r="CL106" s="40"/>
    </row>
    <row r="107" spans="3:90" ht="14.1" customHeight="1" x14ac:dyDescent="0.25">
      <c r="C107" s="126">
        <v>2</v>
      </c>
      <c r="D107" s="124" t="s">
        <v>118</v>
      </c>
      <c r="E107" s="122"/>
      <c r="F107" s="122"/>
      <c r="G107" s="122"/>
      <c r="H107" s="122"/>
      <c r="I107" s="122"/>
      <c r="J107" s="122"/>
      <c r="K107" s="122"/>
      <c r="L107" s="123"/>
      <c r="BO107" s="69" t="s">
        <v>30</v>
      </c>
      <c r="BP107" s="69" t="s">
        <v>31</v>
      </c>
      <c r="BR107" s="23"/>
      <c r="BS107" s="22"/>
      <c r="BT107" s="228"/>
      <c r="BU107" s="228"/>
      <c r="BV107" s="228"/>
      <c r="BW107" s="228"/>
      <c r="BX107" s="22"/>
      <c r="BY107" s="24"/>
      <c r="BZ107" s="22"/>
      <c r="CA107" s="23"/>
      <c r="CB107" s="22"/>
      <c r="CC107" s="22"/>
      <c r="CD107" s="22"/>
      <c r="CE107" s="22"/>
      <c r="CF107" s="24"/>
      <c r="CG107" s="28"/>
      <c r="CH107" s="28"/>
      <c r="CI107" s="28"/>
      <c r="CJ107" s="28"/>
      <c r="CK107" s="28"/>
      <c r="CL107" s="40"/>
    </row>
    <row r="108" spans="3:90" ht="14.1" customHeight="1" x14ac:dyDescent="0.25">
      <c r="C108" s="126">
        <v>3</v>
      </c>
      <c r="D108" s="124" t="s">
        <v>127</v>
      </c>
      <c r="E108" s="122"/>
      <c r="F108" s="122"/>
      <c r="G108" s="122"/>
      <c r="H108" s="122"/>
      <c r="I108" s="122"/>
      <c r="J108" s="122"/>
      <c r="K108" s="122"/>
      <c r="L108" s="123"/>
      <c r="BO108" s="60"/>
      <c r="BP108" s="60"/>
      <c r="BR108" s="240" t="s">
        <v>47</v>
      </c>
      <c r="BS108" s="237"/>
      <c r="BT108" s="237"/>
      <c r="BU108" s="237"/>
      <c r="BV108" s="237" t="s">
        <v>90</v>
      </c>
      <c r="BW108" s="238"/>
      <c r="BX108" s="238"/>
      <c r="BY108" s="239"/>
      <c r="BZ108" s="22"/>
      <c r="CA108" s="23"/>
      <c r="CB108" s="22"/>
      <c r="CC108" s="22"/>
      <c r="CD108" s="22"/>
      <c r="CE108" s="22"/>
      <c r="CF108" s="24"/>
      <c r="CG108" s="28"/>
      <c r="CH108" s="28"/>
      <c r="CI108" s="28"/>
      <c r="CJ108" s="28"/>
      <c r="CK108" s="28"/>
      <c r="CL108" s="40"/>
    </row>
    <row r="109" spans="3:90" ht="14.1" customHeight="1" x14ac:dyDescent="0.25">
      <c r="C109" s="126">
        <v>4</v>
      </c>
      <c r="D109" s="124" t="s">
        <v>119</v>
      </c>
      <c r="E109" s="122"/>
      <c r="F109" s="122"/>
      <c r="G109" s="122"/>
      <c r="H109" s="122"/>
      <c r="I109" s="122"/>
      <c r="J109" s="122"/>
      <c r="K109" s="122"/>
      <c r="L109" s="123"/>
      <c r="BO109" s="61"/>
      <c r="BP109" s="61"/>
      <c r="BR109" s="230" t="s">
        <v>89</v>
      </c>
      <c r="BS109" s="231"/>
      <c r="BT109" s="231"/>
      <c r="BU109" s="231"/>
      <c r="BV109" s="231"/>
      <c r="BW109" s="231"/>
      <c r="BX109" s="231"/>
      <c r="BY109" s="232"/>
      <c r="BZ109" s="22"/>
      <c r="CA109" s="23"/>
      <c r="CB109" s="22"/>
      <c r="CC109" s="22"/>
      <c r="CD109" s="22"/>
      <c r="CE109" s="22"/>
      <c r="CF109" s="24"/>
      <c r="CG109" s="28"/>
      <c r="CH109" s="28"/>
      <c r="CI109" s="28"/>
      <c r="CJ109" s="28"/>
      <c r="CK109" s="28"/>
      <c r="CL109" s="40"/>
    </row>
    <row r="110" spans="3:90" ht="14.1" customHeight="1" x14ac:dyDescent="0.25">
      <c r="C110" s="126">
        <v>5</v>
      </c>
      <c r="D110" s="124" t="s">
        <v>120</v>
      </c>
      <c r="E110" s="122"/>
      <c r="F110" s="122"/>
      <c r="G110" s="122"/>
      <c r="H110" s="122"/>
      <c r="I110" s="122"/>
      <c r="J110" s="122"/>
      <c r="K110" s="122"/>
      <c r="L110" s="123"/>
      <c r="BO110" s="61"/>
      <c r="BP110" s="61"/>
      <c r="BR110" s="25"/>
      <c r="BS110" s="229"/>
      <c r="BT110" s="229"/>
      <c r="BU110" s="229"/>
      <c r="BV110" s="229"/>
      <c r="BW110" s="229"/>
      <c r="BX110" s="229"/>
      <c r="BY110" s="27"/>
      <c r="BZ110" s="22"/>
      <c r="CA110" s="25"/>
      <c r="CB110" s="26"/>
      <c r="CC110" s="26"/>
      <c r="CD110" s="26"/>
      <c r="CE110" s="26"/>
      <c r="CF110" s="27"/>
      <c r="CG110" s="26"/>
      <c r="CH110" s="26"/>
      <c r="CI110" s="26"/>
      <c r="CJ110" s="26"/>
      <c r="CK110" s="26"/>
      <c r="CL110" s="27"/>
    </row>
    <row r="111" spans="3:90" ht="15" x14ac:dyDescent="0.25">
      <c r="C111" s="118"/>
      <c r="D111" s="104"/>
      <c r="E111" s="122"/>
      <c r="F111" s="122"/>
      <c r="G111" s="122"/>
      <c r="H111" s="122"/>
      <c r="I111" s="122"/>
      <c r="J111" s="122"/>
      <c r="K111" s="122"/>
      <c r="L111" s="123"/>
      <c r="BO111" s="62"/>
      <c r="BP111" s="62"/>
      <c r="BR111" s="22"/>
      <c r="BS111" s="22"/>
      <c r="BT111" s="22"/>
      <c r="BU111" s="22"/>
      <c r="BV111" s="22"/>
      <c r="BW111" s="22"/>
      <c r="BX111" s="22"/>
      <c r="BY111" s="22"/>
    </row>
    <row r="112" spans="3:90" ht="15" x14ac:dyDescent="0.25">
      <c r="BR112" s="22"/>
      <c r="BS112" s="22"/>
      <c r="BT112" s="22"/>
      <c r="BU112" s="22"/>
      <c r="BV112" s="22"/>
      <c r="BW112" s="22"/>
      <c r="BX112" s="22"/>
      <c r="BY112" s="22"/>
    </row>
    <row r="116" spans="67:76" ht="13.5" thickBot="1" x14ac:dyDescent="0.25"/>
    <row r="117" spans="67:76" x14ac:dyDescent="0.2">
      <c r="BS117" s="109"/>
      <c r="BT117" s="110" t="s">
        <v>97</v>
      </c>
      <c r="BU117" s="111"/>
      <c r="BV117" s="111"/>
      <c r="BW117" s="111"/>
      <c r="BX117" s="112"/>
    </row>
    <row r="118" spans="67:76" ht="15" x14ac:dyDescent="0.25">
      <c r="BO118" s="66" t="s">
        <v>82</v>
      </c>
      <c r="BP118" s="66" t="s">
        <v>83</v>
      </c>
      <c r="BS118" s="108"/>
      <c r="BT118" s="116" t="s">
        <v>84</v>
      </c>
      <c r="BU118" s="53"/>
      <c r="BV118" s="53"/>
      <c r="BW118" s="53"/>
      <c r="BX118" s="56"/>
    </row>
    <row r="119" spans="67:76" ht="15" x14ac:dyDescent="0.25">
      <c r="BO119" s="65">
        <v>0</v>
      </c>
      <c r="BP119" s="65" t="s">
        <v>61</v>
      </c>
      <c r="BS119" s="108"/>
      <c r="BT119" s="116" t="s">
        <v>35</v>
      </c>
      <c r="BU119" s="53"/>
      <c r="BV119" s="53"/>
      <c r="BW119" s="53"/>
      <c r="BX119" s="56"/>
    </row>
    <row r="120" spans="67:76" x14ac:dyDescent="0.2">
      <c r="BO120" s="65">
        <v>1</v>
      </c>
      <c r="BP120" s="65" t="s">
        <v>62</v>
      </c>
      <c r="BS120" s="113"/>
      <c r="BT120" s="114" t="s">
        <v>85</v>
      </c>
      <c r="BU120" s="115"/>
      <c r="BV120" s="115"/>
      <c r="BW120" s="115"/>
      <c r="BX120" s="59"/>
    </row>
    <row r="121" spans="67:76" x14ac:dyDescent="0.2">
      <c r="BO121" s="65">
        <v>2</v>
      </c>
      <c r="BP121" s="65" t="s">
        <v>63</v>
      </c>
    </row>
    <row r="122" spans="67:76" x14ac:dyDescent="0.2">
      <c r="BO122" s="65">
        <v>3</v>
      </c>
      <c r="BP122" s="65" t="s">
        <v>64</v>
      </c>
    </row>
    <row r="123" spans="67:76" x14ac:dyDescent="0.2">
      <c r="BO123" s="65">
        <v>4</v>
      </c>
      <c r="BP123" s="65" t="s">
        <v>65</v>
      </c>
    </row>
    <row r="124" spans="67:76" x14ac:dyDescent="0.2">
      <c r="BO124" s="65">
        <v>5</v>
      </c>
      <c r="BP124" s="65" t="s">
        <v>66</v>
      </c>
    </row>
    <row r="125" spans="67:76" x14ac:dyDescent="0.2">
      <c r="BO125" s="65">
        <v>6</v>
      </c>
      <c r="BP125" s="65" t="s">
        <v>67</v>
      </c>
    </row>
    <row r="126" spans="67:76" x14ac:dyDescent="0.2">
      <c r="BO126" s="65">
        <v>7</v>
      </c>
      <c r="BP126" s="65" t="s">
        <v>68</v>
      </c>
    </row>
    <row r="127" spans="67:76" x14ac:dyDescent="0.2">
      <c r="BO127" s="65">
        <v>8</v>
      </c>
      <c r="BP127" s="65" t="s">
        <v>69</v>
      </c>
    </row>
    <row r="128" spans="67:76" x14ac:dyDescent="0.2">
      <c r="BO128" s="65">
        <v>9</v>
      </c>
      <c r="BP128" s="65" t="s">
        <v>70</v>
      </c>
    </row>
    <row r="129" spans="67:68" x14ac:dyDescent="0.2">
      <c r="BO129" s="65">
        <v>10</v>
      </c>
      <c r="BP129" s="65" t="s">
        <v>71</v>
      </c>
    </row>
    <row r="130" spans="67:68" x14ac:dyDescent="0.2">
      <c r="BO130" s="65">
        <v>11</v>
      </c>
      <c r="BP130" s="65" t="s">
        <v>72</v>
      </c>
    </row>
    <row r="131" spans="67:68" x14ac:dyDescent="0.2">
      <c r="BO131" s="65">
        <v>12</v>
      </c>
      <c r="BP131" s="65" t="s">
        <v>73</v>
      </c>
    </row>
    <row r="132" spans="67:68" x14ac:dyDescent="0.2">
      <c r="BO132" s="65">
        <v>13</v>
      </c>
      <c r="BP132" s="65" t="s">
        <v>74</v>
      </c>
    </row>
    <row r="133" spans="67:68" x14ac:dyDescent="0.2">
      <c r="BO133" s="65">
        <v>14</v>
      </c>
      <c r="BP133" s="65" t="s">
        <v>75</v>
      </c>
    </row>
    <row r="134" spans="67:68" x14ac:dyDescent="0.2">
      <c r="BO134" s="65">
        <v>15</v>
      </c>
      <c r="BP134" s="65" t="s">
        <v>76</v>
      </c>
    </row>
    <row r="135" spans="67:68" x14ac:dyDescent="0.2">
      <c r="BO135" s="65">
        <v>16</v>
      </c>
      <c r="BP135" s="65" t="s">
        <v>77</v>
      </c>
    </row>
    <row r="136" spans="67:68" x14ac:dyDescent="0.2">
      <c r="BO136" s="65">
        <v>17</v>
      </c>
      <c r="BP136" s="65" t="s">
        <v>78</v>
      </c>
    </row>
    <row r="137" spans="67:68" x14ac:dyDescent="0.2">
      <c r="BO137" s="65">
        <v>18</v>
      </c>
      <c r="BP137" s="65" t="s">
        <v>79</v>
      </c>
    </row>
    <row r="138" spans="67:68" x14ac:dyDescent="0.2">
      <c r="BO138" s="65">
        <v>19</v>
      </c>
      <c r="BP138" s="65" t="s">
        <v>80</v>
      </c>
    </row>
    <row r="139" spans="67:68" x14ac:dyDescent="0.2">
      <c r="BO139" s="65">
        <v>20</v>
      </c>
      <c r="BP139" s="65" t="s">
        <v>81</v>
      </c>
    </row>
  </sheetData>
  <mergeCells count="319">
    <mergeCell ref="BO81:BP81"/>
    <mergeCell ref="C97:L97"/>
    <mergeCell ref="BT101:BY101"/>
    <mergeCell ref="BT102:BY102"/>
    <mergeCell ref="BS76:BX77"/>
    <mergeCell ref="BS79:BX81"/>
    <mergeCell ref="BS83:BX85"/>
    <mergeCell ref="BO63:BP63"/>
    <mergeCell ref="BO69:BP69"/>
    <mergeCell ref="BO75:BP75"/>
    <mergeCell ref="BO80:BP80"/>
    <mergeCell ref="BO74:BP74"/>
    <mergeCell ref="BR69:BY69"/>
    <mergeCell ref="BR66:BY66"/>
    <mergeCell ref="AE80:AF80"/>
    <mergeCell ref="T80:U80"/>
    <mergeCell ref="V80:W80"/>
    <mergeCell ref="X80:Y80"/>
    <mergeCell ref="AA79:AB79"/>
    <mergeCell ref="AE79:AF79"/>
    <mergeCell ref="M80:N80"/>
    <mergeCell ref="F79:G79"/>
    <mergeCell ref="AE71:AF71"/>
    <mergeCell ref="T71:U71"/>
    <mergeCell ref="CG71:CL71"/>
    <mergeCell ref="CG99:CL99"/>
    <mergeCell ref="CG85:CL85"/>
    <mergeCell ref="BR101:BS101"/>
    <mergeCell ref="BT107:BW107"/>
    <mergeCell ref="BS110:BX110"/>
    <mergeCell ref="BR109:BY109"/>
    <mergeCell ref="BR102:BS102"/>
    <mergeCell ref="BO61:BP61"/>
    <mergeCell ref="BO62:BP62"/>
    <mergeCell ref="BV108:BY108"/>
    <mergeCell ref="BR108:BU108"/>
    <mergeCell ref="CB65:CE65"/>
    <mergeCell ref="CA70:CL70"/>
    <mergeCell ref="CA84:CL84"/>
    <mergeCell ref="CA98:CL98"/>
    <mergeCell ref="CA69:CL69"/>
    <mergeCell ref="CB62:CK62"/>
    <mergeCell ref="CB67:CE67"/>
    <mergeCell ref="CB66:CE66"/>
    <mergeCell ref="BR67:BY67"/>
    <mergeCell ref="BO68:BP68"/>
    <mergeCell ref="BR68:BY68"/>
    <mergeCell ref="BR64:BY64"/>
    <mergeCell ref="AE73:AF73"/>
    <mergeCell ref="AE72:AF72"/>
    <mergeCell ref="O71:P71"/>
    <mergeCell ref="Q71:R71"/>
    <mergeCell ref="V70:W70"/>
    <mergeCell ref="X70:Y70"/>
    <mergeCell ref="AA70:AB70"/>
    <mergeCell ref="F70:G70"/>
    <mergeCell ref="H70:I70"/>
    <mergeCell ref="J70:K70"/>
    <mergeCell ref="M70:N70"/>
    <mergeCell ref="O70:P70"/>
    <mergeCell ref="Q70:R70"/>
    <mergeCell ref="V71:W71"/>
    <mergeCell ref="X71:Y71"/>
    <mergeCell ref="AE70:AF70"/>
    <mergeCell ref="F71:G71"/>
    <mergeCell ref="H71:I71"/>
    <mergeCell ref="J71:K71"/>
    <mergeCell ref="M71:N71"/>
    <mergeCell ref="M73:N73"/>
    <mergeCell ref="O73:P73"/>
    <mergeCell ref="Q73:R73"/>
    <mergeCell ref="V72:W72"/>
    <mergeCell ref="CB64:CE64"/>
    <mergeCell ref="BR65:BY65"/>
    <mergeCell ref="BR61:BY61"/>
    <mergeCell ref="BR62:BY62"/>
    <mergeCell ref="BR63:BY63"/>
    <mergeCell ref="CB63:CE63"/>
    <mergeCell ref="B3:B9"/>
    <mergeCell ref="AB7:AB9"/>
    <mergeCell ref="C3:E3"/>
    <mergeCell ref="X7:X9"/>
    <mergeCell ref="Y7:Y9"/>
    <mergeCell ref="Z7:Z9"/>
    <mergeCell ref="C60:D60"/>
    <mergeCell ref="C61:D61"/>
    <mergeCell ref="C62:D62"/>
    <mergeCell ref="C63:D63"/>
    <mergeCell ref="C64:D64"/>
    <mergeCell ref="BN4:BN9"/>
    <mergeCell ref="AD3:BN3"/>
    <mergeCell ref="AD4:BM4"/>
    <mergeCell ref="AD6:BM6"/>
    <mergeCell ref="BI7:BI9"/>
    <mergeCell ref="BJ7:BJ9"/>
    <mergeCell ref="AZ7:AZ9"/>
    <mergeCell ref="AV7:AV9"/>
    <mergeCell ref="C65:D65"/>
    <mergeCell ref="C39:D39"/>
    <mergeCell ref="A3:A9"/>
    <mergeCell ref="F3:N3"/>
    <mergeCell ref="O3:W3"/>
    <mergeCell ref="X3:AC5"/>
    <mergeCell ref="AB6:AC6"/>
    <mergeCell ref="C7:D9"/>
    <mergeCell ref="E6:E9"/>
    <mergeCell ref="C4:E4"/>
    <mergeCell ref="D5:E5"/>
    <mergeCell ref="AC7:AC9"/>
    <mergeCell ref="X6:Y6"/>
    <mergeCell ref="Z6:AA6"/>
    <mergeCell ref="C13:D13"/>
    <mergeCell ref="O4:W7"/>
    <mergeCell ref="C43:D43"/>
    <mergeCell ref="C44:D44"/>
    <mergeCell ref="C45:D45"/>
    <mergeCell ref="C46:D46"/>
    <mergeCell ref="C33:D33"/>
    <mergeCell ref="C32:D32"/>
    <mergeCell ref="C25:D25"/>
    <mergeCell ref="C34:D34"/>
    <mergeCell ref="C35:D35"/>
    <mergeCell ref="H79:I79"/>
    <mergeCell ref="J79:K79"/>
    <mergeCell ref="M79:N79"/>
    <mergeCell ref="C80:L80"/>
    <mergeCell ref="AE78:AF78"/>
    <mergeCell ref="AA78:AB78"/>
    <mergeCell ref="O80:P80"/>
    <mergeCell ref="Q80:R80"/>
    <mergeCell ref="AA80:AB80"/>
    <mergeCell ref="O79:P79"/>
    <mergeCell ref="Q79:R79"/>
    <mergeCell ref="V78:W78"/>
    <mergeCell ref="X78:Y78"/>
    <mergeCell ref="O78:P78"/>
    <mergeCell ref="Q78:R78"/>
    <mergeCell ref="T78:U78"/>
    <mergeCell ref="V79:W79"/>
    <mergeCell ref="X79:Y79"/>
    <mergeCell ref="F78:G78"/>
    <mergeCell ref="H78:I78"/>
    <mergeCell ref="J78:K78"/>
    <mergeCell ref="M78:N78"/>
    <mergeCell ref="T79:U79"/>
    <mergeCell ref="AE77:AF77"/>
    <mergeCell ref="T77:U77"/>
    <mergeCell ref="V77:W77"/>
    <mergeCell ref="X77:Y77"/>
    <mergeCell ref="F74:G74"/>
    <mergeCell ref="H74:I74"/>
    <mergeCell ref="J74:K74"/>
    <mergeCell ref="M74:N74"/>
    <mergeCell ref="O74:P74"/>
    <mergeCell ref="Q74:R74"/>
    <mergeCell ref="T74:U74"/>
    <mergeCell ref="AA77:AB77"/>
    <mergeCell ref="AE75:AF75"/>
    <mergeCell ref="AE74:AF74"/>
    <mergeCell ref="V74:W74"/>
    <mergeCell ref="X74:Y74"/>
    <mergeCell ref="AA74:AB74"/>
    <mergeCell ref="F77:G77"/>
    <mergeCell ref="H77:I77"/>
    <mergeCell ref="J77:K77"/>
    <mergeCell ref="M77:N77"/>
    <mergeCell ref="O77:P77"/>
    <mergeCell ref="Q77:R77"/>
    <mergeCell ref="AA75:AB75"/>
    <mergeCell ref="T75:U75"/>
    <mergeCell ref="V75:W75"/>
    <mergeCell ref="X75:Y75"/>
    <mergeCell ref="F75:G75"/>
    <mergeCell ref="H75:I75"/>
    <mergeCell ref="J75:K75"/>
    <mergeCell ref="M75:N75"/>
    <mergeCell ref="O75:P75"/>
    <mergeCell ref="Q75:R75"/>
    <mergeCell ref="AE76:AF76"/>
    <mergeCell ref="V76:W76"/>
    <mergeCell ref="X76:Y76"/>
    <mergeCell ref="AA76:AB76"/>
    <mergeCell ref="T76:U76"/>
    <mergeCell ref="F76:G76"/>
    <mergeCell ref="H76:I76"/>
    <mergeCell ref="J76:K76"/>
    <mergeCell ref="M76:N76"/>
    <mergeCell ref="O76:P76"/>
    <mergeCell ref="Q76:R76"/>
    <mergeCell ref="AA73:AB73"/>
    <mergeCell ref="T73:U73"/>
    <mergeCell ref="V73:W73"/>
    <mergeCell ref="X73:Y73"/>
    <mergeCell ref="F73:G73"/>
    <mergeCell ref="H73:I73"/>
    <mergeCell ref="J73:K73"/>
    <mergeCell ref="T70:U70"/>
    <mergeCell ref="AA71:AB71"/>
    <mergeCell ref="X72:Y72"/>
    <mergeCell ref="AA72:AB72"/>
    <mergeCell ref="F72:G72"/>
    <mergeCell ref="H72:I72"/>
    <mergeCell ref="J72:K72"/>
    <mergeCell ref="M72:N72"/>
    <mergeCell ref="O72:P72"/>
    <mergeCell ref="Q72:R72"/>
    <mergeCell ref="T72:U72"/>
    <mergeCell ref="AA69:AB69"/>
    <mergeCell ref="AE69:AF69"/>
    <mergeCell ref="T69:U69"/>
    <mergeCell ref="V69:W69"/>
    <mergeCell ref="X69:Y69"/>
    <mergeCell ref="AE68:AF68"/>
    <mergeCell ref="F69:G69"/>
    <mergeCell ref="H69:I69"/>
    <mergeCell ref="J69:K69"/>
    <mergeCell ref="M69:N69"/>
    <mergeCell ref="O69:P69"/>
    <mergeCell ref="Q69:R69"/>
    <mergeCell ref="V68:W68"/>
    <mergeCell ref="X68:Y68"/>
    <mergeCell ref="AA68:AB68"/>
    <mergeCell ref="F68:G68"/>
    <mergeCell ref="H68:I68"/>
    <mergeCell ref="J68:K68"/>
    <mergeCell ref="M68:N68"/>
    <mergeCell ref="O68:P68"/>
    <mergeCell ref="Q68:R68"/>
    <mergeCell ref="T68:U68"/>
    <mergeCell ref="F67:G67"/>
    <mergeCell ref="H67:I67"/>
    <mergeCell ref="J67:K67"/>
    <mergeCell ref="M67:N67"/>
    <mergeCell ref="O67:P67"/>
    <mergeCell ref="Q67:R67"/>
    <mergeCell ref="AA67:AB67"/>
    <mergeCell ref="AE67:AF67"/>
    <mergeCell ref="T67:U67"/>
    <mergeCell ref="V67:W67"/>
    <mergeCell ref="X67:Y67"/>
    <mergeCell ref="A1:BN1"/>
    <mergeCell ref="N8:N9"/>
    <mergeCell ref="F8:M8"/>
    <mergeCell ref="AD7:AD9"/>
    <mergeCell ref="O8:V8"/>
    <mergeCell ref="W8:W9"/>
    <mergeCell ref="AA7:AA9"/>
    <mergeCell ref="AE7:AE9"/>
    <mergeCell ref="AF7:AF9"/>
    <mergeCell ref="AG7:AG9"/>
    <mergeCell ref="AH7:AH9"/>
    <mergeCell ref="AI7:AI9"/>
    <mergeCell ref="AJ7:AJ9"/>
    <mergeCell ref="AK7:AK9"/>
    <mergeCell ref="AL7:AL9"/>
    <mergeCell ref="AM7:AM9"/>
    <mergeCell ref="AN7:AN9"/>
    <mergeCell ref="AO7:AO9"/>
    <mergeCell ref="AP7:AP9"/>
    <mergeCell ref="AQ7:AQ9"/>
    <mergeCell ref="AR7:AR9"/>
    <mergeCell ref="AS7:AS9"/>
    <mergeCell ref="AT7:AT9"/>
    <mergeCell ref="AU7:AU9"/>
    <mergeCell ref="AW7:AW9"/>
    <mergeCell ref="AX7:AX9"/>
    <mergeCell ref="AY7:AY9"/>
    <mergeCell ref="BB7:BB9"/>
    <mergeCell ref="BK7:BK9"/>
    <mergeCell ref="BL7:BL9"/>
    <mergeCell ref="BM7:BM9"/>
    <mergeCell ref="BC7:BC9"/>
    <mergeCell ref="BD7:BD9"/>
    <mergeCell ref="BE7:BE9"/>
    <mergeCell ref="BF7:BF9"/>
    <mergeCell ref="BG7:BG9"/>
    <mergeCell ref="BH7:BH9"/>
    <mergeCell ref="BA7:BA9"/>
    <mergeCell ref="C66:D66"/>
    <mergeCell ref="C23:D23"/>
    <mergeCell ref="C24:D24"/>
    <mergeCell ref="F4:N7"/>
    <mergeCell ref="C14:D14"/>
    <mergeCell ref="C10:D10"/>
    <mergeCell ref="C12:D12"/>
    <mergeCell ref="C18:D18"/>
    <mergeCell ref="C19:D19"/>
    <mergeCell ref="C20:D20"/>
    <mergeCell ref="C21:D21"/>
    <mergeCell ref="C11:D11"/>
    <mergeCell ref="C26:D26"/>
    <mergeCell ref="C27:D27"/>
    <mergeCell ref="C28:D28"/>
    <mergeCell ref="C22:D22"/>
    <mergeCell ref="C15:D15"/>
    <mergeCell ref="C16:D16"/>
    <mergeCell ref="C17:D17"/>
    <mergeCell ref="C29:D29"/>
    <mergeCell ref="C30:D30"/>
    <mergeCell ref="C31:D31"/>
    <mergeCell ref="C47:D47"/>
    <mergeCell ref="C42:D42"/>
    <mergeCell ref="C36:D36"/>
    <mergeCell ref="C37:D37"/>
    <mergeCell ref="C38:D38"/>
    <mergeCell ref="C40:D40"/>
    <mergeCell ref="C41:D41"/>
    <mergeCell ref="C57:D57"/>
    <mergeCell ref="C58:D58"/>
    <mergeCell ref="C59:D59"/>
    <mergeCell ref="C48:D48"/>
    <mergeCell ref="C49:D49"/>
    <mergeCell ref="C50:D50"/>
    <mergeCell ref="C51:D51"/>
    <mergeCell ref="C52:D52"/>
    <mergeCell ref="C53:D53"/>
    <mergeCell ref="C54:D54"/>
    <mergeCell ref="C55:D55"/>
    <mergeCell ref="C56:D56"/>
  </mergeCells>
  <phoneticPr fontId="1" type="noConversion"/>
  <conditionalFormatting sqref="AC10:AC66 F10:AA66">
    <cfRule type="cellIs" dxfId="18" priority="1" stopIfTrue="1" operator="lessThanOrEqual">
      <formula>12</formula>
    </cfRule>
    <cfRule type="cellIs" dxfId="17" priority="2" stopIfTrue="1" operator="greaterThanOrEqual">
      <formula>13</formula>
    </cfRule>
  </conditionalFormatting>
  <conditionalFormatting sqref="AD10:BM66">
    <cfRule type="cellIs" dxfId="16" priority="15" stopIfTrue="1" operator="equal">
      <formula>"P"</formula>
    </cfRule>
    <cfRule type="cellIs" dxfId="15" priority="16" stopIfTrue="1" operator="equal">
      <formula>"F"</formula>
    </cfRule>
  </conditionalFormatting>
  <conditionalFormatting sqref="BN10:BN66">
    <cfRule type="cellIs" dxfId="14" priority="13" stopIfTrue="1" operator="between">
      <formula>0</formula>
      <formula>30</formula>
    </cfRule>
    <cfRule type="cellIs" dxfId="13" priority="14" stopIfTrue="1" operator="between">
      <formula>70</formula>
      <formula>100</formula>
    </cfRule>
  </conditionalFormatting>
  <dataValidations count="6">
    <dataValidation type="list" allowBlank="1" showInputMessage="1" showErrorMessage="1" sqref="D5:E5 BV98">
      <formula1>$D$70:$D$75</formula1>
    </dataValidation>
    <dataValidation type="list" allowBlank="1" showInputMessage="1" showErrorMessage="1" sqref="C4:E4">
      <formula1>$D$81:$D$91</formula1>
    </dataValidation>
    <dataValidation type="list" allowBlank="1" showInputMessage="1" showErrorMessage="1" sqref="BS76">
      <formula1>$BT$118:$BT$120</formula1>
    </dataValidation>
    <dataValidation type="list" allowBlank="1" showInputMessage="1" showErrorMessage="1" sqref="BS83:BX85">
      <formula1>$D$81:$D$92</formula1>
    </dataValidation>
    <dataValidation type="list" allowBlank="1" showInputMessage="1" showErrorMessage="1" sqref="BY82">
      <formula1>$D$98:$D$100</formula1>
    </dataValidation>
    <dataValidation type="list" allowBlank="1" showInputMessage="1" showErrorMessage="1" sqref="BS79:BX81">
      <formula1>$D$98:$D$111</formula1>
    </dataValidation>
  </dataValidations>
  <printOptions horizontalCentered="1" verticalCentered="1"/>
  <pageMargins left="0.19685039370078741" right="0.19685039370078741" top="0.47244094488188981" bottom="0.47244094488188981" header="0.11811023622047245" footer="0"/>
  <pageSetup paperSize="9" scale="72" orientation="landscape"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N59"/>
  <sheetViews>
    <sheetView tabSelected="1" topLeftCell="A36" workbookViewId="0">
      <selection activeCell="K52" sqref="K52"/>
    </sheetView>
  </sheetViews>
  <sheetFormatPr baseColWidth="10" defaultRowHeight="12.75" x14ac:dyDescent="0.2"/>
  <cols>
    <col min="3" max="3" width="26" customWidth="1"/>
  </cols>
  <sheetData>
    <row r="2" spans="2:14" x14ac:dyDescent="0.2">
      <c r="D2" s="176" t="s">
        <v>14</v>
      </c>
      <c r="E2" s="177"/>
      <c r="F2" s="177"/>
      <c r="G2" s="177"/>
      <c r="H2" s="177"/>
      <c r="I2" s="177"/>
      <c r="J2" s="177"/>
      <c r="K2" s="178"/>
    </row>
    <row r="3" spans="2:14" x14ac:dyDescent="0.2">
      <c r="D3" s="15" t="s">
        <v>245</v>
      </c>
      <c r="E3" s="15" t="s">
        <v>247</v>
      </c>
      <c r="F3" s="15" t="s">
        <v>248</v>
      </c>
      <c r="G3" s="15" t="s">
        <v>260</v>
      </c>
      <c r="H3" s="15" t="s">
        <v>259</v>
      </c>
      <c r="I3" s="15" t="s">
        <v>252</v>
      </c>
      <c r="J3" s="15" t="s">
        <v>249</v>
      </c>
      <c r="K3" s="15"/>
      <c r="L3" s="155" t="s">
        <v>250</v>
      </c>
      <c r="M3" s="155" t="s">
        <v>251</v>
      </c>
      <c r="N3" s="155" t="s">
        <v>249</v>
      </c>
    </row>
    <row r="4" spans="2:14" x14ac:dyDescent="0.2">
      <c r="B4" s="158" t="s">
        <v>171</v>
      </c>
      <c r="C4" s="159" t="s">
        <v>171</v>
      </c>
      <c r="D4" s="76">
        <v>13</v>
      </c>
      <c r="E4" s="76">
        <v>11</v>
      </c>
      <c r="F4" s="76">
        <v>14</v>
      </c>
      <c r="G4" s="76">
        <v>13</v>
      </c>
      <c r="H4" s="76">
        <v>14</v>
      </c>
      <c r="I4" s="76">
        <v>13</v>
      </c>
      <c r="J4" s="76">
        <v>12</v>
      </c>
      <c r="K4" s="76">
        <v>13</v>
      </c>
      <c r="L4" s="156">
        <f>IF(ISBLANK(D4),"",ROUND(AVERAGE(D4,E4,F4),0))</f>
        <v>13</v>
      </c>
      <c r="M4" s="157">
        <f>IF(ISBLANK(G4),"",ROUND(AVERAGE(G4,H4,I4),0))</f>
        <v>13</v>
      </c>
      <c r="N4">
        <f>IF(ISBLANK(J4),"",ROUND(AVERAGE(J4,K4),0))</f>
        <v>13</v>
      </c>
    </row>
    <row r="5" spans="2:14" x14ac:dyDescent="0.2">
      <c r="B5" s="158" t="s">
        <v>172</v>
      </c>
      <c r="C5" s="159" t="s">
        <v>172</v>
      </c>
      <c r="D5" s="76">
        <v>10</v>
      </c>
      <c r="E5" s="76">
        <v>9</v>
      </c>
      <c r="F5" s="76">
        <v>13</v>
      </c>
      <c r="G5" s="76">
        <v>15</v>
      </c>
      <c r="H5" s="76">
        <v>15</v>
      </c>
      <c r="I5" s="76">
        <v>10</v>
      </c>
      <c r="J5" s="76">
        <v>7</v>
      </c>
      <c r="K5" s="76">
        <v>14</v>
      </c>
      <c r="L5" s="156">
        <f t="shared" ref="L5:L59" si="0">IF(ISBLANK(D5),"",ROUND(AVERAGE(D5,E5,F5),0))</f>
        <v>11</v>
      </c>
      <c r="M5" s="157">
        <f t="shared" ref="M5:M59" si="1">IF(ISBLANK(G5),"",ROUND(AVERAGE(G5,H5,I5),0))</f>
        <v>13</v>
      </c>
      <c r="N5">
        <f t="shared" ref="N5:N59" si="2">IF(ISBLANK(J5),"",ROUND(AVERAGE(J5,K5),0))</f>
        <v>11</v>
      </c>
    </row>
    <row r="6" spans="2:14" x14ac:dyDescent="0.2">
      <c r="B6" s="158" t="s">
        <v>173</v>
      </c>
      <c r="C6" s="159" t="s">
        <v>173</v>
      </c>
      <c r="D6" s="76">
        <v>14</v>
      </c>
      <c r="E6" s="76">
        <v>12</v>
      </c>
      <c r="F6" s="76">
        <v>14</v>
      </c>
      <c r="G6" s="76">
        <v>16</v>
      </c>
      <c r="H6" s="76">
        <v>15</v>
      </c>
      <c r="I6" s="76">
        <v>13</v>
      </c>
      <c r="J6" s="76">
        <v>18</v>
      </c>
      <c r="K6" s="76">
        <v>14</v>
      </c>
      <c r="L6" s="156">
        <f t="shared" si="0"/>
        <v>13</v>
      </c>
      <c r="M6" s="157">
        <f t="shared" si="1"/>
        <v>15</v>
      </c>
      <c r="N6">
        <f t="shared" si="2"/>
        <v>16</v>
      </c>
    </row>
    <row r="7" spans="2:14" x14ac:dyDescent="0.2">
      <c r="B7" s="158" t="s">
        <v>174</v>
      </c>
      <c r="C7" s="159" t="s">
        <v>174</v>
      </c>
      <c r="D7" s="76">
        <v>5</v>
      </c>
      <c r="E7" s="76">
        <v>3</v>
      </c>
      <c r="F7" s="76">
        <v>13</v>
      </c>
      <c r="G7" s="76">
        <v>13</v>
      </c>
      <c r="H7" s="76">
        <v>14</v>
      </c>
      <c r="I7" s="76">
        <v>10</v>
      </c>
      <c r="J7" s="76">
        <v>4</v>
      </c>
      <c r="K7" s="76">
        <v>14</v>
      </c>
      <c r="L7" s="156">
        <f t="shared" si="0"/>
        <v>7</v>
      </c>
      <c r="M7" s="157">
        <f t="shared" si="1"/>
        <v>12</v>
      </c>
      <c r="N7">
        <f t="shared" si="2"/>
        <v>9</v>
      </c>
    </row>
    <row r="8" spans="2:14" x14ac:dyDescent="0.2">
      <c r="B8" s="158" t="s">
        <v>240</v>
      </c>
      <c r="C8" s="159" t="s">
        <v>175</v>
      </c>
      <c r="D8" s="76">
        <v>0</v>
      </c>
      <c r="E8" s="76">
        <v>0</v>
      </c>
      <c r="F8" s="76">
        <v>0</v>
      </c>
      <c r="G8" s="76">
        <v>0</v>
      </c>
      <c r="H8" s="76">
        <v>0</v>
      </c>
      <c r="I8" s="76">
        <v>0</v>
      </c>
      <c r="J8" s="76"/>
      <c r="K8" s="76"/>
      <c r="L8" s="156">
        <f t="shared" si="0"/>
        <v>0</v>
      </c>
      <c r="M8" s="157">
        <f t="shared" si="1"/>
        <v>0</v>
      </c>
      <c r="N8" t="str">
        <f t="shared" si="2"/>
        <v/>
      </c>
    </row>
    <row r="9" spans="2:14" x14ac:dyDescent="0.2">
      <c r="B9" s="158" t="s">
        <v>239</v>
      </c>
      <c r="C9" s="159" t="s">
        <v>176</v>
      </c>
      <c r="D9" s="76">
        <v>5</v>
      </c>
      <c r="E9" s="76">
        <v>3</v>
      </c>
      <c r="F9" s="76">
        <v>13</v>
      </c>
      <c r="G9" s="76">
        <v>14</v>
      </c>
      <c r="H9" s="76">
        <v>0</v>
      </c>
      <c r="I9" s="76">
        <v>10</v>
      </c>
      <c r="J9" s="76">
        <v>8</v>
      </c>
      <c r="K9" s="76">
        <v>13</v>
      </c>
      <c r="L9" s="156">
        <f t="shared" si="0"/>
        <v>7</v>
      </c>
      <c r="M9" s="157">
        <f t="shared" si="1"/>
        <v>8</v>
      </c>
      <c r="N9">
        <f t="shared" si="2"/>
        <v>11</v>
      </c>
    </row>
    <row r="10" spans="2:14" x14ac:dyDescent="0.2">
      <c r="B10" s="158" t="s">
        <v>176</v>
      </c>
      <c r="C10" s="159" t="s">
        <v>177</v>
      </c>
      <c r="D10" s="76">
        <v>5</v>
      </c>
      <c r="E10" s="76">
        <v>3</v>
      </c>
      <c r="F10" s="76">
        <v>13</v>
      </c>
      <c r="G10" s="76">
        <v>13</v>
      </c>
      <c r="H10" s="76">
        <v>14</v>
      </c>
      <c r="I10" s="76">
        <v>10</v>
      </c>
      <c r="J10" s="76">
        <v>8</v>
      </c>
      <c r="K10" s="76">
        <v>13</v>
      </c>
      <c r="L10" s="156">
        <f t="shared" si="0"/>
        <v>7</v>
      </c>
      <c r="M10" s="157">
        <f t="shared" si="1"/>
        <v>12</v>
      </c>
      <c r="N10">
        <f t="shared" si="2"/>
        <v>11</v>
      </c>
    </row>
    <row r="11" spans="2:14" x14ac:dyDescent="0.2">
      <c r="B11" s="158" t="s">
        <v>177</v>
      </c>
      <c r="C11" s="159" t="s">
        <v>178</v>
      </c>
      <c r="D11" s="76">
        <v>5</v>
      </c>
      <c r="E11" s="76">
        <v>3</v>
      </c>
      <c r="F11" s="76">
        <v>13</v>
      </c>
      <c r="G11" s="76">
        <v>13</v>
      </c>
      <c r="H11" s="76">
        <v>0</v>
      </c>
      <c r="I11" s="76">
        <v>13</v>
      </c>
      <c r="J11" s="76">
        <v>6</v>
      </c>
      <c r="K11" s="76">
        <v>13</v>
      </c>
      <c r="L11" s="156">
        <f t="shared" si="0"/>
        <v>7</v>
      </c>
      <c r="M11" s="157">
        <f t="shared" si="1"/>
        <v>9</v>
      </c>
      <c r="N11">
        <f t="shared" si="2"/>
        <v>10</v>
      </c>
    </row>
    <row r="12" spans="2:14" x14ac:dyDescent="0.2">
      <c r="B12" s="158" t="s">
        <v>178</v>
      </c>
      <c r="C12" s="159" t="s">
        <v>179</v>
      </c>
      <c r="D12" s="76">
        <v>7</v>
      </c>
      <c r="E12" s="76">
        <v>2</v>
      </c>
      <c r="F12" s="76">
        <v>13</v>
      </c>
      <c r="G12" s="76">
        <v>14</v>
      </c>
      <c r="H12" s="76">
        <v>15</v>
      </c>
      <c r="I12" s="76">
        <v>15</v>
      </c>
      <c r="J12" s="76">
        <v>18</v>
      </c>
      <c r="K12" s="76">
        <v>13</v>
      </c>
      <c r="L12" s="156">
        <f t="shared" si="0"/>
        <v>7</v>
      </c>
      <c r="M12" s="157">
        <f t="shared" si="1"/>
        <v>15</v>
      </c>
      <c r="N12">
        <f t="shared" si="2"/>
        <v>16</v>
      </c>
    </row>
    <row r="13" spans="2:14" x14ac:dyDescent="0.2">
      <c r="B13" s="158" t="s">
        <v>238</v>
      </c>
      <c r="C13" s="159" t="s">
        <v>180</v>
      </c>
      <c r="D13" s="76">
        <v>5</v>
      </c>
      <c r="E13" s="76">
        <v>4</v>
      </c>
      <c r="F13" s="76">
        <v>13</v>
      </c>
      <c r="G13" s="76">
        <v>13</v>
      </c>
      <c r="H13" s="76">
        <v>15</v>
      </c>
      <c r="I13" s="76">
        <v>13</v>
      </c>
      <c r="J13" s="76">
        <v>13</v>
      </c>
      <c r="K13" s="76">
        <v>13</v>
      </c>
      <c r="L13" s="156">
        <f t="shared" si="0"/>
        <v>7</v>
      </c>
      <c r="M13" s="157">
        <f t="shared" si="1"/>
        <v>14</v>
      </c>
      <c r="N13">
        <f t="shared" si="2"/>
        <v>13</v>
      </c>
    </row>
    <row r="14" spans="2:14" x14ac:dyDescent="0.2">
      <c r="B14" s="158" t="s">
        <v>237</v>
      </c>
      <c r="C14" s="159" t="s">
        <v>181</v>
      </c>
      <c r="D14" s="76">
        <v>10</v>
      </c>
      <c r="E14" s="76">
        <v>11</v>
      </c>
      <c r="F14" s="76">
        <v>13</v>
      </c>
      <c r="G14" s="76">
        <v>13</v>
      </c>
      <c r="H14" s="76">
        <v>0</v>
      </c>
      <c r="I14" s="76">
        <v>13</v>
      </c>
      <c r="J14" s="76">
        <v>10</v>
      </c>
      <c r="K14" s="76">
        <v>13</v>
      </c>
      <c r="L14" s="156">
        <f t="shared" si="0"/>
        <v>11</v>
      </c>
      <c r="M14" s="157">
        <f t="shared" si="1"/>
        <v>9</v>
      </c>
      <c r="N14">
        <f t="shared" si="2"/>
        <v>12</v>
      </c>
    </row>
    <row r="15" spans="2:14" x14ac:dyDescent="0.2">
      <c r="B15" s="158" t="s">
        <v>181</v>
      </c>
      <c r="C15" s="159" t="s">
        <v>182</v>
      </c>
      <c r="D15" s="76">
        <v>5</v>
      </c>
      <c r="E15" s="76">
        <v>9</v>
      </c>
      <c r="F15" s="76">
        <v>13</v>
      </c>
      <c r="G15" s="76">
        <v>13</v>
      </c>
      <c r="H15" s="76">
        <v>0</v>
      </c>
      <c r="I15" s="76">
        <v>10</v>
      </c>
      <c r="J15" s="76">
        <v>11</v>
      </c>
      <c r="K15" s="76">
        <v>14</v>
      </c>
      <c r="L15" s="156">
        <f t="shared" si="0"/>
        <v>9</v>
      </c>
      <c r="M15" s="157">
        <f t="shared" si="1"/>
        <v>8</v>
      </c>
      <c r="N15">
        <f t="shared" si="2"/>
        <v>13</v>
      </c>
    </row>
    <row r="16" spans="2:14" x14ac:dyDescent="0.2">
      <c r="B16" s="158" t="s">
        <v>182</v>
      </c>
      <c r="C16" s="159" t="s">
        <v>183</v>
      </c>
      <c r="D16" s="76">
        <v>5</v>
      </c>
      <c r="E16" s="76">
        <v>7</v>
      </c>
      <c r="F16" s="76">
        <v>13</v>
      </c>
      <c r="G16" s="76">
        <v>13</v>
      </c>
      <c r="H16" s="76">
        <v>14</v>
      </c>
      <c r="I16" s="76">
        <v>13</v>
      </c>
      <c r="J16" s="76">
        <v>12</v>
      </c>
      <c r="K16" s="76">
        <v>14</v>
      </c>
      <c r="L16" s="156">
        <f t="shared" si="0"/>
        <v>8</v>
      </c>
      <c r="M16" s="157">
        <f t="shared" si="1"/>
        <v>13</v>
      </c>
      <c r="N16">
        <f t="shared" si="2"/>
        <v>13</v>
      </c>
    </row>
    <row r="17" spans="2:14" x14ac:dyDescent="0.2">
      <c r="B17" s="158" t="s">
        <v>183</v>
      </c>
      <c r="C17" s="159" t="s">
        <v>184</v>
      </c>
      <c r="D17" s="76">
        <v>10</v>
      </c>
      <c r="E17" s="76">
        <v>9</v>
      </c>
      <c r="F17" s="76">
        <v>13</v>
      </c>
      <c r="G17" s="76">
        <v>13</v>
      </c>
      <c r="H17" s="76">
        <v>14</v>
      </c>
      <c r="I17" s="76">
        <v>10</v>
      </c>
      <c r="J17" s="76">
        <v>12</v>
      </c>
      <c r="K17" s="76">
        <v>14</v>
      </c>
      <c r="L17" s="156">
        <f t="shared" si="0"/>
        <v>11</v>
      </c>
      <c r="M17" s="157">
        <f t="shared" si="1"/>
        <v>12</v>
      </c>
      <c r="N17">
        <f t="shared" si="2"/>
        <v>13</v>
      </c>
    </row>
    <row r="18" spans="2:14" x14ac:dyDescent="0.2">
      <c r="B18" s="158" t="s">
        <v>236</v>
      </c>
      <c r="C18" s="159" t="s">
        <v>185</v>
      </c>
      <c r="D18" s="76">
        <v>13</v>
      </c>
      <c r="E18" s="76">
        <v>12</v>
      </c>
      <c r="F18" s="76">
        <v>13</v>
      </c>
      <c r="G18" s="76">
        <v>15</v>
      </c>
      <c r="H18" s="76">
        <v>15</v>
      </c>
      <c r="I18" s="76">
        <v>13</v>
      </c>
      <c r="J18" s="76">
        <v>18</v>
      </c>
      <c r="K18" s="76">
        <v>14</v>
      </c>
      <c r="L18" s="156">
        <f t="shared" si="0"/>
        <v>13</v>
      </c>
      <c r="M18" s="157">
        <f t="shared" si="1"/>
        <v>14</v>
      </c>
      <c r="N18">
        <f t="shared" si="2"/>
        <v>16</v>
      </c>
    </row>
    <row r="19" spans="2:14" x14ac:dyDescent="0.2">
      <c r="B19" s="158" t="s">
        <v>246</v>
      </c>
      <c r="C19" s="159"/>
      <c r="D19" s="76">
        <v>0</v>
      </c>
      <c r="E19" s="76">
        <v>3</v>
      </c>
      <c r="F19" s="76">
        <v>0</v>
      </c>
      <c r="G19" s="76">
        <v>0</v>
      </c>
      <c r="H19" s="76">
        <v>0</v>
      </c>
      <c r="I19" s="76">
        <v>13</v>
      </c>
      <c r="J19" s="76">
        <v>8</v>
      </c>
      <c r="K19" s="76"/>
      <c r="L19" s="156">
        <f t="shared" si="0"/>
        <v>1</v>
      </c>
      <c r="M19" s="157">
        <f t="shared" si="1"/>
        <v>4</v>
      </c>
      <c r="N19">
        <f t="shared" si="2"/>
        <v>8</v>
      </c>
    </row>
    <row r="20" spans="2:14" x14ac:dyDescent="0.2">
      <c r="B20" s="158" t="s">
        <v>235</v>
      </c>
      <c r="C20" s="159" t="s">
        <v>186</v>
      </c>
      <c r="D20" s="76">
        <v>0</v>
      </c>
      <c r="E20" s="76">
        <v>5</v>
      </c>
      <c r="F20" s="76">
        <v>14</v>
      </c>
      <c r="G20" s="76">
        <v>13</v>
      </c>
      <c r="H20" s="76">
        <v>0</v>
      </c>
      <c r="I20" s="76">
        <v>13</v>
      </c>
      <c r="J20" s="76"/>
      <c r="K20" s="76"/>
      <c r="L20" s="156">
        <f t="shared" si="0"/>
        <v>6</v>
      </c>
      <c r="M20" s="157">
        <f t="shared" si="1"/>
        <v>9</v>
      </c>
      <c r="N20" t="str">
        <f t="shared" si="2"/>
        <v/>
      </c>
    </row>
    <row r="21" spans="2:14" x14ac:dyDescent="0.2">
      <c r="B21" s="158" t="s">
        <v>234</v>
      </c>
      <c r="C21" s="159" t="s">
        <v>187</v>
      </c>
      <c r="D21" s="76">
        <v>13</v>
      </c>
      <c r="E21" s="76">
        <v>4</v>
      </c>
      <c r="F21" s="76">
        <v>14</v>
      </c>
      <c r="G21" s="76">
        <v>14</v>
      </c>
      <c r="H21" s="76">
        <v>15</v>
      </c>
      <c r="I21" s="76">
        <v>13</v>
      </c>
      <c r="J21" s="76">
        <v>15</v>
      </c>
      <c r="K21" s="76">
        <v>14</v>
      </c>
      <c r="L21" s="156">
        <f t="shared" si="0"/>
        <v>10</v>
      </c>
      <c r="M21" s="157">
        <f t="shared" si="1"/>
        <v>14</v>
      </c>
      <c r="N21">
        <f t="shared" si="2"/>
        <v>15</v>
      </c>
    </row>
    <row r="22" spans="2:14" x14ac:dyDescent="0.2">
      <c r="B22" s="158" t="s">
        <v>186</v>
      </c>
      <c r="C22" s="159" t="s">
        <v>188</v>
      </c>
      <c r="D22" s="76">
        <v>13</v>
      </c>
      <c r="E22" s="76">
        <v>10</v>
      </c>
      <c r="F22" s="76">
        <v>13</v>
      </c>
      <c r="G22" s="76">
        <v>15</v>
      </c>
      <c r="H22" s="76">
        <v>0</v>
      </c>
      <c r="I22" s="76">
        <v>10</v>
      </c>
      <c r="J22" s="76">
        <v>15</v>
      </c>
      <c r="K22" s="76">
        <v>14</v>
      </c>
      <c r="L22" s="156">
        <f t="shared" si="0"/>
        <v>12</v>
      </c>
      <c r="M22" s="157">
        <f t="shared" si="1"/>
        <v>8</v>
      </c>
      <c r="N22">
        <f t="shared" si="2"/>
        <v>15</v>
      </c>
    </row>
    <row r="23" spans="2:14" x14ac:dyDescent="0.2">
      <c r="B23" s="158" t="s">
        <v>187</v>
      </c>
      <c r="C23" s="159" t="s">
        <v>189</v>
      </c>
      <c r="D23" s="76">
        <v>13</v>
      </c>
      <c r="E23" s="76">
        <v>2</v>
      </c>
      <c r="F23" s="76">
        <v>13</v>
      </c>
      <c r="G23" s="76">
        <v>14</v>
      </c>
      <c r="H23" s="76">
        <v>15</v>
      </c>
      <c r="I23" s="76">
        <v>0</v>
      </c>
      <c r="J23" s="76">
        <v>12</v>
      </c>
      <c r="K23" s="76">
        <v>14</v>
      </c>
      <c r="L23" s="156">
        <f t="shared" si="0"/>
        <v>9</v>
      </c>
      <c r="M23" s="157">
        <f t="shared" si="1"/>
        <v>10</v>
      </c>
      <c r="N23">
        <f t="shared" si="2"/>
        <v>13</v>
      </c>
    </row>
    <row r="24" spans="2:14" x14ac:dyDescent="0.2">
      <c r="B24" s="158" t="s">
        <v>188</v>
      </c>
      <c r="C24" s="159" t="s">
        <v>190</v>
      </c>
      <c r="D24" s="76">
        <v>13</v>
      </c>
      <c r="E24" s="76">
        <v>12</v>
      </c>
      <c r="F24" s="76">
        <v>14</v>
      </c>
      <c r="G24" s="76">
        <v>14</v>
      </c>
      <c r="H24" s="76">
        <v>0</v>
      </c>
      <c r="I24" s="76">
        <v>13</v>
      </c>
      <c r="J24" s="76">
        <v>20</v>
      </c>
      <c r="K24" s="76">
        <v>14</v>
      </c>
      <c r="L24" s="156">
        <f t="shared" si="0"/>
        <v>13</v>
      </c>
      <c r="M24" s="157">
        <f t="shared" si="1"/>
        <v>9</v>
      </c>
      <c r="N24">
        <f t="shared" si="2"/>
        <v>17</v>
      </c>
    </row>
    <row r="25" spans="2:14" x14ac:dyDescent="0.2">
      <c r="B25" s="158" t="s">
        <v>189</v>
      </c>
      <c r="C25" s="159" t="s">
        <v>191</v>
      </c>
      <c r="D25" s="76">
        <v>10</v>
      </c>
      <c r="E25" s="76">
        <v>8</v>
      </c>
      <c r="F25" s="76">
        <v>13</v>
      </c>
      <c r="G25" s="76">
        <v>14</v>
      </c>
      <c r="H25" s="76">
        <v>15</v>
      </c>
      <c r="I25" s="76">
        <v>10</v>
      </c>
      <c r="J25" s="76">
        <v>18</v>
      </c>
      <c r="K25" s="76">
        <v>13</v>
      </c>
      <c r="L25" s="156">
        <f t="shared" si="0"/>
        <v>10</v>
      </c>
      <c r="M25" s="157">
        <f t="shared" si="1"/>
        <v>13</v>
      </c>
      <c r="N25">
        <f t="shared" si="2"/>
        <v>16</v>
      </c>
    </row>
    <row r="26" spans="2:14" x14ac:dyDescent="0.2">
      <c r="B26" s="158" t="s">
        <v>233</v>
      </c>
      <c r="C26" s="159" t="s">
        <v>192</v>
      </c>
      <c r="D26" s="76">
        <v>0</v>
      </c>
      <c r="E26" s="76">
        <v>11</v>
      </c>
      <c r="F26" s="76">
        <v>13</v>
      </c>
      <c r="G26" s="76">
        <v>13</v>
      </c>
      <c r="H26" s="76">
        <v>14</v>
      </c>
      <c r="I26" s="76">
        <v>10</v>
      </c>
      <c r="J26" s="76">
        <v>8</v>
      </c>
      <c r="K26" s="76">
        <v>14</v>
      </c>
      <c r="L26" s="156">
        <f t="shared" si="0"/>
        <v>8</v>
      </c>
      <c r="M26" s="157">
        <f t="shared" si="1"/>
        <v>12</v>
      </c>
      <c r="N26">
        <f t="shared" si="2"/>
        <v>11</v>
      </c>
    </row>
    <row r="27" spans="2:14" x14ac:dyDescent="0.2">
      <c r="B27" s="158" t="s">
        <v>190</v>
      </c>
      <c r="C27" s="159" t="s">
        <v>193</v>
      </c>
      <c r="D27" s="76">
        <v>13</v>
      </c>
      <c r="E27" s="76">
        <v>8</v>
      </c>
      <c r="F27" s="76">
        <v>13</v>
      </c>
      <c r="G27" s="76">
        <v>13</v>
      </c>
      <c r="H27" s="76">
        <v>14</v>
      </c>
      <c r="I27" s="76">
        <v>13</v>
      </c>
      <c r="J27" s="76">
        <v>19</v>
      </c>
      <c r="K27" s="76">
        <v>13</v>
      </c>
      <c r="L27" s="156">
        <f t="shared" si="0"/>
        <v>11</v>
      </c>
      <c r="M27" s="157">
        <f t="shared" si="1"/>
        <v>13</v>
      </c>
      <c r="N27">
        <f t="shared" si="2"/>
        <v>16</v>
      </c>
    </row>
    <row r="28" spans="2:14" x14ac:dyDescent="0.2">
      <c r="B28" s="158" t="s">
        <v>191</v>
      </c>
      <c r="C28" s="159" t="s">
        <v>194</v>
      </c>
      <c r="D28" s="76">
        <v>10</v>
      </c>
      <c r="E28" s="76">
        <v>5</v>
      </c>
      <c r="F28" s="76">
        <v>13</v>
      </c>
      <c r="G28" s="76">
        <v>13</v>
      </c>
      <c r="H28" s="76">
        <v>14</v>
      </c>
      <c r="I28" s="76">
        <v>10</v>
      </c>
      <c r="J28" s="76">
        <v>13</v>
      </c>
      <c r="K28" s="76">
        <v>14</v>
      </c>
      <c r="L28" s="156">
        <f t="shared" si="0"/>
        <v>9</v>
      </c>
      <c r="M28" s="157">
        <f t="shared" si="1"/>
        <v>12</v>
      </c>
      <c r="N28">
        <f t="shared" si="2"/>
        <v>14</v>
      </c>
    </row>
    <row r="29" spans="2:14" x14ac:dyDescent="0.2">
      <c r="B29" s="158" t="s">
        <v>232</v>
      </c>
      <c r="C29" s="159" t="s">
        <v>195</v>
      </c>
      <c r="D29" s="76">
        <v>5</v>
      </c>
      <c r="E29" s="76">
        <v>6</v>
      </c>
      <c r="F29" s="76">
        <v>13</v>
      </c>
      <c r="G29" s="76">
        <v>14</v>
      </c>
      <c r="H29" s="76">
        <v>0</v>
      </c>
      <c r="I29" s="76">
        <v>10</v>
      </c>
      <c r="J29" s="76">
        <v>17</v>
      </c>
      <c r="K29" s="76" t="s">
        <v>261</v>
      </c>
      <c r="L29" s="156">
        <f t="shared" si="0"/>
        <v>8</v>
      </c>
      <c r="M29" s="157">
        <f t="shared" si="1"/>
        <v>8</v>
      </c>
      <c r="N29">
        <f t="shared" si="2"/>
        <v>17</v>
      </c>
    </row>
    <row r="30" spans="2:14" x14ac:dyDescent="0.2">
      <c r="B30" s="158" t="s">
        <v>193</v>
      </c>
      <c r="C30" s="159" t="s">
        <v>196</v>
      </c>
      <c r="D30" s="76">
        <v>10</v>
      </c>
      <c r="E30" s="76">
        <v>1</v>
      </c>
      <c r="F30" s="76">
        <v>14</v>
      </c>
      <c r="G30" s="76">
        <v>13</v>
      </c>
      <c r="H30" s="76">
        <v>15</v>
      </c>
      <c r="I30" s="76">
        <v>10</v>
      </c>
      <c r="J30" s="76">
        <v>12</v>
      </c>
      <c r="K30" s="76">
        <v>14</v>
      </c>
      <c r="L30" s="156">
        <f t="shared" si="0"/>
        <v>8</v>
      </c>
      <c r="M30" s="157">
        <f t="shared" si="1"/>
        <v>13</v>
      </c>
      <c r="N30">
        <f t="shared" si="2"/>
        <v>13</v>
      </c>
    </row>
    <row r="31" spans="2:14" x14ac:dyDescent="0.2">
      <c r="B31" s="158" t="s">
        <v>231</v>
      </c>
      <c r="C31" s="159" t="s">
        <v>197</v>
      </c>
      <c r="D31" s="76">
        <v>10</v>
      </c>
      <c r="E31" s="76">
        <v>3</v>
      </c>
      <c r="F31" s="76">
        <v>13</v>
      </c>
      <c r="G31" s="76">
        <v>10</v>
      </c>
      <c r="H31" s="76">
        <v>0</v>
      </c>
      <c r="I31" s="76">
        <v>13</v>
      </c>
      <c r="J31" s="76">
        <v>9</v>
      </c>
      <c r="K31" s="76">
        <v>13</v>
      </c>
      <c r="L31" s="156">
        <f t="shared" si="0"/>
        <v>9</v>
      </c>
      <c r="M31" s="157">
        <f t="shared" si="1"/>
        <v>8</v>
      </c>
      <c r="N31">
        <f t="shared" si="2"/>
        <v>11</v>
      </c>
    </row>
    <row r="32" spans="2:14" x14ac:dyDescent="0.2">
      <c r="B32" s="158" t="s">
        <v>230</v>
      </c>
      <c r="C32" s="159" t="s">
        <v>198</v>
      </c>
      <c r="D32" s="76">
        <v>5</v>
      </c>
      <c r="E32" s="76">
        <v>8</v>
      </c>
      <c r="F32" s="76">
        <v>14</v>
      </c>
      <c r="G32" s="76">
        <v>13</v>
      </c>
      <c r="H32" s="76">
        <v>15</v>
      </c>
      <c r="I32" s="76">
        <v>13</v>
      </c>
      <c r="J32" s="76">
        <v>9</v>
      </c>
      <c r="K32" s="76"/>
      <c r="L32" s="156">
        <f t="shared" si="0"/>
        <v>9</v>
      </c>
      <c r="M32" s="157">
        <f t="shared" si="1"/>
        <v>14</v>
      </c>
      <c r="N32">
        <f t="shared" si="2"/>
        <v>9</v>
      </c>
    </row>
    <row r="33" spans="2:14" x14ac:dyDescent="0.2">
      <c r="B33" s="158" t="s">
        <v>241</v>
      </c>
      <c r="C33" s="159"/>
      <c r="D33" s="76">
        <v>13</v>
      </c>
      <c r="E33" s="76">
        <v>13</v>
      </c>
      <c r="F33" s="76">
        <v>14</v>
      </c>
      <c r="G33" s="76">
        <v>15</v>
      </c>
      <c r="H33" s="76">
        <v>0</v>
      </c>
      <c r="I33" s="76">
        <v>13</v>
      </c>
      <c r="J33" s="76">
        <v>14</v>
      </c>
      <c r="K33" s="76">
        <v>14</v>
      </c>
      <c r="L33" s="156">
        <f t="shared" si="0"/>
        <v>13</v>
      </c>
      <c r="M33" s="157">
        <f t="shared" si="1"/>
        <v>9</v>
      </c>
      <c r="N33">
        <f t="shared" si="2"/>
        <v>14</v>
      </c>
    </row>
    <row r="34" spans="2:14" x14ac:dyDescent="0.2">
      <c r="B34" s="158" t="s">
        <v>242</v>
      </c>
      <c r="C34" s="159" t="s">
        <v>199</v>
      </c>
      <c r="D34" s="76">
        <v>10</v>
      </c>
      <c r="E34" s="76">
        <v>11</v>
      </c>
      <c r="F34" s="76">
        <v>13</v>
      </c>
      <c r="G34" s="76">
        <v>15</v>
      </c>
      <c r="H34" s="76">
        <v>15</v>
      </c>
      <c r="I34" s="76">
        <v>13</v>
      </c>
      <c r="J34" s="76">
        <v>7</v>
      </c>
      <c r="K34" s="76">
        <v>14</v>
      </c>
      <c r="L34" s="156">
        <f t="shared" si="0"/>
        <v>11</v>
      </c>
      <c r="M34" s="157">
        <f t="shared" si="1"/>
        <v>14</v>
      </c>
      <c r="N34">
        <f t="shared" si="2"/>
        <v>11</v>
      </c>
    </row>
    <row r="35" spans="2:14" x14ac:dyDescent="0.2">
      <c r="B35" s="158" t="s">
        <v>198</v>
      </c>
      <c r="C35" s="159" t="s">
        <v>200</v>
      </c>
      <c r="D35" s="76">
        <v>10</v>
      </c>
      <c r="E35" s="76">
        <v>6</v>
      </c>
      <c r="F35" s="76">
        <v>13</v>
      </c>
      <c r="G35" s="76">
        <v>10</v>
      </c>
      <c r="H35" s="76">
        <v>0</v>
      </c>
      <c r="I35" s="76">
        <v>13</v>
      </c>
      <c r="J35" s="76">
        <v>4</v>
      </c>
      <c r="K35" s="76">
        <v>13</v>
      </c>
      <c r="L35" s="156">
        <f t="shared" si="0"/>
        <v>10</v>
      </c>
      <c r="M35" s="157">
        <f t="shared" si="1"/>
        <v>8</v>
      </c>
      <c r="N35">
        <f t="shared" si="2"/>
        <v>9</v>
      </c>
    </row>
    <row r="36" spans="2:14" x14ac:dyDescent="0.2">
      <c r="B36" s="158" t="s">
        <v>199</v>
      </c>
      <c r="C36" s="159" t="s">
        <v>201</v>
      </c>
      <c r="D36" s="76">
        <v>13</v>
      </c>
      <c r="E36" s="76">
        <v>10</v>
      </c>
      <c r="F36" s="76">
        <v>13</v>
      </c>
      <c r="G36" s="76">
        <v>15</v>
      </c>
      <c r="H36" s="76">
        <v>15</v>
      </c>
      <c r="I36" s="76">
        <v>10</v>
      </c>
      <c r="J36" s="76">
        <v>17</v>
      </c>
      <c r="K36" s="76">
        <v>13</v>
      </c>
      <c r="L36" s="156">
        <f t="shared" si="0"/>
        <v>12</v>
      </c>
      <c r="M36" s="157">
        <f t="shared" si="1"/>
        <v>13</v>
      </c>
      <c r="N36">
        <f t="shared" si="2"/>
        <v>15</v>
      </c>
    </row>
    <row r="37" spans="2:14" x14ac:dyDescent="0.2">
      <c r="B37" s="158" t="s">
        <v>200</v>
      </c>
      <c r="C37" s="159" t="s">
        <v>202</v>
      </c>
      <c r="D37" s="76">
        <v>14</v>
      </c>
      <c r="E37" s="76">
        <v>6</v>
      </c>
      <c r="F37" s="76">
        <v>13</v>
      </c>
      <c r="G37" s="76">
        <v>15</v>
      </c>
      <c r="H37" s="76">
        <v>15</v>
      </c>
      <c r="I37" s="76">
        <v>5</v>
      </c>
      <c r="J37" s="76">
        <v>12</v>
      </c>
      <c r="K37" s="76">
        <v>14</v>
      </c>
      <c r="L37" s="156">
        <f t="shared" si="0"/>
        <v>11</v>
      </c>
      <c r="M37" s="157">
        <f t="shared" si="1"/>
        <v>12</v>
      </c>
      <c r="N37">
        <f t="shared" si="2"/>
        <v>13</v>
      </c>
    </row>
    <row r="38" spans="2:14" x14ac:dyDescent="0.2">
      <c r="B38" s="158" t="s">
        <v>229</v>
      </c>
      <c r="C38" s="159" t="s">
        <v>203</v>
      </c>
      <c r="D38" s="76">
        <v>7</v>
      </c>
      <c r="E38" s="76">
        <v>10</v>
      </c>
      <c r="F38" s="76">
        <v>13</v>
      </c>
      <c r="G38" s="76">
        <v>13</v>
      </c>
      <c r="H38" s="76">
        <v>14</v>
      </c>
      <c r="I38" s="76">
        <v>13</v>
      </c>
      <c r="J38" s="76">
        <v>9</v>
      </c>
      <c r="K38" s="76">
        <v>13</v>
      </c>
      <c r="L38" s="156">
        <f t="shared" si="0"/>
        <v>10</v>
      </c>
      <c r="M38" s="157">
        <f t="shared" si="1"/>
        <v>13</v>
      </c>
      <c r="N38">
        <f t="shared" si="2"/>
        <v>11</v>
      </c>
    </row>
    <row r="39" spans="2:14" x14ac:dyDescent="0.2">
      <c r="B39" s="158" t="s">
        <v>228</v>
      </c>
      <c r="C39" s="159" t="s">
        <v>204</v>
      </c>
      <c r="D39" s="76">
        <v>10</v>
      </c>
      <c r="E39" s="76">
        <v>1</v>
      </c>
      <c r="F39" s="76">
        <v>14</v>
      </c>
      <c r="G39" s="76">
        <v>15</v>
      </c>
      <c r="H39" s="76">
        <v>15</v>
      </c>
      <c r="I39" s="76">
        <v>13</v>
      </c>
      <c r="J39" s="76">
        <v>16</v>
      </c>
      <c r="K39" s="76">
        <v>15</v>
      </c>
      <c r="L39" s="156">
        <f t="shared" si="0"/>
        <v>8</v>
      </c>
      <c r="M39" s="157">
        <f t="shared" si="1"/>
        <v>14</v>
      </c>
      <c r="N39">
        <f t="shared" si="2"/>
        <v>16</v>
      </c>
    </row>
    <row r="40" spans="2:14" x14ac:dyDescent="0.2">
      <c r="B40" s="158" t="s">
        <v>203</v>
      </c>
      <c r="C40" s="159" t="s">
        <v>205</v>
      </c>
      <c r="D40" s="76">
        <v>10</v>
      </c>
      <c r="E40" s="76">
        <v>10</v>
      </c>
      <c r="F40" s="76">
        <v>13</v>
      </c>
      <c r="G40" s="76">
        <v>13</v>
      </c>
      <c r="H40" s="76">
        <v>0</v>
      </c>
      <c r="I40" s="76">
        <v>13</v>
      </c>
      <c r="J40" s="76">
        <v>6</v>
      </c>
      <c r="K40" s="76">
        <v>13</v>
      </c>
      <c r="L40" s="156">
        <f t="shared" si="0"/>
        <v>11</v>
      </c>
      <c r="M40" s="157">
        <f t="shared" si="1"/>
        <v>9</v>
      </c>
      <c r="N40">
        <f t="shared" si="2"/>
        <v>10</v>
      </c>
    </row>
    <row r="41" spans="2:14" x14ac:dyDescent="0.2">
      <c r="B41" s="158" t="s">
        <v>204</v>
      </c>
      <c r="C41" s="159" t="s">
        <v>206</v>
      </c>
      <c r="D41" s="76">
        <v>13</v>
      </c>
      <c r="E41" s="76">
        <v>10</v>
      </c>
      <c r="F41" s="76">
        <v>13</v>
      </c>
      <c r="G41" s="76">
        <v>13</v>
      </c>
      <c r="H41" s="76">
        <v>14</v>
      </c>
      <c r="I41" s="76">
        <v>13</v>
      </c>
      <c r="J41" s="76">
        <v>7</v>
      </c>
      <c r="K41" s="76">
        <v>14</v>
      </c>
      <c r="L41" s="156">
        <f t="shared" si="0"/>
        <v>12</v>
      </c>
      <c r="M41" s="157">
        <f t="shared" si="1"/>
        <v>13</v>
      </c>
      <c r="N41">
        <f t="shared" si="2"/>
        <v>11</v>
      </c>
    </row>
    <row r="42" spans="2:14" x14ac:dyDescent="0.2">
      <c r="B42" s="158" t="s">
        <v>205</v>
      </c>
      <c r="C42" s="159" t="s">
        <v>207</v>
      </c>
      <c r="D42" s="76">
        <v>13</v>
      </c>
      <c r="E42" s="76">
        <v>6</v>
      </c>
      <c r="F42" s="76">
        <v>13</v>
      </c>
      <c r="G42" s="76">
        <v>14</v>
      </c>
      <c r="H42" s="76">
        <v>0</v>
      </c>
      <c r="I42" s="76">
        <v>13</v>
      </c>
      <c r="J42" s="76">
        <v>10</v>
      </c>
      <c r="K42" s="76">
        <v>13</v>
      </c>
      <c r="L42" s="156">
        <f t="shared" si="0"/>
        <v>11</v>
      </c>
      <c r="M42" s="157">
        <f t="shared" si="1"/>
        <v>9</v>
      </c>
      <c r="N42">
        <f t="shared" si="2"/>
        <v>12</v>
      </c>
    </row>
    <row r="43" spans="2:14" x14ac:dyDescent="0.2">
      <c r="B43" s="158" t="s">
        <v>206</v>
      </c>
      <c r="C43" s="159" t="s">
        <v>208</v>
      </c>
      <c r="D43" s="76">
        <v>14</v>
      </c>
      <c r="E43" s="76">
        <v>10</v>
      </c>
      <c r="F43" s="76">
        <v>13</v>
      </c>
      <c r="G43" s="76">
        <v>15</v>
      </c>
      <c r="H43" s="76">
        <v>0</v>
      </c>
      <c r="I43" s="76">
        <v>13</v>
      </c>
      <c r="J43" s="76">
        <v>14</v>
      </c>
      <c r="K43" s="76">
        <v>14</v>
      </c>
      <c r="L43" s="156">
        <f t="shared" si="0"/>
        <v>12</v>
      </c>
      <c r="M43" s="157">
        <f t="shared" si="1"/>
        <v>9</v>
      </c>
      <c r="N43">
        <f t="shared" si="2"/>
        <v>14</v>
      </c>
    </row>
    <row r="44" spans="2:14" x14ac:dyDescent="0.2">
      <c r="B44" s="158" t="s">
        <v>227</v>
      </c>
      <c r="C44" s="159" t="s">
        <v>209</v>
      </c>
      <c r="D44" s="76">
        <v>7</v>
      </c>
      <c r="E44" s="76">
        <v>3</v>
      </c>
      <c r="F44" s="76">
        <v>13</v>
      </c>
      <c r="G44" s="76">
        <v>10</v>
      </c>
      <c r="H44" s="76">
        <v>14</v>
      </c>
      <c r="I44" s="76">
        <v>14</v>
      </c>
      <c r="J44" s="76">
        <v>10</v>
      </c>
      <c r="K44" s="76">
        <v>13</v>
      </c>
      <c r="L44" s="156">
        <f t="shared" si="0"/>
        <v>8</v>
      </c>
      <c r="M44" s="157">
        <f t="shared" si="1"/>
        <v>13</v>
      </c>
      <c r="N44">
        <f t="shared" si="2"/>
        <v>12</v>
      </c>
    </row>
    <row r="45" spans="2:14" x14ac:dyDescent="0.2">
      <c r="B45" s="158" t="s">
        <v>226</v>
      </c>
      <c r="C45" s="159" t="s">
        <v>210</v>
      </c>
      <c r="D45" s="76">
        <v>13</v>
      </c>
      <c r="E45" s="76">
        <v>10</v>
      </c>
      <c r="F45" s="76">
        <v>13</v>
      </c>
      <c r="G45" s="76">
        <v>14</v>
      </c>
      <c r="H45" s="76">
        <v>15</v>
      </c>
      <c r="I45" s="76">
        <v>10</v>
      </c>
      <c r="J45" s="76">
        <v>14</v>
      </c>
      <c r="K45" s="76">
        <v>15</v>
      </c>
      <c r="L45" s="156">
        <f t="shared" si="0"/>
        <v>12</v>
      </c>
      <c r="M45" s="157">
        <f t="shared" si="1"/>
        <v>13</v>
      </c>
      <c r="N45">
        <f t="shared" si="2"/>
        <v>15</v>
      </c>
    </row>
    <row r="46" spans="2:14" x14ac:dyDescent="0.2">
      <c r="B46" s="158" t="s">
        <v>209</v>
      </c>
      <c r="C46" s="159" t="s">
        <v>211</v>
      </c>
      <c r="D46" s="76">
        <v>14</v>
      </c>
      <c r="E46" s="76">
        <v>10</v>
      </c>
      <c r="F46" s="76">
        <v>14</v>
      </c>
      <c r="G46" s="76">
        <v>16</v>
      </c>
      <c r="H46" s="76">
        <v>0</v>
      </c>
      <c r="I46" s="76">
        <v>15</v>
      </c>
      <c r="J46" s="76">
        <v>15</v>
      </c>
      <c r="K46" s="76">
        <v>14</v>
      </c>
      <c r="L46" s="156">
        <f t="shared" si="0"/>
        <v>13</v>
      </c>
      <c r="M46" s="157">
        <f t="shared" si="1"/>
        <v>10</v>
      </c>
      <c r="N46">
        <f t="shared" si="2"/>
        <v>15</v>
      </c>
    </row>
    <row r="47" spans="2:14" x14ac:dyDescent="0.2">
      <c r="B47" s="158" t="s">
        <v>210</v>
      </c>
      <c r="C47" s="159" t="s">
        <v>212</v>
      </c>
      <c r="D47" s="76">
        <v>13</v>
      </c>
      <c r="E47" s="76">
        <v>8</v>
      </c>
      <c r="F47" s="76">
        <v>13</v>
      </c>
      <c r="G47" s="76">
        <v>15</v>
      </c>
      <c r="H47" s="76">
        <v>14</v>
      </c>
      <c r="I47" s="76">
        <v>13</v>
      </c>
      <c r="J47" s="76">
        <v>5</v>
      </c>
      <c r="K47" s="76">
        <v>13</v>
      </c>
      <c r="L47" s="156">
        <f t="shared" si="0"/>
        <v>11</v>
      </c>
      <c r="M47" s="157">
        <f t="shared" si="1"/>
        <v>14</v>
      </c>
      <c r="N47">
        <f t="shared" si="2"/>
        <v>9</v>
      </c>
    </row>
    <row r="48" spans="2:14" x14ac:dyDescent="0.2">
      <c r="B48" s="158" t="s">
        <v>225</v>
      </c>
      <c r="C48" s="159" t="s">
        <v>213</v>
      </c>
      <c r="D48" s="76">
        <v>13</v>
      </c>
      <c r="E48" s="76">
        <v>10</v>
      </c>
      <c r="F48" s="76">
        <v>13</v>
      </c>
      <c r="G48" s="76">
        <v>14</v>
      </c>
      <c r="H48" s="76">
        <v>0</v>
      </c>
      <c r="I48" s="76">
        <v>10</v>
      </c>
      <c r="J48" s="76">
        <v>9</v>
      </c>
      <c r="K48" s="76">
        <v>14</v>
      </c>
      <c r="L48" s="156">
        <f t="shared" si="0"/>
        <v>12</v>
      </c>
      <c r="M48" s="157">
        <f t="shared" si="1"/>
        <v>8</v>
      </c>
      <c r="N48">
        <f t="shared" si="2"/>
        <v>12</v>
      </c>
    </row>
    <row r="49" spans="2:14" x14ac:dyDescent="0.2">
      <c r="B49" s="158" t="s">
        <v>224</v>
      </c>
      <c r="C49" s="159" t="s">
        <v>214</v>
      </c>
      <c r="D49" s="76">
        <v>13</v>
      </c>
      <c r="E49" s="76">
        <v>2</v>
      </c>
      <c r="F49" s="76">
        <v>13</v>
      </c>
      <c r="G49" s="76">
        <v>14</v>
      </c>
      <c r="H49" s="76">
        <v>14</v>
      </c>
      <c r="I49" s="76">
        <v>13</v>
      </c>
      <c r="J49" s="76">
        <v>12</v>
      </c>
      <c r="K49" s="76">
        <v>14</v>
      </c>
      <c r="L49" s="156">
        <f t="shared" si="0"/>
        <v>9</v>
      </c>
      <c r="M49" s="157">
        <f t="shared" si="1"/>
        <v>14</v>
      </c>
      <c r="N49">
        <f t="shared" si="2"/>
        <v>13</v>
      </c>
    </row>
    <row r="50" spans="2:14" x14ac:dyDescent="0.2">
      <c r="B50" s="158" t="s">
        <v>223</v>
      </c>
      <c r="C50" s="159" t="s">
        <v>215</v>
      </c>
      <c r="D50" s="76">
        <v>0</v>
      </c>
      <c r="E50" s="76">
        <v>0</v>
      </c>
      <c r="F50" s="76">
        <v>0</v>
      </c>
      <c r="G50" s="76">
        <v>0</v>
      </c>
      <c r="H50" s="76">
        <v>0</v>
      </c>
      <c r="I50" s="76">
        <v>0</v>
      </c>
      <c r="J50" s="76">
        <v>0</v>
      </c>
      <c r="K50" s="76">
        <v>0</v>
      </c>
      <c r="L50" s="156">
        <f t="shared" si="0"/>
        <v>0</v>
      </c>
      <c r="M50" s="157">
        <f t="shared" si="1"/>
        <v>0</v>
      </c>
      <c r="N50">
        <f t="shared" si="2"/>
        <v>0</v>
      </c>
    </row>
    <row r="51" spans="2:14" x14ac:dyDescent="0.2">
      <c r="B51" s="158" t="s">
        <v>211</v>
      </c>
      <c r="C51" s="159" t="s">
        <v>216</v>
      </c>
      <c r="D51" s="76">
        <v>13</v>
      </c>
      <c r="E51" s="76">
        <v>9</v>
      </c>
      <c r="F51" s="76">
        <v>13</v>
      </c>
      <c r="G51" s="76">
        <v>13</v>
      </c>
      <c r="H51" s="76">
        <v>0</v>
      </c>
      <c r="I51" s="76">
        <v>13</v>
      </c>
      <c r="J51" s="76">
        <v>13</v>
      </c>
      <c r="K51" s="76">
        <v>14</v>
      </c>
      <c r="L51" s="156">
        <f t="shared" si="0"/>
        <v>12</v>
      </c>
      <c r="M51" s="157">
        <f t="shared" si="1"/>
        <v>9</v>
      </c>
      <c r="N51">
        <f t="shared" si="2"/>
        <v>14</v>
      </c>
    </row>
    <row r="52" spans="2:14" x14ac:dyDescent="0.2">
      <c r="B52" s="160" t="s">
        <v>222</v>
      </c>
      <c r="C52" s="161"/>
      <c r="D52" s="76">
        <v>13</v>
      </c>
      <c r="E52" s="76">
        <v>11</v>
      </c>
      <c r="F52" s="76">
        <v>13</v>
      </c>
      <c r="G52" s="76">
        <v>14</v>
      </c>
      <c r="H52" s="76">
        <v>13</v>
      </c>
      <c r="I52" s="76">
        <v>10</v>
      </c>
      <c r="J52" s="76">
        <v>14</v>
      </c>
      <c r="K52" s="76">
        <v>14</v>
      </c>
      <c r="L52" s="156">
        <f t="shared" si="0"/>
        <v>12</v>
      </c>
      <c r="M52" s="157">
        <f t="shared" si="1"/>
        <v>12</v>
      </c>
      <c r="N52">
        <f t="shared" si="2"/>
        <v>14</v>
      </c>
    </row>
    <row r="53" spans="2:14" x14ac:dyDescent="0.2">
      <c r="B53" s="160" t="s">
        <v>221</v>
      </c>
      <c r="C53" s="161"/>
      <c r="D53" s="76">
        <v>13</v>
      </c>
      <c r="E53" s="76">
        <v>10</v>
      </c>
      <c r="F53" s="76">
        <v>13</v>
      </c>
      <c r="G53" s="76">
        <v>14</v>
      </c>
      <c r="H53" s="76">
        <v>14</v>
      </c>
      <c r="I53" s="76">
        <v>13</v>
      </c>
      <c r="J53" s="76">
        <v>9</v>
      </c>
      <c r="K53" s="76">
        <v>14</v>
      </c>
      <c r="L53" s="156">
        <f t="shared" si="0"/>
        <v>12</v>
      </c>
      <c r="M53" s="157">
        <f t="shared" si="1"/>
        <v>14</v>
      </c>
      <c r="N53">
        <f t="shared" si="2"/>
        <v>12</v>
      </c>
    </row>
    <row r="54" spans="2:14" x14ac:dyDescent="0.2">
      <c r="B54" s="160" t="s">
        <v>220</v>
      </c>
      <c r="C54" s="161"/>
      <c r="D54" s="76">
        <v>10</v>
      </c>
      <c r="E54" s="76">
        <v>3</v>
      </c>
      <c r="F54" s="76">
        <v>13</v>
      </c>
      <c r="G54" s="76">
        <v>13</v>
      </c>
      <c r="H54" s="76">
        <v>15</v>
      </c>
      <c r="I54" s="76">
        <v>13</v>
      </c>
      <c r="J54" s="76">
        <v>10</v>
      </c>
      <c r="K54" s="76">
        <v>13</v>
      </c>
      <c r="L54" s="156">
        <f t="shared" si="0"/>
        <v>9</v>
      </c>
      <c r="M54" s="157">
        <f t="shared" si="1"/>
        <v>14</v>
      </c>
      <c r="N54">
        <f t="shared" si="2"/>
        <v>12</v>
      </c>
    </row>
    <row r="55" spans="2:14" x14ac:dyDescent="0.2">
      <c r="B55" s="160" t="s">
        <v>219</v>
      </c>
      <c r="C55" s="161"/>
      <c r="D55" s="76">
        <v>14</v>
      </c>
      <c r="E55" s="76">
        <v>12</v>
      </c>
      <c r="F55" s="76">
        <v>13</v>
      </c>
      <c r="G55" s="76">
        <v>14</v>
      </c>
      <c r="H55" s="76">
        <v>0</v>
      </c>
      <c r="I55" s="76">
        <v>13</v>
      </c>
      <c r="J55" s="76">
        <v>15</v>
      </c>
      <c r="K55" s="76">
        <v>14</v>
      </c>
      <c r="L55" s="156">
        <f t="shared" si="0"/>
        <v>13</v>
      </c>
      <c r="M55" s="157">
        <f t="shared" si="1"/>
        <v>9</v>
      </c>
      <c r="N55">
        <f t="shared" si="2"/>
        <v>15</v>
      </c>
    </row>
    <row r="56" spans="2:14" x14ac:dyDescent="0.2">
      <c r="B56" s="160" t="s">
        <v>214</v>
      </c>
      <c r="C56" s="161"/>
      <c r="D56" s="76">
        <v>13</v>
      </c>
      <c r="E56" s="76">
        <v>10</v>
      </c>
      <c r="F56" s="76">
        <v>13</v>
      </c>
      <c r="G56" s="76">
        <v>13</v>
      </c>
      <c r="H56" s="76">
        <v>15</v>
      </c>
      <c r="I56" s="76">
        <v>13</v>
      </c>
      <c r="J56" s="76">
        <v>17</v>
      </c>
      <c r="K56" s="76">
        <v>13</v>
      </c>
      <c r="L56" s="156">
        <f t="shared" si="0"/>
        <v>12</v>
      </c>
      <c r="M56" s="157">
        <f t="shared" si="1"/>
        <v>14</v>
      </c>
      <c r="N56">
        <f t="shared" si="2"/>
        <v>15</v>
      </c>
    </row>
    <row r="57" spans="2:14" x14ac:dyDescent="0.2">
      <c r="B57" s="160" t="s">
        <v>215</v>
      </c>
      <c r="C57" s="161"/>
      <c r="D57" s="76">
        <v>10</v>
      </c>
      <c r="E57" s="76">
        <v>4</v>
      </c>
      <c r="F57" s="76">
        <v>13</v>
      </c>
      <c r="G57" s="76">
        <v>13</v>
      </c>
      <c r="H57" s="76">
        <v>0</v>
      </c>
      <c r="I57" s="76">
        <v>13</v>
      </c>
      <c r="J57" s="76">
        <v>6</v>
      </c>
      <c r="K57" s="76">
        <v>13</v>
      </c>
      <c r="L57" s="156">
        <f t="shared" si="0"/>
        <v>9</v>
      </c>
      <c r="M57" s="157">
        <f t="shared" si="1"/>
        <v>9</v>
      </c>
      <c r="N57">
        <f t="shared" si="2"/>
        <v>10</v>
      </c>
    </row>
    <row r="58" spans="2:14" x14ac:dyDescent="0.2">
      <c r="B58" s="160" t="s">
        <v>218</v>
      </c>
      <c r="C58" s="161"/>
      <c r="D58" s="76">
        <v>14</v>
      </c>
      <c r="E58" s="76">
        <v>2</v>
      </c>
      <c r="F58" s="76">
        <v>13</v>
      </c>
      <c r="G58" s="76">
        <v>14</v>
      </c>
      <c r="H58" s="76">
        <v>0</v>
      </c>
      <c r="I58" s="76">
        <v>15</v>
      </c>
      <c r="J58" s="76">
        <v>11</v>
      </c>
      <c r="K58" s="76">
        <v>13</v>
      </c>
      <c r="L58" s="156">
        <f t="shared" si="0"/>
        <v>10</v>
      </c>
      <c r="M58" s="157">
        <f t="shared" si="1"/>
        <v>10</v>
      </c>
      <c r="N58">
        <f t="shared" si="2"/>
        <v>12</v>
      </c>
    </row>
    <row r="59" spans="2:14" x14ac:dyDescent="0.2">
      <c r="B59" s="160" t="s">
        <v>217</v>
      </c>
      <c r="C59" s="161"/>
      <c r="D59" s="76">
        <v>13</v>
      </c>
      <c r="E59" s="76">
        <v>9</v>
      </c>
      <c r="F59" s="76">
        <v>13</v>
      </c>
      <c r="G59" s="76">
        <v>13</v>
      </c>
      <c r="H59" s="76">
        <v>0</v>
      </c>
      <c r="I59" s="76">
        <v>10</v>
      </c>
      <c r="J59" s="76">
        <v>10</v>
      </c>
      <c r="K59" s="76">
        <v>14</v>
      </c>
      <c r="L59" s="156">
        <f t="shared" si="0"/>
        <v>12</v>
      </c>
      <c r="M59" s="157">
        <f t="shared" si="1"/>
        <v>8</v>
      </c>
      <c r="N59">
        <f t="shared" si="2"/>
        <v>12</v>
      </c>
    </row>
  </sheetData>
  <mergeCells count="57">
    <mergeCell ref="B58:C58"/>
    <mergeCell ref="B59:C59"/>
    <mergeCell ref="D2:K2"/>
    <mergeCell ref="B52:C52"/>
    <mergeCell ref="B53:C53"/>
    <mergeCell ref="B54:C54"/>
    <mergeCell ref="B55:C55"/>
    <mergeCell ref="B56:C56"/>
    <mergeCell ref="B57:C57"/>
    <mergeCell ref="B46:C46"/>
    <mergeCell ref="B47:C47"/>
    <mergeCell ref="B48:C48"/>
    <mergeCell ref="B49:C49"/>
    <mergeCell ref="B50:C50"/>
    <mergeCell ref="B51:C51"/>
    <mergeCell ref="B40:C40"/>
    <mergeCell ref="B41:C41"/>
    <mergeCell ref="B42:C42"/>
    <mergeCell ref="B43:C43"/>
    <mergeCell ref="B44:C44"/>
    <mergeCell ref="B45:C45"/>
    <mergeCell ref="B39:C39"/>
    <mergeCell ref="B28:C28"/>
    <mergeCell ref="B29:C29"/>
    <mergeCell ref="B30:C30"/>
    <mergeCell ref="B31:C31"/>
    <mergeCell ref="B32:C32"/>
    <mergeCell ref="B33:C33"/>
    <mergeCell ref="B34:C34"/>
    <mergeCell ref="B35:C35"/>
    <mergeCell ref="B36:C36"/>
    <mergeCell ref="B37:C37"/>
    <mergeCell ref="B38:C38"/>
    <mergeCell ref="B27:C27"/>
    <mergeCell ref="B16:C16"/>
    <mergeCell ref="B17:C17"/>
    <mergeCell ref="B18:C18"/>
    <mergeCell ref="B19:C19"/>
    <mergeCell ref="B20:C20"/>
    <mergeCell ref="B21:C21"/>
    <mergeCell ref="B22:C22"/>
    <mergeCell ref="B23:C23"/>
    <mergeCell ref="B24:C24"/>
    <mergeCell ref="B25:C25"/>
    <mergeCell ref="B26:C26"/>
    <mergeCell ref="B15:C15"/>
    <mergeCell ref="B4:C4"/>
    <mergeCell ref="B5:C5"/>
    <mergeCell ref="B6:C6"/>
    <mergeCell ref="B7:C7"/>
    <mergeCell ref="B8:C8"/>
    <mergeCell ref="B9:C9"/>
    <mergeCell ref="B10:C10"/>
    <mergeCell ref="B11:C11"/>
    <mergeCell ref="B12:C12"/>
    <mergeCell ref="B13:C13"/>
    <mergeCell ref="B14:C14"/>
  </mergeCells>
  <conditionalFormatting sqref="G4:H59 J4:K59">
    <cfRule type="cellIs" dxfId="12" priority="11" stopIfTrue="1" operator="lessThanOrEqual">
      <formula>12</formula>
    </cfRule>
    <cfRule type="cellIs" dxfId="11" priority="12" stopIfTrue="1" operator="greaterThanOrEqual">
      <formula>13</formula>
    </cfRule>
  </conditionalFormatting>
  <conditionalFormatting sqref="D4:D59">
    <cfRule type="cellIs" dxfId="10" priority="9" stopIfTrue="1" operator="lessThanOrEqual">
      <formula>12</formula>
    </cfRule>
    <cfRule type="cellIs" dxfId="9" priority="10" stopIfTrue="1" operator="greaterThanOrEqual">
      <formula>13</formula>
    </cfRule>
  </conditionalFormatting>
  <conditionalFormatting sqref="F4:F59">
    <cfRule type="cellIs" dxfId="8" priority="7" stopIfTrue="1" operator="lessThanOrEqual">
      <formula>12</formula>
    </cfRule>
    <cfRule type="cellIs" dxfId="7" priority="8" stopIfTrue="1" operator="greaterThanOrEqual">
      <formula>13</formula>
    </cfRule>
  </conditionalFormatting>
  <conditionalFormatting sqref="E4:E59">
    <cfRule type="cellIs" dxfId="6" priority="5" stopIfTrue="1" operator="lessThanOrEqual">
      <formula>12</formula>
    </cfRule>
    <cfRule type="cellIs" dxfId="5" priority="6" stopIfTrue="1" operator="greaterThanOrEqual">
      <formula>13</formula>
    </cfRule>
  </conditionalFormatting>
  <conditionalFormatting sqref="I4:I59">
    <cfRule type="cellIs" dxfId="4" priority="1" stopIfTrue="1" operator="lessThanOrEqual">
      <formula>12</formula>
    </cfRule>
    <cfRule type="cellIs" dxfId="3" priority="2" stopIfTrue="1" operator="greaterThanOrEqual">
      <formula>13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J60"/>
  <sheetViews>
    <sheetView view="pageBreakPreview" zoomScale="85" zoomScaleNormal="100" zoomScaleSheetLayoutView="85" workbookViewId="0">
      <selection activeCell="C10" sqref="C10:D10"/>
    </sheetView>
  </sheetViews>
  <sheetFormatPr baseColWidth="10" defaultRowHeight="12.75" x14ac:dyDescent="0.2"/>
  <cols>
    <col min="1" max="1" width="6.7109375" customWidth="1"/>
    <col min="2" max="2" width="15.85546875" customWidth="1"/>
    <col min="3" max="3" width="36" customWidth="1"/>
    <col min="4" max="4" width="10.85546875" customWidth="1"/>
    <col min="5" max="5" width="17" customWidth="1"/>
    <col min="6" max="6" width="10" customWidth="1"/>
    <col min="10" max="10" width="11.42578125" style="127"/>
  </cols>
  <sheetData>
    <row r="3" spans="1:10" ht="21" x14ac:dyDescent="0.35">
      <c r="A3" s="78"/>
      <c r="B3" s="79"/>
      <c r="C3" s="281" t="s">
        <v>94</v>
      </c>
      <c r="D3" s="281"/>
    </row>
    <row r="4" spans="1:10" ht="15.75" x14ac:dyDescent="0.25">
      <c r="A4" s="80"/>
      <c r="C4" s="282" t="s">
        <v>95</v>
      </c>
      <c r="D4" s="282"/>
    </row>
    <row r="5" spans="1:10" x14ac:dyDescent="0.2">
      <c r="A5" s="283"/>
      <c r="B5" s="283"/>
    </row>
    <row r="6" spans="1:10" x14ac:dyDescent="0.2">
      <c r="A6" s="283"/>
      <c r="B6" s="283"/>
    </row>
    <row r="7" spans="1:10" ht="23.25" x14ac:dyDescent="0.35">
      <c r="A7" s="284" t="s">
        <v>96</v>
      </c>
      <c r="B7" s="284"/>
      <c r="C7" s="284"/>
      <c r="D7" s="284"/>
      <c r="E7" s="284"/>
      <c r="F7" s="284"/>
    </row>
    <row r="8" spans="1:10" ht="23.25" x14ac:dyDescent="0.35">
      <c r="A8" s="81"/>
      <c r="B8" s="81"/>
      <c r="C8" s="81"/>
      <c r="D8" s="81"/>
      <c r="E8" s="81"/>
      <c r="F8" s="81"/>
    </row>
    <row r="9" spans="1:10" ht="18.75" x14ac:dyDescent="0.3">
      <c r="A9" s="294" t="s">
        <v>258</v>
      </c>
      <c r="B9" s="294"/>
      <c r="C9" s="294"/>
      <c r="D9" s="294"/>
      <c r="E9" s="294"/>
      <c r="F9" s="294"/>
      <c r="H9" s="286" t="s">
        <v>110</v>
      </c>
      <c r="I9" s="287"/>
      <c r="J9" s="128" t="s">
        <v>122</v>
      </c>
    </row>
    <row r="10" spans="1:10" ht="15" x14ac:dyDescent="0.25">
      <c r="A10" s="290" t="s">
        <v>138</v>
      </c>
      <c r="B10" s="290"/>
      <c r="C10" s="291" t="s">
        <v>255</v>
      </c>
      <c r="D10" s="291"/>
      <c r="E10" s="91" t="s">
        <v>21</v>
      </c>
      <c r="F10" s="90" t="s">
        <v>124</v>
      </c>
      <c r="H10" s="95">
        <v>0</v>
      </c>
      <c r="I10" s="96" t="s">
        <v>61</v>
      </c>
      <c r="J10" s="128" t="s">
        <v>123</v>
      </c>
    </row>
    <row r="11" spans="1:10" ht="15" x14ac:dyDescent="0.25">
      <c r="A11" s="290" t="s">
        <v>98</v>
      </c>
      <c r="B11" s="290"/>
      <c r="C11" s="292" t="str">
        <f>REG_01!C4</f>
        <v>COMUNICACIÓN EMPRESARIAL</v>
      </c>
      <c r="D11" s="292"/>
      <c r="E11" s="91" t="s">
        <v>125</v>
      </c>
      <c r="F11" s="90" t="s">
        <v>257</v>
      </c>
      <c r="H11" s="97">
        <v>1</v>
      </c>
      <c r="I11" s="96" t="s">
        <v>62</v>
      </c>
      <c r="J11" s="128" t="s">
        <v>115</v>
      </c>
    </row>
    <row r="12" spans="1:10" ht="15" x14ac:dyDescent="0.25">
      <c r="A12" s="290" t="s">
        <v>99</v>
      </c>
      <c r="B12" s="290"/>
      <c r="C12" s="293" t="s">
        <v>256</v>
      </c>
      <c r="D12" s="293"/>
      <c r="E12" s="91" t="s">
        <v>100</v>
      </c>
      <c r="F12" s="90">
        <f>REG_01!BV96</f>
        <v>1.5</v>
      </c>
      <c r="H12" s="95">
        <v>2</v>
      </c>
      <c r="I12" s="98" t="s">
        <v>63</v>
      </c>
      <c r="J12" s="128" t="s">
        <v>91</v>
      </c>
    </row>
    <row r="13" spans="1:10" x14ac:dyDescent="0.2">
      <c r="A13" s="78"/>
      <c r="H13" s="97">
        <v>3</v>
      </c>
      <c r="I13" s="98" t="s">
        <v>64</v>
      </c>
      <c r="J13" s="128" t="s">
        <v>93</v>
      </c>
    </row>
    <row r="14" spans="1:10" ht="15" x14ac:dyDescent="0.25">
      <c r="A14" s="288" t="s">
        <v>101</v>
      </c>
      <c r="B14" s="288" t="s">
        <v>102</v>
      </c>
      <c r="C14" s="288" t="s">
        <v>103</v>
      </c>
      <c r="D14" s="289" t="s">
        <v>104</v>
      </c>
      <c r="E14" s="289"/>
      <c r="F14" s="289"/>
      <c r="H14" s="95">
        <v>4</v>
      </c>
      <c r="I14" s="98" t="s">
        <v>65</v>
      </c>
      <c r="J14" s="128" t="s">
        <v>124</v>
      </c>
    </row>
    <row r="15" spans="1:10" ht="15" x14ac:dyDescent="0.2">
      <c r="A15" s="288"/>
      <c r="B15" s="288"/>
      <c r="C15" s="288"/>
      <c r="D15" s="289" t="s">
        <v>105</v>
      </c>
      <c r="E15" s="289"/>
      <c r="F15" s="288" t="s">
        <v>106</v>
      </c>
      <c r="H15" s="97">
        <v>5</v>
      </c>
      <c r="I15" s="98" t="s">
        <v>66</v>
      </c>
      <c r="J15" s="128" t="s">
        <v>92</v>
      </c>
    </row>
    <row r="16" spans="1:10" ht="30" x14ac:dyDescent="0.25">
      <c r="A16" s="288"/>
      <c r="B16" s="288"/>
      <c r="C16" s="288"/>
      <c r="D16" s="92" t="s">
        <v>107</v>
      </c>
      <c r="E16" s="92" t="s">
        <v>108</v>
      </c>
      <c r="F16" s="288"/>
      <c r="H16" s="95">
        <v>6</v>
      </c>
      <c r="I16" s="98" t="s">
        <v>67</v>
      </c>
    </row>
    <row r="17" spans="1:9" ht="15.75" x14ac:dyDescent="0.2">
      <c r="A17" s="82">
        <f>REG_01!A10</f>
        <v>1</v>
      </c>
      <c r="B17" s="93" t="str">
        <f>IF(ISBLANK(REG_01!B10),"",REG_01!B10)</f>
        <v/>
      </c>
      <c r="C17" s="94" t="str">
        <f>IF(ISBLANK(REG_01!C10),"",REG_01!C10)</f>
        <v>AGUILAR CUBA TOMAS ANTONIO</v>
      </c>
      <c r="D17" s="83">
        <f>REG_01!AC10</f>
        <v>13</v>
      </c>
      <c r="E17" s="84" t="str">
        <f>IF(D17="","",VLOOKUP(D17,H$10:I$30,2,FALSE))</f>
        <v>TRECE</v>
      </c>
      <c r="F17" s="85">
        <f>IF(D17="","",D17*F$12)</f>
        <v>19.5</v>
      </c>
      <c r="H17" s="97">
        <v>7</v>
      </c>
      <c r="I17" s="98" t="s">
        <v>68</v>
      </c>
    </row>
    <row r="18" spans="1:9" ht="15.75" x14ac:dyDescent="0.25">
      <c r="A18" s="82">
        <f>REG_01!A11</f>
        <v>2</v>
      </c>
      <c r="B18" s="93" t="str">
        <f>IF(ISBLANK(REG_01!B11),"",REG_01!B11)</f>
        <v/>
      </c>
      <c r="C18" s="94" t="str">
        <f>IF(ISBLANK(REG_01!C11),"",REG_01!C11)</f>
        <v>APESTEGUI ESPIRITU MADELEYNN OLINDA</v>
      </c>
      <c r="D18" s="83">
        <f>REG_01!AC11</f>
        <v>12</v>
      </c>
      <c r="E18" s="84" t="str">
        <f>IF(D18="","",VLOOKUP(D18,H$10:I$30,2,FALSE))</f>
        <v>DOCE</v>
      </c>
      <c r="F18" s="85">
        <f t="shared" ref="F18:F54" si="0">IF(D18="","",D18*F$12)</f>
        <v>18</v>
      </c>
      <c r="H18" s="95">
        <v>8</v>
      </c>
      <c r="I18" s="98" t="s">
        <v>69</v>
      </c>
    </row>
    <row r="19" spans="1:9" ht="15.75" x14ac:dyDescent="0.2">
      <c r="A19" s="82">
        <f>REG_01!A12</f>
        <v>3</v>
      </c>
      <c r="B19" s="93" t="str">
        <f>IF(ISBLANK(REG_01!B12),"",REG_01!B12)</f>
        <v/>
      </c>
      <c r="C19" s="94" t="str">
        <f>IF(ISBLANK(REG_01!C12),"",REG_01!C12)</f>
        <v>AZAÑA CALDAS LUZ CLARITA</v>
      </c>
      <c r="D19" s="83">
        <f>REG_01!AC12</f>
        <v>15</v>
      </c>
      <c r="E19" s="84" t="str">
        <f t="shared" ref="E19:E54" si="1">IF(D19="","",VLOOKUP(D19,H$10:I$30,2,FALSE))</f>
        <v>QUINCE</v>
      </c>
      <c r="F19" s="85">
        <f t="shared" si="0"/>
        <v>22.5</v>
      </c>
      <c r="H19" s="97">
        <v>9</v>
      </c>
      <c r="I19" s="98" t="s">
        <v>70</v>
      </c>
    </row>
    <row r="20" spans="1:9" ht="15.75" x14ac:dyDescent="0.25">
      <c r="A20" s="82">
        <f>REG_01!A13</f>
        <v>4</v>
      </c>
      <c r="B20" s="93" t="str">
        <f>IF(ISBLANK(REG_01!B13),"",REG_01!B13)</f>
        <v/>
      </c>
      <c r="C20" s="94" t="str">
        <f>IF(ISBLANK(REG_01!C13),"",REG_01!C13)</f>
        <v>BAZAN DE LA CRUZ KEVIN GUSTAVO</v>
      </c>
      <c r="D20" s="83">
        <f>REG_01!AC13</f>
        <v>9</v>
      </c>
      <c r="E20" s="84" t="str">
        <f t="shared" si="1"/>
        <v>NUEVE</v>
      </c>
      <c r="F20" s="85">
        <f t="shared" si="0"/>
        <v>13.5</v>
      </c>
      <c r="H20" s="95">
        <v>10</v>
      </c>
      <c r="I20" s="98" t="s">
        <v>71</v>
      </c>
    </row>
    <row r="21" spans="1:9" ht="15.75" x14ac:dyDescent="0.2">
      <c r="A21" s="82" t="e">
        <f>REG_01!#REF!</f>
        <v>#REF!</v>
      </c>
      <c r="B21" s="93" t="e">
        <f>IF(ISBLANK(REG_01!#REF!),"",REG_01!#REF!)</f>
        <v>#REF!</v>
      </c>
      <c r="C21" s="94" t="e">
        <f>IF(ISBLANK(REG_01!#REF!),"",REG_01!#REF!)</f>
        <v>#REF!</v>
      </c>
      <c r="D21" s="83" t="e">
        <f>REG_01!#REF!</f>
        <v>#REF!</v>
      </c>
      <c r="E21" s="84" t="e">
        <f t="shared" si="1"/>
        <v>#REF!</v>
      </c>
      <c r="F21" s="85" t="e">
        <f t="shared" si="0"/>
        <v>#REF!</v>
      </c>
      <c r="H21" s="97">
        <v>11</v>
      </c>
      <c r="I21" s="98" t="s">
        <v>72</v>
      </c>
    </row>
    <row r="22" spans="1:9" ht="15.75" x14ac:dyDescent="0.2">
      <c r="A22" s="82">
        <f>REG_01!A14</f>
        <v>5</v>
      </c>
      <c r="B22" s="93" t="str">
        <f>IF(ISBLANK(REG_01!B14),"",REG_01!B14)</f>
        <v/>
      </c>
      <c r="C22" s="94" t="str">
        <f>IF(ISBLANK(REG_01!C14),"",REG_01!C14)</f>
        <v>CALDAS LOPEZ NORENA NOEMI</v>
      </c>
      <c r="D22" s="83">
        <f>REG_01!AC14</f>
        <v>0</v>
      </c>
      <c r="E22" s="84" t="str">
        <f t="shared" si="1"/>
        <v>DPI</v>
      </c>
      <c r="F22" s="85">
        <f t="shared" si="0"/>
        <v>0</v>
      </c>
      <c r="H22" s="97">
        <v>12</v>
      </c>
      <c r="I22" s="98" t="s">
        <v>73</v>
      </c>
    </row>
    <row r="23" spans="1:9" ht="15.75" x14ac:dyDescent="0.25">
      <c r="A23" s="82">
        <f>REG_01!A15</f>
        <v>6</v>
      </c>
      <c r="B23" s="93" t="str">
        <f>IF(ISBLANK(REG_01!B15),"",REG_01!B15)</f>
        <v/>
      </c>
      <c r="C23" s="94" t="str">
        <f>IF(ISBLANK(REG_01!C15),"",REG_01!C15)</f>
        <v>CALDAS RASGA ROBER CRISTIAN</v>
      </c>
      <c r="D23" s="83">
        <f>REG_01!AC15</f>
        <v>9</v>
      </c>
      <c r="E23" s="84" t="str">
        <f t="shared" si="1"/>
        <v>NUEVE</v>
      </c>
      <c r="F23" s="85">
        <f t="shared" si="0"/>
        <v>13.5</v>
      </c>
      <c r="H23" s="95">
        <v>13</v>
      </c>
      <c r="I23" s="98" t="s">
        <v>74</v>
      </c>
    </row>
    <row r="24" spans="1:9" ht="15.75" x14ac:dyDescent="0.2">
      <c r="A24" s="82">
        <f>REG_01!A16</f>
        <v>7</v>
      </c>
      <c r="B24" s="93" t="str">
        <f>IF(ISBLANK(REG_01!B16),"",REG_01!B16)</f>
        <v/>
      </c>
      <c r="C24" s="94" t="str">
        <f>IF(ISBLANK(REG_01!C16),"",REG_01!C16)</f>
        <v>CAMPOMANES PONTE MAYLI</v>
      </c>
      <c r="D24" s="83">
        <f>REG_01!AC16</f>
        <v>10</v>
      </c>
      <c r="E24" s="84" t="str">
        <f t="shared" si="1"/>
        <v>DIEZ</v>
      </c>
      <c r="F24" s="85">
        <f t="shared" si="0"/>
        <v>15</v>
      </c>
      <c r="H24" s="97">
        <v>14</v>
      </c>
      <c r="I24" s="98" t="s">
        <v>75</v>
      </c>
    </row>
    <row r="25" spans="1:9" ht="15.75" x14ac:dyDescent="0.25">
      <c r="A25" s="82">
        <f>REG_01!A17</f>
        <v>8</v>
      </c>
      <c r="B25" s="93" t="str">
        <f>IF(ISBLANK(REG_01!B17),"",REG_01!B17)</f>
        <v/>
      </c>
      <c r="C25" s="94" t="str">
        <f>IF(ISBLANK(REG_01!C17),"",REG_01!C17)</f>
        <v>CANTARO GARCIA YERLIN HIDA</v>
      </c>
      <c r="D25" s="83">
        <f>REG_01!AC17</f>
        <v>9</v>
      </c>
      <c r="E25" s="84" t="str">
        <f t="shared" si="1"/>
        <v>NUEVE</v>
      </c>
      <c r="F25" s="85">
        <f t="shared" si="0"/>
        <v>13.5</v>
      </c>
      <c r="H25" s="95">
        <v>15</v>
      </c>
      <c r="I25" s="98" t="s">
        <v>76</v>
      </c>
    </row>
    <row r="26" spans="1:9" ht="15.75" x14ac:dyDescent="0.25">
      <c r="A26" s="82">
        <f>REG_01!A18</f>
        <v>9</v>
      </c>
      <c r="B26" s="93" t="str">
        <f>IF(ISBLANK(REG_01!B18),"",REG_01!B18)</f>
        <v/>
      </c>
      <c r="C26" s="94" t="str">
        <f>IF(ISBLANK(REG_01!C18),"",REG_01!C18)</f>
        <v>CANTARO PAULINO SILSA SANTA</v>
      </c>
      <c r="D26" s="83">
        <f>REG_01!AC18</f>
        <v>13</v>
      </c>
      <c r="E26" s="84" t="str">
        <f t="shared" si="1"/>
        <v>TRECE</v>
      </c>
      <c r="F26" s="85">
        <f t="shared" si="0"/>
        <v>19.5</v>
      </c>
      <c r="H26" s="95">
        <v>16</v>
      </c>
      <c r="I26" s="98" t="s">
        <v>77</v>
      </c>
    </row>
    <row r="27" spans="1:9" ht="15.75" x14ac:dyDescent="0.25">
      <c r="A27" s="82">
        <f>REG_01!A19</f>
        <v>10</v>
      </c>
      <c r="B27" s="93" t="str">
        <f>IF(ISBLANK(REG_01!B19),"",REG_01!B19)</f>
        <v/>
      </c>
      <c r="C27" s="94" t="str">
        <f>IF(ISBLANK(REG_01!C19),"",REG_01!C19)</f>
        <v>CARRANZA IZQUIERDO CLARITA VITANIA</v>
      </c>
      <c r="D27" s="83">
        <f>REG_01!AC19</f>
        <v>11</v>
      </c>
      <c r="E27" s="84" t="str">
        <f t="shared" si="1"/>
        <v>ONCE</v>
      </c>
      <c r="F27" s="85">
        <f t="shared" si="0"/>
        <v>16.5</v>
      </c>
      <c r="H27" s="95">
        <v>17</v>
      </c>
      <c r="I27" s="98" t="s">
        <v>78</v>
      </c>
    </row>
    <row r="28" spans="1:9" ht="15.75" x14ac:dyDescent="0.25">
      <c r="A28" s="82">
        <f>REG_01!A20</f>
        <v>11</v>
      </c>
      <c r="B28" s="93" t="str">
        <f>IF(ISBLANK(REG_01!B20),"",REG_01!B20)</f>
        <v/>
      </c>
      <c r="C28" s="94" t="str">
        <f>IF(ISBLANK(REG_01!C20),"",REG_01!C20)</f>
        <v>CASTILLO AGURTO RICHARD RONALDO</v>
      </c>
      <c r="D28" s="83">
        <f>REG_01!AC20</f>
        <v>11</v>
      </c>
      <c r="E28" s="84" t="str">
        <f t="shared" si="1"/>
        <v>ONCE</v>
      </c>
      <c r="F28" s="85">
        <f t="shared" si="0"/>
        <v>16.5</v>
      </c>
      <c r="H28" s="95">
        <v>18</v>
      </c>
      <c r="I28" s="98" t="s">
        <v>79</v>
      </c>
    </row>
    <row r="29" spans="1:9" ht="15.75" x14ac:dyDescent="0.25">
      <c r="A29" s="82">
        <f>REG_01!A21</f>
        <v>12</v>
      </c>
      <c r="B29" s="93" t="str">
        <f>IF(ISBLANK(REG_01!B21),"",REG_01!B21)</f>
        <v/>
      </c>
      <c r="C29" s="94" t="str">
        <f>IF(ISBLANK(REG_01!C21),"",REG_01!C21)</f>
        <v>CASTILLO RETUERTO YULINO NANDITO</v>
      </c>
      <c r="D29" s="83">
        <f>REG_01!AC21</f>
        <v>10</v>
      </c>
      <c r="E29" s="84" t="str">
        <f t="shared" si="1"/>
        <v>DIEZ</v>
      </c>
      <c r="F29" s="85">
        <f t="shared" si="0"/>
        <v>15</v>
      </c>
      <c r="H29" s="95">
        <v>19</v>
      </c>
      <c r="I29" s="98" t="s">
        <v>80</v>
      </c>
    </row>
    <row r="30" spans="1:9" ht="15.75" x14ac:dyDescent="0.25">
      <c r="A30" s="82">
        <f>REG_01!A22</f>
        <v>13</v>
      </c>
      <c r="B30" s="93" t="str">
        <f>IF(ISBLANK(REG_01!B22),"",REG_01!B22)</f>
        <v/>
      </c>
      <c r="C30" s="94" t="str">
        <f>IF(ISBLANK(REG_01!C22),"",REG_01!C22)</f>
        <v>CHAVEZ CARBAJAL MIQUEAS ANGEL</v>
      </c>
      <c r="D30" s="83">
        <f>REG_01!AC22</f>
        <v>11</v>
      </c>
      <c r="E30" s="84" t="str">
        <f t="shared" si="1"/>
        <v>ONCE</v>
      </c>
      <c r="F30" s="85">
        <f t="shared" si="0"/>
        <v>16.5</v>
      </c>
      <c r="H30" s="95">
        <v>20</v>
      </c>
      <c r="I30" s="98" t="s">
        <v>81</v>
      </c>
    </row>
    <row r="31" spans="1:9" ht="15.75" x14ac:dyDescent="0.2">
      <c r="A31" s="82">
        <f>REG_01!A23</f>
        <v>14</v>
      </c>
      <c r="B31" s="93" t="str">
        <f>IF(ISBLANK(REG_01!B23),"",REG_01!B23)</f>
        <v/>
      </c>
      <c r="C31" s="94" t="str">
        <f>IF(ISBLANK(REG_01!C23),"",REG_01!C23)</f>
        <v>CHAVEZ DE LA CRUZ RICHARD PERCY</v>
      </c>
      <c r="D31" s="83">
        <f>REG_01!AC23</f>
        <v>12</v>
      </c>
      <c r="E31" s="84" t="str">
        <f t="shared" si="1"/>
        <v>DOCE</v>
      </c>
      <c r="F31" s="85">
        <f t="shared" si="0"/>
        <v>18</v>
      </c>
    </row>
    <row r="32" spans="1:9" ht="15.75" x14ac:dyDescent="0.2">
      <c r="A32" s="82">
        <f>REG_01!A24</f>
        <v>15</v>
      </c>
      <c r="B32" s="93" t="str">
        <f>IF(ISBLANK(REG_01!B24),"",REG_01!B24)</f>
        <v/>
      </c>
      <c r="C32" s="94" t="str">
        <f>IF(ISBLANK(REG_01!C24),"",REG_01!C24)</f>
        <v>CONDOR VALVERDE DIEGO ANTHONY</v>
      </c>
      <c r="D32" s="83">
        <f>REG_01!AC24</f>
        <v>14</v>
      </c>
      <c r="E32" s="84" t="str">
        <f t="shared" si="1"/>
        <v>CATORCE</v>
      </c>
      <c r="F32" s="85">
        <f t="shared" si="0"/>
        <v>21</v>
      </c>
    </row>
    <row r="33" spans="1:6" ht="15.75" x14ac:dyDescent="0.2">
      <c r="A33" s="82">
        <f>REG_01!A25</f>
        <v>16</v>
      </c>
      <c r="B33" s="93" t="str">
        <f>IF(ISBLANK(REG_01!B26),"",REG_01!B26)</f>
        <v/>
      </c>
      <c r="C33" s="94" t="str">
        <f>IF(ISBLANK(REG_01!C26),"",REG_01!C26)</f>
        <v>DE LA CRUZ SOLORZANO ESTEBAN PAUL</v>
      </c>
      <c r="D33" s="83">
        <f>REG_01!AC26</f>
        <v>8</v>
      </c>
      <c r="E33" s="84" t="str">
        <f t="shared" si="1"/>
        <v>OCHO</v>
      </c>
      <c r="F33" s="85">
        <f t="shared" si="0"/>
        <v>12</v>
      </c>
    </row>
    <row r="34" spans="1:6" ht="15.75" x14ac:dyDescent="0.2">
      <c r="A34" s="82">
        <f>REG_01!A26</f>
        <v>17</v>
      </c>
      <c r="B34" s="93" t="str">
        <f>IF(ISBLANK(REG_01!B27),"",REG_01!B27)</f>
        <v/>
      </c>
      <c r="C34" s="94" t="str">
        <f>IF(ISBLANK(REG_01!C27),"",REG_01!C27)</f>
        <v>ESPINOZA SALINAS ANIVAL RAFAEL</v>
      </c>
      <c r="D34" s="83">
        <f>REG_01!AC27</f>
        <v>13</v>
      </c>
      <c r="E34" s="84" t="str">
        <f t="shared" si="1"/>
        <v>TRECE</v>
      </c>
      <c r="F34" s="85">
        <f t="shared" si="0"/>
        <v>19.5</v>
      </c>
    </row>
    <row r="35" spans="1:6" ht="15.75" x14ac:dyDescent="0.2">
      <c r="A35" s="82">
        <f>REG_01!A27</f>
        <v>18</v>
      </c>
      <c r="B35" s="93" t="str">
        <f>IF(ISBLANK(REG_01!B28),"",REG_01!B28)</f>
        <v/>
      </c>
      <c r="C35" s="94" t="str">
        <f>IF(ISBLANK(REG_01!C28),"",REG_01!C28)</f>
        <v>EVARISTO VALVERDE CRISTIAN CARLOS</v>
      </c>
      <c r="D35" s="83">
        <f>REG_01!AC28</f>
        <v>12</v>
      </c>
      <c r="E35" s="84" t="str">
        <f t="shared" si="1"/>
        <v>DOCE</v>
      </c>
      <c r="F35" s="85">
        <f t="shared" si="0"/>
        <v>18</v>
      </c>
    </row>
    <row r="36" spans="1:6" ht="15.75" x14ac:dyDescent="0.2">
      <c r="A36" s="82">
        <f>REG_01!A28</f>
        <v>19</v>
      </c>
      <c r="B36" s="93" t="str">
        <f>IF(ISBLANK(REG_01!B29),"",REG_01!B29)</f>
        <v/>
      </c>
      <c r="C36" s="94" t="str">
        <f>IF(ISBLANK(REG_01!C29),"",REG_01!C29)</f>
        <v>FRANCISCO DAMIAN ALVARO SEBASTIAN</v>
      </c>
      <c r="D36" s="83">
        <f>REG_01!AC29</f>
        <v>11</v>
      </c>
      <c r="E36" s="84" t="str">
        <f t="shared" si="1"/>
        <v>ONCE</v>
      </c>
      <c r="F36" s="85">
        <f t="shared" si="0"/>
        <v>16.5</v>
      </c>
    </row>
    <row r="37" spans="1:6" ht="15.75" x14ac:dyDescent="0.2">
      <c r="A37" s="82">
        <f>REG_01!A29</f>
        <v>20</v>
      </c>
      <c r="B37" s="93" t="str">
        <f>IF(ISBLANK(REG_01!B30),"",REG_01!B30)</f>
        <v/>
      </c>
      <c r="C37" s="94" t="str">
        <f>IF(ISBLANK(REG_01!C30),"",REG_01!C30)</f>
        <v>GARCIA OLIVEROS WALDO BRAYAN</v>
      </c>
      <c r="D37" s="83">
        <f>REG_01!AC30</f>
        <v>13</v>
      </c>
      <c r="E37" s="84" t="str">
        <f t="shared" si="1"/>
        <v>TRECE</v>
      </c>
      <c r="F37" s="85">
        <f t="shared" si="0"/>
        <v>19.5</v>
      </c>
    </row>
    <row r="38" spans="1:6" ht="15.75" x14ac:dyDescent="0.2">
      <c r="A38" s="82">
        <f>REG_01!A30</f>
        <v>21</v>
      </c>
      <c r="B38" s="93" t="str">
        <f>IF(ISBLANK(REG_01!B31),"",REG_01!B31)</f>
        <v/>
      </c>
      <c r="C38" s="94" t="str">
        <f>IF(ISBLANK(REG_01!C31),"",REG_01!C31)</f>
        <v>GASPAR SIFUENTES JHONATAN ANTONY</v>
      </c>
      <c r="D38" s="83">
        <f>REG_01!AC31</f>
        <v>13</v>
      </c>
      <c r="E38" s="84" t="str">
        <f t="shared" si="1"/>
        <v>TRECE</v>
      </c>
      <c r="F38" s="85">
        <f t="shared" si="0"/>
        <v>19.5</v>
      </c>
    </row>
    <row r="39" spans="1:6" ht="15.75" x14ac:dyDescent="0.2">
      <c r="A39" s="82">
        <f>REG_01!A31</f>
        <v>22</v>
      </c>
      <c r="B39" s="93" t="str">
        <f>IF(ISBLANK(REG_01!B32),"",REG_01!B32)</f>
        <v/>
      </c>
      <c r="C39" s="94" t="str">
        <f>IF(ISBLANK(REG_01!C32),"",REG_01!C32)</f>
        <v>JAVILIANO CRUZ MARITZA ELIZABETH</v>
      </c>
      <c r="D39" s="83">
        <f>REG_01!AC32</f>
        <v>10</v>
      </c>
      <c r="E39" s="84" t="str">
        <f t="shared" si="1"/>
        <v>DIEZ</v>
      </c>
      <c r="F39" s="85">
        <f t="shared" si="0"/>
        <v>15</v>
      </c>
    </row>
    <row r="40" spans="1:6" ht="15.75" x14ac:dyDescent="0.2">
      <c r="A40" s="82">
        <f>REG_01!A32</f>
        <v>23</v>
      </c>
      <c r="B40" s="93" t="str">
        <f>IF(ISBLANK(REG_01!B33),"",REG_01!B33)</f>
        <v/>
      </c>
      <c r="C40" s="94" t="str">
        <f>IF(ISBLANK(REG_01!C33),"",REG_01!C33)</f>
        <v>JULCA CHEGNE FIORELLA TANIA</v>
      </c>
      <c r="D40" s="83">
        <f>REG_01!AC33</f>
        <v>13</v>
      </c>
      <c r="E40" s="84" t="str">
        <f t="shared" si="1"/>
        <v>TRECE</v>
      </c>
      <c r="F40" s="85">
        <f t="shared" si="0"/>
        <v>19.5</v>
      </c>
    </row>
    <row r="41" spans="1:6" ht="15.75" x14ac:dyDescent="0.2">
      <c r="A41" s="82">
        <f>REG_01!A33</f>
        <v>24</v>
      </c>
      <c r="B41" s="93" t="str">
        <f>IF(ISBLANK(REG_01!B34),"",REG_01!B34)</f>
        <v/>
      </c>
      <c r="C41" s="94" t="str">
        <f>IF(ISBLANK(REG_01!C34),"",REG_01!C34)</f>
        <v>LOZANO FLORES KEVIN LENIN</v>
      </c>
      <c r="D41" s="83">
        <f>REG_01!AC34</f>
        <v>12</v>
      </c>
      <c r="E41" s="84" t="str">
        <f t="shared" si="1"/>
        <v>DOCE</v>
      </c>
      <c r="F41" s="85">
        <f t="shared" si="0"/>
        <v>18</v>
      </c>
    </row>
    <row r="42" spans="1:6" ht="15.75" x14ac:dyDescent="0.2">
      <c r="A42" s="82">
        <f>REG_01!A34</f>
        <v>25</v>
      </c>
      <c r="B42" s="93" t="str">
        <f>IF(ISBLANK(REG_01!B35),"",REG_01!B35)</f>
        <v/>
      </c>
      <c r="C42" s="94" t="str">
        <f>IF(ISBLANK(REG_01!C35),"",REG_01!C35)</f>
        <v>MARCELO BARROZO DAYMER HUATZÓN</v>
      </c>
      <c r="D42" s="83">
        <f>REG_01!AC35</f>
        <v>11</v>
      </c>
      <c r="E42" s="84" t="str">
        <f t="shared" si="1"/>
        <v>ONCE</v>
      </c>
      <c r="F42" s="85">
        <f t="shared" si="0"/>
        <v>16.5</v>
      </c>
    </row>
    <row r="43" spans="1:6" ht="15.75" x14ac:dyDescent="0.2">
      <c r="A43" s="82">
        <f>REG_01!A35</f>
        <v>26</v>
      </c>
      <c r="B43" s="93" t="str">
        <f>IF(ISBLANK(REG_01!B36),"",REG_01!B36)</f>
        <v/>
      </c>
      <c r="C43" s="94" t="str">
        <f>IF(ISBLANK(REG_01!C36),"",REG_01!C36)</f>
        <v>MATA RODRIGUEZ WILDER RONALDILLO</v>
      </c>
      <c r="D43" s="83">
        <f>REG_01!AC36</f>
        <v>11</v>
      </c>
      <c r="E43" s="84" t="str">
        <f t="shared" si="1"/>
        <v>ONCE</v>
      </c>
      <c r="F43" s="85">
        <f t="shared" si="0"/>
        <v>16.5</v>
      </c>
    </row>
    <row r="44" spans="1:6" ht="15.75" x14ac:dyDescent="0.2">
      <c r="A44" s="82">
        <f>REG_01!A36</f>
        <v>27</v>
      </c>
      <c r="B44" s="93" t="str">
        <f>IF(ISBLANK(REG_01!B37),"",REG_01!B37)</f>
        <v/>
      </c>
      <c r="C44" s="94" t="str">
        <f>IF(ISBLANK(REG_01!C37),"",REG_01!C37)</f>
        <v>MEJIA DOMINGUEZ ERIKA HERLINDA</v>
      </c>
      <c r="D44" s="83">
        <f>REG_01!AC37</f>
        <v>9</v>
      </c>
      <c r="E44" s="84" t="str">
        <f t="shared" si="1"/>
        <v>NUEVE</v>
      </c>
      <c r="F44" s="85">
        <f t="shared" si="0"/>
        <v>13.5</v>
      </c>
    </row>
    <row r="45" spans="1:6" ht="15.75" x14ac:dyDescent="0.2">
      <c r="A45" s="82">
        <f>REG_01!A37</f>
        <v>28</v>
      </c>
      <c r="B45" s="93" t="str">
        <f>IF(ISBLANK(REG_01!B38),"",REG_01!B38)</f>
        <v/>
      </c>
      <c r="C45" s="94" t="str">
        <f>IF(ISBLANK(REG_01!C38),"",REG_01!C38)</f>
        <v>MORENO RETUERTO GILDA LUCILA</v>
      </c>
      <c r="D45" s="83">
        <f>REG_01!AC38</f>
        <v>11</v>
      </c>
      <c r="E45" s="84" t="str">
        <f t="shared" si="1"/>
        <v>ONCE</v>
      </c>
      <c r="F45" s="85">
        <f t="shared" si="0"/>
        <v>16.5</v>
      </c>
    </row>
    <row r="46" spans="1:6" ht="15.75" x14ac:dyDescent="0.2">
      <c r="A46" s="82">
        <f>REG_01!A38</f>
        <v>29</v>
      </c>
      <c r="B46" s="93" t="str">
        <f>IF(ISBLANK(REG_01!B40),"",REG_01!B40)</f>
        <v/>
      </c>
      <c r="C46" s="94" t="str">
        <f>IF(ISBLANK(REG_01!C40),"",REG_01!C40)</f>
        <v>OCAÑA VALENTIN YOSELIN ROSA</v>
      </c>
      <c r="D46" s="83">
        <f>REG_01!AC40</f>
        <v>12</v>
      </c>
      <c r="E46" s="84" t="str">
        <f t="shared" si="1"/>
        <v>DOCE</v>
      </c>
      <c r="F46" s="85">
        <f t="shared" si="0"/>
        <v>18</v>
      </c>
    </row>
    <row r="47" spans="1:6" ht="15.75" x14ac:dyDescent="0.2">
      <c r="A47" s="82">
        <f>REG_01!A39</f>
        <v>30</v>
      </c>
      <c r="B47" s="93" t="str">
        <f>IF(ISBLANK(REG_01!B41),"",REG_01!B41)</f>
        <v/>
      </c>
      <c r="C47" s="94" t="str">
        <f>IF(ISBLANK(REG_01!C41),"",REG_01!C41)</f>
        <v>ORTEGA FLORES YULITA</v>
      </c>
      <c r="D47" s="83">
        <f>REG_01!AC41</f>
        <v>9</v>
      </c>
      <c r="E47" s="84" t="str">
        <f t="shared" si="1"/>
        <v>NUEVE</v>
      </c>
      <c r="F47" s="85">
        <f t="shared" si="0"/>
        <v>13.5</v>
      </c>
    </row>
    <row r="48" spans="1:6" ht="15.75" x14ac:dyDescent="0.2">
      <c r="A48" s="82">
        <f>REG_01!A40</f>
        <v>31</v>
      </c>
      <c r="B48" s="93" t="str">
        <f>IF(ISBLANK(REG_01!B42),"",REG_01!B42)</f>
        <v/>
      </c>
      <c r="C48" s="94" t="str">
        <f>IF(ISBLANK(REG_01!C42),"",REG_01!C42)</f>
        <v>ORTEGA ROSALES YAKELIN ESTEFANY</v>
      </c>
      <c r="D48" s="83">
        <f>REG_01!AC42</f>
        <v>13</v>
      </c>
      <c r="E48" s="84" t="str">
        <f t="shared" si="1"/>
        <v>TRECE</v>
      </c>
      <c r="F48" s="85">
        <f t="shared" si="0"/>
        <v>19.5</v>
      </c>
    </row>
    <row r="49" spans="1:6" ht="15.75" x14ac:dyDescent="0.2">
      <c r="A49" s="82">
        <f>REG_01!A41</f>
        <v>32</v>
      </c>
      <c r="B49" s="93" t="str">
        <f>IF(ISBLANK(REG_01!B43),"",REG_01!B43)</f>
        <v/>
      </c>
      <c r="C49" s="94" t="str">
        <f>IF(ISBLANK(REG_01!C43),"",REG_01!C43)</f>
        <v>ORTIZ SIFUENTES MISAEL FIDEL</v>
      </c>
      <c r="D49" s="83">
        <f>REG_01!AC43</f>
        <v>12</v>
      </c>
      <c r="E49" s="84" t="str">
        <f t="shared" si="1"/>
        <v>DOCE</v>
      </c>
      <c r="F49" s="85">
        <f t="shared" si="0"/>
        <v>18</v>
      </c>
    </row>
    <row r="50" spans="1:6" ht="15.75" x14ac:dyDescent="0.2">
      <c r="A50" s="82">
        <f>REG_01!A42</f>
        <v>33</v>
      </c>
      <c r="B50" s="93" t="str">
        <f>IF(ISBLANK(REG_01!B44),"",REG_01!B44)</f>
        <v/>
      </c>
      <c r="C50" s="94" t="str">
        <f>IF(ISBLANK(REG_01!C44),"",REG_01!C44)</f>
        <v>RAMIREZ BERMUDEZ ISAAC TOMAS</v>
      </c>
      <c r="D50" s="83">
        <f>REG_01!AC44</f>
        <v>11</v>
      </c>
      <c r="E50" s="84" t="str">
        <f t="shared" si="1"/>
        <v>ONCE</v>
      </c>
      <c r="F50" s="85">
        <f t="shared" si="0"/>
        <v>16.5</v>
      </c>
    </row>
    <row r="51" spans="1:6" ht="15.75" x14ac:dyDescent="0.2">
      <c r="A51" s="82">
        <f>REG_01!A43</f>
        <v>34</v>
      </c>
      <c r="B51" s="93" t="str">
        <f>IF(ISBLANK(REG_01!B45),"",REG_01!B45)</f>
        <v/>
      </c>
      <c r="C51" s="94" t="str">
        <f>IF(ISBLANK(REG_01!C45),"",REG_01!C45)</f>
        <v>RAMIREZ CALIXTO JOHN  KLIDER</v>
      </c>
      <c r="D51" s="83">
        <f>REG_01!AC45</f>
        <v>13</v>
      </c>
      <c r="E51" s="84" t="str">
        <f t="shared" si="1"/>
        <v>TRECE</v>
      </c>
      <c r="F51" s="85">
        <f t="shared" si="0"/>
        <v>19.5</v>
      </c>
    </row>
    <row r="52" spans="1:6" ht="15.75" x14ac:dyDescent="0.2">
      <c r="A52" s="82">
        <f>REG_01!A44</f>
        <v>35</v>
      </c>
      <c r="B52" s="93" t="str">
        <f>IF(ISBLANK(REG_01!B46),"",REG_01!B46)</f>
        <v/>
      </c>
      <c r="C52" s="94" t="str">
        <f>IF(ISBLANK(REG_01!C46),"",REG_01!C46)</f>
        <v>RAMIREZ DOMINGUEZ MAYLIN YESENIA</v>
      </c>
      <c r="D52" s="83">
        <f>REG_01!AC46</f>
        <v>10</v>
      </c>
      <c r="E52" s="84" t="str">
        <f t="shared" si="1"/>
        <v>DIEZ</v>
      </c>
      <c r="F52" s="85">
        <f t="shared" si="0"/>
        <v>15</v>
      </c>
    </row>
    <row r="53" spans="1:6" ht="15.75" x14ac:dyDescent="0.2">
      <c r="A53" s="82">
        <f>REG_01!A45</f>
        <v>36</v>
      </c>
      <c r="B53" s="93" t="str">
        <f>IF(ISBLANK(REG_01!B47),"",REG_01!B47)</f>
        <v/>
      </c>
      <c r="C53" s="94" t="str">
        <f>IF(ISBLANK(REG_01!C47),"",REG_01!C47)</f>
        <v>RASGA ROSALES IDA</v>
      </c>
      <c r="D53" s="83">
        <f>REG_01!AC47</f>
        <v>12</v>
      </c>
      <c r="E53" s="84" t="str">
        <f t="shared" si="1"/>
        <v>DOCE</v>
      </c>
      <c r="F53" s="85">
        <f t="shared" si="0"/>
        <v>18</v>
      </c>
    </row>
    <row r="54" spans="1:6" ht="15.75" x14ac:dyDescent="0.2">
      <c r="A54" s="82">
        <f>REG_01!A63</f>
        <v>54</v>
      </c>
      <c r="B54" s="93" t="str">
        <f>IF(ISBLANK(REG_01!B66),"",REG_01!B66)</f>
        <v/>
      </c>
      <c r="C54" s="94" t="str">
        <f>IF(ISBLANK(REG_01!C66),"",REG_01!C66)</f>
        <v/>
      </c>
      <c r="D54" s="83" t="str">
        <f>REG_01!AC66</f>
        <v/>
      </c>
      <c r="E54" s="84" t="str">
        <f t="shared" si="1"/>
        <v/>
      </c>
      <c r="F54" s="85" t="str">
        <f t="shared" si="0"/>
        <v/>
      </c>
    </row>
    <row r="55" spans="1:6" x14ac:dyDescent="0.2">
      <c r="A55" s="78"/>
    </row>
    <row r="56" spans="1:6" x14ac:dyDescent="0.2">
      <c r="A56" s="285" t="s">
        <v>151</v>
      </c>
      <c r="B56" s="285"/>
      <c r="C56" s="285"/>
      <c r="D56" s="285"/>
      <c r="E56" s="285"/>
      <c r="F56" s="285"/>
    </row>
    <row r="57" spans="1:6" ht="48" customHeight="1" x14ac:dyDescent="0.2">
      <c r="A57" s="78"/>
    </row>
    <row r="58" spans="1:6" ht="36" customHeight="1" x14ac:dyDescent="0.2">
      <c r="A58" s="86"/>
    </row>
    <row r="59" spans="1:6" x14ac:dyDescent="0.2">
      <c r="A59" s="78"/>
      <c r="D59" s="87"/>
    </row>
    <row r="60" spans="1:6" ht="15" x14ac:dyDescent="0.2">
      <c r="A60" s="88" t="s">
        <v>109</v>
      </c>
      <c r="B60" s="88"/>
      <c r="C60" s="89"/>
      <c r="D60" s="87"/>
      <c r="E60" s="89"/>
    </row>
  </sheetData>
  <mergeCells count="20">
    <mergeCell ref="A56:F56"/>
    <mergeCell ref="H9:I9"/>
    <mergeCell ref="A14:A16"/>
    <mergeCell ref="B14:B16"/>
    <mergeCell ref="C14:C16"/>
    <mergeCell ref="D14:F14"/>
    <mergeCell ref="D15:E15"/>
    <mergeCell ref="F15:F16"/>
    <mergeCell ref="A10:B10"/>
    <mergeCell ref="C10:D10"/>
    <mergeCell ref="A11:B11"/>
    <mergeCell ref="C11:D11"/>
    <mergeCell ref="A12:B12"/>
    <mergeCell ref="C12:D12"/>
    <mergeCell ref="A9:F9"/>
    <mergeCell ref="C3:D3"/>
    <mergeCell ref="C4:D4"/>
    <mergeCell ref="A5:B5"/>
    <mergeCell ref="A6:B6"/>
    <mergeCell ref="A7:F7"/>
  </mergeCells>
  <conditionalFormatting sqref="D17:D54">
    <cfRule type="cellIs" dxfId="2" priority="1" stopIfTrue="1" operator="greaterThan">
      <formula>10</formula>
    </cfRule>
    <cfRule type="cellIs" dxfId="1" priority="2" stopIfTrue="1" operator="lessThan">
      <formula>11</formula>
    </cfRule>
  </conditionalFormatting>
  <conditionalFormatting sqref="E17:E54">
    <cfRule type="cellIs" dxfId="0" priority="3" operator="equal">
      <formula>"DPI"</formula>
    </cfRule>
  </conditionalFormatting>
  <printOptions horizontalCentered="1"/>
  <pageMargins left="0.23622047244094491" right="0.23622047244094491" top="0.19685039370078741" bottom="0.19685039370078741" header="0.31496062992125984" footer="0.31496062992125984"/>
  <pageSetup paperSize="9" scale="83" orientation="portrait" r:id="rId1"/>
  <ignoredErrors>
    <ignoredError sqref="C17" unlocked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REG_01</vt:lpstr>
      <vt:lpstr>Hoja1</vt:lpstr>
      <vt:lpstr>ACTA_01</vt:lpstr>
      <vt:lpstr>ACTA_01!Área_de_impresión</vt:lpstr>
      <vt:lpstr>REG_01!Área_de_impresión</vt:lpstr>
      <vt:lpstr>literal</vt:lpstr>
    </vt:vector>
  </TitlesOfParts>
  <Company>EDUCATIVA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ISTP "NVM" CONCHUCOS</dc:creator>
  <cp:lastModifiedBy>Usuario de Windows</cp:lastModifiedBy>
  <cp:lastPrinted>2022-07-25T05:23:30Z</cp:lastPrinted>
  <dcterms:created xsi:type="dcterms:W3CDTF">2006-09-21T12:28:48Z</dcterms:created>
  <dcterms:modified xsi:type="dcterms:W3CDTF">2024-08-02T21:22:57Z</dcterms:modified>
</cp:coreProperties>
</file>