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scritorio\INGECON DE COLOMBIA\TRIPLE A SA ESP\AÑO 2023\IDENTIFICACION DE PELIGRO\MATRIZ RIESGOS SST 2023\"/>
    </mc:Choice>
  </mc:AlternateContent>
  <bookViews>
    <workbookView xWindow="0" yWindow="0" windowWidth="20490" windowHeight="7050" firstSheet="1" activeTab="3"/>
  </bookViews>
  <sheets>
    <sheet name="CONTROL DE ACTUALIZACIONES " sheetId="7" r:id="rId1"/>
    <sheet name="MATRIZ - COUNTRY PLAZA" sheetId="14" r:id="rId2"/>
    <sheet name="MATRIZ - ARBOLEDA" sheetId="21" r:id="rId3"/>
    <sheet name="MATRIZ - SANTO TOMAS " sheetId="15" r:id="rId4"/>
    <sheet name="MATRIZ - SABANAGRANDE" sheetId="16" r:id="rId5"/>
    <sheet name="MATRIZ PUERTO COLOMBIA" sheetId="17" r:id="rId6"/>
    <sheet name="MATRIZ - GALAPA" sheetId="18" r:id="rId7"/>
    <sheet name="MATRIZ - BARANOA" sheetId="19" r:id="rId8"/>
    <sheet name="MATRIZ - SABANALARGA" sheetId="20" r:id="rId9"/>
    <sheet name="UNIVERSO DE RIESGOS DE SST " sheetId="11" r:id="rId10"/>
    <sheet name="TABLA DE CRITERIOS" sheetId="12" r:id="rId11"/>
    <sheet name="MAPAS DE RIESGOS INHER Y RESID" sheetId="3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xlnm._FilterDatabase" localSheetId="2" hidden="1">'MATRIZ - ARBOLEDA'!$A$5:$Z$5</definedName>
    <definedName name="_xlnm._FilterDatabase" localSheetId="7" hidden="1">'MATRIZ - BARANOA'!$A$5:$Z$5</definedName>
    <definedName name="_xlnm._FilterDatabase" localSheetId="1" hidden="1">'MATRIZ - COUNTRY PLAZA'!$A$5:$Z$39</definedName>
    <definedName name="_xlnm._FilterDatabase" localSheetId="6" hidden="1">'MATRIZ - GALAPA'!$A$5:$Z$5</definedName>
    <definedName name="_xlnm._FilterDatabase" localSheetId="4" hidden="1">'MATRIZ - SABANAGRANDE'!$A$5:$Z$5</definedName>
    <definedName name="_xlnm._FilterDatabase" localSheetId="3" hidden="1">'MATRIZ - SANTO TOMAS '!$A$5:$Z$18</definedName>
    <definedName name="_xlnm._FilterDatabase" localSheetId="5" hidden="1">'MATRIZ PUERTO COLOMBIA'!$A$5:$Z$5</definedName>
    <definedName name="_xlnm._FilterDatabase" localSheetId="9" hidden="1">'UNIVERSO DE RIESGOS DE SST '!$A$1:$C$66</definedName>
    <definedName name="AB">[1]BASE!$A:$IV</definedName>
    <definedName name="ABC">[1]BASE1!$A:$IV</definedName>
    <definedName name="ABCD" localSheetId="1">#REF!</definedName>
    <definedName name="ABCD" localSheetId="3">#REF!</definedName>
    <definedName name="ABCD" localSheetId="10">#REF!</definedName>
    <definedName name="ABCD">#REF!</definedName>
    <definedName name="ABVF">[1]GRADO1!$A:$IV</definedName>
    <definedName name="ACEPTACIÓN">'[2]PANORAMA RIESGOS'!$BB$13:$BB$42</definedName>
    <definedName name="ACT" localSheetId="1">#REF!</definedName>
    <definedName name="ACT" localSheetId="3">#REF!</definedName>
    <definedName name="ACT">#REF!</definedName>
    <definedName name="Actividad" localSheetId="1">#REF!</definedName>
    <definedName name="Actividad" localSheetId="3">#REF!</definedName>
    <definedName name="Actividad">#REF!</definedName>
    <definedName name="ACTIVIDADES" localSheetId="1">#REF!</definedName>
    <definedName name="ACTIVIDADES" localSheetId="3">#REF!</definedName>
    <definedName name="ACTIVIDADES">#REF!</definedName>
    <definedName name="BSC" localSheetId="1">#REF!</definedName>
    <definedName name="BSC" localSheetId="3">#REF!</definedName>
    <definedName name="BSC">#REF!</definedName>
    <definedName name="CALIFICACIÓN_CONSECUENCIAS" localSheetId="10">'[2]PANORAMA RIESGOS'!#REF!</definedName>
    <definedName name="CALIFICACIÓN_CONSECUENCIAS">'[2]PANORAMA RIESGOS'!#REF!</definedName>
    <definedName name="CALIFICACIÓN_POSIBILIDAD_DE_OCURRENCIA">'[2]PANORAMA RIESGOS'!#REF!</definedName>
    <definedName name="Capacidad">[3]Lista!$C$4:$C$8</definedName>
    <definedName name="CARACTER">#REF!</definedName>
    <definedName name="Clasificación" localSheetId="1">#REF!</definedName>
    <definedName name="Clasificación" localSheetId="3">#REF!</definedName>
    <definedName name="Clasificación">#REF!</definedName>
    <definedName name="CLASIFICACIÓNCR" localSheetId="1">#REF!</definedName>
    <definedName name="CLASIFICACIÓNCR" localSheetId="3">#REF!</definedName>
    <definedName name="CLASIFICACIÓNCR">#REF!</definedName>
    <definedName name="Concepto" comment="Concepto innovador">[3]Lista!#REF!</definedName>
    <definedName name="Concepto_innovación" localSheetId="1">#REF!</definedName>
    <definedName name="Concepto_innovación" localSheetId="3">#REF!</definedName>
    <definedName name="Concepto_innovación">#REF!</definedName>
    <definedName name="CONSE" localSheetId="1">#REF!</definedName>
    <definedName name="CONSE" localSheetId="3">#REF!</definedName>
    <definedName name="CONSE">#REF!</definedName>
    <definedName name="CUMPLIMIENTO_DE_REQUISITOS">'[2]PANORAMA RIESGOS'!#REF!</definedName>
    <definedName name="Datos" localSheetId="1">#REF!</definedName>
    <definedName name="Datos" localSheetId="3">#REF!</definedName>
    <definedName name="Datos">#REF!</definedName>
    <definedName name="ECONÓMICO" localSheetId="10">'[2]PANORAMA RIESGOS'!#REF!</definedName>
    <definedName name="ECONÓMICO">'[2]PANORAMA RIESGOS'!#REF!</definedName>
    <definedName name="ESCALA">'[4]MATRIZ DE ANALISIS'!$D$10:$D$14</definedName>
    <definedName name="Export" localSheetId="1" hidden="1">{"'Hoja1'!$A$1:$I$70"}</definedName>
    <definedName name="Export" localSheetId="3" hidden="1">{"'Hoja1'!$A$1:$I$70"}</definedName>
    <definedName name="Export" localSheetId="10" hidden="1">{"'Hoja1'!$A$1:$I$70"}</definedName>
    <definedName name="Export" hidden="1">{"'Hoja1'!$A$1:$I$70"}</definedName>
    <definedName name="EXPOSI" localSheetId="1">#REF!</definedName>
    <definedName name="EXPOSI" localSheetId="3">#REF!</definedName>
    <definedName name="EXPOSI">#REF!</definedName>
    <definedName name="FAC">[5]Hoja1!$B$2:$B$81</definedName>
    <definedName name="factor">[5]Hoja1!$B$2:$B$81</definedName>
    <definedName name="Horizontes">[3]Lista!$E$4:$E$6</definedName>
    <definedName name="HTML_CodePage" hidden="1">1252</definedName>
    <definedName name="HTML_Control" localSheetId="1" hidden="1">{"'Hoja1'!$A$1:$I$70"}</definedName>
    <definedName name="HTML_Control" localSheetId="3" hidden="1">{"'Hoja1'!$A$1:$I$70"}</definedName>
    <definedName name="HTML_Control" localSheetId="10" hidden="1">{"'Hoja1'!$A$1:$I$70"}</definedName>
    <definedName name="HTML_Control" hidden="1">{"'Hoja1'!$A$1:$I$70"}</definedName>
    <definedName name="HTML_Description" hidden="1">""</definedName>
    <definedName name="HTML_Email" hidden="1">""</definedName>
    <definedName name="HTML_Header" hidden="1">"Hoja1"</definedName>
    <definedName name="HTML_LastUpdate" hidden="1">"27/12/2000"</definedName>
    <definedName name="HTML_LineAfter" hidden="1">FALSE</definedName>
    <definedName name="HTML_LineBefore" hidden="1">FALSE</definedName>
    <definedName name="HTML_Name" hidden="1">"win98"</definedName>
    <definedName name="HTML_OBDlg2" hidden="1">TRUE</definedName>
    <definedName name="HTML_OBDlg4" hidden="1">TRUE</definedName>
    <definedName name="HTML_OS" hidden="1">0</definedName>
    <definedName name="HTML_PathFile" hidden="1">"C:\Mis documentos\HTML.htm"</definedName>
    <definedName name="HTML_Title" hidden="1">"CALENDARIO 2001"</definedName>
    <definedName name="IMAGEN">'[2]PANORAMA RIESGOS'!#REF!</definedName>
    <definedName name="Impacto">[3]Lista!$D$4:$D$8</definedName>
    <definedName name="Índice" localSheetId="1">#REF!</definedName>
    <definedName name="Índice" localSheetId="3">#REF!</definedName>
    <definedName name="Índice">#REF!</definedName>
    <definedName name="Modelo" localSheetId="1">#REF!</definedName>
    <definedName name="Modelo" localSheetId="3">#REF!</definedName>
    <definedName name="Modelo">#REF!</definedName>
    <definedName name="NATURALEZA_DE_LA_LESION" localSheetId="1">#REF!</definedName>
    <definedName name="NATURALEZA_DE_LA_LESION" localSheetId="3">#REF!</definedName>
    <definedName name="NATURALEZA_DE_LA_LESION" localSheetId="10">#REF!</definedName>
    <definedName name="NATURALEZA_DE_LA_LESION">#REF!</definedName>
    <definedName name="NLESION" localSheetId="1">#REF!</definedName>
    <definedName name="NLESION" localSheetId="3">#REF!</definedName>
    <definedName name="NLESION">#REF!</definedName>
    <definedName name="ocurrencia">'[4]PANORAMA RIESGOS'!$CC$1:$CD$5</definedName>
    <definedName name="OPCIONESM" localSheetId="1">#REF!</definedName>
    <definedName name="OPCIONESM" localSheetId="3">#REF!</definedName>
    <definedName name="OPCIONESM" localSheetId="10">#REF!</definedName>
    <definedName name="OPCIONESM">#REF!</definedName>
    <definedName name="OPERATIVIDAD" localSheetId="10">'[2]PANORAMA RIESGOS'!#REF!</definedName>
    <definedName name="OPERATIVIDAD">'[2]PANORAMA RIESGOS'!#REF!</definedName>
    <definedName name="PLAC" localSheetId="1">#REF!</definedName>
    <definedName name="PLAC" localSheetId="3">#REF!</definedName>
    <definedName name="PLAC">#REF!</definedName>
    <definedName name="PLACAS" localSheetId="1">#REF!</definedName>
    <definedName name="PLACAS" localSheetId="3">#REF!</definedName>
    <definedName name="PLACAS">[6]DATOS!$A$2:$A$94</definedName>
    <definedName name="PROBAB" localSheetId="1">#REF!</definedName>
    <definedName name="PROBAB" localSheetId="3">#REF!</definedName>
    <definedName name="PROBAB" localSheetId="10">#REF!</definedName>
    <definedName name="PROBAB">#REF!</definedName>
    <definedName name="Proyectos" localSheetId="1">#REF!</definedName>
    <definedName name="Proyectos" localSheetId="3">#REF!</definedName>
    <definedName name="Proyectos">#REF!</definedName>
    <definedName name="PRUEBA">#REF!</definedName>
    <definedName name="PRUEBA2">#REF!</definedName>
    <definedName name="Rango1">'[7]Matriz de Peligros'!$CG$495:$CH$505</definedName>
    <definedName name="Rango2">'[7]Matriz de Peligros'!$CJ$495:$CL$517</definedName>
    <definedName name="Rol" localSheetId="1">#REF!</definedName>
    <definedName name="Rol" localSheetId="3">#REF!</definedName>
    <definedName name="Rol">#REF!</definedName>
    <definedName name="SATISFACCIÓN" localSheetId="10">'[2]PANORAMA RIESGOS'!#REF!</definedName>
    <definedName name="SATISFACCIÓN">'[2]PANORAMA RIESGOS'!#REF!</definedName>
    <definedName name="Segmento" comment="Segmento de mercado">[3]Lista!#REF!</definedName>
    <definedName name="SEGURIDAD_DE_LA_INFORMACIÓN">'[2]PANORAMA RIESGOS'!#REF!</definedName>
    <definedName name="Selección">[3]Crecimiento!#REF!</definedName>
    <definedName name="Tiporegistro" localSheetId="1">#REF!</definedName>
    <definedName name="Tiporegistro" localSheetId="3">#REF!</definedName>
    <definedName name="Tiporegistro">#REF!</definedName>
    <definedName name="x" localSheetId="1">#REF!</definedName>
    <definedName name="x" localSheetId="3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20" l="1"/>
  <c r="Z7" i="20"/>
  <c r="Y8" i="20"/>
  <c r="Z8" i="20"/>
  <c r="Y9" i="20"/>
  <c r="Z9" i="20"/>
  <c r="Y10" i="20"/>
  <c r="Z10" i="20"/>
  <c r="Y11" i="20"/>
  <c r="Z11" i="20"/>
  <c r="Y12" i="20"/>
  <c r="Z12" i="20"/>
  <c r="Y13" i="20"/>
  <c r="Z13" i="20"/>
  <c r="Y14" i="20"/>
  <c r="Z14" i="20"/>
  <c r="Y15" i="20"/>
  <c r="Z15" i="20"/>
  <c r="Y16" i="20"/>
  <c r="Z16" i="20"/>
  <c r="Y17" i="20"/>
  <c r="Z17" i="20"/>
  <c r="Y18" i="20"/>
  <c r="Z18" i="20"/>
  <c r="Z6" i="20"/>
  <c r="Y6" i="20"/>
  <c r="M7" i="20"/>
  <c r="M8" i="20"/>
  <c r="M9" i="20"/>
  <c r="M10" i="20"/>
  <c r="P10" i="20" s="1"/>
  <c r="Q10" i="20" s="1"/>
  <c r="M11" i="20"/>
  <c r="M12" i="20"/>
  <c r="M13" i="20"/>
  <c r="M14" i="20"/>
  <c r="P14" i="20" s="1"/>
  <c r="Q14" i="20" s="1"/>
  <c r="M15" i="20"/>
  <c r="M16" i="20"/>
  <c r="M17" i="20"/>
  <c r="M18" i="20"/>
  <c r="O7" i="20"/>
  <c r="P7" i="20" s="1"/>
  <c r="Q7" i="20" s="1"/>
  <c r="O8" i="20"/>
  <c r="P8" i="20" s="1"/>
  <c r="Q8" i="20" s="1"/>
  <c r="O9" i="20"/>
  <c r="P9" i="20"/>
  <c r="Q9" i="20" s="1"/>
  <c r="O10" i="20"/>
  <c r="O11" i="20"/>
  <c r="P11" i="20" s="1"/>
  <c r="Q11" i="20" s="1"/>
  <c r="O12" i="20"/>
  <c r="P12" i="20" s="1"/>
  <c r="Q12" i="20" s="1"/>
  <c r="O13" i="20"/>
  <c r="P13" i="20"/>
  <c r="Q13" i="20" s="1"/>
  <c r="O14" i="20"/>
  <c r="O15" i="20"/>
  <c r="P15" i="20" s="1"/>
  <c r="Q15" i="20" s="1"/>
  <c r="O16" i="20"/>
  <c r="P16" i="20" s="1"/>
  <c r="Q16" i="20" s="1"/>
  <c r="O17" i="20"/>
  <c r="P17" i="20"/>
  <c r="Q17" i="20" s="1"/>
  <c r="O18" i="20"/>
  <c r="P18" i="20"/>
  <c r="Q18" i="20" s="1"/>
  <c r="Q6" i="20"/>
  <c r="O6" i="20"/>
  <c r="M6" i="20"/>
  <c r="Y7" i="19"/>
  <c r="Z7" i="19" s="1"/>
  <c r="Y8" i="19"/>
  <c r="Z8" i="19"/>
  <c r="Y9" i="19"/>
  <c r="Z9" i="19" s="1"/>
  <c r="Y10" i="19"/>
  <c r="Z10" i="19"/>
  <c r="Y11" i="19"/>
  <c r="Z11" i="19" s="1"/>
  <c r="Y12" i="19"/>
  <c r="Z12" i="19"/>
  <c r="Y13" i="19"/>
  <c r="Z13" i="19" s="1"/>
  <c r="Y14" i="19"/>
  <c r="Z14" i="19"/>
  <c r="Y15" i="19"/>
  <c r="Z15" i="19" s="1"/>
  <c r="Y16" i="19"/>
  <c r="Z16" i="19"/>
  <c r="Y17" i="19"/>
  <c r="Z17" i="19" s="1"/>
  <c r="Y18" i="19"/>
  <c r="Z18" i="19"/>
  <c r="Z6" i="19"/>
  <c r="Y6" i="19"/>
  <c r="O7" i="19"/>
  <c r="P7" i="19" s="1"/>
  <c r="Q7" i="19" s="1"/>
  <c r="O8" i="19"/>
  <c r="P8" i="19" s="1"/>
  <c r="Q8" i="19" s="1"/>
  <c r="O9" i="19"/>
  <c r="P9" i="19"/>
  <c r="Q9" i="19" s="1"/>
  <c r="O10" i="19"/>
  <c r="P10" i="19" s="1"/>
  <c r="Q10" i="19" s="1"/>
  <c r="O11" i="19"/>
  <c r="P11" i="19" s="1"/>
  <c r="Q11" i="19" s="1"/>
  <c r="O12" i="19"/>
  <c r="P12" i="19" s="1"/>
  <c r="Q12" i="19" s="1"/>
  <c r="O13" i="19"/>
  <c r="P13" i="19"/>
  <c r="Q13" i="19" s="1"/>
  <c r="O14" i="19"/>
  <c r="P14" i="19" s="1"/>
  <c r="Q14" i="19" s="1"/>
  <c r="O15" i="19"/>
  <c r="P15" i="19" s="1"/>
  <c r="Q15" i="19" s="1"/>
  <c r="O16" i="19"/>
  <c r="P16" i="19" s="1"/>
  <c r="Q16" i="19" s="1"/>
  <c r="O17" i="19"/>
  <c r="P17" i="19"/>
  <c r="Q17" i="19" s="1"/>
  <c r="O18" i="19"/>
  <c r="P18" i="19" s="1"/>
  <c r="Q18" i="19" s="1"/>
  <c r="M7" i="19"/>
  <c r="M8" i="19"/>
  <c r="M9" i="19"/>
  <c r="M10" i="19"/>
  <c r="M11" i="19"/>
  <c r="M12" i="19"/>
  <c r="M13" i="19"/>
  <c r="M14" i="19"/>
  <c r="M15" i="19"/>
  <c r="M16" i="19"/>
  <c r="M17" i="19"/>
  <c r="M18" i="19"/>
  <c r="Q6" i="19"/>
  <c r="O6" i="19"/>
  <c r="M6" i="19"/>
  <c r="Y7" i="18"/>
  <c r="Z7" i="18" s="1"/>
  <c r="Y8" i="18"/>
  <c r="Z8" i="18"/>
  <c r="Y9" i="18"/>
  <c r="Z9" i="18" s="1"/>
  <c r="Y10" i="18"/>
  <c r="Z10" i="18"/>
  <c r="Y11" i="18"/>
  <c r="Z11" i="18" s="1"/>
  <c r="Y12" i="18"/>
  <c r="Z12" i="18"/>
  <c r="Y13" i="18"/>
  <c r="Z13" i="18" s="1"/>
  <c r="Y14" i="18"/>
  <c r="Z14" i="18"/>
  <c r="Y15" i="18"/>
  <c r="Z15" i="18" s="1"/>
  <c r="Y16" i="18"/>
  <c r="Z16" i="18"/>
  <c r="Y17" i="18"/>
  <c r="Z17" i="18" s="1"/>
  <c r="Y18" i="18"/>
  <c r="Z18" i="18"/>
  <c r="Z6" i="18"/>
  <c r="Y6" i="18"/>
  <c r="O7" i="18"/>
  <c r="P7" i="18"/>
  <c r="Q7" i="18" s="1"/>
  <c r="O8" i="18"/>
  <c r="P8" i="18" s="1"/>
  <c r="Q8" i="18" s="1"/>
  <c r="O9" i="18"/>
  <c r="P9" i="18"/>
  <c r="Q9" i="18" s="1"/>
  <c r="O10" i="18"/>
  <c r="P10" i="18" s="1"/>
  <c r="Q10" i="18" s="1"/>
  <c r="O11" i="18"/>
  <c r="P11" i="18"/>
  <c r="Q11" i="18" s="1"/>
  <c r="O12" i="18"/>
  <c r="P12" i="18" s="1"/>
  <c r="Q12" i="18" s="1"/>
  <c r="O13" i="18"/>
  <c r="P13" i="18"/>
  <c r="Q13" i="18" s="1"/>
  <c r="O14" i="18"/>
  <c r="P14" i="18" s="1"/>
  <c r="Q14" i="18" s="1"/>
  <c r="O15" i="18"/>
  <c r="P15" i="18"/>
  <c r="Q15" i="18" s="1"/>
  <c r="O16" i="18"/>
  <c r="P16" i="18" s="1"/>
  <c r="Q16" i="18" s="1"/>
  <c r="O17" i="18"/>
  <c r="P17" i="18"/>
  <c r="Q17" i="18" s="1"/>
  <c r="O18" i="18"/>
  <c r="P18" i="18" s="1"/>
  <c r="Q18" i="18" s="1"/>
  <c r="M7" i="18"/>
  <c r="M8" i="18"/>
  <c r="M9" i="18"/>
  <c r="M10" i="18"/>
  <c r="M11" i="18"/>
  <c r="M12" i="18"/>
  <c r="M13" i="18"/>
  <c r="M14" i="18"/>
  <c r="M15" i="18"/>
  <c r="M16" i="18"/>
  <c r="M17" i="18"/>
  <c r="M18" i="18"/>
  <c r="Q6" i="18"/>
  <c r="O6" i="18"/>
  <c r="M6" i="18"/>
  <c r="W7" i="17"/>
  <c r="X7" i="17" s="1"/>
  <c r="Y7" i="17" s="1"/>
  <c r="Z7" i="17" s="1"/>
  <c r="W8" i="17"/>
  <c r="X8" i="17"/>
  <c r="Y8" i="17" s="1"/>
  <c r="Z8" i="17" s="1"/>
  <c r="W9" i="17"/>
  <c r="X9" i="17" s="1"/>
  <c r="Y9" i="17" s="1"/>
  <c r="Z9" i="17" s="1"/>
  <c r="W10" i="17"/>
  <c r="X10" i="17"/>
  <c r="Y10" i="17" s="1"/>
  <c r="Z10" i="17" s="1"/>
  <c r="W11" i="17"/>
  <c r="X11" i="17" s="1"/>
  <c r="Y11" i="17" s="1"/>
  <c r="Z11" i="17" s="1"/>
  <c r="W12" i="17"/>
  <c r="X12" i="17"/>
  <c r="Y12" i="17" s="1"/>
  <c r="Z12" i="17" s="1"/>
  <c r="W13" i="17"/>
  <c r="X13" i="17" s="1"/>
  <c r="Y13" i="17" s="1"/>
  <c r="Z13" i="17" s="1"/>
  <c r="W14" i="17"/>
  <c r="X14" i="17"/>
  <c r="Y14" i="17" s="1"/>
  <c r="Z14" i="17" s="1"/>
  <c r="W15" i="17"/>
  <c r="X15" i="17" s="1"/>
  <c r="Y15" i="17" s="1"/>
  <c r="Z15" i="17" s="1"/>
  <c r="W16" i="17"/>
  <c r="X16" i="17"/>
  <c r="Y16" i="17" s="1"/>
  <c r="Z16" i="17" s="1"/>
  <c r="W17" i="17"/>
  <c r="X17" i="17" s="1"/>
  <c r="Y17" i="17" s="1"/>
  <c r="Z17" i="17" s="1"/>
  <c r="W18" i="17"/>
  <c r="X18" i="17"/>
  <c r="Y18" i="17" s="1"/>
  <c r="Z18" i="17" s="1"/>
  <c r="W19" i="17"/>
  <c r="X19" i="17" s="1"/>
  <c r="Y19" i="17" s="1"/>
  <c r="Z19" i="17" s="1"/>
  <c r="W20" i="17"/>
  <c r="X20" i="17"/>
  <c r="Y20" i="17" s="1"/>
  <c r="Z20" i="17" s="1"/>
  <c r="W21" i="17"/>
  <c r="X21" i="17" s="1"/>
  <c r="Y21" i="17" s="1"/>
  <c r="Z21" i="17" s="1"/>
  <c r="Z6" i="17"/>
  <c r="Z7" i="16"/>
  <c r="Z8" i="16"/>
  <c r="Z9" i="16"/>
  <c r="Z10" i="16"/>
  <c r="Z11" i="16"/>
  <c r="Z12" i="16"/>
  <c r="Z13" i="16"/>
  <c r="Z14" i="16"/>
  <c r="Z15" i="16"/>
  <c r="Z16" i="16"/>
  <c r="Z17" i="16"/>
  <c r="Z18" i="16"/>
  <c r="Z6" i="16"/>
  <c r="Z7" i="15"/>
  <c r="Z8" i="15"/>
  <c r="Z9" i="15"/>
  <c r="Z10" i="15"/>
  <c r="Z11" i="15"/>
  <c r="Z12" i="15"/>
  <c r="Z13" i="15"/>
  <c r="Z14" i="15"/>
  <c r="Z15" i="15"/>
  <c r="Z16" i="15"/>
  <c r="Z17" i="15"/>
  <c r="Z18" i="15"/>
  <c r="Z6" i="15"/>
  <c r="Z7" i="21"/>
  <c r="Z8" i="21"/>
  <c r="Z9" i="21"/>
  <c r="Z10" i="21"/>
  <c r="Z11" i="21"/>
  <c r="Z12" i="21"/>
  <c r="Z13" i="21"/>
  <c r="Z14" i="21"/>
  <c r="Z15" i="21"/>
  <c r="Z16" i="21"/>
  <c r="Z17" i="21"/>
  <c r="Z18" i="21"/>
  <c r="Z6" i="21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6" i="14"/>
  <c r="Y7" i="16"/>
  <c r="Y8" i="16"/>
  <c r="Y9" i="16"/>
  <c r="Y10" i="16"/>
  <c r="Y11" i="16"/>
  <c r="Y12" i="16"/>
  <c r="Y13" i="16"/>
  <c r="Y14" i="16"/>
  <c r="Y15" i="16"/>
  <c r="Y16" i="16"/>
  <c r="Y17" i="16"/>
  <c r="Y18" i="16"/>
  <c r="Y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6" i="16"/>
  <c r="Y6" i="15"/>
  <c r="Q7" i="15"/>
  <c r="Q8" i="15"/>
  <c r="Q9" i="15"/>
  <c r="Q10" i="15"/>
  <c r="Q11" i="15"/>
  <c r="Q12" i="15"/>
  <c r="Q13" i="15"/>
  <c r="Q14" i="15"/>
  <c r="Q15" i="15"/>
  <c r="Q16" i="15"/>
  <c r="Q17" i="15"/>
  <c r="Q18" i="15"/>
  <c r="Q6" i="15"/>
  <c r="Q18" i="21"/>
  <c r="Q7" i="21"/>
  <c r="Q8" i="21"/>
  <c r="Q9" i="21"/>
  <c r="Q10" i="21"/>
  <c r="Q11" i="21"/>
  <c r="Q12" i="21"/>
  <c r="Q13" i="21"/>
  <c r="Q14" i="21"/>
  <c r="Q15" i="21"/>
  <c r="Q16" i="21"/>
  <c r="Q17" i="21"/>
  <c r="Q6" i="21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6" i="14"/>
  <c r="Y6" i="14"/>
  <c r="O7" i="16"/>
  <c r="P7" i="16" s="1"/>
  <c r="O8" i="16"/>
  <c r="P8" i="16"/>
  <c r="O9" i="16"/>
  <c r="P9" i="16" s="1"/>
  <c r="O10" i="16"/>
  <c r="P10" i="16"/>
  <c r="O11" i="16"/>
  <c r="P11" i="16" s="1"/>
  <c r="O12" i="16"/>
  <c r="P12" i="16"/>
  <c r="O13" i="16"/>
  <c r="P13" i="16" s="1"/>
  <c r="O14" i="16"/>
  <c r="P14" i="16"/>
  <c r="O15" i="16"/>
  <c r="P15" i="16" s="1"/>
  <c r="O16" i="16"/>
  <c r="P16" i="16"/>
  <c r="O17" i="16"/>
  <c r="P17" i="16" s="1"/>
  <c r="O18" i="16"/>
  <c r="P18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O6" i="16"/>
  <c r="M6" i="16"/>
  <c r="P6" i="16" s="1"/>
  <c r="W7" i="15"/>
  <c r="X7" i="15" s="1"/>
  <c r="Y7" i="15" s="1"/>
  <c r="W8" i="15"/>
  <c r="X8" i="15"/>
  <c r="Y8" i="15" s="1"/>
  <c r="W9" i="15"/>
  <c r="X9" i="15"/>
  <c r="Y9" i="15"/>
  <c r="W10" i="15"/>
  <c r="X10" i="15"/>
  <c r="Y10" i="15"/>
  <c r="W11" i="15"/>
  <c r="X11" i="15" s="1"/>
  <c r="Y11" i="15" s="1"/>
  <c r="W12" i="15"/>
  <c r="X12" i="15"/>
  <c r="Y12" i="15" s="1"/>
  <c r="W13" i="15"/>
  <c r="X13" i="15"/>
  <c r="Y13" i="15"/>
  <c r="W14" i="15"/>
  <c r="X14" i="15"/>
  <c r="Y14" i="15"/>
  <c r="W15" i="15"/>
  <c r="X15" i="15" s="1"/>
  <c r="Y15" i="15" s="1"/>
  <c r="W16" i="15"/>
  <c r="X16" i="15"/>
  <c r="Y16" i="15" s="1"/>
  <c r="W17" i="15"/>
  <c r="X17" i="15"/>
  <c r="Y17" i="15"/>
  <c r="W18" i="15"/>
  <c r="X18" i="15"/>
  <c r="Y18" i="15"/>
  <c r="W6" i="15"/>
  <c r="X6" i="15" s="1"/>
  <c r="O7" i="15"/>
  <c r="P7" i="15" s="1"/>
  <c r="O8" i="15"/>
  <c r="P8" i="15"/>
  <c r="O9" i="15"/>
  <c r="P9" i="15" s="1"/>
  <c r="O10" i="15"/>
  <c r="P10" i="15"/>
  <c r="O11" i="15"/>
  <c r="P11" i="15" s="1"/>
  <c r="O12" i="15"/>
  <c r="P12" i="15"/>
  <c r="O13" i="15"/>
  <c r="P13" i="15" s="1"/>
  <c r="O14" i="15"/>
  <c r="P14" i="15"/>
  <c r="O15" i="15"/>
  <c r="P15" i="15" s="1"/>
  <c r="O16" i="15"/>
  <c r="P16" i="15"/>
  <c r="O17" i="15"/>
  <c r="P17" i="15" s="1"/>
  <c r="O18" i="15"/>
  <c r="P18" i="15" s="1"/>
  <c r="M7" i="15"/>
  <c r="M8" i="15"/>
  <c r="M9" i="15"/>
  <c r="M10" i="15"/>
  <c r="M11" i="15"/>
  <c r="M12" i="15"/>
  <c r="M13" i="15"/>
  <c r="M14" i="15"/>
  <c r="M15" i="15"/>
  <c r="M16" i="15"/>
  <c r="M17" i="15"/>
  <c r="M18" i="15"/>
  <c r="P6" i="15"/>
  <c r="O6" i="15"/>
  <c r="M6" i="15"/>
  <c r="W7" i="21"/>
  <c r="X7" i="21"/>
  <c r="W8" i="21"/>
  <c r="X8" i="21"/>
  <c r="Y8" i="21" s="1"/>
  <c r="W9" i="21"/>
  <c r="X9" i="21"/>
  <c r="W10" i="21"/>
  <c r="X10" i="21"/>
  <c r="W11" i="21"/>
  <c r="X11" i="21"/>
  <c r="W12" i="21"/>
  <c r="X12" i="21"/>
  <c r="Y12" i="21" s="1"/>
  <c r="W13" i="21"/>
  <c r="X13" i="21"/>
  <c r="W14" i="21"/>
  <c r="X14" i="21"/>
  <c r="W15" i="21"/>
  <c r="X15" i="21"/>
  <c r="W16" i="21"/>
  <c r="X16" i="21"/>
  <c r="Y16" i="21" s="1"/>
  <c r="W17" i="21"/>
  <c r="X17" i="21"/>
  <c r="W18" i="21"/>
  <c r="X18" i="21"/>
  <c r="Y7" i="21"/>
  <c r="Y9" i="21"/>
  <c r="Y10" i="21"/>
  <c r="Y11" i="21"/>
  <c r="Y13" i="21"/>
  <c r="Y14" i="21"/>
  <c r="Y15" i="21"/>
  <c r="Y17" i="21"/>
  <c r="Y18" i="21"/>
  <c r="Y6" i="21"/>
  <c r="X6" i="21"/>
  <c r="W6" i="21"/>
  <c r="P7" i="21"/>
  <c r="P8" i="21"/>
  <c r="P9" i="21"/>
  <c r="P10" i="21"/>
  <c r="P11" i="21"/>
  <c r="P12" i="21"/>
  <c r="P13" i="21"/>
  <c r="P14" i="21"/>
  <c r="P15" i="21"/>
  <c r="P16" i="21"/>
  <c r="P17" i="21"/>
  <c r="P18" i="21"/>
  <c r="O18" i="21"/>
  <c r="O7" i="21"/>
  <c r="O8" i="21"/>
  <c r="O9" i="21"/>
  <c r="O10" i="21"/>
  <c r="O11" i="21"/>
  <c r="O12" i="21"/>
  <c r="O13" i="21"/>
  <c r="O14" i="21"/>
  <c r="O15" i="21"/>
  <c r="O16" i="21"/>
  <c r="O17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O6" i="21"/>
  <c r="M6" i="21"/>
  <c r="P6" i="21" s="1"/>
  <c r="Y7" i="14"/>
  <c r="Y8" i="14"/>
  <c r="Y9" i="14"/>
  <c r="Y10" i="14"/>
  <c r="Y11" i="14"/>
  <c r="Y12" i="14"/>
  <c r="Y13" i="14"/>
  <c r="Y14" i="14"/>
  <c r="Y15" i="14"/>
  <c r="Y16" i="14"/>
  <c r="Y17" i="14"/>
  <c r="Y18" i="14"/>
  <c r="Y19" i="14"/>
  <c r="Y20" i="14"/>
  <c r="Y21" i="14"/>
  <c r="Y22" i="14"/>
  <c r="Y23" i="14"/>
  <c r="Y24" i="14"/>
  <c r="Y25" i="14"/>
  <c r="Y26" i="14"/>
  <c r="Y27" i="14"/>
  <c r="Y28" i="14"/>
  <c r="Y29" i="14"/>
  <c r="Y30" i="14"/>
  <c r="Y31" i="14"/>
  <c r="Y32" i="14"/>
  <c r="Y33" i="14"/>
  <c r="Y34" i="14"/>
  <c r="Y35" i="14"/>
  <c r="Y36" i="14"/>
  <c r="Y37" i="14"/>
  <c r="Y38" i="14"/>
  <c r="Y39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O7" i="14"/>
  <c r="P7" i="14" s="1"/>
  <c r="O8" i="14"/>
  <c r="P8" i="14"/>
  <c r="O9" i="14"/>
  <c r="P9" i="14" s="1"/>
  <c r="O10" i="14"/>
  <c r="P10" i="14"/>
  <c r="O11" i="14"/>
  <c r="P11" i="14" s="1"/>
  <c r="O12" i="14"/>
  <c r="P12" i="14"/>
  <c r="O13" i="14"/>
  <c r="P13" i="14" s="1"/>
  <c r="O14" i="14"/>
  <c r="P14" i="14"/>
  <c r="O15" i="14"/>
  <c r="P15" i="14" s="1"/>
  <c r="O16" i="14"/>
  <c r="P16" i="14"/>
  <c r="O17" i="14"/>
  <c r="P17" i="14" s="1"/>
  <c r="O18" i="14"/>
  <c r="P18" i="14"/>
  <c r="O19" i="14"/>
  <c r="P19" i="14" s="1"/>
  <c r="O20" i="14"/>
  <c r="P20" i="14"/>
  <c r="O21" i="14"/>
  <c r="P21" i="14" s="1"/>
  <c r="O22" i="14"/>
  <c r="P22" i="14"/>
  <c r="O23" i="14"/>
  <c r="P23" i="14" s="1"/>
  <c r="O24" i="14"/>
  <c r="P24" i="14"/>
  <c r="O25" i="14"/>
  <c r="P25" i="14" s="1"/>
  <c r="O26" i="14"/>
  <c r="P26" i="14"/>
  <c r="O27" i="14"/>
  <c r="P27" i="14" s="1"/>
  <c r="O28" i="14"/>
  <c r="P28" i="14"/>
  <c r="O29" i="14"/>
  <c r="P29" i="14" s="1"/>
  <c r="O30" i="14"/>
  <c r="P30" i="14"/>
  <c r="O31" i="14"/>
  <c r="P31" i="14" s="1"/>
  <c r="O32" i="14"/>
  <c r="P32" i="14"/>
  <c r="O33" i="14"/>
  <c r="P33" i="14" s="1"/>
  <c r="O34" i="14"/>
  <c r="P34" i="14"/>
  <c r="O35" i="14"/>
  <c r="P35" i="14" s="1"/>
  <c r="O36" i="14"/>
  <c r="P36" i="14"/>
  <c r="O37" i="14"/>
  <c r="P37" i="14" s="1"/>
  <c r="O38" i="14"/>
  <c r="P38" i="14"/>
  <c r="O39" i="14"/>
  <c r="P39" i="14" s="1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P6" i="14"/>
  <c r="O6" i="14"/>
  <c r="M6" i="14"/>
  <c r="Y6" i="17"/>
  <c r="X6" i="17"/>
  <c r="W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6" i="17"/>
  <c r="O7" i="17"/>
  <c r="O8" i="17"/>
  <c r="O9" i="17"/>
  <c r="O10" i="17"/>
  <c r="O11" i="17"/>
  <c r="O12" i="17"/>
  <c r="O13" i="17"/>
  <c r="O14" i="17"/>
  <c r="O15" i="17"/>
  <c r="O16" i="17"/>
  <c r="O17" i="17"/>
  <c r="O18" i="17"/>
  <c r="O19" i="17"/>
  <c r="O20" i="17"/>
  <c r="O21" i="17"/>
  <c r="M20" i="17"/>
  <c r="M21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O6" i="17"/>
  <c r="M6" i="17"/>
  <c r="W6" i="14"/>
  <c r="W18" i="20" l="1"/>
  <c r="W17" i="20"/>
  <c r="W16" i="20"/>
  <c r="X16" i="20"/>
  <c r="W15" i="20"/>
  <c r="X15" i="20"/>
  <c r="W14" i="20"/>
  <c r="W13" i="20"/>
  <c r="W12" i="20"/>
  <c r="W11" i="20"/>
  <c r="W10" i="20"/>
  <c r="W9" i="20"/>
  <c r="W8" i="20"/>
  <c r="W7" i="20"/>
  <c r="W6" i="20"/>
  <c r="W18" i="19"/>
  <c r="W17" i="19"/>
  <c r="W16" i="19"/>
  <c r="W15" i="19"/>
  <c r="W14" i="19"/>
  <c r="W13" i="19"/>
  <c r="W12" i="19"/>
  <c r="W11" i="19"/>
  <c r="W10" i="19"/>
  <c r="W9" i="19"/>
  <c r="W8" i="19"/>
  <c r="W7" i="19"/>
  <c r="W6" i="19"/>
  <c r="W18" i="18"/>
  <c r="W17" i="18"/>
  <c r="W16" i="18"/>
  <c r="W15" i="18"/>
  <c r="W14" i="18"/>
  <c r="W13" i="18"/>
  <c r="W12" i="18"/>
  <c r="W11" i="18"/>
  <c r="W10" i="18"/>
  <c r="W9" i="18"/>
  <c r="W8" i="18"/>
  <c r="W7" i="18"/>
  <c r="W6" i="18"/>
  <c r="P6" i="18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X14" i="20" l="1"/>
  <c r="X17" i="20"/>
  <c r="X18" i="20"/>
  <c r="X11" i="19"/>
  <c r="X13" i="19"/>
  <c r="X15" i="19"/>
  <c r="X17" i="19"/>
  <c r="P6" i="20"/>
  <c r="X6" i="20" s="1"/>
  <c r="X10" i="20"/>
  <c r="X9" i="16"/>
  <c r="X11" i="16"/>
  <c r="X13" i="16"/>
  <c r="X17" i="16"/>
  <c r="X7" i="18"/>
  <c r="X15" i="18"/>
  <c r="X17" i="18"/>
  <c r="P6" i="19"/>
  <c r="X6" i="19" s="1"/>
  <c r="X8" i="19"/>
  <c r="X10" i="19"/>
  <c r="X16" i="19"/>
  <c r="X18" i="19"/>
  <c r="X7" i="20"/>
  <c r="X9" i="20"/>
  <c r="X13" i="20"/>
  <c r="X11" i="20"/>
  <c r="X8" i="20"/>
  <c r="X12" i="20"/>
  <c r="X7" i="19"/>
  <c r="X9" i="19"/>
  <c r="X12" i="19"/>
  <c r="X14" i="19"/>
  <c r="X9" i="18"/>
  <c r="X13" i="18"/>
  <c r="X14" i="18"/>
  <c r="X8" i="18"/>
  <c r="X12" i="18"/>
  <c r="X18" i="18"/>
  <c r="X11" i="18"/>
  <c r="X10" i="18"/>
  <c r="X6" i="18"/>
  <c r="X16" i="18"/>
  <c r="X12" i="16"/>
  <c r="X10" i="16"/>
  <c r="X18" i="16"/>
  <c r="X14" i="16"/>
  <c r="X7" i="16"/>
  <c r="X15" i="16"/>
  <c r="X6" i="16"/>
  <c r="X8" i="16"/>
  <c r="X16" i="16"/>
  <c r="W28" i="14"/>
  <c r="W27" i="14"/>
  <c r="W39" i="14"/>
  <c r="W38" i="14"/>
  <c r="W37" i="14"/>
  <c r="W36" i="14"/>
  <c r="W35" i="14"/>
  <c r="W34" i="14"/>
  <c r="W33" i="14"/>
  <c r="W32" i="14"/>
  <c r="W31" i="14"/>
  <c r="W30" i="14"/>
  <c r="W29" i="14"/>
  <c r="W26" i="14"/>
  <c r="W25" i="14"/>
  <c r="W24" i="14"/>
  <c r="W23" i="14"/>
  <c r="W22" i="14"/>
  <c r="W21" i="14"/>
  <c r="W20" i="14"/>
  <c r="W19" i="14"/>
  <c r="W7" i="14"/>
  <c r="W8" i="14"/>
  <c r="W9" i="14"/>
  <c r="W10" i="14"/>
  <c r="W11" i="14"/>
  <c r="W12" i="14"/>
  <c r="W13" i="14"/>
  <c r="W14" i="14"/>
  <c r="W15" i="14"/>
  <c r="W16" i="14"/>
  <c r="W17" i="14"/>
  <c r="W18" i="14"/>
  <c r="J16" i="3" l="1"/>
  <c r="I18" i="3"/>
  <c r="J18" i="3"/>
  <c r="J17" i="3"/>
  <c r="X6" i="14" l="1"/>
  <c r="K3" i="3"/>
  <c r="J3" i="3"/>
  <c r="I3" i="3"/>
  <c r="H3" i="3"/>
  <c r="G3" i="3"/>
  <c r="K4" i="3"/>
  <c r="J4" i="3"/>
  <c r="I4" i="3"/>
  <c r="H4" i="3"/>
  <c r="G4" i="3"/>
  <c r="K5" i="3"/>
  <c r="J5" i="3"/>
  <c r="I5" i="3"/>
  <c r="H5" i="3"/>
  <c r="G5" i="3"/>
  <c r="H6" i="3"/>
  <c r="I6" i="3"/>
  <c r="J6" i="3"/>
  <c r="K6" i="3"/>
  <c r="G6" i="3"/>
  <c r="H7" i="3"/>
  <c r="I7" i="3"/>
  <c r="J7" i="3"/>
  <c r="K7" i="3"/>
  <c r="G7" i="3"/>
  <c r="H16" i="3"/>
  <c r="I16" i="3"/>
  <c r="G16" i="3"/>
  <c r="H17" i="3"/>
  <c r="I17" i="3"/>
  <c r="G17" i="3"/>
  <c r="H18" i="3"/>
  <c r="G18" i="3"/>
</calcChain>
</file>

<file path=xl/sharedStrings.xml><?xml version="1.0" encoding="utf-8"?>
<sst xmlns="http://schemas.openxmlformats.org/spreadsheetml/2006/main" count="1632" uniqueCount="305">
  <si>
    <t xml:space="preserve">RUTINARIA </t>
  </si>
  <si>
    <t>NO RUTINARIA</t>
  </si>
  <si>
    <t>EXPUESTOS</t>
  </si>
  <si>
    <t>Fijo</t>
  </si>
  <si>
    <t>Temporal</t>
  </si>
  <si>
    <t>Contratista</t>
  </si>
  <si>
    <t>Visitante</t>
  </si>
  <si>
    <t>CARGO EXPUESTO</t>
  </si>
  <si>
    <t>GENERADO POR/ CAUSADO POR</t>
  </si>
  <si>
    <t>POSIBLE EFECTO/ CONSECUENCIA</t>
  </si>
  <si>
    <t>BIOLÓGICO:
Contacto con plantas urticantes</t>
  </si>
  <si>
    <t>*Dermatosis, reacciones alérgicas, enfermedades infecto contagiosas, alteraciones en los diferentes sistemas.</t>
  </si>
  <si>
    <t>BIOLÓGICO:
Fluidos o excrementos</t>
  </si>
  <si>
    <t>*Contacto con fluídos corporales y secreciones.</t>
  </si>
  <si>
    <t>BIOLÓGICO:
Microorganismos (Virus y bacterias)</t>
  </si>
  <si>
    <t>*Dermatosis, reacciones alérgicas, enfermedades infecto contagiosas, alteraciones en los diferentes sistemas, muerte.</t>
  </si>
  <si>
    <t>BIOLÓGICO:
Microorganismos (Virus-COVID-19)</t>
  </si>
  <si>
    <t>*Contacto directo entre personas portadoras del virus CODIV-19 u objetos contaminados.
*Contacto con fluídos corporales y secreciones.</t>
  </si>
  <si>
    <t>*IRA-Infección Respiratoria Aguda de leve a grave, neumonia, alteraciones en los diferentes sistemas, muerte.</t>
  </si>
  <si>
    <t>BIOLÓGICO:
Picaduras y mordeduras de animales</t>
  </si>
  <si>
    <t>*Contacto con insectos, roedores, serpientes.
*Contacto con insectos, roedores, serpientes, cuando se realizan actividades de campo.</t>
  </si>
  <si>
    <t>BIOLÓGICO: 
Hongos</t>
  </si>
  <si>
    <t>BIOMECÁNICO:
Esfuerzos</t>
  </si>
  <si>
    <t>*Levantamiento y/o traslado manual de cargas por encima del peso permisible.</t>
  </si>
  <si>
    <t>*Desórdenes de trauma acumulativo; lesiones del sistema músculo esquelético; fatiga; alteraciones lumbares, dorsales, cervicales y sacras; alteraciones del sistema vascular.</t>
  </si>
  <si>
    <t>BIOMECÁNICO:
Manipulación manual de cargas</t>
  </si>
  <si>
    <t>BIOMECÁNICO:
Movimiento repetitivo</t>
  </si>
  <si>
    <t>*Digitación.
*CAD: Quitar grapas.
*Escanear.
*Inclinación del cuello al contestar el telefóno y atención al cliente.
*Conducción de motocicletas y automóviles.</t>
  </si>
  <si>
    <t>BIOMECÁNICO:
Postura forzada</t>
  </si>
  <si>
    <t>*Desórdenes de trauma acumulativo; lesiones del sistema músculo esquelético; fatiga; alteraciones lumbares, dorsales, cervicales y sacras; alteraciones del sistema vascular, golpes.</t>
  </si>
  <si>
    <t>BIOMECÁNICO:
Postura inadecuada</t>
  </si>
  <si>
    <t>*Alcazar objetivos que están ubicados fuera del alcance.
*Labores en oficina en general.
*Actos inseguros.</t>
  </si>
  <si>
    <t>BIOMECÁNICO:
Postura prolongada mantenida</t>
  </si>
  <si>
    <t>FENÓMENOS NATURALES:
Arroyos</t>
  </si>
  <si>
    <t>*Lluvias, vendavales, tormentas eléctricas, arroyos.</t>
  </si>
  <si>
    <t>*Contusiones, asfixia, fracturas, amputaciones, muerte.</t>
  </si>
  <si>
    <t>FENÓMENOS NATURALES:
Derrumbe</t>
  </si>
  <si>
    <t>*Lluvias, vendavales, tormentas eléctricas.
*Movimientos de tierra.
*Excavaciones.</t>
  </si>
  <si>
    <t>*Contusiones, fracturas, amputaciones, muerte.</t>
  </si>
  <si>
    <t>FENÓMENOS NATURALES:
Inundación</t>
  </si>
  <si>
    <t>FENÓMENOS NATURALES:
Mar de leva o marea alta</t>
  </si>
  <si>
    <t>*Lluvias, vendavales, tormentas eléctricas, fuertes vientos.
*Ubicación de las instalaciones cerca del mar.
*Traslado vía marítima.</t>
  </si>
  <si>
    <t>FENÓMENOS NATURALES:
Maremotos</t>
  </si>
  <si>
    <t>*Lluvias, vendavales, tormentas eléctricas, fuertes vientos.
*Terremotos, sismos.
*Ubicación de las instalaciones cerca del mar.
*Traslado vía marítima.</t>
  </si>
  <si>
    <t>FENÓMENOS NATURALES:
Sismo</t>
  </si>
  <si>
    <t>*Movimientos de tierra.
*Excavaciones.</t>
  </si>
  <si>
    <t>*Contusiones, fracturas, amputaciones, muerte.
*Caída de objetos, derrumbes.</t>
  </si>
  <si>
    <t>FENÓMENOS NATURALES:
Terremoto</t>
  </si>
  <si>
    <t>FENÓMENOS NATURALES:
Tormenta eléctrica</t>
  </si>
  <si>
    <t>*Lluvias, tormentas, cambios atmósféricos.</t>
  </si>
  <si>
    <t>*Contusiones, fracturas, amputaciones, muerte.
*Caída de objetivos, accidentes de tránsito, perdida de visibilidad.</t>
  </si>
  <si>
    <t>FENÓMENOS NATURALES:
Vendaval</t>
  </si>
  <si>
    <t>FÍSICO:
Iluminación excesiva o deficiente</t>
  </si>
  <si>
    <t>*Fatiga visual, cefalea, disminución de la destreza y precisión, estrés, pérdida de la capacidad de visión</t>
  </si>
  <si>
    <t>FÍSICO:
Presión atmosférica anormal o ajustada</t>
  </si>
  <si>
    <t>*Anormales: Afectaciones del sistema nervioso, trastornos o problemas pulmonares, muerte.</t>
  </si>
  <si>
    <t>FÍSICO:
Radiaciones ionizantes, rayos X, alfa, gama y beta</t>
  </si>
  <si>
    <t xml:space="preserve">*Alteraciones de la piel, deshidratación, alteración en algunos tejidos blandos (ojos).
*Heridas, golpes, contusiones, laceraciones, electrocución, lumbagos, pérdida de audición, intoxicaciones, muerte. </t>
  </si>
  <si>
    <t>FÍSICO:
Radiaciones No ionizantes láser, ultravioleta, infrarroja</t>
  </si>
  <si>
    <t>*Alteraciones de la piel, deshidratación, alteración en algunos tejidos blandos (ojos).</t>
  </si>
  <si>
    <t>FÍSICO:
Ruido intermitente o continuo</t>
  </si>
  <si>
    <t>*Fatiga auditiva, pérdida de la audición (Hipoacusia), estrés laboral.</t>
  </si>
  <si>
    <t>FÍSICO: 
Temperaturas extremas frío, calor</t>
  </si>
  <si>
    <t>*Disconfort térmico.
*Afecciones respiratorias, alergias.
*Fatiga que puede producir disminución la destreza manual y la rapidez, mareos, desmayos agravamiento de trastornos cardiovasculares.
*Deshidratación.</t>
  </si>
  <si>
    <t>FÍSICO: 
Vibración cuerpo entero o segmentado</t>
  </si>
  <si>
    <t>*Uso de vehículos o motocicletas.
*Uso de máquinas, equipos o herramientas.</t>
  </si>
  <si>
    <t>*Vibraciones de cuerpo entero: Trastornos respiratorios, músculo-esqueléticos, sensoriales, cardiovasculares, efectos sobre el sistema nervioso, sobre el sistema circulatorio o sobre el sistema digestivo.
*Vibraciones mano-brazo: Trastornos vasculares, nerviosos, musculares, de los huesos y de las articulaciones de las extremidades superiores.</t>
  </si>
  <si>
    <t>PSICOSOCIAL:
Demanda de las jornadas de trabajo: Trabajo noturno, horas  extras, turnos de trabajo.</t>
  </si>
  <si>
    <t>*Acumulación de trabajo.
*Perfiles de cargo mal diseñados.
*No remplazo de personas ausentes.
*Supresión de cargos.</t>
  </si>
  <si>
    <t>*Problemas familiares.
*Estrés, enfermedades psicosomáticas, ansiedad y depresión.</t>
  </si>
  <si>
    <t xml:space="preserve">PSICOSOCIAL:
Demandas emocionales: Exigencia de responsabilidad del cargo, reconocimiento y compensación, demandas de carga mental, claridad en rol, control y autonomía sobre el trabajo, participación y manejo del cambio. </t>
  </si>
  <si>
    <t>*Perfiles de cargo mal diseñados.
*Supresión de cargos.
*No remplazo de personas ausentes.
*Acumulación de trabajo.
*Trabajos que impliquen el manejo de dinero.
*Conflictos personales y  familiares.</t>
  </si>
  <si>
    <t>*Estrés, enfermedades psicosomáticas, ansiedad y depresión.</t>
  </si>
  <si>
    <t>*Desacuerdo entre compañeros.
*Perfiles de cargo mal diseñados.
*Conflictos personales y  familiares.</t>
  </si>
  <si>
    <t>PÚBLICO:
Agresiones de usuarios - Comunidad</t>
  </si>
  <si>
    <t>*Realizar tareas en campo.
*Atención de público.
*Atención de público, en las instaciones de la empresa, donde se encuentran las oficinas administrativas.
*Disturbios públicos.
*Vandalismo
*Paros, manifestaciones.
*Ingresar a zonas de riesgo.</t>
  </si>
  <si>
    <t>*Muerte, agresiones verbales y físicas, heridas, estrés laboral, pérdidas económicas.</t>
  </si>
  <si>
    <t>PÚBLICO:
Asalto</t>
  </si>
  <si>
    <t>*Realizar tareas en la calle.
*Disturbios públicos.
*Vandalismo
*Paros, manifestaciones.
*Ingresar a zonas de riesgo.</t>
  </si>
  <si>
    <t>PÚBLICO:
Secuestro</t>
  </si>
  <si>
    <t>QUÍMICOS:
Fibras</t>
  </si>
  <si>
    <t>*Cefaleas, falta de coordinación, náuseas, vómitos, irritación de vías respiratorias, ojos, piel y tracto gastrointestinal, Quemaduras, dermatitis, reacciones alérgicas Asfixia, alteraciones del sistema nervioso central, paros cardiorrespiratorios, muerte.</t>
  </si>
  <si>
    <t>QUÍMICOS:
Gases y vapores</t>
  </si>
  <si>
    <t>QUÍMICOS:
Humos metálicos y no metálicos</t>
  </si>
  <si>
    <t>QUÍMICOS:
Líquidos, nieblas, rocíos</t>
  </si>
  <si>
    <t>QUÍMICOS:
Polvos orgánicos e inorgánicos</t>
  </si>
  <si>
    <t>SEGURIDAD:
Accidentes de tránsito</t>
  </si>
  <si>
    <t>*Muerte, fracturas, contusiones, daño cervical, pérdidas económicas.</t>
  </si>
  <si>
    <t>SEGURIDAD:
Eléctrico-Equipos energizados (alta o baja)</t>
  </si>
  <si>
    <t>*Electrocución, paro cardiaco, paro respiratorio, fibrilación ventricular, tetanización, quemaduras severas, shock eléctrico, muerte.
*Golpes, heridas, fracturas, atrapamientos, electrocución, quemaduras, muerte.</t>
  </si>
  <si>
    <t>SEGURIDAD:
Locativo-Buceo</t>
  </si>
  <si>
    <t>CONTRATISTA:
*Buceo, construcción o manteniemitno de líneas construidas en el lecho marino o sobre el río.</t>
  </si>
  <si>
    <t>*Asfixia, muerte.
*Trastornos o problemas pulmonares.
*Embolias.
*Colapso del sistema circulatorio.</t>
  </si>
  <si>
    <t>SEGURIDAD:
Locativo-Caída de objetos</t>
  </si>
  <si>
    <t>*Fracturas, contusiones.</t>
  </si>
  <si>
    <t>SEGURIDAD:
Locativo-Condiciones de orden y aseo</t>
  </si>
  <si>
    <t>*Desorden.
*Realizar actividades de campo.
*Transitar por las instalaciones.
*Obstáculos en el piso.</t>
  </si>
  <si>
    <t>*Golpes, heridas, contusiones, fracturas, esguinces, luxaciones, muerte.</t>
  </si>
  <si>
    <t>SEGURIDAD:
Locativo-Falta de señalización y demarcación</t>
  </si>
  <si>
    <t>*Traslado para realizar actividades.</t>
  </si>
  <si>
    <t>*Hombre al agua o desaparecido, asfixia por inmersión.
*Choque de embarcaciones.</t>
  </si>
  <si>
    <t>SEGURIDAD:
Locativo-Superficie de trabajo irregular, deslizante, con diferencia de nivel</t>
  </si>
  <si>
    <t>*Golpes, heridas, contusiones, fracturas, esguinces, luxaciones, traumas del sistema osteomuscular, heridas, muerte.</t>
  </si>
  <si>
    <t>*Trabajo en escaleras.
*Trabajo en andamios</t>
  </si>
  <si>
    <t>*Fracturas, contusiones, muerte.</t>
  </si>
  <si>
    <t>*Asfixia, sofocamiento, choques eléctricos, caídas y fatiga por el calor, atrapamientos, intoxicaciones por atmosferas peligrosas, muerte .</t>
  </si>
  <si>
    <t>SEGURIDAD:
Mecánico-Contacto con objetos calientes</t>
  </si>
  <si>
    <t>*Quemaduras, heridas.</t>
  </si>
  <si>
    <t>*Heridas, amputaciones, trastornos de tejidos blandos.</t>
  </si>
  <si>
    <t>SEGURIDAD:
Mecánico-Elementos de máquinas</t>
  </si>
  <si>
    <t>*Uso de máquinas, partes de la misma.</t>
  </si>
  <si>
    <t>*Golpes, heridas, fracturas, contusiones, amputaciones, quemaduras.</t>
  </si>
  <si>
    <t>SEGURIDAD:
Mecánico-Herramientas</t>
  </si>
  <si>
    <t>*Uso de herramientas, partes de las mismas.</t>
  </si>
  <si>
    <t>SEGURIDAD:
Mecánico-Materiales proyectados sólidos o fluido</t>
  </si>
  <si>
    <t>*Fracturas, contusiones, heridas, golpes, quemaduras, lesiones en los ojos.</t>
  </si>
  <si>
    <t>SEGURIDAD:
Mecánico-Piezas a trabajar</t>
  </si>
  <si>
    <t>*Fracturas, contusiones, heridas, golpes, quemaduras.</t>
  </si>
  <si>
    <t>*Golpes, heridas, fracturas, atrapamientos, quemaduras, muerte.
*Cefaleas, falta de coordinación, náuseas, vómitos, irritación de vías respiratorias, ojos, piel y tracto gastrointestinal, dermatitis, reacciones alérgicas Asfixia, alteraciones del sistema nervioso central, paros cardiorrespiratorios, muerte.
*Daños materiales.</t>
  </si>
  <si>
    <t>SEGURIDAD: 
Eléctrico-Estática</t>
  </si>
  <si>
    <t>*Equipos mal aislados eléctricamente.
*Acumulado el vehículo durante la marcha.</t>
  </si>
  <si>
    <t>*Calambre al tocar a otra persona, o un objeto metálico.</t>
  </si>
  <si>
    <t>SEGURIDAD: 
Locativo-Traslados áereos</t>
  </si>
  <si>
    <t>*Falta de orden y aseo.
*Estructuras sin anclajes.
*Obstáculos en el piso.
*Falta de señalización y demarcación.
*Cargas mal apiladas, o almacenadas de forma insegura o irresponsable.</t>
  </si>
  <si>
    <t>*Golpes, heridas, contusiones, fracturas, resbalones.
*Caída de objetos.</t>
  </si>
  <si>
    <t>SEGURIDAD:
Locativo-Almacenamiento</t>
  </si>
  <si>
    <t>PROBABILIDAD</t>
  </si>
  <si>
    <t>El evento no ha ocurrido, pero puede suceder únicamente en casos extremos.</t>
  </si>
  <si>
    <t>2. BAJA</t>
  </si>
  <si>
    <t>El evento puede suceder y ha ocurrido en organizaciones similares, por lo menos 1 vez al año.</t>
  </si>
  <si>
    <t>El evento puede suceder y ha ocurrido en la organización, por lo menos 1 vez al año.</t>
  </si>
  <si>
    <t>4. ALTA</t>
  </si>
  <si>
    <t>El evento puede suceder con facilidad, por lo menos 1 vez al mes.</t>
  </si>
  <si>
    <t>5. MUY ALTA</t>
  </si>
  <si>
    <t>El evento sucede frecuentemente, al menos 1 vez a la semana.</t>
  </si>
  <si>
    <t>CONSECUENCIA - SST</t>
  </si>
  <si>
    <t>1. INSIGNIFICANTE</t>
  </si>
  <si>
    <t>Ninguna lesión y/o enfermedad laboral.</t>
  </si>
  <si>
    <t>Lesiones leves o con primeros auxilios o con tratamiento médico, sin incapacidad o con incapacidad de 1 día.</t>
  </si>
  <si>
    <t>Accidentes de Trabajo y/o Enfermedades Laborales con Incapacidad temporal mayor a 1 día.</t>
  </si>
  <si>
    <t>Accidentes de Trabajo y/o Enfermedades Laborales con Incapacidad permanente- parcial o total.</t>
  </si>
  <si>
    <t>Una o más fatalidades por  accidentes de trabajo y/o enfermedades laborales.</t>
  </si>
  <si>
    <t>CONSECUENCIA</t>
  </si>
  <si>
    <t>NIVEL DE RIESGO RESIDUAL</t>
  </si>
  <si>
    <t>PLAN DE ACCIÓN</t>
  </si>
  <si>
    <t>Reforzar la divulgación y aplicación de los controles existentes para mejorar su eficacia o complementar dichos controles estableciendo el plan de acción necesario, teniendo en cuenta la jerarquía de definición de controles.</t>
  </si>
  <si>
    <t>PROCESO:</t>
  </si>
  <si>
    <t xml:space="preserve">FECHA DE ELABORACIÓN: </t>
  </si>
  <si>
    <t>NIVEL DEL RIESGO INHERENTE
(Probabilidad x Consecuencia)</t>
  </si>
  <si>
    <t xml:space="preserve">CONTROLES ACTUALES </t>
  </si>
  <si>
    <t>En la fuente</t>
  </si>
  <si>
    <t>En el medio</t>
  </si>
  <si>
    <t>En la persona</t>
  </si>
  <si>
    <t>Administrativo</t>
  </si>
  <si>
    <t>MAPA DE RIESGOS INHERENTES</t>
  </si>
  <si>
    <t>MAPA DE RIESGOS RESIDUALES</t>
  </si>
  <si>
    <t>RIESGO INHERENTE</t>
  </si>
  <si>
    <t>EFICACIA DE LOS CONTROLES
(% DE REDUCCIÓN ESTIMADA DEL RIESGO INHERENTE)</t>
  </si>
  <si>
    <t>90% FUERTE</t>
  </si>
  <si>
    <t>40% MODERADA</t>
  </si>
  <si>
    <t>15% DÉBIL</t>
  </si>
  <si>
    <t>Hay pleno entendimiento del riesgo, existen y mantienen actualizados procedimientos y programas que se divulgan de manera permanente.</t>
  </si>
  <si>
    <t>Hay conciencia del riesgo, existen procedimientos y programas, pero no se actualizan, ni se divulgan con la periodicidad establecida.</t>
  </si>
  <si>
    <t>No hay conciencia del riesgo; no existen procedimientos, ni programas formales para evitar la materialización del riesgo.</t>
  </si>
  <si>
    <t>BAJO</t>
  </si>
  <si>
    <t>MODERADO</t>
  </si>
  <si>
    <t>ALTO</t>
  </si>
  <si>
    <t>EXTREMO</t>
  </si>
  <si>
    <r>
      <t xml:space="preserve">Mantener los controles existentes, si se tiene la certeza de que se están cumpliendo los </t>
    </r>
    <r>
      <rPr>
        <sz val="9"/>
        <color rgb="FFFF0000"/>
        <rFont val="Tahoma"/>
        <family val="2"/>
      </rPr>
      <t>requisitos legales vigentes</t>
    </r>
    <r>
      <rPr>
        <sz val="9"/>
        <color rgb="FF000000"/>
        <rFont val="Tahoma"/>
        <family val="2"/>
      </rPr>
      <t>; en caso contrario, se debe establecer un plan de acción para darle cumplimiento a dichos requisitos, considerando la eliminación o sustitución, si aplica.</t>
    </r>
  </si>
  <si>
    <t xml:space="preserve">Realizar el análisis de riesgos por la tarea "ART", definiendo los controles específicos o adicionales para su realización según los respectivos procedimientos de trabajo seguro y divulgarlos al personal.  </t>
  </si>
  <si>
    <t xml:space="preserve">No debe realizarse ningún trabajo sin  asegurarse que el riesgo está bajo control antes de iniciar cualquier tarea. </t>
  </si>
  <si>
    <t>1. MUY BAJA</t>
  </si>
  <si>
    <t>3. MODERADA</t>
  </si>
  <si>
    <t>2. LEVE</t>
  </si>
  <si>
    <t>3. IMPORTANTE</t>
  </si>
  <si>
    <t>4. CRÍTICA</t>
  </si>
  <si>
    <t>5. CATASTRÓFICA</t>
  </si>
  <si>
    <t>DÉBIL</t>
  </si>
  <si>
    <t>MODERADA</t>
  </si>
  <si>
    <t>FUERTE</t>
  </si>
  <si>
    <t xml:space="preserve">BAJO </t>
  </si>
  <si>
    <t xml:space="preserve">ALTO </t>
  </si>
  <si>
    <t xml:space="preserve">EXTREMO </t>
  </si>
  <si>
    <t>ALTA</t>
  </si>
  <si>
    <t>BAJA</t>
  </si>
  <si>
    <t>MUY BAJA</t>
  </si>
  <si>
    <t>INSIGNIFICANTE</t>
  </si>
  <si>
    <t>LEVE</t>
  </si>
  <si>
    <t>IMPORTANTE</t>
  </si>
  <si>
    <t>CRÍTICA</t>
  </si>
  <si>
    <t>CATASTRÓFICA</t>
  </si>
  <si>
    <t xml:space="preserve">EFICACIA DE(LOS) CONTRO(LES) </t>
  </si>
  <si>
    <t>MUY ALTA</t>
  </si>
  <si>
    <r>
      <t xml:space="preserve">TIPO DE ACTIVIDAD: </t>
    </r>
    <r>
      <rPr>
        <b/>
        <sz val="9"/>
        <color indexed="8"/>
        <rFont val="Tahoma"/>
        <family val="2"/>
      </rPr>
      <t xml:space="preserve"> </t>
    </r>
  </si>
  <si>
    <t>Valor probabilidad</t>
  </si>
  <si>
    <t>Valor Consecuencia</t>
  </si>
  <si>
    <t>Valor NRI</t>
  </si>
  <si>
    <t>% Reducción</t>
  </si>
  <si>
    <t>VALOR DE RIESGO RESIDUAL</t>
  </si>
  <si>
    <t>X</t>
  </si>
  <si>
    <t>*Realizar trabajos al aire libre, sol.
*Pantallas de computador.
*Lámparas.
*Sistemas de radiocomunicaciones.
*Microondas.</t>
  </si>
  <si>
    <t>ACTIVIDAD/ TAREA</t>
  </si>
  <si>
    <t>ANÁLISIS DEL RIESGO</t>
  </si>
  <si>
    <t xml:space="preserve">CAUSA </t>
  </si>
  <si>
    <t>FACTOR DE RIESGO (PELIGRO)</t>
  </si>
  <si>
    <t>MATRIZ DE RIESGOS DE SST</t>
  </si>
  <si>
    <t xml:space="preserve">*Traslado para realizar actividades.
* Realizar tareas cerca de cuerpos de agua profundas. </t>
  </si>
  <si>
    <t xml:space="preserve">
*Actividades de soldadura.</t>
  </si>
  <si>
    <t xml:space="preserve">
*Pantallas de computador.
*Lámparas.
</t>
  </si>
  <si>
    <t xml:space="preserve">*Luminarias.
*Luz natural.   
*Trabajos Nocturnos </t>
  </si>
  <si>
    <t xml:space="preserve">SEGURIDAD:
Mecánico-Contacto con objetos cortantes / Punzantes </t>
  </si>
  <si>
    <t>PSICOSOCIAL:
Relaciones sociales en el trabajo: Tabajo en equipo, relación con los colaboradores.</t>
  </si>
  <si>
    <t>*Labores en oficina en general.
*Actividades de vigilancia.
*Conducción de vehículosy motos.
*Operar maquinaria pesada. 
*Traslados terretres como pasajeros.</t>
  </si>
  <si>
    <t>*Vías deterioradas.
*Problemas de salud del conductor.
*Excesos de velocidad.
*Incumplimiento de normas y señales de tránsito.
*Conducir bajo los efectos del alcohol o sustancias psicoactivas.
*Actos inseguros (Salir del vehículo cuando aún no se ha detenido, sacar la cabeza y las manos por las ventanillas, viajar en el estribo o colgado en el transporte público).
*Vehículos en malas condiciones de funcionamiento.
*Falta de mantenimiento a vehículos.
*Personas imprudentes en la vía.
* Alta circulacion vehicular
* Volcamiento de maquinaria amarilla en movimiento.  
PEATONES:
*Trabajo y/o transito en zonas con trafico vehicular y/o operación de maquinaria pesada. 
*Cruzar las calles sin respetar las señales de trásito y semáforos.</t>
  </si>
  <si>
    <t>*Almacenamiento de sustancias químicas.
*Almacenamiento de polvora 
*Desniveles en el piso.</t>
  </si>
  <si>
    <t>SEGURIDAD:
Tecnológico: Explosión.</t>
  </si>
  <si>
    <t>SEGURIDAD:
Tecnológico: incendios</t>
  </si>
  <si>
    <t>SEGURIDAD:
Tecnológico: Fugas</t>
  </si>
  <si>
    <t>SEGURIDAD:
Tecnológico: Derrames.</t>
  </si>
  <si>
    <t>*Fibras naturales minerales (amianto, arcillas y zeolitas fibrosas,
etc.) y fibras naturales procedentes de animales o vegetales (seda,
lana, algodón, lino, cáñamo, yute, etc.)
*Fibras artificiales de origen natural (rayón de viscosa, proteínas,
éster celulósico, fibras de vidrio, de cerámicas o de roca y las lanas
de roca, de vidrio, etc.) y fibras artificiales de origen sintético ( poliamidas, poliéster, polipropilenos, polimetanos, carbón y grafito.)</t>
  </si>
  <si>
    <t>QUÍMICOS:
Material particulado.</t>
  </si>
  <si>
    <t xml:space="preserve">*Actividades realizadas en campo donde hay maleza.
*Contacto con plantas urticantes.
</t>
  </si>
  <si>
    <t>*Actividades de mantenimiento a gasoductos.
*Actividades de mantenimiento locativo (Pintura, lavado, etc.)
*Levantamiento de planos instrumentales.
*Buceo en actividades de construcción o mantenimiento de líneas construidas en el lecho marino o sobre el río.
*Trabajos en espacios confinados.</t>
  </si>
  <si>
    <t>*Desnivel en el suelo.
*Desorden.
*Realizar actividades de campo.
*Subir y bajar escaleras.
*Subir y bajar estribos 
*Transitar por las instalaciones.
*Obstáculos en el piso.
*Piso resbaloso.</t>
  </si>
  <si>
    <t xml:space="preserve">*Uso de elementos de oficina: Ganchos legajadores, hojas, grapas, guillotina, exactos, bisturi, etc.
*Uso de herramientas de corte (segueta, pinzas, etc.)
*Superficies de trabajo con residuos cortantes y/o punzantes.
*Manipulacion de materiales de trabajo. </t>
  </si>
  <si>
    <t xml:space="preserve">*Falta de orden y aseo.
*Estructuras sin anclajes.
*Cargas suspendidas por maquinarias. 
*Alcanzar objetos, herramientas o materiales, almacenados en estantes. 
*Herramientas ubicadas en niveles superiores. </t>
  </si>
  <si>
    <t xml:space="preserve">*Pulido de metales.
*Martillado.
*Corte de piezas.
*Vientos en el sitio de trabajo. 
*Revision preoperacional de maquinas y/o equipos 
*Operación de la maquinaria. 
* Arena, particulas de residuos. 
*Corte de maleza en el sitio de trabajo con herramientas manuales, equipos y/o maquina. </t>
  </si>
  <si>
    <t>* Fallas operativas en los equipos.
* Operación en lagunas de lixiviado.
* Sobre carga de equipos de recoleccion de residuos solidos.   
* Fenómenos naturales como sismos o huracanes</t>
  </si>
  <si>
    <t xml:space="preserve">SEGURIDAD:
Locativo: - Navegación marítima o fluvial
- Exposicion a cuerpos de agua profundas </t>
  </si>
  <si>
    <t xml:space="preserve">*Uso de equipos de oficina, como impresoras y teléfonos.
*Planta eléctrica.
*Autogeneración.
*Cuarto de máquinas.
*Torre de enfriamiento.
*Chiller.
*Digiturno.
*Uso de máquinas, equipos o herramientas.
*Durante la calibración de medidores industriales con boquillas sónicas en campo.
*Utilización de pistola neumática. 
*Utilización de marcador vibrador electrónico, calibracion de equipos en laboratorio y taladro
*Circulacion vehicular. 
* Operación de maquinaria. </t>
  </si>
  <si>
    <t xml:space="preserve">*Labores en oficina en general.
</t>
  </si>
  <si>
    <t>*Contacto con tomacorrientes.
*Uso de extensión eléctricas defectuosas.
*Construcción de energía fotovoltaíca.</t>
  </si>
  <si>
    <t xml:space="preserve">*Contacto con tomacorrientes.
</t>
  </si>
  <si>
    <t xml:space="preserve">*Realizar tareas en la calle.
*Disturbios públicos.
*Vandalismo
*Paros, manifestaciones.
*Ingresar a zonas de riesgo.
*Transito de rutas por diversas zonas de la ciudad. </t>
  </si>
  <si>
    <t xml:space="preserve">*Contacto con agua caliente de dispensadores.
*Contacto con el ploter en uso.
*Contacto con  hornos, calentadoras, estufas, cautin)
*Contacto con superficies y /o partes del vehiculo /maquina. 
*Herramientas de trabajo calientes. </t>
  </si>
  <si>
    <t xml:space="preserve">*Alcazar objetivos que están ubicados fuera del alcance.
*Ubicar objetos fuera del alcance.
* Manipular y/o realizar tareas que requieran extension de los brazos </t>
  </si>
  <si>
    <t>*Cortocircuitos.
*Saturación de vapores combustibles.
*Manipulación de sustancias inframables.
*Reacciones de sustancias incompatibles.
*Rompimiento de un cilindro.
*Sobrepresión de un recipiente a presión.
*Ruptura de tubería.
*Fugas de gas natural en la estación interna.
*Alamacenamiento de Polvora.
*Transporte de polvora. 
*Acumulación de gases ò vapores.
* Ignición del residuo solido depositado.
*Fallas en vehiculos y/o maquinas. 
*Quemas de biogás</t>
  </si>
  <si>
    <t>*Cortocircuitos.
*Saturación de vapores combustibles.
*Manipulación de sustancias inflamables.
*Reacciones de sustancias incompatibles.
*Rompimiento de un cilindro.
*Sobrepresión de un recipiente a presión.
*Ruptura de tubería.
*Fugas de gas natural en la estación interna.
*Alamacenamiento de Polvora.
*Transporte de polvora. 
*Acumulación de gases ò vapores.
* Ignición del residuo solido depositado.
*Quemas de biogás</t>
  </si>
  <si>
    <t xml:space="preserve">*Almacenamiento de sustancias quimicas. 
*Malas condiciones de sistemas de almacenamiento y/o transporte de sustancias quimicas. 
*Almacenamiento inadecuado de los recipientes.
* Fallas en la laguna de aguas residuales.
* Fallas en la laguna de lixiviado. 
* Fallas en los equipos de compactacion. </t>
  </si>
  <si>
    <t xml:space="preserve">
*Contacto con fluídos corporales y secreciones. 
*Contacto con superficies contaminadas por manipulacion de residuos solidos ordinarios.
*Contacto con superficies contaminadas por manipulacion de residuos peligrosos. 
*Trabajo en ambientes contaminados por disposicion de residuos solidos. 
*Recoleccion y manipulacion de redisuos solidos.
*Exposicion a aguas residuales.
*Trabajo cerca de lagunas de lixiviados. 
*Manipulacion de residuos. </t>
  </si>
  <si>
    <t xml:space="preserve">*Contacto con fluídos corporales y secreciones.
*Ingestión de alimentos/agua contaminados.
*Retención de orina o heces por desempeño laboral fuera de la sede de la empresa.
*Realizar labores de campo de lugares de riesgo de enfermedades de salud pública.
*Contacto con superficies contaminadas por manipulacion de residuos solidos ordinarios.
*Contacto con superficies contaminadas por manipulacion de residuos peligrosos. 
*Trabajo en ambientes contaminados por disposicion de residuos solidos. 
*Recoleccion y manipulacion de redisuos solidos.
*Exposicion a aguas residuales.
*Trabajo cerca de lagunas de lixiviados. 
Contacto con lixiviado tratado. </t>
  </si>
  <si>
    <t xml:space="preserve">Pausas activas </t>
  </si>
  <si>
    <t xml:space="preserve">*Aplicación de bateria de riesgo psicosocial 
* Programa de vigilancia Epidemiologica Psicosocial. 
*Campañas de salud para prevencion de riesgo psicosocial. </t>
  </si>
  <si>
    <t xml:space="preserve">FECHA </t>
  </si>
  <si>
    <t>REVISION N°</t>
  </si>
  <si>
    <t>*Uso de aerosoles.
*Actividades de soldadura.</t>
  </si>
  <si>
    <t xml:space="preserve">*Limpieza de áreas.
*Material partículado polvo de madera, fibra de vidrio.
*Material particulado. </t>
  </si>
  <si>
    <t xml:space="preserve">*Limpieza de áreas.
*Material partículado polvo de madera, fibra de vidrio.
*Manipulacion de residuos. 
*Manipulacion de sustancias quimicas. </t>
  </si>
  <si>
    <t>SEGURIDAD:
Tabajo en alturas</t>
  </si>
  <si>
    <t>SEGURIDAD:
Trabajo en espacios confinados</t>
  </si>
  <si>
    <t>*Actividades de mantenimiento a gaseoductos.
*Actividades de mantenimiento locativo (Pintura, lavado, etc.)
*Levantamiento de planos instrumentales.
*Trabajos en espacios confinados.</t>
  </si>
  <si>
    <t>*Construcción de estaciones / Construcción de tuberías / Logística.</t>
  </si>
  <si>
    <t xml:space="preserve">*Salpicadura de químicos al realizar el trasvase. 
*Salpicadura de químicos manipulacion de residuos. 
*Uso de aerosoles.
*Uso de pinturas.
*Manipulacion de sustancias para la limpieza.
*Manipulacion de sustancias quimicas para el proceso. 
*Preparacion de quimicos para el proceso. 
*Manipulacion de empaques contaminados. </t>
  </si>
  <si>
    <t xml:space="preserve">*Uso o manipulacion de cloro gas
*Uso o manipulacion de combustibles.
*Uso o manipulacion de aerosoles.
*Uso o manipulacion de pegantes.
*Uso o manipulacion de varsol.
*Uso o manipulacion de pinturas.
*Durante la calibración de equipos detectores en campo (H2S-Ácido sulfúrico, CO-Monóxido de carbono, CH4-Metano, VOC-compuestos orgánicos volátiles).
*Transporte, llenado y trasvase de odorante (H2S-Ácido sulfúrico, CO-Monóxido de carbono, VOC-compuestos orgánicos volátiles).
*Proceso de atención de emergencias (H2S-Ácido sulfúrico, CO-Monóxido de carbono, VOC-compuestos orgánicos volátiles).
* Gases tóxicos producidos por la descomposición de residuos. 
* Manipulacion de sustancias quimicas.
* Manipulacion de residuos de sustancias quimicas. </t>
  </si>
  <si>
    <t xml:space="preserve">CONTROL DE ACTUALIZACIONES </t>
  </si>
  <si>
    <t xml:space="preserve">REALIZADO POR </t>
  </si>
  <si>
    <r>
      <t xml:space="preserve">MC-ST-FR-XX
Version: </t>
    </r>
    <r>
      <rPr>
        <sz val="16"/>
        <color theme="1"/>
        <rFont val="Tahoma"/>
        <family val="2"/>
      </rPr>
      <t>00</t>
    </r>
    <r>
      <rPr>
        <b/>
        <sz val="16"/>
        <color theme="1"/>
        <rFont val="Tahoma"/>
        <family val="2"/>
      </rPr>
      <t xml:space="preserve">
Fecha: </t>
    </r>
    <r>
      <rPr>
        <sz val="16"/>
        <color theme="1"/>
        <rFont val="Tahoma"/>
        <family val="2"/>
      </rPr>
      <t>24/07/2023</t>
    </r>
  </si>
  <si>
    <t>DESCRIPCION DE LA ACTUALIZACION</t>
  </si>
  <si>
    <t>*Programa de vigilancia epidemiologica Biomecanico. 
*Capacitacion de Riesgo Biomecanico. 
*Evaluaciones medicas ocupacionales. 
*Analisis de puesto de trabajo - APT</t>
  </si>
  <si>
    <t xml:space="preserve">GESTION CLIENTES </t>
  </si>
  <si>
    <t xml:space="preserve">ATENCION AL CLIENTE: 
*Realizar la atención presencial y no presencial a los clientes.         
*Radicar en el sistema comercial la PQR del cliente.
</t>
  </si>
  <si>
    <t>*Digitación.
*Inclinación del cuello al contestar el telefóno y atención al cliente.</t>
  </si>
  <si>
    <t xml:space="preserve">*Luminarias.
</t>
  </si>
  <si>
    <t xml:space="preserve">*Uso de equipos de oficina, como impresoras y teléfonos.
</t>
  </si>
  <si>
    <t xml:space="preserve">*Aires acondicionados.
*Altas temperaturas por exposición al sol.
*Cambios de temperatura al entrar o salir de la oficina.
*Fallas en el aire acondicionado.
*Deficiencia de ventilacion natural y/o artificial. </t>
  </si>
  <si>
    <t xml:space="preserve">*Aires acondicionados.
*Cambios de temperatura al entrar o salir de la oficina.
*Fallas en el aire acondicionado.
</t>
  </si>
  <si>
    <t xml:space="preserve">*No remplazo de personas ausentes.
*Acumulación de trabajo.
*Trabajos que impliquen el manejo de dinero.
</t>
  </si>
  <si>
    <t>*Atención de público.
*Atención de público, en las instaciones de la empresa, donde se encuentran las oficinas administrativas.
*Disturbios públicos.
*Vandalismo</t>
  </si>
  <si>
    <t>*Vandalismo
*Paros, manifestaciones.</t>
  </si>
  <si>
    <t>*Desnivel en el suelo.
*Subir y bajar escaleras.
*Transitar por las instalaciones.
*Obstáculos en el piso.
*Piso resbaloso.</t>
  </si>
  <si>
    <t xml:space="preserve">*Uso de elementos de oficina: Ganchos legajadores, hojas, grapas, guillotina, exactos, bisturi, etc.
</t>
  </si>
  <si>
    <t xml:space="preserve">*Asesor Comercial.
*Lider </t>
  </si>
  <si>
    <t xml:space="preserve">Pausas Activas </t>
  </si>
  <si>
    <t xml:space="preserve">Mantenimiento preventivo y/o correctivo  de sillas de oficina </t>
  </si>
  <si>
    <t xml:space="preserve">Limpieza y desinfeccion de puestos de trabajo. </t>
  </si>
  <si>
    <t>*Uso de tapabocas de personas con sintomatologia.
*Esquema de vacunacion. 
*Suministros de insumos como (Alcohol)</t>
  </si>
  <si>
    <t>Protocolo de bioseguridad.</t>
  </si>
  <si>
    <t xml:space="preserve">Mantenimiento preventivo y correctivo de luminarias. </t>
  </si>
  <si>
    <t xml:space="preserve">Pausas activas. </t>
  </si>
  <si>
    <t xml:space="preserve">Mantenimiento preventivo y correctivo de lcomputadores  y luminarias. </t>
  </si>
  <si>
    <t xml:space="preserve">*Pausas activas. 
*Uso de diademas </t>
  </si>
  <si>
    <t xml:space="preserve">*Programa de vigilancia epidemiologica para ruido. 
*Mediciones Higienicas. 
*Evaluaciones medicas ocupacionales. </t>
  </si>
  <si>
    <t xml:space="preserve">Mantenimiento preventivo de aires acondicionados. </t>
  </si>
  <si>
    <t xml:space="preserve">Mediciones higienicas. </t>
  </si>
  <si>
    <t xml:space="preserve">*Seguridad fisica (Vigilancia) 
* Camaras De seguridad. </t>
  </si>
  <si>
    <t>*Capacitacion en manejo de riesgo publico.  
* Programa de vigilancia Epidemiologica Psicosocial. 
*Campañas de salud para prevencion de riesgo psicosocial.</t>
  </si>
  <si>
    <t xml:space="preserve">Mantenimiento preventivo de instalaciones electricas. </t>
  </si>
  <si>
    <t xml:space="preserve">*Capacitacion Prevencion de riesgos locativos (caidas a nivel y distinto nivel).
*Programa de Orden y aseo. </t>
  </si>
  <si>
    <t>Señalizacion</t>
  </si>
  <si>
    <t>*Capacitacion Uso adecuado de las herramientas manuales.</t>
  </si>
  <si>
    <t>*Desnivel en el suelo.
*Transitar por las instalaciones.
*Obstáculos en el piso.
*Piso resbaloso.</t>
  </si>
  <si>
    <t xml:space="preserve">*Digitación.
</t>
  </si>
  <si>
    <t>FÍSICO: 
Temperaturas extremas frío</t>
  </si>
  <si>
    <t xml:space="preserve">*Aires acondicionados.
</t>
  </si>
  <si>
    <t>x</t>
  </si>
  <si>
    <t xml:space="preserve">NOTIFICACION PQR:
*Tramitar y gestionar con las areas al interior de la empresa las PQR de los clientes. 
*Dar respuesta a las PQR si no radicar y dar traslado al area de PQR.
*Emitir respuesta a las PQR.
*Publicar las devoluciones de citaciones y notificaciones por aviso en la pagina web y en las oficionas comerciales. 
*Enviar las citaciones y notificaciones por aviso de las PQR. </t>
  </si>
  <si>
    <t>*Disturbios públicos.
*Vandalismo
*Paros, manifestaciones.</t>
  </si>
  <si>
    <t xml:space="preserve">COORDINACION Y VERIFICACION DEL PROCESO: 
*Seguimiento diario a los radicados a traves del reporte del sistema comercial.
*Seguimiento diario a traves del cuadro de modo del comportamiento de los canales de atencion.
*Cierre de las PQR en el sistema comercial.   
*Retroalimentacion a los asesores.
*Reuniones con el personal de atencion al cliente.
*Toma de acciones correctivas para la mejora del proceso. </t>
  </si>
  <si>
    <t xml:space="preserve">*Directora gestion Cliente 
*Jefe de atencion al cliente. </t>
  </si>
  <si>
    <r>
      <t xml:space="preserve">MC-ST-FR-92
Version: </t>
    </r>
    <r>
      <rPr>
        <sz val="16"/>
        <color theme="1"/>
        <rFont val="Tahoma"/>
        <family val="2"/>
      </rPr>
      <t>00</t>
    </r>
    <r>
      <rPr>
        <b/>
        <sz val="16"/>
        <color theme="1"/>
        <rFont val="Tahoma"/>
        <family val="2"/>
      </rPr>
      <t xml:space="preserve">
Fecha: </t>
    </r>
    <r>
      <rPr>
        <sz val="16"/>
        <color theme="1"/>
        <rFont val="Tahoma"/>
        <family val="2"/>
      </rPr>
      <t>24/07/2023</t>
    </r>
  </si>
  <si>
    <r>
      <t xml:space="preserve">MC-ST-FR-92
Version: </t>
    </r>
    <r>
      <rPr>
        <sz val="11"/>
        <color theme="1"/>
        <rFont val="Tahoma"/>
        <family val="2"/>
      </rPr>
      <t>00</t>
    </r>
    <r>
      <rPr>
        <b/>
        <sz val="11"/>
        <color theme="1"/>
        <rFont val="Tahoma"/>
        <family val="2"/>
      </rPr>
      <t xml:space="preserve">
Fecha: </t>
    </r>
    <r>
      <rPr>
        <sz val="11"/>
        <color theme="1"/>
        <rFont val="Tahoma"/>
        <family val="2"/>
      </rPr>
      <t xml:space="preserve">24/07/2023
</t>
    </r>
  </si>
  <si>
    <t>*Proyección de piedras y fluido</t>
  </si>
  <si>
    <t>Mantenimiento preventivo de redes acueducto.</t>
  </si>
  <si>
    <t xml:space="preserve">*Ruptura de tubería
</t>
  </si>
  <si>
    <t xml:space="preserve">*fuga de agua a presión , inundación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</si>
</sst>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b/>
      <sz val="16"/>
      <color theme="1"/>
      <name val="Tahoma"/>
      <family val="2"/>
    </font>
    <font>
      <b/>
      <sz val="16"/>
      <name val="Tahoma"/>
      <family val="2"/>
    </font>
    <font>
      <sz val="16"/>
      <color theme="1"/>
      <name val="Tahoma"/>
      <family val="2"/>
    </font>
    <font>
      <sz val="16"/>
      <color rgb="FFFF0000"/>
      <name val="Tahoma"/>
      <family val="2"/>
    </font>
    <font>
      <sz val="16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9"/>
      <color rgb="FF000000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sz val="12"/>
      <name val="Tahoma"/>
      <family val="2"/>
    </font>
    <font>
      <b/>
      <sz val="18"/>
      <name val="Tahoma"/>
      <family val="2"/>
    </font>
    <font>
      <sz val="11"/>
      <color theme="1"/>
      <name val="Tahoma"/>
      <family val="2"/>
    </font>
    <font>
      <sz val="8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sz val="9"/>
      <color rgb="FFFF0000"/>
      <name val="Tahoma"/>
      <family val="2"/>
    </font>
    <font>
      <b/>
      <sz val="9"/>
      <color indexed="8"/>
      <name val="Tahoma"/>
      <family val="2"/>
    </font>
    <font>
      <b/>
      <sz val="12"/>
      <color rgb="FFFF0000"/>
      <name val="Tahoma"/>
      <family val="2"/>
    </font>
    <font>
      <b/>
      <sz val="11"/>
      <color theme="1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8"/>
      <name val="Tahoma"/>
      <family val="2"/>
    </font>
    <font>
      <b/>
      <sz val="20"/>
      <color theme="1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A805"/>
        <bgColor indexed="64"/>
      </patternFill>
    </fill>
    <fill>
      <patternFill patternType="solid">
        <fgColor rgb="FF1DE7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CF305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9A805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9" fontId="3" fillId="0" borderId="0" applyFont="0" applyFill="0" applyBorder="0" applyAlignment="0" applyProtection="0"/>
    <xf numFmtId="0" fontId="5" fillId="0" borderId="0"/>
    <xf numFmtId="0" fontId="3" fillId="0" borderId="0"/>
    <xf numFmtId="0" fontId="2" fillId="0" borderId="0"/>
    <xf numFmtId="0" fontId="4" fillId="0" borderId="0"/>
    <xf numFmtId="0" fontId="1" fillId="0" borderId="0"/>
    <xf numFmtId="0" fontId="4" fillId="0" borderId="0"/>
  </cellStyleXfs>
  <cellXfs count="167">
    <xf numFmtId="0" fontId="0" fillId="0" borderId="0" xfId="0"/>
    <xf numFmtId="0" fontId="6" fillId="0" borderId="2" xfId="0" applyFont="1" applyBorder="1" applyAlignment="1">
      <alignment horizontal="left" vertical="center"/>
    </xf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vertical="center" wrapText="1"/>
    </xf>
    <xf numFmtId="0" fontId="7" fillId="0" borderId="6" xfId="2" applyFont="1" applyBorder="1" applyAlignment="1">
      <alignment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2" xfId="2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2" applyFont="1" applyBorder="1" applyAlignment="1">
      <alignment vertical="center" wrapText="1"/>
    </xf>
    <xf numFmtId="0" fontId="10" fillId="0" borderId="0" xfId="4" applyFont="1"/>
    <xf numFmtId="0" fontId="10" fillId="0" borderId="0" xfId="4" applyFont="1" applyAlignment="1">
      <alignment vertical="center"/>
    </xf>
    <xf numFmtId="0" fontId="10" fillId="0" borderId="0" xfId="4" applyFont="1" applyAlignment="1">
      <alignment vertical="center" wrapText="1"/>
    </xf>
    <xf numFmtId="0" fontId="14" fillId="0" borderId="0" xfId="5" applyFont="1"/>
    <xf numFmtId="0" fontId="14" fillId="0" borderId="2" xfId="5" applyFont="1" applyBorder="1" applyAlignment="1">
      <alignment horizontal="center" vertical="center" wrapText="1"/>
    </xf>
    <xf numFmtId="0" fontId="16" fillId="16" borderId="2" xfId="5" applyFont="1" applyFill="1" applyBorder="1" applyAlignment="1">
      <alignment vertical="center" wrapText="1"/>
    </xf>
    <xf numFmtId="0" fontId="15" fillId="9" borderId="2" xfId="5" applyFont="1" applyFill="1" applyBorder="1" applyAlignment="1">
      <alignment horizontal="left" vertical="center" readingOrder="1"/>
    </xf>
    <xf numFmtId="0" fontId="15" fillId="12" borderId="2" xfId="5" applyFont="1" applyFill="1" applyBorder="1" applyAlignment="1">
      <alignment horizontal="left" vertical="center" readingOrder="1"/>
    </xf>
    <xf numFmtId="0" fontId="17" fillId="0" borderId="2" xfId="5" applyFont="1" applyBorder="1" applyAlignment="1">
      <alignment horizontal="left" vertical="center" wrapText="1"/>
    </xf>
    <xf numFmtId="0" fontId="16" fillId="9" borderId="2" xfId="5" applyFont="1" applyFill="1" applyBorder="1" applyAlignment="1">
      <alignment vertical="center" wrapText="1"/>
    </xf>
    <xf numFmtId="0" fontId="16" fillId="12" borderId="2" xfId="5" applyFont="1" applyFill="1" applyBorder="1" applyAlignment="1">
      <alignment vertical="center" wrapText="1"/>
    </xf>
    <xf numFmtId="0" fontId="15" fillId="17" borderId="2" xfId="5" applyFont="1" applyFill="1" applyBorder="1" applyAlignment="1">
      <alignment horizontal="justify" vertical="center" wrapText="1"/>
    </xf>
    <xf numFmtId="0" fontId="15" fillId="18" borderId="2" xfId="5" applyFont="1" applyFill="1" applyBorder="1" applyAlignment="1">
      <alignment horizontal="justify" vertical="center" wrapText="1"/>
    </xf>
    <xf numFmtId="0" fontId="15" fillId="18" borderId="2" xfId="5" applyFont="1" applyFill="1" applyBorder="1" applyAlignment="1">
      <alignment vertical="center" wrapText="1"/>
    </xf>
    <xf numFmtId="0" fontId="12" fillId="8" borderId="0" xfId="3" applyFont="1" applyFill="1"/>
    <xf numFmtId="0" fontId="12" fillId="0" borderId="0" xfId="3" applyFont="1"/>
    <xf numFmtId="0" fontId="12" fillId="0" borderId="0" xfId="3" applyFont="1" applyAlignment="1">
      <alignment vertical="center" wrapText="1"/>
    </xf>
    <xf numFmtId="0" fontId="10" fillId="0" borderId="0" xfId="3" applyFont="1" applyAlignment="1">
      <alignment horizontal="center"/>
    </xf>
    <xf numFmtId="0" fontId="12" fillId="8" borderId="2" xfId="3" applyFont="1" applyFill="1" applyBorder="1" applyAlignment="1">
      <alignment horizontal="left" vertical="center" wrapText="1"/>
    </xf>
    <xf numFmtId="0" fontId="12" fillId="8" borderId="0" xfId="3" applyFont="1" applyFill="1" applyAlignment="1">
      <alignment horizontal="center"/>
    </xf>
    <xf numFmtId="0" fontId="12" fillId="8" borderId="0" xfId="3" applyFont="1" applyFill="1" applyAlignment="1">
      <alignment horizontal="left"/>
    </xf>
    <xf numFmtId="0" fontId="12" fillId="8" borderId="0" xfId="3" applyFont="1" applyFill="1" applyAlignment="1">
      <alignment horizontal="left" vertical="center"/>
    </xf>
    <xf numFmtId="0" fontId="12" fillId="8" borderId="0" xfId="3" applyFont="1" applyFill="1" applyAlignment="1">
      <alignment horizontal="center" vertical="center"/>
    </xf>
    <xf numFmtId="0" fontId="12" fillId="8" borderId="0" xfId="3" applyFont="1" applyFill="1" applyAlignment="1">
      <alignment horizontal="left" vertical="center" wrapText="1"/>
    </xf>
    <xf numFmtId="0" fontId="19" fillId="3" borderId="0" xfId="0" applyFont="1" applyFill="1"/>
    <xf numFmtId="0" fontId="21" fillId="0" borderId="0" xfId="0" applyFont="1"/>
    <xf numFmtId="0" fontId="22" fillId="3" borderId="0" xfId="0" applyFont="1" applyFill="1"/>
    <xf numFmtId="0" fontId="19" fillId="6" borderId="0" xfId="0" applyFont="1" applyFill="1"/>
    <xf numFmtId="0" fontId="23" fillId="3" borderId="0" xfId="0" applyFont="1" applyFill="1" applyAlignment="1">
      <alignment vertical="center"/>
    </xf>
    <xf numFmtId="0" fontId="23" fillId="3" borderId="0" xfId="0" applyFont="1" applyFill="1" applyAlignment="1">
      <alignment horizontal="center" vertical="center"/>
    </xf>
    <xf numFmtId="0" fontId="24" fillId="4" borderId="2" xfId="0" applyFont="1" applyFill="1" applyBorder="1" applyAlignment="1">
      <alignment horizontal="center" vertical="center" wrapText="1"/>
    </xf>
    <xf numFmtId="0" fontId="24" fillId="9" borderId="2" xfId="0" applyFont="1" applyFill="1" applyBorder="1" applyAlignment="1">
      <alignment horizontal="center" vertical="center" wrapText="1"/>
    </xf>
    <xf numFmtId="0" fontId="24" fillId="10" borderId="2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/>
    </xf>
    <xf numFmtId="0" fontId="19" fillId="7" borderId="0" xfId="0" applyFont="1" applyFill="1"/>
    <xf numFmtId="0" fontId="23" fillId="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4" fillId="8" borderId="0" xfId="0" applyFont="1" applyFill="1" applyAlignment="1">
      <alignment horizontal="center"/>
    </xf>
    <xf numFmtId="0" fontId="23" fillId="3" borderId="0" xfId="0" applyFont="1" applyFill="1" applyAlignment="1">
      <alignment vertical="center" wrapText="1"/>
    </xf>
    <xf numFmtId="9" fontId="23" fillId="3" borderId="0" xfId="0" applyNumberFormat="1" applyFont="1" applyFill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15" fillId="13" borderId="2" xfId="5" applyFont="1" applyFill="1" applyBorder="1" applyAlignment="1">
      <alignment horizontal="left" vertical="center" readingOrder="1"/>
    </xf>
    <xf numFmtId="0" fontId="15" fillId="10" borderId="2" xfId="5" applyFont="1" applyFill="1" applyBorder="1" applyAlignment="1">
      <alignment horizontal="left" vertical="center" readingOrder="1"/>
    </xf>
    <xf numFmtId="0" fontId="16" fillId="13" borderId="2" xfId="5" applyFont="1" applyFill="1" applyBorder="1" applyAlignment="1">
      <alignment vertical="center" wrapText="1"/>
    </xf>
    <xf numFmtId="0" fontId="16" fillId="10" borderId="2" xfId="5" applyFont="1" applyFill="1" applyBorder="1" applyAlignment="1">
      <alignment vertical="center" wrapText="1"/>
    </xf>
    <xf numFmtId="0" fontId="15" fillId="20" borderId="2" xfId="5" applyFont="1" applyFill="1" applyBorder="1" applyAlignment="1">
      <alignment vertical="center" wrapText="1"/>
    </xf>
    <xf numFmtId="0" fontId="15" fillId="21" borderId="2" xfId="5" applyFont="1" applyFill="1" applyBorder="1" applyAlignment="1">
      <alignment vertical="center" wrapText="1"/>
    </xf>
    <xf numFmtId="0" fontId="18" fillId="18" borderId="2" xfId="5" applyFont="1" applyFill="1" applyBorder="1" applyAlignment="1">
      <alignment vertical="center" wrapText="1"/>
    </xf>
    <xf numFmtId="0" fontId="16" fillId="20" borderId="2" xfId="5" applyFont="1" applyFill="1" applyBorder="1" applyAlignment="1">
      <alignment vertical="center" wrapText="1"/>
    </xf>
    <xf numFmtId="0" fontId="18" fillId="21" borderId="2" xfId="5" applyFont="1" applyFill="1" applyBorder="1" applyAlignment="1">
      <alignment vertical="center" wrapText="1"/>
    </xf>
    <xf numFmtId="0" fontId="15" fillId="22" borderId="2" xfId="5" applyFont="1" applyFill="1" applyBorder="1" applyAlignment="1">
      <alignment horizontal="justify" vertical="center" wrapText="1"/>
    </xf>
    <xf numFmtId="0" fontId="18" fillId="0" borderId="2" xfId="5" applyFont="1" applyBorder="1" applyAlignment="1">
      <alignment horizontal="left" vertical="center" wrapText="1"/>
    </xf>
    <xf numFmtId="0" fontId="15" fillId="22" borderId="2" xfId="5" applyFont="1" applyFill="1" applyBorder="1" applyAlignment="1">
      <alignment vertical="center" wrapText="1"/>
    </xf>
    <xf numFmtId="0" fontId="18" fillId="22" borderId="2" xfId="5" applyFont="1" applyFill="1" applyBorder="1" applyAlignment="1">
      <alignment vertical="center" wrapText="1"/>
    </xf>
    <xf numFmtId="0" fontId="15" fillId="23" borderId="2" xfId="5" applyFont="1" applyFill="1" applyBorder="1" applyAlignment="1">
      <alignment vertical="center" wrapText="1"/>
    </xf>
    <xf numFmtId="0" fontId="18" fillId="23" borderId="2" xfId="5" applyFont="1" applyFill="1" applyBorder="1" applyAlignment="1">
      <alignment vertical="center" wrapText="1"/>
    </xf>
    <xf numFmtId="0" fontId="24" fillId="18" borderId="2" xfId="0" applyFont="1" applyFill="1" applyBorder="1" applyAlignment="1">
      <alignment horizontal="center" vertical="center" wrapText="1"/>
    </xf>
    <xf numFmtId="0" fontId="24" fillId="23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24" fillId="24" borderId="3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/>
    </xf>
    <xf numFmtId="0" fontId="24" fillId="3" borderId="2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 vertical="center"/>
    </xf>
    <xf numFmtId="0" fontId="30" fillId="3" borderId="0" xfId="0" applyFont="1" applyFill="1" applyAlignment="1">
      <alignment horizontal="center" vertical="center" wrapText="1"/>
    </xf>
    <xf numFmtId="0" fontId="12" fillId="0" borderId="0" xfId="4" applyFont="1" applyAlignment="1">
      <alignment vertical="center"/>
    </xf>
    <xf numFmtId="0" fontId="10" fillId="8" borderId="2" xfId="4" applyFont="1" applyFill="1" applyBorder="1" applyAlignment="1">
      <alignment vertical="center" wrapText="1"/>
    </xf>
    <xf numFmtId="0" fontId="12" fillId="0" borderId="2" xfId="6" applyFont="1" applyBorder="1" applyAlignment="1">
      <alignment vertical="center" wrapText="1"/>
    </xf>
    <xf numFmtId="0" fontId="10" fillId="0" borderId="2" xfId="6" applyFont="1" applyBorder="1" applyAlignment="1">
      <alignment vertical="center" wrapText="1"/>
    </xf>
    <xf numFmtId="0" fontId="9" fillId="8" borderId="8" xfId="3" applyFont="1" applyFill="1" applyBorder="1" applyAlignment="1">
      <alignment horizontal="left" vertical="center" wrapText="1"/>
    </xf>
    <xf numFmtId="0" fontId="9" fillId="8" borderId="2" xfId="3" applyFont="1" applyFill="1" applyBorder="1" applyAlignment="1">
      <alignment horizontal="left" vertical="center" wrapText="1"/>
    </xf>
    <xf numFmtId="0" fontId="9" fillId="8" borderId="7" xfId="5" applyFont="1" applyFill="1" applyBorder="1" applyAlignment="1">
      <alignment horizontal="center" vertical="center" wrapText="1"/>
    </xf>
    <xf numFmtId="0" fontId="9" fillId="8" borderId="5" xfId="5" applyFont="1" applyFill="1" applyBorder="1" applyAlignment="1">
      <alignment horizontal="center" vertical="center" textRotation="90" wrapText="1"/>
    </xf>
    <xf numFmtId="0" fontId="8" fillId="8" borderId="2" xfId="3" applyFont="1" applyFill="1" applyBorder="1" applyAlignment="1">
      <alignment horizontal="center" vertical="center" textRotation="90" wrapText="1"/>
    </xf>
    <xf numFmtId="0" fontId="9" fillId="8" borderId="2" xfId="5" applyFont="1" applyFill="1" applyBorder="1" applyAlignment="1">
      <alignment horizontal="center" vertical="center" textRotation="90" wrapText="1"/>
    </xf>
    <xf numFmtId="0" fontId="9" fillId="8" borderId="8" xfId="5" applyFont="1" applyFill="1" applyBorder="1" applyAlignment="1">
      <alignment horizontal="center" vertical="center" textRotation="90" wrapText="1"/>
    </xf>
    <xf numFmtId="0" fontId="9" fillId="8" borderId="3" xfId="5" applyFont="1" applyFill="1" applyBorder="1" applyAlignment="1">
      <alignment horizontal="center" vertical="center" textRotation="90" wrapText="1"/>
    </xf>
    <xf numFmtId="0" fontId="9" fillId="8" borderId="2" xfId="5" applyFont="1" applyFill="1" applyBorder="1" applyAlignment="1">
      <alignment vertical="center" wrapText="1"/>
    </xf>
    <xf numFmtId="0" fontId="28" fillId="8" borderId="2" xfId="5" applyFont="1" applyFill="1" applyBorder="1" applyAlignment="1" applyProtection="1">
      <alignment horizontal="center" vertical="center" textRotation="255" wrapText="1"/>
      <protection locked="0"/>
    </xf>
    <xf numFmtId="0" fontId="19" fillId="8" borderId="2" xfId="5" applyFont="1" applyFill="1" applyBorder="1" applyAlignment="1" applyProtection="1">
      <alignment horizontal="center" vertical="center" textRotation="255" wrapText="1"/>
      <protection locked="0"/>
    </xf>
    <xf numFmtId="9" fontId="11" fillId="8" borderId="2" xfId="1" applyFont="1" applyFill="1" applyBorder="1" applyAlignment="1" applyProtection="1">
      <alignment horizontal="center" vertical="center" wrapText="1"/>
      <protection locked="0"/>
    </xf>
    <xf numFmtId="0" fontId="19" fillId="8" borderId="2" xfId="5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0" fontId="30" fillId="2" borderId="2" xfId="2" applyFont="1" applyFill="1" applyBorder="1" applyAlignment="1">
      <alignment horizontal="center" vertical="center"/>
    </xf>
    <xf numFmtId="49" fontId="31" fillId="0" borderId="2" xfId="2" applyNumberFormat="1" applyFont="1" applyBorder="1" applyAlignment="1">
      <alignment horizontal="center" vertical="center"/>
    </xf>
    <xf numFmtId="0" fontId="31" fillId="0" borderId="2" xfId="2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center" wrapText="1"/>
    </xf>
    <xf numFmtId="0" fontId="0" fillId="0" borderId="2" xfId="0" applyBorder="1"/>
    <xf numFmtId="0" fontId="29" fillId="0" borderId="2" xfId="0" applyFont="1" applyBorder="1" applyAlignment="1">
      <alignment vertical="center" wrapText="1"/>
    </xf>
    <xf numFmtId="0" fontId="8" fillId="14" borderId="2" xfId="6" applyFont="1" applyFill="1" applyBorder="1" applyAlignment="1">
      <alignment horizontal="center" vertical="center" wrapText="1"/>
    </xf>
    <xf numFmtId="0" fontId="10" fillId="0" borderId="2" xfId="6" applyFont="1" applyBorder="1" applyAlignment="1">
      <alignment horizontal="left" vertical="center" wrapText="1"/>
    </xf>
    <xf numFmtId="0" fontId="32" fillId="0" borderId="2" xfId="6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 wrapText="1"/>
    </xf>
    <xf numFmtId="0" fontId="30" fillId="2" borderId="2" xfId="2" applyFont="1" applyFill="1" applyBorder="1" applyAlignment="1">
      <alignment horizontal="center" vertical="center" wrapText="1"/>
    </xf>
    <xf numFmtId="0" fontId="8" fillId="8" borderId="2" xfId="3" applyFont="1" applyFill="1" applyBorder="1" applyAlignment="1">
      <alignment horizontal="left" vertical="center" wrapText="1"/>
    </xf>
    <xf numFmtId="0" fontId="10" fillId="8" borderId="2" xfId="6" applyFont="1" applyFill="1" applyBorder="1" applyAlignment="1">
      <alignment vertical="center" wrapText="1"/>
    </xf>
    <xf numFmtId="0" fontId="10" fillId="0" borderId="3" xfId="6" applyFont="1" applyBorder="1" applyAlignment="1">
      <alignment vertical="center" wrapText="1"/>
    </xf>
    <xf numFmtId="0" fontId="12" fillId="0" borderId="3" xfId="6" applyFont="1" applyBorder="1" applyAlignment="1">
      <alignment vertical="center" wrapText="1"/>
    </xf>
    <xf numFmtId="0" fontId="28" fillId="8" borderId="3" xfId="5" applyFont="1" applyFill="1" applyBorder="1" applyAlignment="1" applyProtection="1">
      <alignment horizontal="center" vertical="center" textRotation="255" wrapText="1"/>
      <protection locked="0"/>
    </xf>
    <xf numFmtId="0" fontId="10" fillId="8" borderId="3" xfId="4" applyFont="1" applyFill="1" applyBorder="1" applyAlignment="1">
      <alignment vertical="center" wrapText="1"/>
    </xf>
    <xf numFmtId="0" fontId="12" fillId="8" borderId="3" xfId="3" applyFont="1" applyFill="1" applyBorder="1" applyAlignment="1">
      <alignment horizontal="left" vertical="center" wrapText="1"/>
    </xf>
    <xf numFmtId="9" fontId="11" fillId="8" borderId="3" xfId="1" applyFont="1" applyFill="1" applyBorder="1" applyAlignment="1" applyProtection="1">
      <alignment horizontal="center" vertical="center" wrapText="1"/>
      <protection locked="0"/>
    </xf>
    <xf numFmtId="0" fontId="9" fillId="8" borderId="8" xfId="3" applyFont="1" applyFill="1" applyBorder="1" applyAlignment="1">
      <alignment horizontal="left" vertical="center" wrapText="1"/>
    </xf>
    <xf numFmtId="0" fontId="9" fillId="8" borderId="5" xfId="5" applyFont="1" applyFill="1" applyBorder="1" applyAlignment="1">
      <alignment horizontal="center" vertical="center" textRotation="90" wrapText="1"/>
    </xf>
    <xf numFmtId="0" fontId="9" fillId="8" borderId="3" xfId="5" applyFont="1" applyFill="1" applyBorder="1" applyAlignment="1">
      <alignment horizontal="center" vertical="center" textRotation="90" wrapText="1"/>
    </xf>
    <xf numFmtId="0" fontId="10" fillId="25" borderId="2" xfId="6" applyFont="1" applyFill="1" applyBorder="1" applyAlignment="1">
      <alignment vertical="center" wrapText="1"/>
    </xf>
    <xf numFmtId="0" fontId="12" fillId="25" borderId="2" xfId="6" applyFont="1" applyFill="1" applyBorder="1" applyAlignment="1">
      <alignment vertical="center" wrapText="1"/>
    </xf>
    <xf numFmtId="0" fontId="30" fillId="8" borderId="2" xfId="2" applyFont="1" applyFill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9" fillId="8" borderId="8" xfId="5" applyFont="1" applyFill="1" applyBorder="1" applyAlignment="1">
      <alignment horizontal="center" vertical="center" wrapText="1"/>
    </xf>
    <xf numFmtId="0" fontId="9" fillId="8" borderId="9" xfId="5" applyFont="1" applyFill="1" applyBorder="1" applyAlignment="1">
      <alignment horizontal="center" vertical="center" wrapText="1"/>
    </xf>
    <xf numFmtId="0" fontId="9" fillId="8" borderId="10" xfId="5" applyFont="1" applyFill="1" applyBorder="1" applyAlignment="1">
      <alignment horizontal="center" vertical="center" wrapText="1"/>
    </xf>
    <xf numFmtId="0" fontId="9" fillId="8" borderId="5" xfId="5" applyFont="1" applyFill="1" applyBorder="1" applyAlignment="1">
      <alignment horizontal="center" vertical="center" wrapText="1"/>
    </xf>
    <xf numFmtId="0" fontId="9" fillId="8" borderId="3" xfId="5" applyFont="1" applyFill="1" applyBorder="1" applyAlignment="1">
      <alignment horizontal="center" vertical="center" wrapText="1"/>
    </xf>
    <xf numFmtId="0" fontId="12" fillId="8" borderId="1" xfId="3" applyFont="1" applyFill="1" applyBorder="1" applyAlignment="1">
      <alignment horizontal="center" vertical="center" wrapText="1"/>
    </xf>
    <xf numFmtId="0" fontId="12" fillId="8" borderId="5" xfId="3" applyFont="1" applyFill="1" applyBorder="1" applyAlignment="1">
      <alignment horizontal="center" vertical="center" wrapText="1"/>
    </xf>
    <xf numFmtId="0" fontId="12" fillId="8" borderId="3" xfId="3" applyFont="1" applyFill="1" applyBorder="1" applyAlignment="1">
      <alignment horizontal="center" vertical="center" wrapText="1"/>
    </xf>
    <xf numFmtId="0" fontId="12" fillId="8" borderId="2" xfId="3" applyFont="1" applyFill="1" applyBorder="1" applyAlignment="1">
      <alignment horizontal="center" vertical="center" wrapText="1"/>
    </xf>
    <xf numFmtId="0" fontId="12" fillId="8" borderId="2" xfId="3" applyFont="1" applyFill="1" applyBorder="1" applyAlignment="1">
      <alignment horizontal="center" vertical="center"/>
    </xf>
    <xf numFmtId="0" fontId="12" fillId="8" borderId="5" xfId="3" applyFont="1" applyFill="1" applyBorder="1" applyAlignment="1">
      <alignment horizontal="center" vertical="center"/>
    </xf>
    <xf numFmtId="0" fontId="12" fillId="8" borderId="3" xfId="3" applyFont="1" applyFill="1" applyBorder="1" applyAlignment="1">
      <alignment horizontal="center" vertical="center"/>
    </xf>
    <xf numFmtId="0" fontId="33" fillId="8" borderId="9" xfId="3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center" vertical="center"/>
    </xf>
    <xf numFmtId="0" fontId="8" fillId="8" borderId="9" xfId="3" applyFont="1" applyFill="1" applyBorder="1" applyAlignment="1">
      <alignment horizontal="center" vertical="center"/>
    </xf>
    <xf numFmtId="0" fontId="8" fillId="8" borderId="2" xfId="3" applyFont="1" applyFill="1" applyBorder="1" applyAlignment="1">
      <alignment horizontal="center" vertical="center" wrapText="1"/>
    </xf>
    <xf numFmtId="0" fontId="16" fillId="8" borderId="8" xfId="3" applyFont="1" applyFill="1" applyBorder="1" applyAlignment="1">
      <alignment horizontal="center" vertical="center" wrapText="1"/>
    </xf>
    <xf numFmtId="0" fontId="16" fillId="8" borderId="10" xfId="3" applyFont="1" applyFill="1" applyBorder="1" applyAlignment="1">
      <alignment horizontal="center" vertical="center" wrapText="1"/>
    </xf>
    <xf numFmtId="0" fontId="16" fillId="8" borderId="9" xfId="3" applyFont="1" applyFill="1" applyBorder="1" applyAlignment="1">
      <alignment horizontal="center" vertical="center" wrapText="1"/>
    </xf>
    <xf numFmtId="0" fontId="8" fillId="8" borderId="1" xfId="3" applyFont="1" applyFill="1" applyBorder="1" applyAlignment="1">
      <alignment horizontal="center" vertical="center" wrapText="1"/>
    </xf>
    <xf numFmtId="0" fontId="8" fillId="8" borderId="3" xfId="3" applyFont="1" applyFill="1" applyBorder="1" applyAlignment="1">
      <alignment horizontal="center" vertical="center" wrapText="1"/>
    </xf>
    <xf numFmtId="0" fontId="8" fillId="8" borderId="1" xfId="6" applyFont="1" applyFill="1" applyBorder="1" applyAlignment="1">
      <alignment horizontal="center" vertical="center" wrapText="1"/>
    </xf>
    <xf numFmtId="0" fontId="8" fillId="8" borderId="3" xfId="6" applyFont="1" applyFill="1" applyBorder="1" applyAlignment="1">
      <alignment horizontal="center" vertical="center" wrapText="1"/>
    </xf>
    <xf numFmtId="0" fontId="23" fillId="8" borderId="5" xfId="5" applyFont="1" applyFill="1" applyBorder="1" applyAlignment="1">
      <alignment horizontal="center" vertical="center" textRotation="90" wrapText="1"/>
    </xf>
    <xf numFmtId="0" fontId="23" fillId="8" borderId="3" xfId="5" applyFont="1" applyFill="1" applyBorder="1" applyAlignment="1">
      <alignment horizontal="center" vertical="center" textRotation="90" wrapText="1"/>
    </xf>
    <xf numFmtId="0" fontId="9" fillId="8" borderId="8" xfId="3" applyFont="1" applyFill="1" applyBorder="1" applyAlignment="1">
      <alignment horizontal="left" vertical="center" wrapText="1"/>
    </xf>
    <xf numFmtId="0" fontId="9" fillId="8" borderId="9" xfId="3" applyFont="1" applyFill="1" applyBorder="1" applyAlignment="1">
      <alignment horizontal="left" vertical="center" wrapText="1"/>
    </xf>
    <xf numFmtId="0" fontId="9" fillId="8" borderId="10" xfId="3" applyFont="1" applyFill="1" applyBorder="1" applyAlignment="1">
      <alignment horizontal="left" vertical="center" wrapText="1"/>
    </xf>
    <xf numFmtId="14" fontId="9" fillId="8" borderId="8" xfId="3" applyNumberFormat="1" applyFont="1" applyFill="1" applyBorder="1" applyAlignment="1">
      <alignment horizontal="left" vertical="center" wrapText="1"/>
    </xf>
    <xf numFmtId="0" fontId="9" fillId="8" borderId="5" xfId="5" applyFont="1" applyFill="1" applyBorder="1" applyAlignment="1">
      <alignment horizontal="center" vertical="center" textRotation="90" wrapText="1"/>
    </xf>
    <xf numFmtId="0" fontId="9" fillId="8" borderId="3" xfId="5" applyFont="1" applyFill="1" applyBorder="1" applyAlignment="1">
      <alignment horizontal="center" vertical="center" textRotation="90" wrapText="1"/>
    </xf>
    <xf numFmtId="0" fontId="9" fillId="8" borderId="2" xfId="5" applyFont="1" applyFill="1" applyBorder="1" applyAlignment="1">
      <alignment horizontal="center" vertical="center" wrapText="1"/>
    </xf>
    <xf numFmtId="0" fontId="15" fillId="15" borderId="8" xfId="5" applyFont="1" applyFill="1" applyBorder="1" applyAlignment="1">
      <alignment horizontal="center" vertical="center" wrapText="1"/>
    </xf>
    <xf numFmtId="0" fontId="15" fillId="15" borderId="10" xfId="5" applyFont="1" applyFill="1" applyBorder="1" applyAlignment="1">
      <alignment horizontal="center" vertical="center" wrapText="1"/>
    </xf>
    <xf numFmtId="0" fontId="13" fillId="15" borderId="2" xfId="5" applyFont="1" applyFill="1" applyBorder="1" applyAlignment="1">
      <alignment horizontal="center" vertical="center" wrapText="1"/>
    </xf>
    <xf numFmtId="0" fontId="13" fillId="19" borderId="8" xfId="5" applyFont="1" applyFill="1" applyBorder="1" applyAlignment="1">
      <alignment horizontal="center" vertical="center" wrapText="1"/>
    </xf>
    <xf numFmtId="0" fontId="13" fillId="19" borderId="10" xfId="5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center"/>
    </xf>
    <xf numFmtId="0" fontId="29" fillId="14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 vertical="center" wrapText="1"/>
    </xf>
    <xf numFmtId="0" fontId="23" fillId="14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textRotation="90" wrapText="1"/>
    </xf>
    <xf numFmtId="0" fontId="23" fillId="14" borderId="0" xfId="0" applyFont="1" applyFill="1" applyAlignment="1">
      <alignment horizontal="center" vertical="center" textRotation="90"/>
    </xf>
    <xf numFmtId="0" fontId="25" fillId="14" borderId="0" xfId="0" applyFont="1" applyFill="1" applyAlignment="1">
      <alignment horizontal="center" vertical="center" textRotation="90" wrapText="1"/>
    </xf>
  </cellXfs>
  <cellStyles count="8">
    <cellStyle name="Normal" xfId="0" builtinId="0"/>
    <cellStyle name="Normal 10" xfId="5"/>
    <cellStyle name="Normal 2" xfId="2"/>
    <cellStyle name="Normal 2 2" xfId="7"/>
    <cellStyle name="Normal 3" xfId="3"/>
    <cellStyle name="Normal 6" xfId="4"/>
    <cellStyle name="Normal 6 2" xfId="6"/>
    <cellStyle name="Porcentaje" xfId="1" builtinId="5"/>
  </cellStyles>
  <dxfs count="158"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auto="1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6600"/>
      <color rgb="FF1DE722"/>
      <color rgb="FF00FF00"/>
      <color rgb="FFF9A805"/>
      <color rgb="FFFF0000"/>
      <color rgb="FF85CA3A"/>
      <color rgb="FFFF3300"/>
      <color rgb="FFEAA3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0</xdr:col>
      <xdr:colOff>1458711</xdr:colOff>
      <xdr:row>0</xdr:row>
      <xdr:rowOff>676276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E1628B-2E94-47EE-B78B-14A9F3E2F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"/>
          <a:ext cx="1458711" cy="590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115015</xdr:colOff>
      <xdr:row>0</xdr:row>
      <xdr:rowOff>1070133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5C95BB-BDC4-3206-2778-4CBB78C86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1615" cy="10701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1</xdr:col>
      <xdr:colOff>190500</xdr:colOff>
      <xdr:row>1</xdr:row>
      <xdr:rowOff>4849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B7315C-089E-4EBE-A0A8-263D3FB5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"/>
          <a:ext cx="2199408" cy="10958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115015</xdr:colOff>
      <xdr:row>0</xdr:row>
      <xdr:rowOff>1070133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B7315C-089E-4EBE-A0A8-263D3FB5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24790" cy="10701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1952625</xdr:colOff>
      <xdr:row>0</xdr:row>
      <xdr:rowOff>952500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B7315C-089E-4EBE-A0A8-263D3FB5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943100" cy="95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1749136</xdr:colOff>
      <xdr:row>0</xdr:row>
      <xdr:rowOff>985314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B7315C-089E-4EBE-A0A8-263D3FB5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1739611" cy="9853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0</xdr:col>
      <xdr:colOff>1714500</xdr:colOff>
      <xdr:row>0</xdr:row>
      <xdr:rowOff>796636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B7315C-089E-4EBE-A0A8-263D3FB5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"/>
          <a:ext cx="1704975" cy="79663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0</xdr:col>
      <xdr:colOff>1200151</xdr:colOff>
      <xdr:row>0</xdr:row>
      <xdr:rowOff>981075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B7315C-089E-4EBE-A0A8-263D3FB5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200150" cy="98107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0</xdr:col>
      <xdr:colOff>1190625</xdr:colOff>
      <xdr:row>0</xdr:row>
      <xdr:rowOff>819150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B7315C-089E-4EBE-A0A8-263D3FB5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"/>
          <a:ext cx="1190624" cy="81914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</xdr:row>
      <xdr:rowOff>0</xdr:rowOff>
    </xdr:from>
    <xdr:to>
      <xdr:col>3</xdr:col>
      <xdr:colOff>654281</xdr:colOff>
      <xdr:row>50</xdr:row>
      <xdr:rowOff>70139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2C5C79-0427-4BA0-B52B-06D658765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43182"/>
          <a:ext cx="5965190" cy="2771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3</xdr:col>
      <xdr:colOff>442191</xdr:colOff>
      <xdr:row>14</xdr:row>
      <xdr:rowOff>3593465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1BADF8-217A-5897-0776-5EF553A8EA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72"/>
        <a:stretch/>
      </xdr:blipFill>
      <xdr:spPr bwMode="auto">
        <a:xfrm>
          <a:off x="0" y="7539182"/>
          <a:ext cx="5753100" cy="359346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50801</xdr:rowOff>
    </xdr:from>
    <xdr:to>
      <xdr:col>11</xdr:col>
      <xdr:colOff>85725</xdr:colOff>
      <xdr:row>12</xdr:row>
      <xdr:rowOff>177801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432CF9D1-CBD1-40E7-9726-6BC08DD3F3D2}"/>
            </a:ext>
          </a:extLst>
        </xdr:cNvPr>
        <xdr:cNvSpPr>
          <a:spLocks noChangeArrowheads="1"/>
        </xdr:cNvSpPr>
      </xdr:nvSpPr>
      <xdr:spPr bwMode="auto">
        <a:xfrm rot="5400000">
          <a:off x="8704263" y="7437438"/>
          <a:ext cx="533400" cy="288925"/>
        </a:xfrm>
        <a:prstGeom prst="flowChartExtract">
          <a:avLst/>
        </a:prstGeom>
        <a:solidFill>
          <a:srgbClr val="FF66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98425</xdr:colOff>
      <xdr:row>0</xdr:row>
      <xdr:rowOff>257175</xdr:rowOff>
    </xdr:from>
    <xdr:to>
      <xdr:col>2</xdr:col>
      <xdr:colOff>117475</xdr:colOff>
      <xdr:row>2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462F11BB-2504-4534-AD28-036E4B0CA966}"/>
            </a:ext>
          </a:extLst>
        </xdr:cNvPr>
        <xdr:cNvSpPr>
          <a:spLocks noChangeArrowheads="1"/>
        </xdr:cNvSpPr>
      </xdr:nvSpPr>
      <xdr:spPr bwMode="auto">
        <a:xfrm>
          <a:off x="98425" y="257175"/>
          <a:ext cx="425450" cy="377825"/>
        </a:xfrm>
        <a:prstGeom prst="flowChartExtra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21</xdr:row>
      <xdr:rowOff>63502</xdr:rowOff>
    </xdr:from>
    <xdr:to>
      <xdr:col>10</xdr:col>
      <xdr:colOff>190500</xdr:colOff>
      <xdr:row>23</xdr:row>
      <xdr:rowOff>152404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75721C8C-3B35-C641-A723-66CCAF7C28D1}"/>
            </a:ext>
          </a:extLst>
        </xdr:cNvPr>
        <xdr:cNvSpPr>
          <a:spLocks noChangeArrowheads="1"/>
        </xdr:cNvSpPr>
      </xdr:nvSpPr>
      <xdr:spPr bwMode="auto">
        <a:xfrm rot="5400000">
          <a:off x="7450136" y="12657140"/>
          <a:ext cx="495302" cy="200026"/>
        </a:xfrm>
        <a:prstGeom prst="flowChartExtract">
          <a:avLst/>
        </a:prstGeom>
        <a:solidFill>
          <a:srgbClr val="FF660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85725</xdr:colOff>
      <xdr:row>14</xdr:row>
      <xdr:rowOff>0</xdr:rowOff>
    </xdr:from>
    <xdr:to>
      <xdr:col>2</xdr:col>
      <xdr:colOff>123825</xdr:colOff>
      <xdr:row>15</xdr:row>
      <xdr:rowOff>19050</xdr:rowOff>
    </xdr:to>
    <xdr:sp macro="" textlink="">
      <xdr:nvSpPr>
        <xdr:cNvPr id="5" name="AutoShape 3">
          <a:extLst>
            <a:ext uri="{FF2B5EF4-FFF2-40B4-BE49-F238E27FC236}">
              <a16:creationId xmlns:a16="http://schemas.microsoft.com/office/drawing/2014/main" id="{A7EC7E5D-8409-E642-98BF-C554938BD30B}"/>
            </a:ext>
          </a:extLst>
        </xdr:cNvPr>
        <xdr:cNvSpPr>
          <a:spLocks noChangeArrowheads="1"/>
        </xdr:cNvSpPr>
      </xdr:nvSpPr>
      <xdr:spPr bwMode="auto">
        <a:xfrm>
          <a:off x="85725" y="9728200"/>
          <a:ext cx="320675" cy="273050"/>
        </a:xfrm>
        <a:prstGeom prst="flowChartExtract">
          <a:avLst/>
        </a:prstGeom>
        <a:solidFill>
          <a:srgbClr val="33CCCC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Documents%20and%20Settings/brodriguez/Configuraci&#243;n%20local/Archivos%20temporales%20de%20Internet/OLK11/MATRIZ%20ETES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Users/almasorayaarangoruiz/Downloads/h-003_herramienta%20gestion%20de%20riesgos%20_%20v7b0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GPERDOMO\Documents\1.%20Empresa%20familiar\1.%20Proyectos%202017\1.%20Proyecto%20sena+intersoftware\3.%20Talleres%20Perceptio\1.%20BOM\1.%20Conceptos%20Percepti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Users/cstand/Downloads/h-003_herramienta%20gestion%20de%20riesgos%20_%20v7%20Con%20observaciones%20sobre%20SST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Users/ALMA%20SORAYA/Desktop/PANORAMA%20DE%20FACTORES%20DE%20RIESGOS%20ACTUALIZADO%202010%20-%20Copy%20(1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Users/AlmaArangoR/Desktop/GESTI&#211;N%20DEL%20RIESGO%20ISO%2031000/Documents%20and%20Settings/AGAVIRIA/Configuraci&#243;n%20local/Archivos%20temporales%20de%20Internet/Content.IE5/8967C9EF/Datos%20Flota%20Conductor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rec801/SST/Users/SST/AppData/Local/Microsoft/Windows/Temporary%20Internet%20Files/Content.Outlook/8N7KE2P1/file:/H:/CARACTERIZACION%20ANGEL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  <sheetName val="BASE1"/>
      <sheetName val="GRADO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NORAMA RIESGO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  <sheetName val="Crecimiento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Z DE ANALISIS"/>
      <sheetName val="PANORAMA RIESGOS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CARACTERIZACIÓN DE OFICIOS "/>
      <sheetName val="EJEMPLO"/>
      <sheetName val="Matriz de Peligros"/>
    </sheetNames>
    <sheetDataSet>
      <sheetData sheetId="0" refreshError="1"/>
      <sheetData sheetId="1" refreshError="1"/>
      <sheetData sheetId="2" refreshError="1"/>
      <sheetData sheetId="3" refreshError="1">
        <row r="495">
          <cell r="CG495">
            <v>2</v>
          </cell>
          <cell r="CH495" t="str">
            <v>Bajo</v>
          </cell>
          <cell r="CJ495">
            <v>20</v>
          </cell>
          <cell r="CK495" t="str">
            <v>IV Mantener las medidas de control existentes, pero se deberían considerar soluciones o mejoras y se deben hacer comprobaciones periódicas para asegurar que el riesgo aún es tolerable.</v>
          </cell>
          <cell r="CL495" t="str">
            <v>Aceptable</v>
          </cell>
        </row>
        <row r="496">
          <cell r="CG496">
            <v>4</v>
          </cell>
          <cell r="CH496" t="str">
            <v>Bajo</v>
          </cell>
          <cell r="CJ496">
            <v>40</v>
          </cell>
          <cell r="CK496" t="str">
            <v xml:space="preserve">III Mejorar si es posible.  Sería conveniente justificar la intervención y su rentabilidad. </v>
          </cell>
          <cell r="CL496" t="str">
            <v>Aceptable</v>
          </cell>
        </row>
        <row r="497">
          <cell r="CG497">
            <v>6</v>
          </cell>
          <cell r="CH497" t="str">
            <v>Medio</v>
          </cell>
          <cell r="CJ497">
            <v>50</v>
          </cell>
          <cell r="CK497" t="str">
            <v xml:space="preserve">III Mejorar si es posible.  Sería conveniente justificar la intervención y su rentabilidad. </v>
          </cell>
          <cell r="CL497" t="str">
            <v>Aceptable</v>
          </cell>
        </row>
        <row r="498">
          <cell r="CG498">
            <v>8</v>
          </cell>
          <cell r="CH498" t="str">
            <v>Medio</v>
          </cell>
          <cell r="CJ498">
            <v>60</v>
          </cell>
          <cell r="CK498" t="str">
            <v xml:space="preserve">III Mejorar si es posible.  Sería conveniente justificar la intervención y su rentabilidad. </v>
          </cell>
          <cell r="CL498" t="str">
            <v>Aceptable</v>
          </cell>
        </row>
        <row r="499">
          <cell r="CG499">
            <v>10</v>
          </cell>
          <cell r="CH499" t="str">
            <v>Alto</v>
          </cell>
          <cell r="CJ499">
            <v>80</v>
          </cell>
          <cell r="CK499" t="str">
            <v xml:space="preserve">III Mejorar si es posible.  Sería conveniente justificar la intervención y su rentabilidad. </v>
          </cell>
          <cell r="CL499" t="str">
            <v>Aceptable</v>
          </cell>
        </row>
        <row r="500">
          <cell r="CG500">
            <v>12</v>
          </cell>
          <cell r="CH500" t="str">
            <v>Alto</v>
          </cell>
          <cell r="CJ500">
            <v>100</v>
          </cell>
          <cell r="CK500" t="str">
            <v xml:space="preserve">III Mejorar si es posible.  Sería conveniente justificar la intervención y su rentabilidad. </v>
          </cell>
          <cell r="CL500" t="str">
            <v>Aceptable</v>
          </cell>
        </row>
        <row r="501">
          <cell r="CG501">
            <v>18</v>
          </cell>
          <cell r="CH501" t="str">
            <v>Alto</v>
          </cell>
          <cell r="CJ501">
            <v>120</v>
          </cell>
          <cell r="CK501" t="str">
            <v xml:space="preserve">III Mejorar si es posible.  Sería conveniente justificar la intervención y su rentabilidad. </v>
          </cell>
          <cell r="CL501" t="str">
            <v>Aceptable</v>
          </cell>
        </row>
        <row r="502">
          <cell r="CG502">
            <v>20</v>
          </cell>
          <cell r="CH502" t="str">
            <v>Alto</v>
          </cell>
          <cell r="CJ502">
            <v>150</v>
          </cell>
          <cell r="CK502" t="str">
            <v>II Corregir y adoptar medidas de control inmediato.  Sin embargo, suspenda actividades si el nivel de consecuencia está por encima de 60.</v>
          </cell>
          <cell r="CL502" t="str">
            <v>No Aceptable</v>
          </cell>
        </row>
        <row r="503">
          <cell r="CG503">
            <v>24</v>
          </cell>
          <cell r="CH503" t="str">
            <v>Muy Alto</v>
          </cell>
          <cell r="CJ503">
            <v>200</v>
          </cell>
          <cell r="CK503" t="str">
            <v>II Corregir y adoptar medidas de control inmediato.  Sin embargo, suspenda actividades si el nivel de consecuencia está por encima de 60.</v>
          </cell>
          <cell r="CL503" t="str">
            <v>No Aceptable</v>
          </cell>
        </row>
        <row r="504">
          <cell r="CG504">
            <v>30</v>
          </cell>
          <cell r="CH504" t="str">
            <v>Muy Alto</v>
          </cell>
          <cell r="CJ504">
            <v>240</v>
          </cell>
          <cell r="CK504" t="str">
            <v>II Corregir y adoptar medidas de control inmediato.  Sin embargo, suspenda actividades si el nivel de consecuencia está por encima de 60.</v>
          </cell>
          <cell r="CL504" t="str">
            <v>No Aceptable</v>
          </cell>
        </row>
        <row r="505">
          <cell r="CG505">
            <v>40</v>
          </cell>
          <cell r="CH505" t="str">
            <v>Muy Alto</v>
          </cell>
          <cell r="CJ505">
            <v>250</v>
          </cell>
          <cell r="CK505" t="str">
            <v>II Corregir y adoptar medidas de control inmediato.  Sin embargo, suspenda actividades si el nivel de consecuencia está por encima de 60.</v>
          </cell>
          <cell r="CL505" t="str">
            <v>No Aceptable</v>
          </cell>
        </row>
        <row r="506">
          <cell r="CJ506">
            <v>360</v>
          </cell>
          <cell r="CK506" t="str">
            <v>II Corregir y adoptar medidas de control inmediato.  Sin embargo, suspenda actividades si el nivel de consecuencia está por encima de 60.</v>
          </cell>
          <cell r="CL506" t="str">
            <v>No Aceptable</v>
          </cell>
        </row>
        <row r="507">
          <cell r="CJ507">
            <v>400</v>
          </cell>
          <cell r="CK507" t="str">
            <v>II Corregir y adoptar medidas de control inmediato.  Sin embargo, suspenda actividades si el nivel de consecuencia está por encima de 60.</v>
          </cell>
          <cell r="CL507" t="str">
            <v>No Aceptable</v>
          </cell>
        </row>
        <row r="508">
          <cell r="CJ508">
            <v>480</v>
          </cell>
          <cell r="CK508" t="str">
            <v>II Corregir y adoptar medidas de control inmediato.  Sin embargo, suspenda actividades si el nivel de consecuencia está por encima de 60.</v>
          </cell>
          <cell r="CL508" t="str">
            <v>No Aceptable</v>
          </cell>
        </row>
        <row r="509">
          <cell r="CJ509">
            <v>500</v>
          </cell>
          <cell r="CK509" t="str">
            <v>II Corregir y adoptar medidas de control inmediato.  Sin embargo, suspenda actividades si el nivel de consecuencia está por encima de 60.</v>
          </cell>
          <cell r="CL509" t="str">
            <v>No Aceptable</v>
          </cell>
        </row>
        <row r="510">
          <cell r="CJ510">
            <v>600</v>
          </cell>
          <cell r="CK510" t="str">
            <v>I Situación crítica.  Suspender actividades hasta que el riesgo esté bajo control.  Intervención urgente.</v>
          </cell>
          <cell r="CL510" t="str">
            <v>No Aceptable</v>
          </cell>
        </row>
        <row r="511">
          <cell r="CJ511">
            <v>800</v>
          </cell>
          <cell r="CK511" t="str">
            <v>I Situación crítica.  Suspender actividades hasta que el riesgo esté bajo control.  Intervención urgente.</v>
          </cell>
          <cell r="CL511" t="str">
            <v>No Aceptable</v>
          </cell>
        </row>
        <row r="512">
          <cell r="CJ512">
            <v>1000</v>
          </cell>
          <cell r="CK512" t="str">
            <v>I Situación crítica.  Suspender actividades hasta que el riesgo esté bajo control.  Intervención urgente.</v>
          </cell>
          <cell r="CL512" t="str">
            <v>No Aceptable</v>
          </cell>
        </row>
        <row r="513">
          <cell r="CJ513">
            <v>1200</v>
          </cell>
          <cell r="CK513" t="str">
            <v>I Situación crítica.  Suspender actividades hasta que el riesgo esté bajo control.  Intervención urgente.</v>
          </cell>
          <cell r="CL513" t="str">
            <v>No Aceptable</v>
          </cell>
        </row>
        <row r="514">
          <cell r="CJ514">
            <v>1440</v>
          </cell>
          <cell r="CK514" t="str">
            <v>I Situación crítica.  Suspender actividades hasta que el riesgo esté bajo control.  Intervención urgente.</v>
          </cell>
          <cell r="CL514" t="str">
            <v>No Aceptable</v>
          </cell>
        </row>
        <row r="515">
          <cell r="CJ515">
            <v>2000</v>
          </cell>
          <cell r="CK515" t="str">
            <v>I Situación crítica.  Suspender actividades hasta que el riesgo esté bajo control.  Intervención urgente.</v>
          </cell>
          <cell r="CL515" t="str">
            <v>No Aceptable</v>
          </cell>
        </row>
        <row r="516">
          <cell r="CJ516">
            <v>2400</v>
          </cell>
          <cell r="CK516" t="str">
            <v>I Situación crítica.  Suspender actividades hasta que el riesgo esté bajo control.  Intervención urgente.</v>
          </cell>
          <cell r="CL516" t="str">
            <v>No Aceptable</v>
          </cell>
        </row>
        <row r="517">
          <cell r="CJ517">
            <v>4000</v>
          </cell>
          <cell r="CK517" t="str">
            <v>I Situación crítica.  Suspender actividades hasta que el riesgo esté bajo control.  Intervención urgente.</v>
          </cell>
          <cell r="CL517" t="str">
            <v>No Aceptable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8" sqref="B8"/>
    </sheetView>
  </sheetViews>
  <sheetFormatPr baseColWidth="10" defaultRowHeight="15" x14ac:dyDescent="0.25"/>
  <cols>
    <col min="1" max="1" width="23.42578125" customWidth="1"/>
    <col min="2" max="2" width="73.42578125" customWidth="1"/>
    <col min="3" max="3" width="25" customWidth="1"/>
    <col min="4" max="4" width="24.5703125" customWidth="1"/>
  </cols>
  <sheetData>
    <row r="1" spans="1:7" ht="56.25" customHeight="1" x14ac:dyDescent="0.25">
      <c r="A1" s="98"/>
      <c r="B1" s="120" t="s">
        <v>205</v>
      </c>
      <c r="C1" s="121"/>
      <c r="D1" s="99" t="s">
        <v>300</v>
      </c>
    </row>
    <row r="2" spans="1:7" ht="29.25" customHeight="1" x14ac:dyDescent="0.25">
      <c r="B2" s="103"/>
      <c r="C2" s="104"/>
    </row>
    <row r="3" spans="1:7" ht="27.75" customHeight="1" x14ac:dyDescent="0.25">
      <c r="A3" s="119" t="s">
        <v>254</v>
      </c>
      <c r="B3" s="119"/>
      <c r="C3" s="119"/>
      <c r="D3" s="119"/>
      <c r="G3" s="93"/>
    </row>
    <row r="4" spans="1:7" ht="24" customHeight="1" x14ac:dyDescent="0.25">
      <c r="A4" s="105" t="s">
        <v>244</v>
      </c>
      <c r="B4" s="94" t="s">
        <v>257</v>
      </c>
      <c r="C4" s="94" t="s">
        <v>243</v>
      </c>
      <c r="D4" s="94" t="s">
        <v>255</v>
      </c>
    </row>
    <row r="5" spans="1:7" ht="24.75" customHeight="1" x14ac:dyDescent="0.25">
      <c r="A5" s="95"/>
      <c r="B5" s="96"/>
      <c r="C5" s="97"/>
      <c r="D5" s="98"/>
    </row>
    <row r="6" spans="1:7" ht="24.75" customHeight="1" x14ac:dyDescent="0.25">
      <c r="A6" s="6"/>
      <c r="B6" s="3"/>
      <c r="C6" s="1"/>
      <c r="D6" s="98"/>
    </row>
    <row r="7" spans="1:7" ht="24.75" customHeight="1" x14ac:dyDescent="0.25">
      <c r="A7" s="6"/>
      <c r="B7" s="3"/>
      <c r="C7" s="1"/>
      <c r="D7" s="98"/>
    </row>
    <row r="8" spans="1:7" ht="24.75" customHeight="1" x14ac:dyDescent="0.25">
      <c r="A8" s="6"/>
      <c r="B8" s="3"/>
      <c r="C8" s="2"/>
      <c r="D8" s="98"/>
    </row>
    <row r="9" spans="1:7" ht="24.75" customHeight="1" x14ac:dyDescent="0.25">
      <c r="A9" s="6"/>
      <c r="B9" s="4"/>
      <c r="C9" s="2"/>
      <c r="D9" s="98"/>
    </row>
    <row r="10" spans="1:7" ht="24.75" customHeight="1" x14ac:dyDescent="0.25">
      <c r="A10" s="6"/>
      <c r="B10" s="8"/>
      <c r="C10" s="1"/>
      <c r="D10" s="98"/>
    </row>
    <row r="11" spans="1:7" ht="30.75" customHeight="1" x14ac:dyDescent="0.25">
      <c r="A11" s="6"/>
      <c r="B11" s="5"/>
      <c r="C11" s="7"/>
      <c r="D11" s="98"/>
    </row>
  </sheetData>
  <mergeCells count="2">
    <mergeCell ref="A3:D3"/>
    <mergeCell ref="B1:C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Z39"/>
  <sheetViews>
    <sheetView topLeftCell="I1" zoomScale="55" zoomScaleNormal="55" zoomScaleSheetLayoutView="70" zoomScalePageLayoutView="70" workbookViewId="0">
      <selection activeCell="Z6" sqref="Z6"/>
    </sheetView>
  </sheetViews>
  <sheetFormatPr baseColWidth="10" defaultColWidth="11.42578125" defaultRowHeight="19.5" x14ac:dyDescent="0.25"/>
  <cols>
    <col min="1" max="1" width="30.140625" style="29" customWidth="1"/>
    <col min="2" max="2" width="8" style="30" customWidth="1"/>
    <col min="3" max="3" width="9" style="30" customWidth="1"/>
    <col min="4" max="6" width="3.42578125" style="31" customWidth="1"/>
    <col min="7" max="7" width="3.42578125" style="30" customWidth="1"/>
    <col min="8" max="8" width="20.7109375" style="30" customWidth="1"/>
    <col min="9" max="10" width="26.42578125" style="30" customWidth="1"/>
    <col min="11" max="11" width="30.42578125" style="30" customWidth="1"/>
    <col min="12" max="13" width="6.85546875" style="31" customWidth="1"/>
    <col min="14" max="17" width="11.42578125" style="31" customWidth="1"/>
    <col min="18" max="18" width="23.7109375" style="30" customWidth="1"/>
    <col min="19" max="19" width="24.42578125" style="30" customWidth="1"/>
    <col min="20" max="20" width="24.7109375" style="30" customWidth="1"/>
    <col min="21" max="21" width="27.5703125" style="30" customWidth="1"/>
    <col min="22" max="22" width="6.42578125" style="31" customWidth="1"/>
    <col min="23" max="23" width="13.28515625" style="31" customWidth="1"/>
    <col min="24" max="24" width="14.42578125" style="31" customWidth="1"/>
    <col min="25" max="25" width="8.28515625" style="31" customWidth="1"/>
    <col min="26" max="26" width="39.140625" style="32" customWidth="1"/>
    <col min="27" max="16384" width="11.42578125" style="23"/>
  </cols>
  <sheetData>
    <row r="1" spans="1:26" ht="85.5" customHeight="1" x14ac:dyDescent="0.25">
      <c r="A1" s="135"/>
      <c r="B1" s="136"/>
      <c r="C1" s="134" t="s">
        <v>205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06" t="s">
        <v>256</v>
      </c>
    </row>
    <row r="2" spans="1:26" s="24" customFormat="1" ht="30.75" customHeight="1" x14ac:dyDescent="0.25">
      <c r="A2" s="80" t="s">
        <v>146</v>
      </c>
      <c r="B2" s="147" t="s">
        <v>259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9"/>
    </row>
    <row r="3" spans="1:26" s="25" customFormat="1" ht="37.5" customHeight="1" x14ac:dyDescent="0.25">
      <c r="A3" s="81" t="s">
        <v>147</v>
      </c>
      <c r="B3" s="150">
        <v>45237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9"/>
    </row>
    <row r="4" spans="1:26" s="26" customFormat="1" ht="41.25" customHeight="1" x14ac:dyDescent="0.25">
      <c r="A4" s="137" t="s">
        <v>201</v>
      </c>
      <c r="B4" s="138" t="s">
        <v>193</v>
      </c>
      <c r="C4" s="139"/>
      <c r="D4" s="138" t="s">
        <v>2</v>
      </c>
      <c r="E4" s="140"/>
      <c r="F4" s="140"/>
      <c r="G4" s="139"/>
      <c r="H4" s="141" t="s">
        <v>7</v>
      </c>
      <c r="I4" s="143" t="s">
        <v>204</v>
      </c>
      <c r="J4" s="143" t="s">
        <v>203</v>
      </c>
      <c r="K4" s="143" t="s">
        <v>142</v>
      </c>
      <c r="L4" s="122" t="s">
        <v>202</v>
      </c>
      <c r="M4" s="123"/>
      <c r="N4" s="123"/>
      <c r="O4" s="124"/>
      <c r="P4" s="82"/>
      <c r="Q4" s="151" t="s">
        <v>148</v>
      </c>
      <c r="R4" s="153" t="s">
        <v>149</v>
      </c>
      <c r="S4" s="153"/>
      <c r="T4" s="153"/>
      <c r="U4" s="153"/>
      <c r="V4" s="151" t="s">
        <v>191</v>
      </c>
      <c r="W4" s="83"/>
      <c r="X4" s="145" t="s">
        <v>198</v>
      </c>
      <c r="Y4" s="151" t="s">
        <v>143</v>
      </c>
      <c r="Z4" s="125" t="s">
        <v>144</v>
      </c>
    </row>
    <row r="5" spans="1:26" s="26" customFormat="1" ht="147.94999999999999" customHeight="1" x14ac:dyDescent="0.25">
      <c r="A5" s="137"/>
      <c r="B5" s="84" t="s">
        <v>0</v>
      </c>
      <c r="C5" s="84" t="s">
        <v>1</v>
      </c>
      <c r="D5" s="85" t="s">
        <v>3</v>
      </c>
      <c r="E5" s="85" t="s">
        <v>4</v>
      </c>
      <c r="F5" s="85" t="s">
        <v>5</v>
      </c>
      <c r="G5" s="86" t="s">
        <v>6</v>
      </c>
      <c r="H5" s="142"/>
      <c r="I5" s="144"/>
      <c r="J5" s="144" t="s">
        <v>8</v>
      </c>
      <c r="K5" s="144" t="s">
        <v>9</v>
      </c>
      <c r="L5" s="85" t="s">
        <v>126</v>
      </c>
      <c r="M5" s="85" t="s">
        <v>194</v>
      </c>
      <c r="N5" s="85" t="s">
        <v>142</v>
      </c>
      <c r="O5" s="85" t="s">
        <v>195</v>
      </c>
      <c r="P5" s="85" t="s">
        <v>196</v>
      </c>
      <c r="Q5" s="152"/>
      <c r="R5" s="88" t="s">
        <v>150</v>
      </c>
      <c r="S5" s="88" t="s">
        <v>151</v>
      </c>
      <c r="T5" s="88" t="s">
        <v>152</v>
      </c>
      <c r="U5" s="88" t="s">
        <v>153</v>
      </c>
      <c r="V5" s="152"/>
      <c r="W5" s="87" t="s">
        <v>197</v>
      </c>
      <c r="X5" s="146"/>
      <c r="Y5" s="152"/>
      <c r="Z5" s="126"/>
    </row>
    <row r="6" spans="1:26" s="28" customFormat="1" ht="156" customHeight="1" x14ac:dyDescent="0.25">
      <c r="A6" s="127" t="s">
        <v>260</v>
      </c>
      <c r="B6" s="127" t="s">
        <v>199</v>
      </c>
      <c r="C6" s="127"/>
      <c r="D6" s="127" t="s">
        <v>199</v>
      </c>
      <c r="E6" s="127"/>
      <c r="F6" s="127"/>
      <c r="G6" s="127" t="s">
        <v>199</v>
      </c>
      <c r="H6" s="127" t="s">
        <v>271</v>
      </c>
      <c r="I6" s="79" t="s">
        <v>26</v>
      </c>
      <c r="J6" s="78" t="s">
        <v>261</v>
      </c>
      <c r="K6" s="79" t="s">
        <v>24</v>
      </c>
      <c r="L6" s="89" t="s">
        <v>184</v>
      </c>
      <c r="M6" s="90">
        <f>VLOOKUP(L6,'MAPAS DE RIESGOS INHER Y RESID'!$E$3:$F$7,2,FALSE)</f>
        <v>2</v>
      </c>
      <c r="N6" s="89" t="s">
        <v>189</v>
      </c>
      <c r="O6" s="90">
        <f>VLOOKUP(N6,'MAPAS DE RIESGOS INHER Y RESID'!$O$3:$P$7,2,FALSE)</f>
        <v>256</v>
      </c>
      <c r="P6" s="90">
        <f>M6*O6</f>
        <v>512</v>
      </c>
      <c r="Q6" s="89" t="str">
        <f>IF(OR('MAPAS DE RIESGOS INHER Y RESID'!$G$7=P6,P6&lt;'MAPAS DE RIESGOS INHER Y RESID'!$G$3+1),'MAPAS DE RIESGOS INHER Y RESID'!$M$6,IF(OR('MAPAS DE RIESGOS INHER Y RESID'!$H$5=P6,P6&lt;'MAPAS DE RIESGOS INHER Y RESID'!$I$5+1),'MAPAS DE RIESGOS INHER Y RESID'!$M$5,IF(OR('MAPAS DE RIESGOS INHER Y RESID'!$I$4=P6,P6&lt;'MAPAS DE RIESGOS INHER Y RESID'!$J$4+1),'MAPAS DE RIESGOS INHER Y RESID'!$M$4,'MAPAS DE RIESGOS INHER Y RESID'!$M$3)))</f>
        <v>ALTO</v>
      </c>
      <c r="R6" s="77"/>
      <c r="S6" s="77"/>
      <c r="T6" s="77" t="s">
        <v>272</v>
      </c>
      <c r="U6" s="27" t="s">
        <v>258</v>
      </c>
      <c r="V6" s="89" t="s">
        <v>179</v>
      </c>
      <c r="W6" s="91">
        <f>VLOOKUP(V6,'MAPAS DE RIESGOS INHER Y RESID'!$E$16:$F$18,2,FALSE)</f>
        <v>0.9</v>
      </c>
      <c r="X6" s="92">
        <f>P6-(W6*P6)</f>
        <v>51.199999999999989</v>
      </c>
      <c r="Y6" s="89" t="str">
        <f>IF(OR('MAPAS DE RIESGOS INHER Y RESID'!$G$18=X6,X6&lt;'MAPAS DE RIESGOS INHER Y RESID'!$G$16+1),'MAPAS DE RIESGOS INHER Y RESID'!$M$19,IF(OR('MAPAS DE RIESGOS INHER Y RESID'!$H$17=X6,X6&lt;'MAPAS DE RIESGOS INHER Y RESID'!$I$18+1),'MAPAS DE RIESGOS INHER Y RESID'!$M$18,IF(OR('MAPAS DE RIESGOS INHER Y RESID'!$I$17=X6,X6&lt;'MAPAS DE RIESGOS INHER Y RESID'!$J$17+1),'MAPAS DE RIESGOS INHER Y RESID'!$M$17,'MAPAS DE RIESGOS INHER Y RESID'!$M$16)))</f>
        <v>MODERADO</v>
      </c>
      <c r="Z6" s="77" t="str">
        <f>VLOOKUP(Y6,'TABLA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" spans="1:26" s="28" customFormat="1" ht="141" customHeight="1" x14ac:dyDescent="0.25">
      <c r="A7" s="128"/>
      <c r="B7" s="128"/>
      <c r="C7" s="128"/>
      <c r="D7" s="128"/>
      <c r="E7" s="128"/>
      <c r="F7" s="128"/>
      <c r="G7" s="128"/>
      <c r="H7" s="128"/>
      <c r="I7" s="79" t="s">
        <v>32</v>
      </c>
      <c r="J7" s="78" t="s">
        <v>230</v>
      </c>
      <c r="K7" s="79" t="s">
        <v>24</v>
      </c>
      <c r="L7" s="89" t="s">
        <v>184</v>
      </c>
      <c r="M7" s="90">
        <f>VLOOKUP(L7,'MAPAS DE RIESGOS INHER Y RESID'!$E$3:$F$7,2,FALSE)</f>
        <v>2</v>
      </c>
      <c r="N7" s="89" t="s">
        <v>188</v>
      </c>
      <c r="O7" s="90">
        <f>VLOOKUP(N7,'MAPAS DE RIESGOS INHER Y RESID'!$O$3:$P$7,2,FALSE)</f>
        <v>16</v>
      </c>
      <c r="P7" s="90">
        <f t="shared" ref="P7:P39" si="0">M7*O7</f>
        <v>32</v>
      </c>
      <c r="Q7" s="89" t="str">
        <f>IF(OR('MAPAS DE RIESGOS INHER Y RESID'!$G$7=P7,P7&lt;'MAPAS DE RIESGOS INHER Y RESID'!$G$3+1),'MAPAS DE RIESGOS INHER Y RESID'!$M$6,IF(OR('MAPAS DE RIESGOS INHER Y RESID'!$H$5=P7,P7&lt;'MAPAS DE RIESGOS INHER Y RESID'!$I$5+1),'MAPAS DE RIESGOS INHER Y RESID'!$M$5,IF(OR('MAPAS DE RIESGOS INHER Y RESID'!$I$4=P7,P7&lt;'MAPAS DE RIESGOS INHER Y RESID'!$J$4+1),'MAPAS DE RIESGOS INHER Y RESID'!$M$4,'MAPAS DE RIESGOS INHER Y RESID'!$M$3)))</f>
        <v>MODERADO</v>
      </c>
      <c r="R7" s="77"/>
      <c r="S7" s="77" t="s">
        <v>273</v>
      </c>
      <c r="T7" s="77" t="s">
        <v>272</v>
      </c>
      <c r="U7" s="27" t="s">
        <v>258</v>
      </c>
      <c r="V7" s="89" t="s">
        <v>179</v>
      </c>
      <c r="W7" s="91">
        <f>VLOOKUP(V7,'MAPAS DE RIESGOS INHER Y RESID'!$E$16:$F$18,2,FALSE)</f>
        <v>0.9</v>
      </c>
      <c r="X7" s="92">
        <f t="shared" ref="X7:X39" si="1">P7-(W7*P7)</f>
        <v>3.1999999999999993</v>
      </c>
      <c r="Y7" s="89" t="str">
        <f>IF(OR('MAPAS DE RIESGOS INHER Y RESID'!$G$18=X7,X7&lt;'MAPAS DE RIESGOS INHER Y RESID'!$G$16+1),'MAPAS DE RIESGOS INHER Y RESID'!$M$19,IF(OR('MAPAS DE RIESGOS INHER Y RESID'!$H$17=X7,X7&lt;'MAPAS DE RIESGOS INHER Y RESID'!$I$18+1),'MAPAS DE RIESGOS INHER Y RESID'!$M$18,IF(OR('MAPAS DE RIESGOS INHER Y RESID'!$I$17=X7,X7&lt;'MAPAS DE RIESGOS INHER Y RESID'!$J$17+1),'MAPAS DE RIESGOS INHER Y RESID'!$M$17,'MAPAS DE RIESGOS INHER Y RESID'!$M$16)))</f>
        <v>BAJO</v>
      </c>
      <c r="Z7" s="77" t="str">
        <f>VLOOKUP(Y7,'TABLA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" spans="1:26" s="28" customFormat="1" ht="141" customHeight="1" x14ac:dyDescent="0.25">
      <c r="A8" s="128"/>
      <c r="B8" s="128"/>
      <c r="C8" s="128"/>
      <c r="D8" s="128"/>
      <c r="E8" s="128"/>
      <c r="F8" s="128"/>
      <c r="G8" s="128"/>
      <c r="H8" s="128"/>
      <c r="I8" s="79" t="s">
        <v>16</v>
      </c>
      <c r="J8" s="78" t="s">
        <v>17</v>
      </c>
      <c r="K8" s="79" t="s">
        <v>18</v>
      </c>
      <c r="L8" s="89" t="s">
        <v>178</v>
      </c>
      <c r="M8" s="90">
        <f>VLOOKUP(L8,'MAPAS DE RIESGOS INHER Y RESID'!$E$3:$F$7,2,FALSE)</f>
        <v>3</v>
      </c>
      <c r="N8" s="89" t="s">
        <v>188</v>
      </c>
      <c r="O8" s="90">
        <f>VLOOKUP(N8,'MAPAS DE RIESGOS INHER Y RESID'!$O$3:$P$7,2,FALSE)</f>
        <v>16</v>
      </c>
      <c r="P8" s="90">
        <f t="shared" si="0"/>
        <v>48</v>
      </c>
      <c r="Q8" s="89" t="str">
        <f>IF(OR('MAPAS DE RIESGOS INHER Y RESID'!$G$7=P8,P8&lt;'MAPAS DE RIESGOS INHER Y RESID'!$G$3+1),'MAPAS DE RIESGOS INHER Y RESID'!$M$6,IF(OR('MAPAS DE RIESGOS INHER Y RESID'!$H$5=P8,P8&lt;'MAPAS DE RIESGOS INHER Y RESID'!$I$5+1),'MAPAS DE RIESGOS INHER Y RESID'!$M$5,IF(OR('MAPAS DE RIESGOS INHER Y RESID'!$I$4=P8,P8&lt;'MAPAS DE RIESGOS INHER Y RESID'!$J$4+1),'MAPAS DE RIESGOS INHER Y RESID'!$M$4,'MAPAS DE RIESGOS INHER Y RESID'!$M$3)))</f>
        <v>MODERADO</v>
      </c>
      <c r="R8" s="77"/>
      <c r="S8" s="77" t="s">
        <v>274</v>
      </c>
      <c r="T8" s="27" t="s">
        <v>275</v>
      </c>
      <c r="U8" s="27" t="s">
        <v>276</v>
      </c>
      <c r="V8" s="89" t="s">
        <v>179</v>
      </c>
      <c r="W8" s="91">
        <f>VLOOKUP(V8,'MAPAS DE RIESGOS INHER Y RESID'!$E$16:$F$18,2,FALSE)</f>
        <v>0.9</v>
      </c>
      <c r="X8" s="92">
        <f t="shared" si="1"/>
        <v>4.7999999999999972</v>
      </c>
      <c r="Y8" s="89" t="str">
        <f>IF(OR('MAPAS DE RIESGOS INHER Y RESID'!$G$18=X8,X8&lt;'MAPAS DE RIESGOS INHER Y RESID'!$G$16+1),'MAPAS DE RIESGOS INHER Y RESID'!$M$19,IF(OR('MAPAS DE RIESGOS INHER Y RESID'!$H$17=X8,X8&lt;'MAPAS DE RIESGOS INHER Y RESID'!$I$18+1),'MAPAS DE RIESGOS INHER Y RESID'!$M$18,IF(OR('MAPAS DE RIESGOS INHER Y RESID'!$I$17=X8,X8&lt;'MAPAS DE RIESGOS INHER Y RESID'!$J$17+1),'MAPAS DE RIESGOS INHER Y RESID'!$M$17,'MAPAS DE RIESGOS INHER Y RESID'!$M$16)))</f>
        <v>BAJO</v>
      </c>
      <c r="Z8" s="77" t="str">
        <f>VLOOKUP(Y8,'TABLA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" spans="1:26" ht="136.5" customHeight="1" x14ac:dyDescent="0.25">
      <c r="A9" s="128"/>
      <c r="B9" s="128"/>
      <c r="C9" s="128"/>
      <c r="D9" s="128"/>
      <c r="E9" s="128"/>
      <c r="F9" s="128"/>
      <c r="G9" s="128"/>
      <c r="H9" s="128"/>
      <c r="I9" s="79" t="s">
        <v>52</v>
      </c>
      <c r="J9" s="78" t="s">
        <v>262</v>
      </c>
      <c r="K9" s="79" t="s">
        <v>53</v>
      </c>
      <c r="L9" s="89" t="s">
        <v>184</v>
      </c>
      <c r="M9" s="90">
        <f>VLOOKUP(L9,'MAPAS DE RIESGOS INHER Y RESID'!$E$3:$F$7,2,FALSE)</f>
        <v>2</v>
      </c>
      <c r="N9" s="89" t="s">
        <v>186</v>
      </c>
      <c r="O9" s="90">
        <f>VLOOKUP(N9,'MAPAS DE RIESGOS INHER Y RESID'!$O$3:$P$7,2,FALSE)</f>
        <v>2</v>
      </c>
      <c r="P9" s="90">
        <f t="shared" si="0"/>
        <v>4</v>
      </c>
      <c r="Q9" s="89" t="str">
        <f>IF(OR('MAPAS DE RIESGOS INHER Y RESID'!$G$7=P9,P9&lt;'MAPAS DE RIESGOS INHER Y RESID'!$G$3+1),'MAPAS DE RIESGOS INHER Y RESID'!$M$6,IF(OR('MAPAS DE RIESGOS INHER Y RESID'!$H$5=P9,P9&lt;'MAPAS DE RIESGOS INHER Y RESID'!$I$5+1),'MAPAS DE RIESGOS INHER Y RESID'!$M$5,IF(OR('MAPAS DE RIESGOS INHER Y RESID'!$I$4=P9,P9&lt;'MAPAS DE RIESGOS INHER Y RESID'!$J$4+1),'MAPAS DE RIESGOS INHER Y RESID'!$M$4,'MAPAS DE RIESGOS INHER Y RESID'!$M$3)))</f>
        <v>BAJO</v>
      </c>
      <c r="R9" s="77" t="s">
        <v>277</v>
      </c>
      <c r="S9" s="77"/>
      <c r="T9" s="77" t="s">
        <v>278</v>
      </c>
      <c r="U9" s="77"/>
      <c r="V9" s="89" t="s">
        <v>178</v>
      </c>
      <c r="W9" s="91">
        <f>VLOOKUP(V9,'MAPAS DE RIESGOS INHER Y RESID'!$E$16:$F$18,2,FALSE)</f>
        <v>0.4</v>
      </c>
      <c r="X9" s="92">
        <f t="shared" si="1"/>
        <v>2.4</v>
      </c>
      <c r="Y9" s="89" t="str">
        <f>IF(OR('MAPAS DE RIESGOS INHER Y RESID'!$G$18=X9,X9&lt;'MAPAS DE RIESGOS INHER Y RESID'!$G$16+1),'MAPAS DE RIESGOS INHER Y RESID'!$M$19,IF(OR('MAPAS DE RIESGOS INHER Y RESID'!$H$17=X9,X9&lt;'MAPAS DE RIESGOS INHER Y RESID'!$I$18+1),'MAPAS DE RIESGOS INHER Y RESID'!$M$18,IF(OR('MAPAS DE RIESGOS INHER Y RESID'!$I$17=X9,X9&lt;'MAPAS DE RIESGOS INHER Y RESID'!$J$17+1),'MAPAS DE RIESGOS INHER Y RESID'!$M$17,'MAPAS DE RIESGOS INHER Y RESID'!$M$16)))</f>
        <v>BAJO</v>
      </c>
      <c r="Z9" s="77" t="str">
        <f>VLOOKUP(Y9,'TABLA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" spans="1:26" ht="142.5" customHeight="1" x14ac:dyDescent="0.25">
      <c r="A10" s="128"/>
      <c r="B10" s="128"/>
      <c r="C10" s="128"/>
      <c r="D10" s="128"/>
      <c r="E10" s="128"/>
      <c r="F10" s="128"/>
      <c r="G10" s="128"/>
      <c r="H10" s="128"/>
      <c r="I10" s="79" t="s">
        <v>58</v>
      </c>
      <c r="J10" s="78" t="s">
        <v>208</v>
      </c>
      <c r="K10" s="79" t="s">
        <v>59</v>
      </c>
      <c r="L10" s="89" t="s">
        <v>184</v>
      </c>
      <c r="M10" s="90">
        <f>VLOOKUP(L10,'MAPAS DE RIESGOS INHER Y RESID'!$E$3:$F$7,2,FALSE)</f>
        <v>2</v>
      </c>
      <c r="N10" s="89" t="s">
        <v>186</v>
      </c>
      <c r="O10" s="90">
        <f>VLOOKUP(N10,'MAPAS DE RIESGOS INHER Y RESID'!$O$3:$P$7,2,FALSE)</f>
        <v>2</v>
      </c>
      <c r="P10" s="90">
        <f t="shared" si="0"/>
        <v>4</v>
      </c>
      <c r="Q10" s="89" t="str">
        <f>IF(OR('MAPAS DE RIESGOS INHER Y RESID'!$G$7=P10,P10&lt;'MAPAS DE RIESGOS INHER Y RESID'!$G$3+1),'MAPAS DE RIESGOS INHER Y RESID'!$M$6,IF(OR('MAPAS DE RIESGOS INHER Y RESID'!$H$5=P10,P10&lt;'MAPAS DE RIESGOS INHER Y RESID'!$I$5+1),'MAPAS DE RIESGOS INHER Y RESID'!$M$5,IF(OR('MAPAS DE RIESGOS INHER Y RESID'!$I$4=P10,P10&lt;'MAPAS DE RIESGOS INHER Y RESID'!$J$4+1),'MAPAS DE RIESGOS INHER Y RESID'!$M$4,'MAPAS DE RIESGOS INHER Y RESID'!$M$3)))</f>
        <v>BAJO</v>
      </c>
      <c r="R10" s="77" t="s">
        <v>279</v>
      </c>
      <c r="S10" s="77"/>
      <c r="T10" s="77" t="s">
        <v>278</v>
      </c>
      <c r="U10" s="77"/>
      <c r="V10" s="89" t="s">
        <v>178</v>
      </c>
      <c r="W10" s="91">
        <f>VLOOKUP(V10,'MAPAS DE RIESGOS INHER Y RESID'!$E$16:$F$18,2,FALSE)</f>
        <v>0.4</v>
      </c>
      <c r="X10" s="92">
        <f t="shared" si="1"/>
        <v>2.4</v>
      </c>
      <c r="Y10" s="89" t="str">
        <f>IF(OR('MAPAS DE RIESGOS INHER Y RESID'!$G$18=X10,X10&lt;'MAPAS DE RIESGOS INHER Y RESID'!$G$16+1),'MAPAS DE RIESGOS INHER Y RESID'!$M$19,IF(OR('MAPAS DE RIESGOS INHER Y RESID'!$H$17=X10,X10&lt;'MAPAS DE RIESGOS INHER Y RESID'!$I$18+1),'MAPAS DE RIESGOS INHER Y RESID'!$M$18,IF(OR('MAPAS DE RIESGOS INHER Y RESID'!$I$17=X10,X10&lt;'MAPAS DE RIESGOS INHER Y RESID'!$J$17+1),'MAPAS DE RIESGOS INHER Y RESID'!$M$17,'MAPAS DE RIESGOS INHER Y RESID'!$M$16)))</f>
        <v>BAJO</v>
      </c>
      <c r="Z10" s="77" t="str">
        <f>VLOOKUP(Y10,'TABLA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" spans="1:26" ht="133.5" customHeight="1" x14ac:dyDescent="0.25">
      <c r="A11" s="128"/>
      <c r="B11" s="128"/>
      <c r="C11" s="128"/>
      <c r="D11" s="128"/>
      <c r="E11" s="128"/>
      <c r="F11" s="128"/>
      <c r="G11" s="128"/>
      <c r="H11" s="128"/>
      <c r="I11" s="79" t="s">
        <v>60</v>
      </c>
      <c r="J11" s="78" t="s">
        <v>263</v>
      </c>
      <c r="K11" s="79" t="s">
        <v>61</v>
      </c>
      <c r="L11" s="89" t="s">
        <v>184</v>
      </c>
      <c r="M11" s="90">
        <f>VLOOKUP(L11,'MAPAS DE RIESGOS INHER Y RESID'!$E$3:$F$7,2,FALSE)</f>
        <v>2</v>
      </c>
      <c r="N11" s="89" t="s">
        <v>187</v>
      </c>
      <c r="O11" s="90">
        <f>VLOOKUP(N11,'MAPAS DE RIESGOS INHER Y RESID'!$O$3:$P$7,2,FALSE)</f>
        <v>4</v>
      </c>
      <c r="P11" s="90">
        <f t="shared" si="0"/>
        <v>8</v>
      </c>
      <c r="Q11" s="89" t="str">
        <f>IF(OR('MAPAS DE RIESGOS INHER Y RESID'!$G$7=P11,P11&lt;'MAPAS DE RIESGOS INHER Y RESID'!$G$3+1),'MAPAS DE RIESGOS INHER Y RESID'!$M$6,IF(OR('MAPAS DE RIESGOS INHER Y RESID'!$H$5=P11,P11&lt;'MAPAS DE RIESGOS INHER Y RESID'!$I$5+1),'MAPAS DE RIESGOS INHER Y RESID'!$M$5,IF(OR('MAPAS DE RIESGOS INHER Y RESID'!$I$4=P11,P11&lt;'MAPAS DE RIESGOS INHER Y RESID'!$J$4+1),'MAPAS DE RIESGOS INHER Y RESID'!$M$4,'MAPAS DE RIESGOS INHER Y RESID'!$M$3)))</f>
        <v>BAJO</v>
      </c>
      <c r="R11" s="77"/>
      <c r="S11" s="77"/>
      <c r="T11" s="77" t="s">
        <v>280</v>
      </c>
      <c r="U11" s="107" t="s">
        <v>281</v>
      </c>
      <c r="V11" s="89" t="s">
        <v>179</v>
      </c>
      <c r="W11" s="91">
        <f>VLOOKUP(V11,'MAPAS DE RIESGOS INHER Y RESID'!$E$16:$F$18,2,FALSE)</f>
        <v>0.9</v>
      </c>
      <c r="X11" s="92">
        <f t="shared" si="1"/>
        <v>0.79999999999999982</v>
      </c>
      <c r="Y11" s="89" t="str">
        <f>IF(OR('MAPAS DE RIESGOS INHER Y RESID'!$G$18=X11,X11&lt;'MAPAS DE RIESGOS INHER Y RESID'!$G$16+1),'MAPAS DE RIESGOS INHER Y RESID'!$M$19,IF(OR('MAPAS DE RIESGOS INHER Y RESID'!$H$17=X11,X11&lt;'MAPAS DE RIESGOS INHER Y RESID'!$I$18+1),'MAPAS DE RIESGOS INHER Y RESID'!$M$18,IF(OR('MAPAS DE RIESGOS INHER Y RESID'!$I$17=X11,X11&lt;'MAPAS DE RIESGOS INHER Y RESID'!$J$17+1),'MAPAS DE RIESGOS INHER Y RESID'!$M$17,'MAPAS DE RIESGOS INHER Y RESID'!$M$16)))</f>
        <v>BAJO</v>
      </c>
      <c r="Z11" s="77" t="str">
        <f>VLOOKUP(Y11,'TABLA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" spans="1:26" ht="133.5" customHeight="1" x14ac:dyDescent="0.25">
      <c r="A12" s="128"/>
      <c r="B12" s="128"/>
      <c r="C12" s="128"/>
      <c r="D12" s="128"/>
      <c r="E12" s="128"/>
      <c r="F12" s="128"/>
      <c r="G12" s="128"/>
      <c r="H12" s="128"/>
      <c r="I12" s="79" t="s">
        <v>62</v>
      </c>
      <c r="J12" s="78" t="s">
        <v>265</v>
      </c>
      <c r="K12" s="79" t="s">
        <v>63</v>
      </c>
      <c r="L12" s="89" t="s">
        <v>184</v>
      </c>
      <c r="M12" s="90">
        <f>VLOOKUP(L12,'MAPAS DE RIESGOS INHER Y RESID'!$E$3:$F$7,2,FALSE)</f>
        <v>2</v>
      </c>
      <c r="N12" s="89" t="s">
        <v>187</v>
      </c>
      <c r="O12" s="90">
        <f>VLOOKUP(N12,'MAPAS DE RIESGOS INHER Y RESID'!$O$3:$P$7,2,FALSE)</f>
        <v>4</v>
      </c>
      <c r="P12" s="90">
        <f t="shared" si="0"/>
        <v>8</v>
      </c>
      <c r="Q12" s="89" t="str">
        <f>IF(OR('MAPAS DE RIESGOS INHER Y RESID'!$G$7=P12,P12&lt;'MAPAS DE RIESGOS INHER Y RESID'!$G$3+1),'MAPAS DE RIESGOS INHER Y RESID'!$M$6,IF(OR('MAPAS DE RIESGOS INHER Y RESID'!$H$5=P12,P12&lt;'MAPAS DE RIESGOS INHER Y RESID'!$I$5+1),'MAPAS DE RIESGOS INHER Y RESID'!$M$5,IF(OR('MAPAS DE RIESGOS INHER Y RESID'!$I$4=P12,P12&lt;'MAPAS DE RIESGOS INHER Y RESID'!$J$4+1),'MAPAS DE RIESGOS INHER Y RESID'!$M$4,'MAPAS DE RIESGOS INHER Y RESID'!$M$3)))</f>
        <v>BAJO</v>
      </c>
      <c r="R12" s="77" t="s">
        <v>282</v>
      </c>
      <c r="S12" s="77"/>
      <c r="T12" s="107"/>
      <c r="U12" s="107" t="s">
        <v>283</v>
      </c>
      <c r="V12" s="89" t="s">
        <v>178</v>
      </c>
      <c r="W12" s="91">
        <f>VLOOKUP(V12,'MAPAS DE RIESGOS INHER Y RESID'!$E$16:$F$18,2,FALSE)</f>
        <v>0.4</v>
      </c>
      <c r="X12" s="92">
        <f t="shared" si="1"/>
        <v>4.8</v>
      </c>
      <c r="Y12" s="89" t="str">
        <f>IF(OR('MAPAS DE RIESGOS INHER Y RESID'!$G$18=X12,X12&lt;'MAPAS DE RIESGOS INHER Y RESID'!$G$16+1),'MAPAS DE RIESGOS INHER Y RESID'!$M$19,IF(OR('MAPAS DE RIESGOS INHER Y RESID'!$H$17=X12,X12&lt;'MAPAS DE RIESGOS INHER Y RESID'!$I$18+1),'MAPAS DE RIESGOS INHER Y RESID'!$M$18,IF(OR('MAPAS DE RIESGOS INHER Y RESID'!$I$17=X12,X12&lt;'MAPAS DE RIESGOS INHER Y RESID'!$J$17+1),'MAPAS DE RIESGOS INHER Y RESID'!$M$17,'MAPAS DE RIESGOS INHER Y RESID'!$M$16)))</f>
        <v>BAJO</v>
      </c>
      <c r="Z12" s="77" t="str">
        <f>VLOOKUP(Y12,'TABLA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" spans="1:26" ht="133.5" customHeight="1" x14ac:dyDescent="0.25">
      <c r="A13" s="128"/>
      <c r="B13" s="128"/>
      <c r="C13" s="128"/>
      <c r="D13" s="128"/>
      <c r="E13" s="128"/>
      <c r="F13" s="128"/>
      <c r="G13" s="128"/>
      <c r="H13" s="128"/>
      <c r="I13" s="79" t="s">
        <v>70</v>
      </c>
      <c r="J13" s="78" t="s">
        <v>266</v>
      </c>
      <c r="K13" s="79" t="s">
        <v>72</v>
      </c>
      <c r="L13" s="89" t="s">
        <v>184</v>
      </c>
      <c r="M13" s="90">
        <f>VLOOKUP(L13,'MAPAS DE RIESGOS INHER Y RESID'!$E$3:$F$7,2,FALSE)</f>
        <v>2</v>
      </c>
      <c r="N13" s="89" t="s">
        <v>188</v>
      </c>
      <c r="O13" s="90">
        <f>VLOOKUP(N13,'MAPAS DE RIESGOS INHER Y RESID'!$O$3:$P$7,2,FALSE)</f>
        <v>16</v>
      </c>
      <c r="P13" s="90">
        <f t="shared" si="0"/>
        <v>32</v>
      </c>
      <c r="Q13" s="89" t="str">
        <f>IF(OR('MAPAS DE RIESGOS INHER Y RESID'!$G$7=P13,P13&lt;'MAPAS DE RIESGOS INHER Y RESID'!$G$3+1),'MAPAS DE RIESGOS INHER Y RESID'!$M$6,IF(OR('MAPAS DE RIESGOS INHER Y RESID'!$H$5=P13,P13&lt;'MAPAS DE RIESGOS INHER Y RESID'!$I$5+1),'MAPAS DE RIESGOS INHER Y RESID'!$M$5,IF(OR('MAPAS DE RIESGOS INHER Y RESID'!$I$4=P13,P13&lt;'MAPAS DE RIESGOS INHER Y RESID'!$J$4+1),'MAPAS DE RIESGOS INHER Y RESID'!$M$4,'MAPAS DE RIESGOS INHER Y RESID'!$M$3)))</f>
        <v>MODERADO</v>
      </c>
      <c r="R13" s="77"/>
      <c r="S13" s="77"/>
      <c r="T13" s="107" t="s">
        <v>241</v>
      </c>
      <c r="U13" s="107" t="s">
        <v>242</v>
      </c>
      <c r="V13" s="89" t="s">
        <v>179</v>
      </c>
      <c r="W13" s="91">
        <f>VLOOKUP(V13,'MAPAS DE RIESGOS INHER Y RESID'!$E$16:$F$18,2,FALSE)</f>
        <v>0.9</v>
      </c>
      <c r="X13" s="92">
        <f t="shared" si="1"/>
        <v>3.1999999999999993</v>
      </c>
      <c r="Y13" s="89" t="str">
        <f>IF(OR('MAPAS DE RIESGOS INHER Y RESID'!$G$18=X13,X13&lt;'MAPAS DE RIESGOS INHER Y RESID'!$G$16+1),'MAPAS DE RIESGOS INHER Y RESID'!$M$19,IF(OR('MAPAS DE RIESGOS INHER Y RESID'!$H$17=X13,X13&lt;'MAPAS DE RIESGOS INHER Y RESID'!$I$18+1),'MAPAS DE RIESGOS INHER Y RESID'!$M$18,IF(OR('MAPAS DE RIESGOS INHER Y RESID'!$I$17=X13,X13&lt;'MAPAS DE RIESGOS INHER Y RESID'!$J$17+1),'MAPAS DE RIESGOS INHER Y RESID'!$M$17,'MAPAS DE RIESGOS INHER Y RESID'!$M$16)))</f>
        <v>BAJO</v>
      </c>
      <c r="Z13" s="77" t="str">
        <f>VLOOKUP(Y13,'TABLA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" spans="1:26" ht="133.5" customHeight="1" x14ac:dyDescent="0.25">
      <c r="A14" s="128"/>
      <c r="B14" s="128"/>
      <c r="C14" s="128"/>
      <c r="D14" s="128"/>
      <c r="E14" s="128"/>
      <c r="F14" s="128"/>
      <c r="G14" s="128"/>
      <c r="H14" s="128"/>
      <c r="I14" s="79" t="s">
        <v>74</v>
      </c>
      <c r="J14" s="78" t="s">
        <v>267</v>
      </c>
      <c r="K14" s="79" t="s">
        <v>76</v>
      </c>
      <c r="L14" s="89" t="s">
        <v>178</v>
      </c>
      <c r="M14" s="90">
        <f>VLOOKUP(L14,'MAPAS DE RIESGOS INHER Y RESID'!$E$3:$F$7,2,FALSE)</f>
        <v>3</v>
      </c>
      <c r="N14" s="89" t="s">
        <v>188</v>
      </c>
      <c r="O14" s="90">
        <f>VLOOKUP(N14,'MAPAS DE RIESGOS INHER Y RESID'!$O$3:$P$7,2,FALSE)</f>
        <v>16</v>
      </c>
      <c r="P14" s="90">
        <f t="shared" si="0"/>
        <v>48</v>
      </c>
      <c r="Q14" s="89" t="str">
        <f>IF(OR('MAPAS DE RIESGOS INHER Y RESID'!$G$7=P14,P14&lt;'MAPAS DE RIESGOS INHER Y RESID'!$G$3+1),'MAPAS DE RIESGOS INHER Y RESID'!$M$6,IF(OR('MAPAS DE RIESGOS INHER Y RESID'!$H$5=P14,P14&lt;'MAPAS DE RIESGOS INHER Y RESID'!$I$5+1),'MAPAS DE RIESGOS INHER Y RESID'!$M$5,IF(OR('MAPAS DE RIESGOS INHER Y RESID'!$I$4=P14,P14&lt;'MAPAS DE RIESGOS INHER Y RESID'!$J$4+1),'MAPAS DE RIESGOS INHER Y RESID'!$M$4,'MAPAS DE RIESGOS INHER Y RESID'!$M$3)))</f>
        <v>MODERADO</v>
      </c>
      <c r="R14" s="77"/>
      <c r="S14" s="77" t="s">
        <v>284</v>
      </c>
      <c r="T14" s="77"/>
      <c r="U14" s="77" t="s">
        <v>285</v>
      </c>
      <c r="V14" s="89" t="s">
        <v>178</v>
      </c>
      <c r="W14" s="91">
        <f>VLOOKUP(V14,'MAPAS DE RIESGOS INHER Y RESID'!$E$16:$F$18,2,FALSE)</f>
        <v>0.4</v>
      </c>
      <c r="X14" s="92">
        <f t="shared" si="1"/>
        <v>28.799999999999997</v>
      </c>
      <c r="Y14" s="89" t="str">
        <f>IF(OR('MAPAS DE RIESGOS INHER Y RESID'!$G$18=X14,X14&lt;'MAPAS DE RIESGOS INHER Y RESID'!$G$16+1),'MAPAS DE RIESGOS INHER Y RESID'!$M$19,IF(OR('MAPAS DE RIESGOS INHER Y RESID'!$H$17=X14,X14&lt;'MAPAS DE RIESGOS INHER Y RESID'!$I$18+1),'MAPAS DE RIESGOS INHER Y RESID'!$M$18,IF(OR('MAPAS DE RIESGOS INHER Y RESID'!$I$17=X14,X14&lt;'MAPAS DE RIESGOS INHER Y RESID'!$J$17+1),'MAPAS DE RIESGOS INHER Y RESID'!$M$17,'MAPAS DE RIESGOS INHER Y RESID'!$M$16)))</f>
        <v>MODERADO</v>
      </c>
      <c r="Z14" s="77" t="str">
        <f>VLOOKUP(Y14,'TABLA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5" spans="1:26" ht="133.5" customHeight="1" x14ac:dyDescent="0.25">
      <c r="A15" s="128"/>
      <c r="B15" s="128"/>
      <c r="C15" s="128"/>
      <c r="D15" s="128"/>
      <c r="E15" s="128"/>
      <c r="F15" s="128"/>
      <c r="G15" s="128"/>
      <c r="H15" s="128"/>
      <c r="I15" s="79" t="s">
        <v>79</v>
      </c>
      <c r="J15" s="78" t="s">
        <v>268</v>
      </c>
      <c r="K15" s="79" t="s">
        <v>76</v>
      </c>
      <c r="L15" s="89" t="s">
        <v>184</v>
      </c>
      <c r="M15" s="90">
        <f>VLOOKUP(L15,'MAPAS DE RIESGOS INHER Y RESID'!$E$3:$F$7,2,FALSE)</f>
        <v>2</v>
      </c>
      <c r="N15" s="89" t="s">
        <v>188</v>
      </c>
      <c r="O15" s="90">
        <f>VLOOKUP(N15,'MAPAS DE RIESGOS INHER Y RESID'!$O$3:$P$7,2,FALSE)</f>
        <v>16</v>
      </c>
      <c r="P15" s="90">
        <f t="shared" si="0"/>
        <v>32</v>
      </c>
      <c r="Q15" s="89" t="str">
        <f>IF(OR('MAPAS DE RIESGOS INHER Y RESID'!$G$7=P15,P15&lt;'MAPAS DE RIESGOS INHER Y RESID'!$G$3+1),'MAPAS DE RIESGOS INHER Y RESID'!$M$6,IF(OR('MAPAS DE RIESGOS INHER Y RESID'!$H$5=P15,P15&lt;'MAPAS DE RIESGOS INHER Y RESID'!$I$5+1),'MAPAS DE RIESGOS INHER Y RESID'!$M$5,IF(OR('MAPAS DE RIESGOS INHER Y RESID'!$I$4=P15,P15&lt;'MAPAS DE RIESGOS INHER Y RESID'!$J$4+1),'MAPAS DE RIESGOS INHER Y RESID'!$M$4,'MAPAS DE RIESGOS INHER Y RESID'!$M$3)))</f>
        <v>MODERADO</v>
      </c>
      <c r="R15" s="77"/>
      <c r="S15" s="77" t="s">
        <v>284</v>
      </c>
      <c r="T15" s="77"/>
      <c r="U15" s="77" t="s">
        <v>285</v>
      </c>
      <c r="V15" s="89" t="s">
        <v>178</v>
      </c>
      <c r="W15" s="91">
        <f>VLOOKUP(V15,'MAPAS DE RIESGOS INHER Y RESID'!$E$16:$F$18,2,FALSE)</f>
        <v>0.4</v>
      </c>
      <c r="X15" s="92">
        <f t="shared" si="1"/>
        <v>19.2</v>
      </c>
      <c r="Y15" s="89" t="str">
        <f>IF(OR('MAPAS DE RIESGOS INHER Y RESID'!$G$18=X15,X15&lt;'MAPAS DE RIESGOS INHER Y RESID'!$G$16+1),'MAPAS DE RIESGOS INHER Y RESID'!$M$19,IF(OR('MAPAS DE RIESGOS INHER Y RESID'!$H$17=X15,X15&lt;'MAPAS DE RIESGOS INHER Y RESID'!$I$18+1),'MAPAS DE RIESGOS INHER Y RESID'!$M$18,IF(OR('MAPAS DE RIESGOS INHER Y RESID'!$I$17=X15,X15&lt;'MAPAS DE RIESGOS INHER Y RESID'!$J$17+1),'MAPAS DE RIESGOS INHER Y RESID'!$M$17,'MAPAS DE RIESGOS INHER Y RESID'!$M$16)))</f>
        <v>MODERADO</v>
      </c>
      <c r="Z15" s="77" t="str">
        <f>VLOOKUP(Y15,'TABLA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6" spans="1:26" ht="133.5" customHeight="1" x14ac:dyDescent="0.25">
      <c r="A16" s="128"/>
      <c r="B16" s="128"/>
      <c r="C16" s="128"/>
      <c r="D16" s="128"/>
      <c r="E16" s="128"/>
      <c r="F16" s="128"/>
      <c r="G16" s="128"/>
      <c r="H16" s="128"/>
      <c r="I16" s="79" t="s">
        <v>88</v>
      </c>
      <c r="J16" s="78" t="s">
        <v>232</v>
      </c>
      <c r="K16" s="79" t="s">
        <v>89</v>
      </c>
      <c r="L16" s="89" t="s">
        <v>184</v>
      </c>
      <c r="M16" s="90">
        <f>VLOOKUP(L16,'MAPAS DE RIESGOS INHER Y RESID'!$E$3:$F$7,2,FALSE)</f>
        <v>2</v>
      </c>
      <c r="N16" s="89" t="s">
        <v>188</v>
      </c>
      <c r="O16" s="90">
        <f>VLOOKUP(N16,'MAPAS DE RIESGOS INHER Y RESID'!$O$3:$P$7,2,FALSE)</f>
        <v>16</v>
      </c>
      <c r="P16" s="90">
        <f t="shared" si="0"/>
        <v>32</v>
      </c>
      <c r="Q16" s="89" t="str">
        <f>IF(OR('MAPAS DE RIESGOS INHER Y RESID'!$G$7=P16,P16&lt;'MAPAS DE RIESGOS INHER Y RESID'!$G$3+1),'MAPAS DE RIESGOS INHER Y RESID'!$M$6,IF(OR('MAPAS DE RIESGOS INHER Y RESID'!$H$5=P16,P16&lt;'MAPAS DE RIESGOS INHER Y RESID'!$I$5+1),'MAPAS DE RIESGOS INHER Y RESID'!$M$5,IF(OR('MAPAS DE RIESGOS INHER Y RESID'!$I$4=P16,P16&lt;'MAPAS DE RIESGOS INHER Y RESID'!$J$4+1),'MAPAS DE RIESGOS INHER Y RESID'!$M$4,'MAPAS DE RIESGOS INHER Y RESID'!$M$3)))</f>
        <v>MODERADO</v>
      </c>
      <c r="R16" s="77" t="s">
        <v>286</v>
      </c>
      <c r="S16" s="77"/>
      <c r="T16" s="77"/>
      <c r="U16" s="77"/>
      <c r="V16" s="89" t="s">
        <v>178</v>
      </c>
      <c r="W16" s="91">
        <f>VLOOKUP(V16,'MAPAS DE RIESGOS INHER Y RESID'!$E$16:$F$18,2,FALSE)</f>
        <v>0.4</v>
      </c>
      <c r="X16" s="92">
        <f t="shared" si="1"/>
        <v>19.2</v>
      </c>
      <c r="Y16" s="89" t="str">
        <f>IF(OR('MAPAS DE RIESGOS INHER Y RESID'!$G$18=X16,X16&lt;'MAPAS DE RIESGOS INHER Y RESID'!$G$16+1),'MAPAS DE RIESGOS INHER Y RESID'!$M$19,IF(OR('MAPAS DE RIESGOS INHER Y RESID'!$H$17=X16,X16&lt;'MAPAS DE RIESGOS INHER Y RESID'!$I$18+1),'MAPAS DE RIESGOS INHER Y RESID'!$M$18,IF(OR('MAPAS DE RIESGOS INHER Y RESID'!$I$17=X16,X16&lt;'MAPAS DE RIESGOS INHER Y RESID'!$J$17+1),'MAPAS DE RIESGOS INHER Y RESID'!$M$17,'MAPAS DE RIESGOS INHER Y RESID'!$M$16)))</f>
        <v>MODERADO</v>
      </c>
      <c r="Z16" s="77" t="str">
        <f>VLOOKUP(Y16,'TABLA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" spans="1:26" ht="133.5" customHeight="1" x14ac:dyDescent="0.25">
      <c r="A17" s="128"/>
      <c r="B17" s="128"/>
      <c r="C17" s="128"/>
      <c r="D17" s="128"/>
      <c r="E17" s="128"/>
      <c r="F17" s="128"/>
      <c r="G17" s="128"/>
      <c r="H17" s="128"/>
      <c r="I17" s="79" t="s">
        <v>101</v>
      </c>
      <c r="J17" s="78" t="s">
        <v>290</v>
      </c>
      <c r="K17" s="79" t="s">
        <v>102</v>
      </c>
      <c r="L17" s="89" t="s">
        <v>178</v>
      </c>
      <c r="M17" s="90">
        <f>VLOOKUP(L17,'MAPAS DE RIESGOS INHER Y RESID'!$E$3:$F$7,2,FALSE)</f>
        <v>3</v>
      </c>
      <c r="N17" s="89" t="s">
        <v>188</v>
      </c>
      <c r="O17" s="90">
        <f>VLOOKUP(N17,'MAPAS DE RIESGOS INHER Y RESID'!$O$3:$P$7,2,FALSE)</f>
        <v>16</v>
      </c>
      <c r="P17" s="90">
        <f t="shared" si="0"/>
        <v>48</v>
      </c>
      <c r="Q17" s="89" t="str">
        <f>IF(OR('MAPAS DE RIESGOS INHER Y RESID'!$G$7=P17,P17&lt;'MAPAS DE RIESGOS INHER Y RESID'!$G$3+1),'MAPAS DE RIESGOS INHER Y RESID'!$M$6,IF(OR('MAPAS DE RIESGOS INHER Y RESID'!$H$5=P17,P17&lt;'MAPAS DE RIESGOS INHER Y RESID'!$I$5+1),'MAPAS DE RIESGOS INHER Y RESID'!$M$5,IF(OR('MAPAS DE RIESGOS INHER Y RESID'!$I$4=P17,P17&lt;'MAPAS DE RIESGOS INHER Y RESID'!$J$4+1),'MAPAS DE RIESGOS INHER Y RESID'!$M$4,'MAPAS DE RIESGOS INHER Y RESID'!$M$3)))</f>
        <v>MODERADO</v>
      </c>
      <c r="R17" s="77"/>
      <c r="S17" s="77" t="s">
        <v>288</v>
      </c>
      <c r="T17" s="77"/>
      <c r="U17" s="77" t="s">
        <v>287</v>
      </c>
      <c r="V17" s="89" t="s">
        <v>178</v>
      </c>
      <c r="W17" s="91">
        <f>VLOOKUP(V17,'MAPAS DE RIESGOS INHER Y RESID'!$E$16:$F$18,2,FALSE)</f>
        <v>0.4</v>
      </c>
      <c r="X17" s="92">
        <f t="shared" si="1"/>
        <v>28.799999999999997</v>
      </c>
      <c r="Y17" s="89" t="str">
        <f>IF(OR('MAPAS DE RIESGOS INHER Y RESID'!$G$18=X17,X17&lt;'MAPAS DE RIESGOS INHER Y RESID'!$G$16+1),'MAPAS DE RIESGOS INHER Y RESID'!$M$19,IF(OR('MAPAS DE RIESGOS INHER Y RESID'!$H$17=X17,X17&lt;'MAPAS DE RIESGOS INHER Y RESID'!$I$18+1),'MAPAS DE RIESGOS INHER Y RESID'!$M$18,IF(OR('MAPAS DE RIESGOS INHER Y RESID'!$I$17=X17,X17&lt;'MAPAS DE RIESGOS INHER Y RESID'!$J$17+1),'MAPAS DE RIESGOS INHER Y RESID'!$M$17,'MAPAS DE RIESGOS INHER Y RESID'!$M$16)))</f>
        <v>MODERADO</v>
      </c>
      <c r="Z17" s="77" t="str">
        <f>VLOOKUP(Y17,'TABLA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8" spans="1:26" ht="133.5" customHeight="1" x14ac:dyDescent="0.25">
      <c r="A18" s="128"/>
      <c r="B18" s="128"/>
      <c r="C18" s="128"/>
      <c r="D18" s="128"/>
      <c r="E18" s="128"/>
      <c r="F18" s="128"/>
      <c r="G18" s="128"/>
      <c r="H18" s="128"/>
      <c r="I18" s="79" t="s">
        <v>210</v>
      </c>
      <c r="J18" s="78" t="s">
        <v>270</v>
      </c>
      <c r="K18" s="79" t="s">
        <v>108</v>
      </c>
      <c r="L18" s="89" t="s">
        <v>178</v>
      </c>
      <c r="M18" s="90">
        <f>VLOOKUP(L18,'MAPAS DE RIESGOS INHER Y RESID'!$E$3:$F$7,2,FALSE)</f>
        <v>3</v>
      </c>
      <c r="N18" s="89" t="s">
        <v>187</v>
      </c>
      <c r="O18" s="90">
        <f>VLOOKUP(N18,'MAPAS DE RIESGOS INHER Y RESID'!$O$3:$P$7,2,FALSE)</f>
        <v>4</v>
      </c>
      <c r="P18" s="90">
        <f t="shared" si="0"/>
        <v>12</v>
      </c>
      <c r="Q18" s="89" t="str">
        <f>IF(OR('MAPAS DE RIESGOS INHER Y RESID'!$G$7=P18,P18&lt;'MAPAS DE RIESGOS INHER Y RESID'!$G$3+1),'MAPAS DE RIESGOS INHER Y RESID'!$M$6,IF(OR('MAPAS DE RIESGOS INHER Y RESID'!$H$5=P18,P18&lt;'MAPAS DE RIESGOS INHER Y RESID'!$I$5+1),'MAPAS DE RIESGOS INHER Y RESID'!$M$5,IF(OR('MAPAS DE RIESGOS INHER Y RESID'!$I$4=P18,P18&lt;'MAPAS DE RIESGOS INHER Y RESID'!$J$4+1),'MAPAS DE RIESGOS INHER Y RESID'!$M$4,'MAPAS DE RIESGOS INHER Y RESID'!$M$3)))</f>
        <v>MODERADO</v>
      </c>
      <c r="R18" s="77"/>
      <c r="S18" s="77"/>
      <c r="T18" s="77"/>
      <c r="U18" s="77" t="s">
        <v>289</v>
      </c>
      <c r="V18" s="89" t="s">
        <v>178</v>
      </c>
      <c r="W18" s="91">
        <f>VLOOKUP(V18,'MAPAS DE RIESGOS INHER Y RESID'!$E$16:$F$18,2,FALSE)</f>
        <v>0.4</v>
      </c>
      <c r="X18" s="92">
        <f t="shared" si="1"/>
        <v>7.1999999999999993</v>
      </c>
      <c r="Y18" s="89" t="str">
        <f>IF(OR('MAPAS DE RIESGOS INHER Y RESID'!$G$18=X18,X18&lt;'MAPAS DE RIESGOS INHER Y RESID'!$G$16+1),'MAPAS DE RIESGOS INHER Y RESID'!$M$19,IF(OR('MAPAS DE RIESGOS INHER Y RESID'!$H$17=X18,X18&lt;'MAPAS DE RIESGOS INHER Y RESID'!$I$18+1),'MAPAS DE RIESGOS INHER Y RESID'!$M$18,IF(OR('MAPAS DE RIESGOS INHER Y RESID'!$I$17=X18,X18&lt;'MAPAS DE RIESGOS INHER Y RESID'!$J$17+1),'MAPAS DE RIESGOS INHER Y RESID'!$M$17,'MAPAS DE RIESGOS INHER Y RESID'!$M$16)))</f>
        <v>BAJO</v>
      </c>
      <c r="Z18" s="77" t="str">
        <f>VLOOKUP(Y18,'TABLA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9" spans="1:26" ht="253.5" customHeight="1" x14ac:dyDescent="0.25">
      <c r="A19" s="130" t="s">
        <v>295</v>
      </c>
      <c r="B19" s="130" t="s">
        <v>294</v>
      </c>
      <c r="C19" s="131"/>
      <c r="D19" s="131" t="s">
        <v>294</v>
      </c>
      <c r="E19" s="131"/>
      <c r="F19" s="131"/>
      <c r="G19" s="131"/>
      <c r="H19" s="130" t="s">
        <v>271</v>
      </c>
      <c r="I19" s="79" t="s">
        <v>26</v>
      </c>
      <c r="J19" s="78" t="s">
        <v>291</v>
      </c>
      <c r="K19" s="79" t="s">
        <v>24</v>
      </c>
      <c r="L19" s="89" t="s">
        <v>184</v>
      </c>
      <c r="M19" s="90">
        <f>VLOOKUP(L19,'MAPAS DE RIESGOS INHER Y RESID'!$E$3:$F$7,2,FALSE)</f>
        <v>2</v>
      </c>
      <c r="N19" s="89" t="s">
        <v>189</v>
      </c>
      <c r="O19" s="90">
        <f>VLOOKUP(N19,'MAPAS DE RIESGOS INHER Y RESID'!$O$3:$P$7,2,FALSE)</f>
        <v>256</v>
      </c>
      <c r="P19" s="90">
        <f t="shared" si="0"/>
        <v>512</v>
      </c>
      <c r="Q19" s="89" t="str">
        <f>IF(OR('MAPAS DE RIESGOS INHER Y RESID'!$G$7=P19,P19&lt;'MAPAS DE RIESGOS INHER Y RESID'!$G$3+1),'MAPAS DE RIESGOS INHER Y RESID'!$M$6,IF(OR('MAPAS DE RIESGOS INHER Y RESID'!$H$5=P19,P19&lt;'MAPAS DE RIESGOS INHER Y RESID'!$I$5+1),'MAPAS DE RIESGOS INHER Y RESID'!$M$5,IF(OR('MAPAS DE RIESGOS INHER Y RESID'!$I$4=P19,P19&lt;'MAPAS DE RIESGOS INHER Y RESID'!$J$4+1),'MAPAS DE RIESGOS INHER Y RESID'!$M$4,'MAPAS DE RIESGOS INHER Y RESID'!$M$3)))</f>
        <v>ALTO</v>
      </c>
      <c r="R19" s="77"/>
      <c r="S19" s="77"/>
      <c r="T19" s="77" t="s">
        <v>272</v>
      </c>
      <c r="U19" s="27" t="s">
        <v>258</v>
      </c>
      <c r="V19" s="89" t="s">
        <v>179</v>
      </c>
      <c r="W19" s="91">
        <f>VLOOKUP(V19,'MAPAS DE RIESGOS INHER Y RESID'!$E$16:$F$18,2,FALSE)</f>
        <v>0.9</v>
      </c>
      <c r="X19" s="92">
        <f t="shared" si="1"/>
        <v>51.199999999999989</v>
      </c>
      <c r="Y19" s="89" t="str">
        <f>IF(OR('MAPAS DE RIESGOS INHER Y RESID'!$G$18=X19,X19&lt;'MAPAS DE RIESGOS INHER Y RESID'!$G$16+1),'MAPAS DE RIESGOS INHER Y RESID'!$M$19,IF(OR('MAPAS DE RIESGOS INHER Y RESID'!$H$17=X19,X19&lt;'MAPAS DE RIESGOS INHER Y RESID'!$I$18+1),'MAPAS DE RIESGOS INHER Y RESID'!$M$18,IF(OR('MAPAS DE RIESGOS INHER Y RESID'!$I$17=X19,X19&lt;'MAPAS DE RIESGOS INHER Y RESID'!$J$17+1),'MAPAS DE RIESGOS INHER Y RESID'!$M$17,'MAPAS DE RIESGOS INHER Y RESID'!$M$16)))</f>
        <v>MODERADO</v>
      </c>
      <c r="Z19" s="77" t="str">
        <f>VLOOKUP(Y19,'TABLA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0" spans="1:26" ht="249" customHeight="1" x14ac:dyDescent="0.25">
      <c r="A20" s="130"/>
      <c r="B20" s="130"/>
      <c r="C20" s="131"/>
      <c r="D20" s="131"/>
      <c r="E20" s="131"/>
      <c r="F20" s="131"/>
      <c r="G20" s="131"/>
      <c r="H20" s="130"/>
      <c r="I20" s="79" t="s">
        <v>32</v>
      </c>
      <c r="J20" s="78" t="s">
        <v>230</v>
      </c>
      <c r="K20" s="79" t="s">
        <v>24</v>
      </c>
      <c r="L20" s="89" t="s">
        <v>184</v>
      </c>
      <c r="M20" s="90">
        <f>VLOOKUP(L20,'MAPAS DE RIESGOS INHER Y RESID'!$E$3:$F$7,2,FALSE)</f>
        <v>2</v>
      </c>
      <c r="N20" s="89" t="s">
        <v>188</v>
      </c>
      <c r="O20" s="90">
        <f>VLOOKUP(N20,'MAPAS DE RIESGOS INHER Y RESID'!$O$3:$P$7,2,FALSE)</f>
        <v>16</v>
      </c>
      <c r="P20" s="90">
        <f t="shared" si="0"/>
        <v>32</v>
      </c>
      <c r="Q20" s="89" t="str">
        <f>IF(OR('MAPAS DE RIESGOS INHER Y RESID'!$G$7=P20,P20&lt;'MAPAS DE RIESGOS INHER Y RESID'!$G$3+1),'MAPAS DE RIESGOS INHER Y RESID'!$M$6,IF(OR('MAPAS DE RIESGOS INHER Y RESID'!$H$5=P20,P20&lt;'MAPAS DE RIESGOS INHER Y RESID'!$I$5+1),'MAPAS DE RIESGOS INHER Y RESID'!$M$5,IF(OR('MAPAS DE RIESGOS INHER Y RESID'!$I$4=P20,P20&lt;'MAPAS DE RIESGOS INHER Y RESID'!$J$4+1),'MAPAS DE RIESGOS INHER Y RESID'!$M$4,'MAPAS DE RIESGOS INHER Y RESID'!$M$3)))</f>
        <v>MODERADO</v>
      </c>
      <c r="R20" s="77"/>
      <c r="S20" s="77" t="s">
        <v>273</v>
      </c>
      <c r="T20" s="77" t="s">
        <v>272</v>
      </c>
      <c r="U20" s="27" t="s">
        <v>258</v>
      </c>
      <c r="V20" s="89" t="s">
        <v>179</v>
      </c>
      <c r="W20" s="91">
        <f>VLOOKUP(V20,'MAPAS DE RIESGOS INHER Y RESID'!$E$16:$F$18,2,FALSE)</f>
        <v>0.9</v>
      </c>
      <c r="X20" s="92">
        <f t="shared" si="1"/>
        <v>3.1999999999999993</v>
      </c>
      <c r="Y20" s="89" t="str">
        <f>IF(OR('MAPAS DE RIESGOS INHER Y RESID'!$G$18=X20,X20&lt;'MAPAS DE RIESGOS INHER Y RESID'!$G$16+1),'MAPAS DE RIESGOS INHER Y RESID'!$M$19,IF(OR('MAPAS DE RIESGOS INHER Y RESID'!$H$17=X20,X20&lt;'MAPAS DE RIESGOS INHER Y RESID'!$I$18+1),'MAPAS DE RIESGOS INHER Y RESID'!$M$18,IF(OR('MAPAS DE RIESGOS INHER Y RESID'!$I$17=X20,X20&lt;'MAPAS DE RIESGOS INHER Y RESID'!$J$17+1),'MAPAS DE RIESGOS INHER Y RESID'!$M$17,'MAPAS DE RIESGOS INHER Y RESID'!$M$16)))</f>
        <v>BAJO</v>
      </c>
      <c r="Z20" s="77" t="str">
        <f>VLOOKUP(Y20,'TABLA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1" spans="1:26" ht="234" x14ac:dyDescent="0.25">
      <c r="A21" s="130"/>
      <c r="B21" s="130"/>
      <c r="C21" s="131"/>
      <c r="D21" s="131"/>
      <c r="E21" s="131"/>
      <c r="F21" s="131"/>
      <c r="G21" s="131"/>
      <c r="H21" s="130"/>
      <c r="I21" s="79" t="s">
        <v>52</v>
      </c>
      <c r="J21" s="78" t="s">
        <v>262</v>
      </c>
      <c r="K21" s="79" t="s">
        <v>53</v>
      </c>
      <c r="L21" s="89" t="s">
        <v>184</v>
      </c>
      <c r="M21" s="90">
        <f>VLOOKUP(L21,'MAPAS DE RIESGOS INHER Y RESID'!$E$3:$F$7,2,FALSE)</f>
        <v>2</v>
      </c>
      <c r="N21" s="89" t="s">
        <v>186</v>
      </c>
      <c r="O21" s="90">
        <f>VLOOKUP(N21,'MAPAS DE RIESGOS INHER Y RESID'!$O$3:$P$7,2,FALSE)</f>
        <v>2</v>
      </c>
      <c r="P21" s="90">
        <f t="shared" si="0"/>
        <v>4</v>
      </c>
      <c r="Q21" s="89" t="str">
        <f>IF(OR('MAPAS DE RIESGOS INHER Y RESID'!$G$7=P21,P21&lt;'MAPAS DE RIESGOS INHER Y RESID'!$G$3+1),'MAPAS DE RIESGOS INHER Y RESID'!$M$6,IF(OR('MAPAS DE RIESGOS INHER Y RESID'!$H$5=P21,P21&lt;'MAPAS DE RIESGOS INHER Y RESID'!$I$5+1),'MAPAS DE RIESGOS INHER Y RESID'!$M$5,IF(OR('MAPAS DE RIESGOS INHER Y RESID'!$I$4=P21,P21&lt;'MAPAS DE RIESGOS INHER Y RESID'!$J$4+1),'MAPAS DE RIESGOS INHER Y RESID'!$M$4,'MAPAS DE RIESGOS INHER Y RESID'!$M$3)))</f>
        <v>BAJO</v>
      </c>
      <c r="R21" s="77" t="s">
        <v>277</v>
      </c>
      <c r="S21" s="77"/>
      <c r="T21" s="77" t="s">
        <v>278</v>
      </c>
      <c r="U21" s="77"/>
      <c r="V21" s="89" t="s">
        <v>178</v>
      </c>
      <c r="W21" s="91">
        <f>VLOOKUP(V21,'MAPAS DE RIESGOS INHER Y RESID'!$E$16:$F$18,2,FALSE)</f>
        <v>0.4</v>
      </c>
      <c r="X21" s="92">
        <f t="shared" si="1"/>
        <v>2.4</v>
      </c>
      <c r="Y21" s="89" t="str">
        <f>IF(OR('MAPAS DE RIESGOS INHER Y RESID'!$G$18=X21,X21&lt;'MAPAS DE RIESGOS INHER Y RESID'!$G$16+1),'MAPAS DE RIESGOS INHER Y RESID'!$M$19,IF(OR('MAPAS DE RIESGOS INHER Y RESID'!$H$17=X21,X21&lt;'MAPAS DE RIESGOS INHER Y RESID'!$I$18+1),'MAPAS DE RIESGOS INHER Y RESID'!$M$18,IF(OR('MAPAS DE RIESGOS INHER Y RESID'!$I$17=X21,X21&lt;'MAPAS DE RIESGOS INHER Y RESID'!$J$17+1),'MAPAS DE RIESGOS INHER Y RESID'!$M$17,'MAPAS DE RIESGOS INHER Y RESID'!$M$16)))</f>
        <v>BAJO</v>
      </c>
      <c r="Z21" s="77" t="str">
        <f>VLOOKUP(Y21,'TABLA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2" spans="1:26" ht="190.5" customHeight="1" x14ac:dyDescent="0.25">
      <c r="A22" s="130"/>
      <c r="B22" s="130"/>
      <c r="C22" s="131"/>
      <c r="D22" s="131"/>
      <c r="E22" s="131"/>
      <c r="F22" s="131"/>
      <c r="G22" s="131"/>
      <c r="H22" s="130"/>
      <c r="I22" s="79" t="s">
        <v>58</v>
      </c>
      <c r="J22" s="78" t="s">
        <v>208</v>
      </c>
      <c r="K22" s="79" t="s">
        <v>59</v>
      </c>
      <c r="L22" s="89" t="s">
        <v>184</v>
      </c>
      <c r="M22" s="90">
        <f>VLOOKUP(L22,'MAPAS DE RIESGOS INHER Y RESID'!$E$3:$F$7,2,FALSE)</f>
        <v>2</v>
      </c>
      <c r="N22" s="89" t="s">
        <v>186</v>
      </c>
      <c r="O22" s="90">
        <f>VLOOKUP(N22,'MAPAS DE RIESGOS INHER Y RESID'!$O$3:$P$7,2,FALSE)</f>
        <v>2</v>
      </c>
      <c r="P22" s="90">
        <f t="shared" si="0"/>
        <v>4</v>
      </c>
      <c r="Q22" s="89" t="str">
        <f>IF(OR('MAPAS DE RIESGOS INHER Y RESID'!$G$7=P22,P22&lt;'MAPAS DE RIESGOS INHER Y RESID'!$G$3+1),'MAPAS DE RIESGOS INHER Y RESID'!$M$6,IF(OR('MAPAS DE RIESGOS INHER Y RESID'!$H$5=P22,P22&lt;'MAPAS DE RIESGOS INHER Y RESID'!$I$5+1),'MAPAS DE RIESGOS INHER Y RESID'!$M$5,IF(OR('MAPAS DE RIESGOS INHER Y RESID'!$I$4=P22,P22&lt;'MAPAS DE RIESGOS INHER Y RESID'!$J$4+1),'MAPAS DE RIESGOS INHER Y RESID'!$M$4,'MAPAS DE RIESGOS INHER Y RESID'!$M$3)))</f>
        <v>BAJO</v>
      </c>
      <c r="R22" s="77" t="s">
        <v>279</v>
      </c>
      <c r="S22" s="77"/>
      <c r="T22" s="77" t="s">
        <v>278</v>
      </c>
      <c r="U22" s="77"/>
      <c r="V22" s="89" t="s">
        <v>178</v>
      </c>
      <c r="W22" s="91">
        <f>VLOOKUP(V22,'MAPAS DE RIESGOS INHER Y RESID'!$E$16:$F$18,2,FALSE)</f>
        <v>0.4</v>
      </c>
      <c r="X22" s="92">
        <f t="shared" si="1"/>
        <v>2.4</v>
      </c>
      <c r="Y22" s="89" t="str">
        <f>IF(OR('MAPAS DE RIESGOS INHER Y RESID'!$G$18=X22,X22&lt;'MAPAS DE RIESGOS INHER Y RESID'!$G$16+1),'MAPAS DE RIESGOS INHER Y RESID'!$M$19,IF(OR('MAPAS DE RIESGOS INHER Y RESID'!$H$17=X22,X22&lt;'MAPAS DE RIESGOS INHER Y RESID'!$I$18+1),'MAPAS DE RIESGOS INHER Y RESID'!$M$18,IF(OR('MAPAS DE RIESGOS INHER Y RESID'!$I$17=X22,X22&lt;'MAPAS DE RIESGOS INHER Y RESID'!$J$17+1),'MAPAS DE RIESGOS INHER Y RESID'!$M$17,'MAPAS DE RIESGOS INHER Y RESID'!$M$16)))</f>
        <v>BAJO</v>
      </c>
      <c r="Z22" s="77" t="str">
        <f>VLOOKUP(Y22,'TABLA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3" spans="1:26" ht="253.5" x14ac:dyDescent="0.25">
      <c r="A23" s="130"/>
      <c r="B23" s="130"/>
      <c r="C23" s="131"/>
      <c r="D23" s="131"/>
      <c r="E23" s="131"/>
      <c r="F23" s="131"/>
      <c r="G23" s="131"/>
      <c r="H23" s="130"/>
      <c r="I23" s="79" t="s">
        <v>292</v>
      </c>
      <c r="J23" s="78" t="s">
        <v>293</v>
      </c>
      <c r="K23" s="79" t="s">
        <v>63</v>
      </c>
      <c r="L23" s="89" t="s">
        <v>184</v>
      </c>
      <c r="M23" s="90">
        <f>VLOOKUP(L23,'MAPAS DE RIESGOS INHER Y RESID'!$E$3:$F$7,2,FALSE)</f>
        <v>2</v>
      </c>
      <c r="N23" s="89" t="s">
        <v>187</v>
      </c>
      <c r="O23" s="90">
        <f>VLOOKUP(N23,'MAPAS DE RIESGOS INHER Y RESID'!$O$3:$P$7,2,FALSE)</f>
        <v>4</v>
      </c>
      <c r="P23" s="90">
        <f t="shared" si="0"/>
        <v>8</v>
      </c>
      <c r="Q23" s="89" t="str">
        <f>IF(OR('MAPAS DE RIESGOS INHER Y RESID'!$G$7=P23,P23&lt;'MAPAS DE RIESGOS INHER Y RESID'!$G$3+1),'MAPAS DE RIESGOS INHER Y RESID'!$M$6,IF(OR('MAPAS DE RIESGOS INHER Y RESID'!$H$5=P23,P23&lt;'MAPAS DE RIESGOS INHER Y RESID'!$I$5+1),'MAPAS DE RIESGOS INHER Y RESID'!$M$5,IF(OR('MAPAS DE RIESGOS INHER Y RESID'!$I$4=P23,P23&lt;'MAPAS DE RIESGOS INHER Y RESID'!$J$4+1),'MAPAS DE RIESGOS INHER Y RESID'!$M$4,'MAPAS DE RIESGOS INHER Y RESID'!$M$3)))</f>
        <v>BAJO</v>
      </c>
      <c r="R23" s="77" t="s">
        <v>282</v>
      </c>
      <c r="S23" s="77"/>
      <c r="T23" s="107"/>
      <c r="U23" s="107" t="s">
        <v>283</v>
      </c>
      <c r="V23" s="89" t="s">
        <v>178</v>
      </c>
      <c r="W23" s="91">
        <f>VLOOKUP(V23,'MAPAS DE RIESGOS INHER Y RESID'!$E$16:$F$18,2,FALSE)</f>
        <v>0.4</v>
      </c>
      <c r="X23" s="92">
        <f t="shared" si="1"/>
        <v>4.8</v>
      </c>
      <c r="Y23" s="89" t="str">
        <f>IF(OR('MAPAS DE RIESGOS INHER Y RESID'!$G$18=X23,X23&lt;'MAPAS DE RIESGOS INHER Y RESID'!$G$16+1),'MAPAS DE RIESGOS INHER Y RESID'!$M$19,IF(OR('MAPAS DE RIESGOS INHER Y RESID'!$H$17=X23,X23&lt;'MAPAS DE RIESGOS INHER Y RESID'!$I$18+1),'MAPAS DE RIESGOS INHER Y RESID'!$M$18,IF(OR('MAPAS DE RIESGOS INHER Y RESID'!$I$17=X23,X23&lt;'MAPAS DE RIESGOS INHER Y RESID'!$J$17+1),'MAPAS DE RIESGOS INHER Y RESID'!$M$17,'MAPAS DE RIESGOS INHER Y RESID'!$M$16)))</f>
        <v>BAJO</v>
      </c>
      <c r="Z23" s="77" t="str">
        <f>VLOOKUP(Y23,'TABLA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4" spans="1:26" ht="331.5" x14ac:dyDescent="0.25">
      <c r="A24" s="130"/>
      <c r="B24" s="130"/>
      <c r="C24" s="131"/>
      <c r="D24" s="131"/>
      <c r="E24" s="131"/>
      <c r="F24" s="131"/>
      <c r="G24" s="131"/>
      <c r="H24" s="130"/>
      <c r="I24" s="79" t="s">
        <v>70</v>
      </c>
      <c r="J24" s="78" t="s">
        <v>266</v>
      </c>
      <c r="K24" s="79" t="s">
        <v>72</v>
      </c>
      <c r="L24" s="89" t="s">
        <v>184</v>
      </c>
      <c r="M24" s="90">
        <f>VLOOKUP(L24,'MAPAS DE RIESGOS INHER Y RESID'!$E$3:$F$7,2,FALSE)</f>
        <v>2</v>
      </c>
      <c r="N24" s="89" t="s">
        <v>188</v>
      </c>
      <c r="O24" s="90">
        <f>VLOOKUP(N24,'MAPAS DE RIESGOS INHER Y RESID'!$O$3:$P$7,2,FALSE)</f>
        <v>16</v>
      </c>
      <c r="P24" s="90">
        <f t="shared" si="0"/>
        <v>32</v>
      </c>
      <c r="Q24" s="89" t="str">
        <f>IF(OR('MAPAS DE RIESGOS INHER Y RESID'!$G$7=P24,P24&lt;'MAPAS DE RIESGOS INHER Y RESID'!$G$3+1),'MAPAS DE RIESGOS INHER Y RESID'!$M$6,IF(OR('MAPAS DE RIESGOS INHER Y RESID'!$H$5=P24,P24&lt;'MAPAS DE RIESGOS INHER Y RESID'!$I$5+1),'MAPAS DE RIESGOS INHER Y RESID'!$M$5,IF(OR('MAPAS DE RIESGOS INHER Y RESID'!$I$4=P24,P24&lt;'MAPAS DE RIESGOS INHER Y RESID'!$J$4+1),'MAPAS DE RIESGOS INHER Y RESID'!$M$4,'MAPAS DE RIESGOS INHER Y RESID'!$M$3)))</f>
        <v>MODERADO</v>
      </c>
      <c r="R24" s="77"/>
      <c r="S24" s="77"/>
      <c r="T24" s="107" t="s">
        <v>241</v>
      </c>
      <c r="U24" s="107" t="s">
        <v>242</v>
      </c>
      <c r="V24" s="89" t="s">
        <v>179</v>
      </c>
      <c r="W24" s="91">
        <f>VLOOKUP(V24,'MAPAS DE RIESGOS INHER Y RESID'!$E$16:$F$18,2,FALSE)</f>
        <v>0.9</v>
      </c>
      <c r="X24" s="92">
        <f t="shared" si="1"/>
        <v>3.1999999999999993</v>
      </c>
      <c r="Y24" s="89" t="str">
        <f>IF(OR('MAPAS DE RIESGOS INHER Y RESID'!$G$18=X24,X24&lt;'MAPAS DE RIESGOS INHER Y RESID'!$G$16+1),'MAPAS DE RIESGOS INHER Y RESID'!$M$19,IF(OR('MAPAS DE RIESGOS INHER Y RESID'!$H$17=X24,X24&lt;'MAPAS DE RIESGOS INHER Y RESID'!$I$18+1),'MAPAS DE RIESGOS INHER Y RESID'!$M$18,IF(OR('MAPAS DE RIESGOS INHER Y RESID'!$I$17=X24,X24&lt;'MAPAS DE RIESGOS INHER Y RESID'!$J$17+1),'MAPAS DE RIESGOS INHER Y RESID'!$M$17,'MAPAS DE RIESGOS INHER Y RESID'!$M$16)))</f>
        <v>BAJO</v>
      </c>
      <c r="Z24" s="77" t="str">
        <f>VLOOKUP(Y24,'TABLA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25" spans="1:26" ht="107.25" customHeight="1" x14ac:dyDescent="0.25">
      <c r="A25" s="130"/>
      <c r="B25" s="130"/>
      <c r="C25" s="131"/>
      <c r="D25" s="131"/>
      <c r="E25" s="131"/>
      <c r="F25" s="131"/>
      <c r="G25" s="131"/>
      <c r="H25" s="130"/>
      <c r="I25" s="79" t="s">
        <v>88</v>
      </c>
      <c r="J25" s="78" t="s">
        <v>232</v>
      </c>
      <c r="K25" s="79" t="s">
        <v>89</v>
      </c>
      <c r="L25" s="89" t="s">
        <v>184</v>
      </c>
      <c r="M25" s="90">
        <f>VLOOKUP(L25,'MAPAS DE RIESGOS INHER Y RESID'!$E$3:$F$7,2,FALSE)</f>
        <v>2</v>
      </c>
      <c r="N25" s="89" t="s">
        <v>188</v>
      </c>
      <c r="O25" s="90">
        <f>VLOOKUP(N25,'MAPAS DE RIESGOS INHER Y RESID'!$O$3:$P$7,2,FALSE)</f>
        <v>16</v>
      </c>
      <c r="P25" s="90">
        <f t="shared" si="0"/>
        <v>32</v>
      </c>
      <c r="Q25" s="89" t="str">
        <f>IF(OR('MAPAS DE RIESGOS INHER Y RESID'!$G$7=P25,P25&lt;'MAPAS DE RIESGOS INHER Y RESID'!$G$3+1),'MAPAS DE RIESGOS INHER Y RESID'!$M$6,IF(OR('MAPAS DE RIESGOS INHER Y RESID'!$H$5=P25,P25&lt;'MAPAS DE RIESGOS INHER Y RESID'!$I$5+1),'MAPAS DE RIESGOS INHER Y RESID'!$M$5,IF(OR('MAPAS DE RIESGOS INHER Y RESID'!$I$4=P25,P25&lt;'MAPAS DE RIESGOS INHER Y RESID'!$J$4+1),'MAPAS DE RIESGOS INHER Y RESID'!$M$4,'MAPAS DE RIESGOS INHER Y RESID'!$M$3)))</f>
        <v>MODERADO</v>
      </c>
      <c r="R25" s="77" t="s">
        <v>286</v>
      </c>
      <c r="S25" s="77"/>
      <c r="T25" s="77"/>
      <c r="U25" s="77"/>
      <c r="V25" s="89" t="s">
        <v>178</v>
      </c>
      <c r="W25" s="91">
        <f>VLOOKUP(V25,'MAPAS DE RIESGOS INHER Y RESID'!$E$16:$F$18,2,FALSE)</f>
        <v>0.4</v>
      </c>
      <c r="X25" s="92">
        <f t="shared" si="1"/>
        <v>19.2</v>
      </c>
      <c r="Y25" s="89" t="str">
        <f>IF(OR('MAPAS DE RIESGOS INHER Y RESID'!$G$18=X25,X25&lt;'MAPAS DE RIESGOS INHER Y RESID'!$G$16+1),'MAPAS DE RIESGOS INHER Y RESID'!$M$19,IF(OR('MAPAS DE RIESGOS INHER Y RESID'!$H$17=X25,X25&lt;'MAPAS DE RIESGOS INHER Y RESID'!$I$18+1),'MAPAS DE RIESGOS INHER Y RESID'!$M$18,IF(OR('MAPAS DE RIESGOS INHER Y RESID'!$I$17=X25,X25&lt;'MAPAS DE RIESGOS INHER Y RESID'!$J$17+1),'MAPAS DE RIESGOS INHER Y RESID'!$M$17,'MAPAS DE RIESGOS INHER Y RESID'!$M$16)))</f>
        <v>MODERADO</v>
      </c>
      <c r="Z25" s="77" t="str">
        <f>VLOOKUP(Y25,'TABLA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6" spans="1:26" ht="135.75" customHeight="1" x14ac:dyDescent="0.25">
      <c r="A26" s="130"/>
      <c r="B26" s="130"/>
      <c r="C26" s="131"/>
      <c r="D26" s="131"/>
      <c r="E26" s="131"/>
      <c r="F26" s="131"/>
      <c r="G26" s="131"/>
      <c r="H26" s="130"/>
      <c r="I26" s="79" t="s">
        <v>101</v>
      </c>
      <c r="J26" s="78" t="s">
        <v>269</v>
      </c>
      <c r="K26" s="79" t="s">
        <v>102</v>
      </c>
      <c r="L26" s="89" t="s">
        <v>178</v>
      </c>
      <c r="M26" s="90">
        <f>VLOOKUP(L26,'MAPAS DE RIESGOS INHER Y RESID'!$E$3:$F$7,2,FALSE)</f>
        <v>3</v>
      </c>
      <c r="N26" s="89" t="s">
        <v>188</v>
      </c>
      <c r="O26" s="90">
        <f>VLOOKUP(N26,'MAPAS DE RIESGOS INHER Y RESID'!$O$3:$P$7,2,FALSE)</f>
        <v>16</v>
      </c>
      <c r="P26" s="90">
        <f t="shared" si="0"/>
        <v>48</v>
      </c>
      <c r="Q26" s="89" t="str">
        <f>IF(OR('MAPAS DE RIESGOS INHER Y RESID'!$G$7=P26,P26&lt;'MAPAS DE RIESGOS INHER Y RESID'!$G$3+1),'MAPAS DE RIESGOS INHER Y RESID'!$M$6,IF(OR('MAPAS DE RIESGOS INHER Y RESID'!$H$5=P26,P26&lt;'MAPAS DE RIESGOS INHER Y RESID'!$I$5+1),'MAPAS DE RIESGOS INHER Y RESID'!$M$5,IF(OR('MAPAS DE RIESGOS INHER Y RESID'!$I$4=P26,P26&lt;'MAPAS DE RIESGOS INHER Y RESID'!$J$4+1),'MAPAS DE RIESGOS INHER Y RESID'!$M$4,'MAPAS DE RIESGOS INHER Y RESID'!$M$3)))</f>
        <v>MODERADO</v>
      </c>
      <c r="R26" s="77"/>
      <c r="S26" s="77" t="s">
        <v>288</v>
      </c>
      <c r="T26" s="77"/>
      <c r="U26" s="77" t="s">
        <v>287</v>
      </c>
      <c r="V26" s="89" t="s">
        <v>178</v>
      </c>
      <c r="W26" s="91">
        <f>VLOOKUP(V26,'MAPAS DE RIESGOS INHER Y RESID'!$E$16:$F$18,2,FALSE)</f>
        <v>0.4</v>
      </c>
      <c r="X26" s="92">
        <f t="shared" si="1"/>
        <v>28.799999999999997</v>
      </c>
      <c r="Y26" s="89" t="str">
        <f>IF(OR('MAPAS DE RIESGOS INHER Y RESID'!$G$18=X26,X26&lt;'MAPAS DE RIESGOS INHER Y RESID'!$G$16+1),'MAPAS DE RIESGOS INHER Y RESID'!$M$19,IF(OR('MAPAS DE RIESGOS INHER Y RESID'!$H$17=X26,X26&lt;'MAPAS DE RIESGOS INHER Y RESID'!$I$18+1),'MAPAS DE RIESGOS INHER Y RESID'!$M$18,IF(OR('MAPAS DE RIESGOS INHER Y RESID'!$I$17=X26,X26&lt;'MAPAS DE RIESGOS INHER Y RESID'!$J$17+1),'MAPAS DE RIESGOS INHER Y RESID'!$M$17,'MAPAS DE RIESGOS INHER Y RESID'!$M$16)))</f>
        <v>MODERADO</v>
      </c>
      <c r="Z26" s="77" t="str">
        <f>VLOOKUP(Y26,'TABLA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7" spans="1:26" ht="135.75" customHeight="1" x14ac:dyDescent="0.25">
      <c r="A27" s="130"/>
      <c r="B27" s="130"/>
      <c r="C27" s="131"/>
      <c r="D27" s="131"/>
      <c r="E27" s="131"/>
      <c r="F27" s="131"/>
      <c r="G27" s="131"/>
      <c r="H27" s="130"/>
      <c r="I27" s="79" t="s">
        <v>77</v>
      </c>
      <c r="J27" s="78" t="s">
        <v>296</v>
      </c>
      <c r="K27" s="79" t="s">
        <v>76</v>
      </c>
      <c r="L27" s="89" t="s">
        <v>178</v>
      </c>
      <c r="M27" s="90">
        <f>VLOOKUP(L27,'MAPAS DE RIESGOS INHER Y RESID'!$E$3:$F$7,2,FALSE)</f>
        <v>3</v>
      </c>
      <c r="N27" s="89" t="s">
        <v>188</v>
      </c>
      <c r="O27" s="90">
        <f>VLOOKUP(N27,'MAPAS DE RIESGOS INHER Y RESID'!$O$3:$P$7,2,FALSE)</f>
        <v>16</v>
      </c>
      <c r="P27" s="90">
        <f t="shared" si="0"/>
        <v>48</v>
      </c>
      <c r="Q27" s="89" t="str">
        <f>IF(OR('MAPAS DE RIESGOS INHER Y RESID'!$G$7=P27,P27&lt;'MAPAS DE RIESGOS INHER Y RESID'!$G$3+1),'MAPAS DE RIESGOS INHER Y RESID'!$M$6,IF(OR('MAPAS DE RIESGOS INHER Y RESID'!$H$5=P27,P27&lt;'MAPAS DE RIESGOS INHER Y RESID'!$I$5+1),'MAPAS DE RIESGOS INHER Y RESID'!$M$5,IF(OR('MAPAS DE RIESGOS INHER Y RESID'!$I$4=P27,P27&lt;'MAPAS DE RIESGOS INHER Y RESID'!$J$4+1),'MAPAS DE RIESGOS INHER Y RESID'!$M$4,'MAPAS DE RIESGOS INHER Y RESID'!$M$3)))</f>
        <v>MODERADO</v>
      </c>
      <c r="R27" s="77"/>
      <c r="S27" s="77" t="s">
        <v>284</v>
      </c>
      <c r="T27" s="77"/>
      <c r="U27" s="77" t="s">
        <v>285</v>
      </c>
      <c r="V27" s="89" t="s">
        <v>178</v>
      </c>
      <c r="W27" s="91">
        <f>VLOOKUP(V27,'MAPAS DE RIESGOS INHER Y RESID'!$E$16:$F$18,2,FALSE)</f>
        <v>0.4</v>
      </c>
      <c r="X27" s="92">
        <f t="shared" si="1"/>
        <v>28.799999999999997</v>
      </c>
      <c r="Y27" s="89" t="str">
        <f>IF(OR('MAPAS DE RIESGOS INHER Y RESID'!$G$18=X27,X27&lt;'MAPAS DE RIESGOS INHER Y RESID'!$G$16+1),'MAPAS DE RIESGOS INHER Y RESID'!$M$19,IF(OR('MAPAS DE RIESGOS INHER Y RESID'!$H$17=X27,X27&lt;'MAPAS DE RIESGOS INHER Y RESID'!$I$18+1),'MAPAS DE RIESGOS INHER Y RESID'!$M$18,IF(OR('MAPAS DE RIESGOS INHER Y RESID'!$I$17=X27,X27&lt;'MAPAS DE RIESGOS INHER Y RESID'!$J$17+1),'MAPAS DE RIESGOS INHER Y RESID'!$M$17,'MAPAS DE RIESGOS INHER Y RESID'!$M$16)))</f>
        <v>MODERADO</v>
      </c>
      <c r="Z27" s="77" t="str">
        <f>VLOOKUP(Y27,'TABLA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8" spans="1:26" ht="135.75" customHeight="1" x14ac:dyDescent="0.25">
      <c r="A28" s="130"/>
      <c r="B28" s="130"/>
      <c r="C28" s="131"/>
      <c r="D28" s="131"/>
      <c r="E28" s="131"/>
      <c r="F28" s="131"/>
      <c r="G28" s="131"/>
      <c r="H28" s="130"/>
      <c r="I28" s="79" t="s">
        <v>79</v>
      </c>
      <c r="J28" s="78" t="s">
        <v>296</v>
      </c>
      <c r="K28" s="79" t="s">
        <v>76</v>
      </c>
      <c r="L28" s="89" t="s">
        <v>178</v>
      </c>
      <c r="M28" s="90">
        <f>VLOOKUP(L28,'MAPAS DE RIESGOS INHER Y RESID'!$E$3:$F$7,2,FALSE)</f>
        <v>3</v>
      </c>
      <c r="N28" s="89" t="s">
        <v>188</v>
      </c>
      <c r="O28" s="90">
        <f>VLOOKUP(N28,'MAPAS DE RIESGOS INHER Y RESID'!$O$3:$P$7,2,FALSE)</f>
        <v>16</v>
      </c>
      <c r="P28" s="90">
        <f t="shared" si="0"/>
        <v>48</v>
      </c>
      <c r="Q28" s="89" t="str">
        <f>IF(OR('MAPAS DE RIESGOS INHER Y RESID'!$G$7=P28,P28&lt;'MAPAS DE RIESGOS INHER Y RESID'!$G$3+1),'MAPAS DE RIESGOS INHER Y RESID'!$M$6,IF(OR('MAPAS DE RIESGOS INHER Y RESID'!$H$5=P28,P28&lt;'MAPAS DE RIESGOS INHER Y RESID'!$I$5+1),'MAPAS DE RIESGOS INHER Y RESID'!$M$5,IF(OR('MAPAS DE RIESGOS INHER Y RESID'!$I$4=P28,P28&lt;'MAPAS DE RIESGOS INHER Y RESID'!$J$4+1),'MAPAS DE RIESGOS INHER Y RESID'!$M$4,'MAPAS DE RIESGOS INHER Y RESID'!$M$3)))</f>
        <v>MODERADO</v>
      </c>
      <c r="R28" s="77"/>
      <c r="S28" s="77" t="s">
        <v>284</v>
      </c>
      <c r="T28" s="77"/>
      <c r="U28" s="77" t="s">
        <v>285</v>
      </c>
      <c r="V28" s="89" t="s">
        <v>178</v>
      </c>
      <c r="W28" s="91">
        <f>VLOOKUP(V28,'MAPAS DE RIESGOS INHER Y RESID'!$E$16:$F$18,2,FALSE)</f>
        <v>0.4</v>
      </c>
      <c r="X28" s="92">
        <f t="shared" si="1"/>
        <v>28.799999999999997</v>
      </c>
      <c r="Y28" s="89" t="str">
        <f>IF(OR('MAPAS DE RIESGOS INHER Y RESID'!$G$18=X28,X28&lt;'MAPAS DE RIESGOS INHER Y RESID'!$G$16+1),'MAPAS DE RIESGOS INHER Y RESID'!$M$19,IF(OR('MAPAS DE RIESGOS INHER Y RESID'!$H$17=X28,X28&lt;'MAPAS DE RIESGOS INHER Y RESID'!$I$18+1),'MAPAS DE RIESGOS INHER Y RESID'!$M$18,IF(OR('MAPAS DE RIESGOS INHER Y RESID'!$I$17=X28,X28&lt;'MAPAS DE RIESGOS INHER Y RESID'!$J$17+1),'MAPAS DE RIESGOS INHER Y RESID'!$M$17,'MAPAS DE RIESGOS INHER Y RESID'!$M$16)))</f>
        <v>MODERADO</v>
      </c>
      <c r="Z28" s="77" t="str">
        <f>VLOOKUP(Y28,'TABLA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29" spans="1:26" ht="135.75" customHeight="1" x14ac:dyDescent="0.25">
      <c r="A29" s="130"/>
      <c r="B29" s="130"/>
      <c r="C29" s="131"/>
      <c r="D29" s="131"/>
      <c r="E29" s="131"/>
      <c r="F29" s="131"/>
      <c r="G29" s="131"/>
      <c r="H29" s="130"/>
      <c r="I29" s="79" t="s">
        <v>210</v>
      </c>
      <c r="J29" s="78" t="s">
        <v>270</v>
      </c>
      <c r="K29" s="79" t="s">
        <v>108</v>
      </c>
      <c r="L29" s="89" t="s">
        <v>178</v>
      </c>
      <c r="M29" s="90">
        <f>VLOOKUP(L29,'MAPAS DE RIESGOS INHER Y RESID'!$E$3:$F$7,2,FALSE)</f>
        <v>3</v>
      </c>
      <c r="N29" s="89" t="s">
        <v>187</v>
      </c>
      <c r="O29" s="90">
        <f>VLOOKUP(N29,'MAPAS DE RIESGOS INHER Y RESID'!$O$3:$P$7,2,FALSE)</f>
        <v>4</v>
      </c>
      <c r="P29" s="90">
        <f t="shared" si="0"/>
        <v>12</v>
      </c>
      <c r="Q29" s="89" t="str">
        <f>IF(OR('MAPAS DE RIESGOS INHER Y RESID'!$G$7=P29,P29&lt;'MAPAS DE RIESGOS INHER Y RESID'!$G$3+1),'MAPAS DE RIESGOS INHER Y RESID'!$M$6,IF(OR('MAPAS DE RIESGOS INHER Y RESID'!$H$5=P29,P29&lt;'MAPAS DE RIESGOS INHER Y RESID'!$I$5+1),'MAPAS DE RIESGOS INHER Y RESID'!$M$5,IF(OR('MAPAS DE RIESGOS INHER Y RESID'!$I$4=P29,P29&lt;'MAPAS DE RIESGOS INHER Y RESID'!$J$4+1),'MAPAS DE RIESGOS INHER Y RESID'!$M$4,'MAPAS DE RIESGOS INHER Y RESID'!$M$3)))</f>
        <v>MODERADO</v>
      </c>
      <c r="R29" s="77"/>
      <c r="S29" s="77"/>
      <c r="T29" s="77"/>
      <c r="U29" s="77" t="s">
        <v>289</v>
      </c>
      <c r="V29" s="89" t="s">
        <v>178</v>
      </c>
      <c r="W29" s="91">
        <f>VLOOKUP(V29,'MAPAS DE RIESGOS INHER Y RESID'!$E$16:$F$18,2,FALSE)</f>
        <v>0.4</v>
      </c>
      <c r="X29" s="92">
        <f t="shared" si="1"/>
        <v>7.1999999999999993</v>
      </c>
      <c r="Y29" s="89" t="str">
        <f>IF(OR('MAPAS DE RIESGOS INHER Y RESID'!$G$18=X29,X29&lt;'MAPAS DE RIESGOS INHER Y RESID'!$G$16+1),'MAPAS DE RIESGOS INHER Y RESID'!$M$19,IF(OR('MAPAS DE RIESGOS INHER Y RESID'!$H$17=X29,X29&lt;'MAPAS DE RIESGOS INHER Y RESID'!$I$18+1),'MAPAS DE RIESGOS INHER Y RESID'!$M$18,IF(OR('MAPAS DE RIESGOS INHER Y RESID'!$I$17=X29,X29&lt;'MAPAS DE RIESGOS INHER Y RESID'!$J$17+1),'MAPAS DE RIESGOS INHER Y RESID'!$M$17,'MAPAS DE RIESGOS INHER Y RESID'!$M$16)))</f>
        <v>BAJO</v>
      </c>
      <c r="Z29" s="77" t="str">
        <f>VLOOKUP(Y29,'TABLA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0" spans="1:26" ht="123.75" customHeight="1" x14ac:dyDescent="0.25">
      <c r="A30" s="128" t="s">
        <v>297</v>
      </c>
      <c r="B30" s="128" t="s">
        <v>199</v>
      </c>
      <c r="C30" s="132"/>
      <c r="D30" s="132" t="s">
        <v>199</v>
      </c>
      <c r="E30" s="132"/>
      <c r="F30" s="132"/>
      <c r="G30" s="132"/>
      <c r="H30" s="128" t="s">
        <v>298</v>
      </c>
      <c r="I30" s="108" t="s">
        <v>32</v>
      </c>
      <c r="J30" s="109" t="s">
        <v>230</v>
      </c>
      <c r="K30" s="108" t="s">
        <v>24</v>
      </c>
      <c r="L30" s="110" t="s">
        <v>184</v>
      </c>
      <c r="M30" s="90">
        <f>VLOOKUP(L30,'MAPAS DE RIESGOS INHER Y RESID'!$E$3:$F$7,2,FALSE)</f>
        <v>2</v>
      </c>
      <c r="N30" s="110" t="s">
        <v>188</v>
      </c>
      <c r="O30" s="90">
        <f>VLOOKUP(N30,'MAPAS DE RIESGOS INHER Y RESID'!$O$3:$P$7,2,FALSE)</f>
        <v>16</v>
      </c>
      <c r="P30" s="90">
        <f t="shared" si="0"/>
        <v>32</v>
      </c>
      <c r="Q30" s="89" t="str">
        <f>IF(OR('MAPAS DE RIESGOS INHER Y RESID'!$G$7=P30,P30&lt;'MAPAS DE RIESGOS INHER Y RESID'!$G$3+1),'MAPAS DE RIESGOS INHER Y RESID'!$M$6,IF(OR('MAPAS DE RIESGOS INHER Y RESID'!$H$5=P30,P30&lt;'MAPAS DE RIESGOS INHER Y RESID'!$I$5+1),'MAPAS DE RIESGOS INHER Y RESID'!$M$5,IF(OR('MAPAS DE RIESGOS INHER Y RESID'!$I$4=P30,P30&lt;'MAPAS DE RIESGOS INHER Y RESID'!$J$4+1),'MAPAS DE RIESGOS INHER Y RESID'!$M$4,'MAPAS DE RIESGOS INHER Y RESID'!$M$3)))</f>
        <v>MODERADO</v>
      </c>
      <c r="R30" s="111"/>
      <c r="S30" s="111" t="s">
        <v>273</v>
      </c>
      <c r="T30" s="111" t="s">
        <v>272</v>
      </c>
      <c r="U30" s="112" t="s">
        <v>258</v>
      </c>
      <c r="V30" s="110" t="s">
        <v>179</v>
      </c>
      <c r="W30" s="113">
        <f>VLOOKUP(V30,'MAPAS DE RIESGOS INHER Y RESID'!$E$16:$F$18,2,FALSE)</f>
        <v>0.9</v>
      </c>
      <c r="X30" s="92">
        <f t="shared" si="1"/>
        <v>3.1999999999999993</v>
      </c>
      <c r="Y30" s="89" t="str">
        <f>IF(OR('MAPAS DE RIESGOS INHER Y RESID'!$G$18=X30,X30&lt;'MAPAS DE RIESGOS INHER Y RESID'!$G$16+1),'MAPAS DE RIESGOS INHER Y RESID'!$M$19,IF(OR('MAPAS DE RIESGOS INHER Y RESID'!$H$17=X30,X30&lt;'MAPAS DE RIESGOS INHER Y RESID'!$I$18+1),'MAPAS DE RIESGOS INHER Y RESID'!$M$18,IF(OR('MAPAS DE RIESGOS INHER Y RESID'!$I$17=X30,X30&lt;'MAPAS DE RIESGOS INHER Y RESID'!$J$17+1),'MAPAS DE RIESGOS INHER Y RESID'!$M$17,'MAPAS DE RIESGOS INHER Y RESID'!$M$16)))</f>
        <v>BAJO</v>
      </c>
      <c r="Z30" s="77" t="str">
        <f>VLOOKUP(Y30,'TABLA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1" spans="1:26" ht="123.75" customHeight="1" x14ac:dyDescent="0.25">
      <c r="A31" s="128"/>
      <c r="B31" s="128"/>
      <c r="C31" s="132"/>
      <c r="D31" s="132"/>
      <c r="E31" s="132"/>
      <c r="F31" s="132"/>
      <c r="G31" s="132"/>
      <c r="H31" s="128"/>
      <c r="I31" s="79" t="s">
        <v>52</v>
      </c>
      <c r="J31" s="78" t="s">
        <v>262</v>
      </c>
      <c r="K31" s="79" t="s">
        <v>53</v>
      </c>
      <c r="L31" s="89" t="s">
        <v>184</v>
      </c>
      <c r="M31" s="90">
        <f>VLOOKUP(L31,'MAPAS DE RIESGOS INHER Y RESID'!$E$3:$F$7,2,FALSE)</f>
        <v>2</v>
      </c>
      <c r="N31" s="89" t="s">
        <v>186</v>
      </c>
      <c r="O31" s="90">
        <f>VLOOKUP(N31,'MAPAS DE RIESGOS INHER Y RESID'!$O$3:$P$7,2,FALSE)</f>
        <v>2</v>
      </c>
      <c r="P31" s="90">
        <f t="shared" si="0"/>
        <v>4</v>
      </c>
      <c r="Q31" s="89" t="str">
        <f>IF(OR('MAPAS DE RIESGOS INHER Y RESID'!$G$7=P31,P31&lt;'MAPAS DE RIESGOS INHER Y RESID'!$G$3+1),'MAPAS DE RIESGOS INHER Y RESID'!$M$6,IF(OR('MAPAS DE RIESGOS INHER Y RESID'!$H$5=P31,P31&lt;'MAPAS DE RIESGOS INHER Y RESID'!$I$5+1),'MAPAS DE RIESGOS INHER Y RESID'!$M$5,IF(OR('MAPAS DE RIESGOS INHER Y RESID'!$I$4=P31,P31&lt;'MAPAS DE RIESGOS INHER Y RESID'!$J$4+1),'MAPAS DE RIESGOS INHER Y RESID'!$M$4,'MAPAS DE RIESGOS INHER Y RESID'!$M$3)))</f>
        <v>BAJO</v>
      </c>
      <c r="R31" s="77" t="s">
        <v>277</v>
      </c>
      <c r="S31" s="77"/>
      <c r="T31" s="77" t="s">
        <v>278</v>
      </c>
      <c r="U31" s="77"/>
      <c r="V31" s="89" t="s">
        <v>178</v>
      </c>
      <c r="W31" s="91">
        <f>VLOOKUP(V31,'MAPAS DE RIESGOS INHER Y RESID'!$E$16:$F$18,2,FALSE)</f>
        <v>0.4</v>
      </c>
      <c r="X31" s="92">
        <f t="shared" si="1"/>
        <v>2.4</v>
      </c>
      <c r="Y31" s="89" t="str">
        <f>IF(OR('MAPAS DE RIESGOS INHER Y RESID'!$G$18=X31,X31&lt;'MAPAS DE RIESGOS INHER Y RESID'!$G$16+1),'MAPAS DE RIESGOS INHER Y RESID'!$M$19,IF(OR('MAPAS DE RIESGOS INHER Y RESID'!$H$17=X31,X31&lt;'MAPAS DE RIESGOS INHER Y RESID'!$I$18+1),'MAPAS DE RIESGOS INHER Y RESID'!$M$18,IF(OR('MAPAS DE RIESGOS INHER Y RESID'!$I$17=X31,X31&lt;'MAPAS DE RIESGOS INHER Y RESID'!$J$17+1),'MAPAS DE RIESGOS INHER Y RESID'!$M$17,'MAPAS DE RIESGOS INHER Y RESID'!$M$16)))</f>
        <v>BAJO</v>
      </c>
      <c r="Z31" s="77" t="str">
        <f>VLOOKUP(Y31,'TABLA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2" spans="1:26" ht="123.75" customHeight="1" x14ac:dyDescent="0.25">
      <c r="A32" s="128"/>
      <c r="B32" s="128"/>
      <c r="C32" s="132"/>
      <c r="D32" s="132"/>
      <c r="E32" s="132"/>
      <c r="F32" s="132"/>
      <c r="G32" s="132"/>
      <c r="H32" s="128"/>
      <c r="I32" s="79" t="s">
        <v>58</v>
      </c>
      <c r="J32" s="78" t="s">
        <v>208</v>
      </c>
      <c r="K32" s="79" t="s">
        <v>59</v>
      </c>
      <c r="L32" s="89" t="s">
        <v>184</v>
      </c>
      <c r="M32" s="90">
        <f>VLOOKUP(L32,'MAPAS DE RIESGOS INHER Y RESID'!$E$3:$F$7,2,FALSE)</f>
        <v>2</v>
      </c>
      <c r="N32" s="89" t="s">
        <v>186</v>
      </c>
      <c r="O32" s="90">
        <f>VLOOKUP(N32,'MAPAS DE RIESGOS INHER Y RESID'!$O$3:$P$7,2,FALSE)</f>
        <v>2</v>
      </c>
      <c r="P32" s="90">
        <f t="shared" si="0"/>
        <v>4</v>
      </c>
      <c r="Q32" s="89" t="str">
        <f>IF(OR('MAPAS DE RIESGOS INHER Y RESID'!$G$7=P32,P32&lt;'MAPAS DE RIESGOS INHER Y RESID'!$G$3+1),'MAPAS DE RIESGOS INHER Y RESID'!$M$6,IF(OR('MAPAS DE RIESGOS INHER Y RESID'!$H$5=P32,P32&lt;'MAPAS DE RIESGOS INHER Y RESID'!$I$5+1),'MAPAS DE RIESGOS INHER Y RESID'!$M$5,IF(OR('MAPAS DE RIESGOS INHER Y RESID'!$I$4=P32,P32&lt;'MAPAS DE RIESGOS INHER Y RESID'!$J$4+1),'MAPAS DE RIESGOS INHER Y RESID'!$M$4,'MAPAS DE RIESGOS INHER Y RESID'!$M$3)))</f>
        <v>BAJO</v>
      </c>
      <c r="R32" s="77" t="s">
        <v>279</v>
      </c>
      <c r="S32" s="77"/>
      <c r="T32" s="77" t="s">
        <v>278</v>
      </c>
      <c r="U32" s="77"/>
      <c r="V32" s="89" t="s">
        <v>178</v>
      </c>
      <c r="W32" s="91">
        <f>VLOOKUP(V32,'MAPAS DE RIESGOS INHER Y RESID'!$E$16:$F$18,2,FALSE)</f>
        <v>0.4</v>
      </c>
      <c r="X32" s="92">
        <f t="shared" si="1"/>
        <v>2.4</v>
      </c>
      <c r="Y32" s="89" t="str">
        <f>IF(OR('MAPAS DE RIESGOS INHER Y RESID'!$G$18=X32,X32&lt;'MAPAS DE RIESGOS INHER Y RESID'!$G$16+1),'MAPAS DE RIESGOS INHER Y RESID'!$M$19,IF(OR('MAPAS DE RIESGOS INHER Y RESID'!$H$17=X32,X32&lt;'MAPAS DE RIESGOS INHER Y RESID'!$I$18+1),'MAPAS DE RIESGOS INHER Y RESID'!$M$18,IF(OR('MAPAS DE RIESGOS INHER Y RESID'!$I$17=X32,X32&lt;'MAPAS DE RIESGOS INHER Y RESID'!$J$17+1),'MAPAS DE RIESGOS INHER Y RESID'!$M$17,'MAPAS DE RIESGOS INHER Y RESID'!$M$16)))</f>
        <v>BAJO</v>
      </c>
      <c r="Z32" s="77" t="str">
        <f>VLOOKUP(Y32,'TABLA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3" spans="1:26" ht="123.75" customHeight="1" x14ac:dyDescent="0.25">
      <c r="A33" s="128"/>
      <c r="B33" s="128"/>
      <c r="C33" s="132"/>
      <c r="D33" s="132"/>
      <c r="E33" s="132"/>
      <c r="F33" s="132"/>
      <c r="G33" s="132"/>
      <c r="H33" s="128"/>
      <c r="I33" s="79" t="s">
        <v>292</v>
      </c>
      <c r="J33" s="78" t="s">
        <v>293</v>
      </c>
      <c r="K33" s="79" t="s">
        <v>63</v>
      </c>
      <c r="L33" s="89" t="s">
        <v>184</v>
      </c>
      <c r="M33" s="90">
        <f>VLOOKUP(L33,'MAPAS DE RIESGOS INHER Y RESID'!$E$3:$F$7,2,FALSE)</f>
        <v>2</v>
      </c>
      <c r="N33" s="89" t="s">
        <v>187</v>
      </c>
      <c r="O33" s="90">
        <f>VLOOKUP(N33,'MAPAS DE RIESGOS INHER Y RESID'!$O$3:$P$7,2,FALSE)</f>
        <v>4</v>
      </c>
      <c r="P33" s="90">
        <f t="shared" si="0"/>
        <v>8</v>
      </c>
      <c r="Q33" s="89" t="str">
        <f>IF(OR('MAPAS DE RIESGOS INHER Y RESID'!$G$7=P33,P33&lt;'MAPAS DE RIESGOS INHER Y RESID'!$G$3+1),'MAPAS DE RIESGOS INHER Y RESID'!$M$6,IF(OR('MAPAS DE RIESGOS INHER Y RESID'!$H$5=P33,P33&lt;'MAPAS DE RIESGOS INHER Y RESID'!$I$5+1),'MAPAS DE RIESGOS INHER Y RESID'!$M$5,IF(OR('MAPAS DE RIESGOS INHER Y RESID'!$I$4=P33,P33&lt;'MAPAS DE RIESGOS INHER Y RESID'!$J$4+1),'MAPAS DE RIESGOS INHER Y RESID'!$M$4,'MAPAS DE RIESGOS INHER Y RESID'!$M$3)))</f>
        <v>BAJO</v>
      </c>
      <c r="R33" s="77" t="s">
        <v>282</v>
      </c>
      <c r="S33" s="77"/>
      <c r="T33" s="107"/>
      <c r="U33" s="107" t="s">
        <v>283</v>
      </c>
      <c r="V33" s="89" t="s">
        <v>178</v>
      </c>
      <c r="W33" s="91">
        <f>VLOOKUP(V33,'MAPAS DE RIESGOS INHER Y RESID'!$E$16:$F$18,2,FALSE)</f>
        <v>0.4</v>
      </c>
      <c r="X33" s="92">
        <f t="shared" si="1"/>
        <v>4.8</v>
      </c>
      <c r="Y33" s="89" t="str">
        <f>IF(OR('MAPAS DE RIESGOS INHER Y RESID'!$G$18=X33,X33&lt;'MAPAS DE RIESGOS INHER Y RESID'!$G$16+1),'MAPAS DE RIESGOS INHER Y RESID'!$M$19,IF(OR('MAPAS DE RIESGOS INHER Y RESID'!$H$17=X33,X33&lt;'MAPAS DE RIESGOS INHER Y RESID'!$I$18+1),'MAPAS DE RIESGOS INHER Y RESID'!$M$18,IF(OR('MAPAS DE RIESGOS INHER Y RESID'!$I$17=X33,X33&lt;'MAPAS DE RIESGOS INHER Y RESID'!$J$17+1),'MAPAS DE RIESGOS INHER Y RESID'!$M$17,'MAPAS DE RIESGOS INHER Y RESID'!$M$16)))</f>
        <v>BAJO</v>
      </c>
      <c r="Z33" s="77" t="str">
        <f>VLOOKUP(Y33,'TABLA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4" spans="1:26" ht="332.25" customHeight="1" x14ac:dyDescent="0.25">
      <c r="A34" s="128"/>
      <c r="B34" s="128"/>
      <c r="C34" s="132"/>
      <c r="D34" s="132"/>
      <c r="E34" s="132"/>
      <c r="F34" s="132"/>
      <c r="G34" s="132"/>
      <c r="H34" s="128"/>
      <c r="I34" s="79" t="s">
        <v>70</v>
      </c>
      <c r="J34" s="78" t="s">
        <v>266</v>
      </c>
      <c r="K34" s="79" t="s">
        <v>72</v>
      </c>
      <c r="L34" s="89" t="s">
        <v>184</v>
      </c>
      <c r="M34" s="90">
        <f>VLOOKUP(L34,'MAPAS DE RIESGOS INHER Y RESID'!$E$3:$F$7,2,FALSE)</f>
        <v>2</v>
      </c>
      <c r="N34" s="89" t="s">
        <v>188</v>
      </c>
      <c r="O34" s="90">
        <f>VLOOKUP(N34,'MAPAS DE RIESGOS INHER Y RESID'!$O$3:$P$7,2,FALSE)</f>
        <v>16</v>
      </c>
      <c r="P34" s="90">
        <f t="shared" si="0"/>
        <v>32</v>
      </c>
      <c r="Q34" s="89" t="str">
        <f>IF(OR('MAPAS DE RIESGOS INHER Y RESID'!$G$7=P34,P34&lt;'MAPAS DE RIESGOS INHER Y RESID'!$G$3+1),'MAPAS DE RIESGOS INHER Y RESID'!$M$6,IF(OR('MAPAS DE RIESGOS INHER Y RESID'!$H$5=P34,P34&lt;'MAPAS DE RIESGOS INHER Y RESID'!$I$5+1),'MAPAS DE RIESGOS INHER Y RESID'!$M$5,IF(OR('MAPAS DE RIESGOS INHER Y RESID'!$I$4=P34,P34&lt;'MAPAS DE RIESGOS INHER Y RESID'!$J$4+1),'MAPAS DE RIESGOS INHER Y RESID'!$M$4,'MAPAS DE RIESGOS INHER Y RESID'!$M$3)))</f>
        <v>MODERADO</v>
      </c>
      <c r="R34" s="77"/>
      <c r="S34" s="77"/>
      <c r="T34" s="107" t="s">
        <v>241</v>
      </c>
      <c r="U34" s="107" t="s">
        <v>242</v>
      </c>
      <c r="V34" s="89" t="s">
        <v>179</v>
      </c>
      <c r="W34" s="91">
        <f>VLOOKUP(V34,'MAPAS DE RIESGOS INHER Y RESID'!$E$16:$F$18,2,FALSE)</f>
        <v>0.9</v>
      </c>
      <c r="X34" s="92">
        <f t="shared" si="1"/>
        <v>3.1999999999999993</v>
      </c>
      <c r="Y34" s="89" t="str">
        <f>IF(OR('MAPAS DE RIESGOS INHER Y RESID'!$G$18=X34,X34&lt;'MAPAS DE RIESGOS INHER Y RESID'!$G$16+1),'MAPAS DE RIESGOS INHER Y RESID'!$M$19,IF(OR('MAPAS DE RIESGOS INHER Y RESID'!$H$17=X34,X34&lt;'MAPAS DE RIESGOS INHER Y RESID'!$I$18+1),'MAPAS DE RIESGOS INHER Y RESID'!$M$18,IF(OR('MAPAS DE RIESGOS INHER Y RESID'!$I$17=X34,X34&lt;'MAPAS DE RIESGOS INHER Y RESID'!$J$17+1),'MAPAS DE RIESGOS INHER Y RESID'!$M$17,'MAPAS DE RIESGOS INHER Y RESID'!$M$16)))</f>
        <v>BAJO</v>
      </c>
      <c r="Z34" s="77" t="str">
        <f>VLOOKUP(Y34,'TABLA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5" spans="1:26" ht="123.75" customHeight="1" x14ac:dyDescent="0.25">
      <c r="A35" s="128"/>
      <c r="B35" s="128"/>
      <c r="C35" s="132"/>
      <c r="D35" s="132"/>
      <c r="E35" s="132"/>
      <c r="F35" s="132"/>
      <c r="G35" s="132"/>
      <c r="H35" s="128"/>
      <c r="I35" s="79" t="s">
        <v>88</v>
      </c>
      <c r="J35" s="78" t="s">
        <v>232</v>
      </c>
      <c r="K35" s="79" t="s">
        <v>89</v>
      </c>
      <c r="L35" s="89" t="s">
        <v>184</v>
      </c>
      <c r="M35" s="90">
        <f>VLOOKUP(L35,'MAPAS DE RIESGOS INHER Y RESID'!$E$3:$F$7,2,FALSE)</f>
        <v>2</v>
      </c>
      <c r="N35" s="89" t="s">
        <v>188</v>
      </c>
      <c r="O35" s="90">
        <f>VLOOKUP(N35,'MAPAS DE RIESGOS INHER Y RESID'!$O$3:$P$7,2,FALSE)</f>
        <v>16</v>
      </c>
      <c r="P35" s="90">
        <f t="shared" si="0"/>
        <v>32</v>
      </c>
      <c r="Q35" s="89" t="str">
        <f>IF(OR('MAPAS DE RIESGOS INHER Y RESID'!$G$7=P35,P35&lt;'MAPAS DE RIESGOS INHER Y RESID'!$G$3+1),'MAPAS DE RIESGOS INHER Y RESID'!$M$6,IF(OR('MAPAS DE RIESGOS INHER Y RESID'!$H$5=P35,P35&lt;'MAPAS DE RIESGOS INHER Y RESID'!$I$5+1),'MAPAS DE RIESGOS INHER Y RESID'!$M$5,IF(OR('MAPAS DE RIESGOS INHER Y RESID'!$I$4=P35,P35&lt;'MAPAS DE RIESGOS INHER Y RESID'!$J$4+1),'MAPAS DE RIESGOS INHER Y RESID'!$M$4,'MAPAS DE RIESGOS INHER Y RESID'!$M$3)))</f>
        <v>MODERADO</v>
      </c>
      <c r="R35" s="77" t="s">
        <v>286</v>
      </c>
      <c r="S35" s="77"/>
      <c r="T35" s="77"/>
      <c r="U35" s="77"/>
      <c r="V35" s="89" t="s">
        <v>178</v>
      </c>
      <c r="W35" s="91">
        <f>VLOOKUP(V35,'MAPAS DE RIESGOS INHER Y RESID'!$E$16:$F$18,2,FALSE)</f>
        <v>0.4</v>
      </c>
      <c r="X35" s="92">
        <f t="shared" si="1"/>
        <v>19.2</v>
      </c>
      <c r="Y35" s="89" t="str">
        <f>IF(OR('MAPAS DE RIESGOS INHER Y RESID'!$G$18=X35,X35&lt;'MAPAS DE RIESGOS INHER Y RESID'!$G$16+1),'MAPAS DE RIESGOS INHER Y RESID'!$M$19,IF(OR('MAPAS DE RIESGOS INHER Y RESID'!$H$17=X35,X35&lt;'MAPAS DE RIESGOS INHER Y RESID'!$I$18+1),'MAPAS DE RIESGOS INHER Y RESID'!$M$18,IF(OR('MAPAS DE RIESGOS INHER Y RESID'!$I$17=X35,X35&lt;'MAPAS DE RIESGOS INHER Y RESID'!$J$17+1),'MAPAS DE RIESGOS INHER Y RESID'!$M$17,'MAPAS DE RIESGOS INHER Y RESID'!$M$16)))</f>
        <v>MODERADO</v>
      </c>
      <c r="Z35" s="77" t="str">
        <f>VLOOKUP(Y35,'TABLA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6" spans="1:26" ht="194.25" customHeight="1" x14ac:dyDescent="0.25">
      <c r="A36" s="128"/>
      <c r="B36" s="128"/>
      <c r="C36" s="132"/>
      <c r="D36" s="132"/>
      <c r="E36" s="132"/>
      <c r="F36" s="132"/>
      <c r="G36" s="132"/>
      <c r="H36" s="128"/>
      <c r="I36" s="79" t="s">
        <v>101</v>
      </c>
      <c r="J36" s="78" t="s">
        <v>269</v>
      </c>
      <c r="K36" s="79" t="s">
        <v>102</v>
      </c>
      <c r="L36" s="89" t="s">
        <v>178</v>
      </c>
      <c r="M36" s="90">
        <f>VLOOKUP(L36,'MAPAS DE RIESGOS INHER Y RESID'!$E$3:$F$7,2,FALSE)</f>
        <v>3</v>
      </c>
      <c r="N36" s="89" t="s">
        <v>188</v>
      </c>
      <c r="O36" s="90">
        <f>VLOOKUP(N36,'MAPAS DE RIESGOS INHER Y RESID'!$O$3:$P$7,2,FALSE)</f>
        <v>16</v>
      </c>
      <c r="P36" s="90">
        <f t="shared" si="0"/>
        <v>48</v>
      </c>
      <c r="Q36" s="89" t="str">
        <f>IF(OR('MAPAS DE RIESGOS INHER Y RESID'!$G$7=P36,P36&lt;'MAPAS DE RIESGOS INHER Y RESID'!$G$3+1),'MAPAS DE RIESGOS INHER Y RESID'!$M$6,IF(OR('MAPAS DE RIESGOS INHER Y RESID'!$H$5=P36,P36&lt;'MAPAS DE RIESGOS INHER Y RESID'!$I$5+1),'MAPAS DE RIESGOS INHER Y RESID'!$M$5,IF(OR('MAPAS DE RIESGOS INHER Y RESID'!$I$4=P36,P36&lt;'MAPAS DE RIESGOS INHER Y RESID'!$J$4+1),'MAPAS DE RIESGOS INHER Y RESID'!$M$4,'MAPAS DE RIESGOS INHER Y RESID'!$M$3)))</f>
        <v>MODERADO</v>
      </c>
      <c r="R36" s="77"/>
      <c r="S36" s="77" t="s">
        <v>288</v>
      </c>
      <c r="T36" s="77"/>
      <c r="U36" s="77" t="s">
        <v>287</v>
      </c>
      <c r="V36" s="89" t="s">
        <v>178</v>
      </c>
      <c r="W36" s="91">
        <f>VLOOKUP(V36,'MAPAS DE RIESGOS INHER Y RESID'!$E$16:$F$18,2,FALSE)</f>
        <v>0.4</v>
      </c>
      <c r="X36" s="92">
        <f t="shared" si="1"/>
        <v>28.799999999999997</v>
      </c>
      <c r="Y36" s="89" t="str">
        <f>IF(OR('MAPAS DE RIESGOS INHER Y RESID'!$G$18=X36,X36&lt;'MAPAS DE RIESGOS INHER Y RESID'!$G$16+1),'MAPAS DE RIESGOS INHER Y RESID'!$M$19,IF(OR('MAPAS DE RIESGOS INHER Y RESID'!$H$17=X36,X36&lt;'MAPAS DE RIESGOS INHER Y RESID'!$I$18+1),'MAPAS DE RIESGOS INHER Y RESID'!$M$18,IF(OR('MAPAS DE RIESGOS INHER Y RESID'!$I$17=X36,X36&lt;'MAPAS DE RIESGOS INHER Y RESID'!$J$17+1),'MAPAS DE RIESGOS INHER Y RESID'!$M$17,'MAPAS DE RIESGOS INHER Y RESID'!$M$16)))</f>
        <v>MODERADO</v>
      </c>
      <c r="Z36" s="77" t="str">
        <f>VLOOKUP(Y36,'TABLA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7" spans="1:26" ht="182.25" customHeight="1" x14ac:dyDescent="0.25">
      <c r="A37" s="128"/>
      <c r="B37" s="128"/>
      <c r="C37" s="132"/>
      <c r="D37" s="132"/>
      <c r="E37" s="132"/>
      <c r="F37" s="132"/>
      <c r="G37" s="132"/>
      <c r="H37" s="128"/>
      <c r="I37" s="79" t="s">
        <v>210</v>
      </c>
      <c r="J37" s="78" t="s">
        <v>270</v>
      </c>
      <c r="K37" s="79" t="s">
        <v>108</v>
      </c>
      <c r="L37" s="89" t="s">
        <v>178</v>
      </c>
      <c r="M37" s="90">
        <f>VLOOKUP(L37,'MAPAS DE RIESGOS INHER Y RESID'!$E$3:$F$7,2,FALSE)</f>
        <v>3</v>
      </c>
      <c r="N37" s="89" t="s">
        <v>187</v>
      </c>
      <c r="O37" s="90">
        <f>VLOOKUP(N37,'MAPAS DE RIESGOS INHER Y RESID'!$O$3:$P$7,2,FALSE)</f>
        <v>4</v>
      </c>
      <c r="P37" s="90">
        <f t="shared" si="0"/>
        <v>12</v>
      </c>
      <c r="Q37" s="89" t="str">
        <f>IF(OR('MAPAS DE RIESGOS INHER Y RESID'!$G$7=P37,P37&lt;'MAPAS DE RIESGOS INHER Y RESID'!$G$3+1),'MAPAS DE RIESGOS INHER Y RESID'!$M$6,IF(OR('MAPAS DE RIESGOS INHER Y RESID'!$H$5=P37,P37&lt;'MAPAS DE RIESGOS INHER Y RESID'!$I$5+1),'MAPAS DE RIESGOS INHER Y RESID'!$M$5,IF(OR('MAPAS DE RIESGOS INHER Y RESID'!$I$4=P37,P37&lt;'MAPAS DE RIESGOS INHER Y RESID'!$J$4+1),'MAPAS DE RIESGOS INHER Y RESID'!$M$4,'MAPAS DE RIESGOS INHER Y RESID'!$M$3)))</f>
        <v>MODERADO</v>
      </c>
      <c r="R37" s="77"/>
      <c r="S37" s="77"/>
      <c r="T37" s="77"/>
      <c r="U37" s="77" t="s">
        <v>289</v>
      </c>
      <c r="V37" s="89" t="s">
        <v>178</v>
      </c>
      <c r="W37" s="91">
        <f>VLOOKUP(V37,'MAPAS DE RIESGOS INHER Y RESID'!$E$16:$F$18,2,FALSE)</f>
        <v>0.4</v>
      </c>
      <c r="X37" s="92">
        <f t="shared" si="1"/>
        <v>7.1999999999999993</v>
      </c>
      <c r="Y37" s="89" t="str">
        <f>IF(OR('MAPAS DE RIESGOS INHER Y RESID'!$G$18=X37,X37&lt;'MAPAS DE RIESGOS INHER Y RESID'!$G$16+1),'MAPAS DE RIESGOS INHER Y RESID'!$M$19,IF(OR('MAPAS DE RIESGOS INHER Y RESID'!$H$17=X37,X37&lt;'MAPAS DE RIESGOS INHER Y RESID'!$I$18+1),'MAPAS DE RIESGOS INHER Y RESID'!$M$18,IF(OR('MAPAS DE RIESGOS INHER Y RESID'!$I$17=X37,X37&lt;'MAPAS DE RIESGOS INHER Y RESID'!$J$17+1),'MAPAS DE RIESGOS INHER Y RESID'!$M$17,'MAPAS DE RIESGOS INHER Y RESID'!$M$16)))</f>
        <v>BAJO</v>
      </c>
      <c r="Z37" s="77" t="str">
        <f>VLOOKUP(Y37,'TABLA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38" spans="1:26" ht="123.75" customHeight="1" x14ac:dyDescent="0.25">
      <c r="A38" s="128"/>
      <c r="B38" s="128"/>
      <c r="C38" s="132"/>
      <c r="D38" s="132"/>
      <c r="E38" s="132"/>
      <c r="F38" s="132"/>
      <c r="G38" s="132"/>
      <c r="H38" s="128"/>
      <c r="I38" s="79" t="s">
        <v>77</v>
      </c>
      <c r="J38" s="78" t="s">
        <v>296</v>
      </c>
      <c r="K38" s="79" t="s">
        <v>76</v>
      </c>
      <c r="L38" s="89" t="s">
        <v>178</v>
      </c>
      <c r="M38" s="90">
        <f>VLOOKUP(L38,'MAPAS DE RIESGOS INHER Y RESID'!$E$3:$F$7,2,FALSE)</f>
        <v>3</v>
      </c>
      <c r="N38" s="89" t="s">
        <v>188</v>
      </c>
      <c r="O38" s="90">
        <f>VLOOKUP(N38,'MAPAS DE RIESGOS INHER Y RESID'!$O$3:$P$7,2,FALSE)</f>
        <v>16</v>
      </c>
      <c r="P38" s="90">
        <f t="shared" si="0"/>
        <v>48</v>
      </c>
      <c r="Q38" s="89" t="str">
        <f>IF(OR('MAPAS DE RIESGOS INHER Y RESID'!$G$7=P38,P38&lt;'MAPAS DE RIESGOS INHER Y RESID'!$G$3+1),'MAPAS DE RIESGOS INHER Y RESID'!$M$6,IF(OR('MAPAS DE RIESGOS INHER Y RESID'!$H$5=P38,P38&lt;'MAPAS DE RIESGOS INHER Y RESID'!$I$5+1),'MAPAS DE RIESGOS INHER Y RESID'!$M$5,IF(OR('MAPAS DE RIESGOS INHER Y RESID'!$I$4=P38,P38&lt;'MAPAS DE RIESGOS INHER Y RESID'!$J$4+1),'MAPAS DE RIESGOS INHER Y RESID'!$M$4,'MAPAS DE RIESGOS INHER Y RESID'!$M$3)))</f>
        <v>MODERADO</v>
      </c>
      <c r="R38" s="77"/>
      <c r="S38" s="77" t="s">
        <v>284</v>
      </c>
      <c r="T38" s="77"/>
      <c r="U38" s="77" t="s">
        <v>285</v>
      </c>
      <c r="V38" s="89" t="s">
        <v>178</v>
      </c>
      <c r="W38" s="91">
        <f>VLOOKUP(V38,'MAPAS DE RIESGOS INHER Y RESID'!$E$16:$F$18,2,FALSE)</f>
        <v>0.4</v>
      </c>
      <c r="X38" s="92">
        <f t="shared" si="1"/>
        <v>28.799999999999997</v>
      </c>
      <c r="Y38" s="89" t="str">
        <f>IF(OR('MAPAS DE RIESGOS INHER Y RESID'!$G$18=X38,X38&lt;'MAPAS DE RIESGOS INHER Y RESID'!$G$16+1),'MAPAS DE RIESGOS INHER Y RESID'!$M$19,IF(OR('MAPAS DE RIESGOS INHER Y RESID'!$H$17=X38,X38&lt;'MAPAS DE RIESGOS INHER Y RESID'!$I$18+1),'MAPAS DE RIESGOS INHER Y RESID'!$M$18,IF(OR('MAPAS DE RIESGOS INHER Y RESID'!$I$17=X38,X38&lt;'MAPAS DE RIESGOS INHER Y RESID'!$J$17+1),'MAPAS DE RIESGOS INHER Y RESID'!$M$17,'MAPAS DE RIESGOS INHER Y RESID'!$M$16)))</f>
        <v>MODERADO</v>
      </c>
      <c r="Z38" s="77" t="str">
        <f>VLOOKUP(Y38,'TABLA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39" spans="1:26" ht="123.75" customHeight="1" x14ac:dyDescent="0.25">
      <c r="A39" s="129"/>
      <c r="B39" s="129"/>
      <c r="C39" s="133"/>
      <c r="D39" s="133"/>
      <c r="E39" s="133"/>
      <c r="F39" s="133"/>
      <c r="G39" s="133"/>
      <c r="H39" s="129"/>
      <c r="I39" s="79" t="s">
        <v>79</v>
      </c>
      <c r="J39" s="78" t="s">
        <v>296</v>
      </c>
      <c r="K39" s="79" t="s">
        <v>76</v>
      </c>
      <c r="L39" s="89" t="s">
        <v>178</v>
      </c>
      <c r="M39" s="90">
        <f>VLOOKUP(L39,'MAPAS DE RIESGOS INHER Y RESID'!$E$3:$F$7,2,FALSE)</f>
        <v>3</v>
      </c>
      <c r="N39" s="89" t="s">
        <v>188</v>
      </c>
      <c r="O39" s="90">
        <f>VLOOKUP(N39,'MAPAS DE RIESGOS INHER Y RESID'!$O$3:$P$7,2,FALSE)</f>
        <v>16</v>
      </c>
      <c r="P39" s="90">
        <f t="shared" si="0"/>
        <v>48</v>
      </c>
      <c r="Q39" s="89" t="str">
        <f>IF(OR('MAPAS DE RIESGOS INHER Y RESID'!$G$7=P39,P39&lt;'MAPAS DE RIESGOS INHER Y RESID'!$G$3+1),'MAPAS DE RIESGOS INHER Y RESID'!$M$6,IF(OR('MAPAS DE RIESGOS INHER Y RESID'!$H$5=P39,P39&lt;'MAPAS DE RIESGOS INHER Y RESID'!$I$5+1),'MAPAS DE RIESGOS INHER Y RESID'!$M$5,IF(OR('MAPAS DE RIESGOS INHER Y RESID'!$I$4=P39,P39&lt;'MAPAS DE RIESGOS INHER Y RESID'!$J$4+1),'MAPAS DE RIESGOS INHER Y RESID'!$M$4,'MAPAS DE RIESGOS INHER Y RESID'!$M$3)))</f>
        <v>MODERADO</v>
      </c>
      <c r="R39" s="77"/>
      <c r="S39" s="77" t="s">
        <v>284</v>
      </c>
      <c r="T39" s="77"/>
      <c r="U39" s="77" t="s">
        <v>285</v>
      </c>
      <c r="V39" s="89" t="s">
        <v>178</v>
      </c>
      <c r="W39" s="91">
        <f>VLOOKUP(V39,'MAPAS DE RIESGOS INHER Y RESID'!$E$16:$F$18,2,FALSE)</f>
        <v>0.4</v>
      </c>
      <c r="X39" s="92">
        <f t="shared" si="1"/>
        <v>28.799999999999997</v>
      </c>
      <c r="Y39" s="89" t="str">
        <f>IF(OR('MAPAS DE RIESGOS INHER Y RESID'!$G$18=X39,X39&lt;'MAPAS DE RIESGOS INHER Y RESID'!$G$16+1),'MAPAS DE RIESGOS INHER Y RESID'!$M$19,IF(OR('MAPAS DE RIESGOS INHER Y RESID'!$H$17=X39,X39&lt;'MAPAS DE RIESGOS INHER Y RESID'!$I$18+1),'MAPAS DE RIESGOS INHER Y RESID'!$M$18,IF(OR('MAPAS DE RIESGOS INHER Y RESID'!$I$17=X39,X39&lt;'MAPAS DE RIESGOS INHER Y RESID'!$J$17+1),'MAPAS DE RIESGOS INHER Y RESID'!$M$17,'MAPAS DE RIESGOS INHER Y RESID'!$M$16)))</f>
        <v>MODERADO</v>
      </c>
      <c r="Z39" s="77" t="str">
        <f>VLOOKUP(Y39,'TABLA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</sheetData>
  <autoFilter ref="A5:Z39"/>
  <mergeCells count="42">
    <mergeCell ref="G30:G39"/>
    <mergeCell ref="D30:D39"/>
    <mergeCell ref="F19:F29"/>
    <mergeCell ref="G6:G18"/>
    <mergeCell ref="A6:A18"/>
    <mergeCell ref="B6:B18"/>
    <mergeCell ref="D6:D18"/>
    <mergeCell ref="C6:C18"/>
    <mergeCell ref="E6:E18"/>
    <mergeCell ref="D19:D29"/>
    <mergeCell ref="C1:Y1"/>
    <mergeCell ref="A1:B1"/>
    <mergeCell ref="A4:A5"/>
    <mergeCell ref="B4:C4"/>
    <mergeCell ref="D4:G4"/>
    <mergeCell ref="H4:H5"/>
    <mergeCell ref="I4:I5"/>
    <mergeCell ref="X4:X5"/>
    <mergeCell ref="B2:Z2"/>
    <mergeCell ref="B3:Z3"/>
    <mergeCell ref="J4:J5"/>
    <mergeCell ref="K4:K5"/>
    <mergeCell ref="Q4:Q5"/>
    <mergeCell ref="R4:U4"/>
    <mergeCell ref="V4:V5"/>
    <mergeCell ref="Y4:Y5"/>
    <mergeCell ref="L4:O4"/>
    <mergeCell ref="Z4:Z5"/>
    <mergeCell ref="H6:H18"/>
    <mergeCell ref="F6:F18"/>
    <mergeCell ref="A30:A39"/>
    <mergeCell ref="A19:A29"/>
    <mergeCell ref="B19:B29"/>
    <mergeCell ref="B30:B39"/>
    <mergeCell ref="C19:C29"/>
    <mergeCell ref="C30:C39"/>
    <mergeCell ref="H19:H29"/>
    <mergeCell ref="H30:H39"/>
    <mergeCell ref="E19:E29"/>
    <mergeCell ref="E30:E39"/>
    <mergeCell ref="F30:F39"/>
    <mergeCell ref="G19:G29"/>
  </mergeCells>
  <printOptions horizontalCentered="1"/>
  <pageMargins left="0.39370078740157483" right="0.39370078740157483" top="0.39370078740157483" bottom="0.39370078740157483" header="0.31496062992125984" footer="0.31496062992125984"/>
  <pageSetup scale="55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4" operator="equal" id="{D6440164-8CD3-4855-8F73-064FD84562DB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5" operator="equal" id="{5BBA0A20-DC91-4F2C-A03C-41CCB65B91E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" operator="equal" id="{DC670425-9755-4CA0-847C-767592FB554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" operator="equal" id="{04644A2D-C146-4CFD-9BFD-1884ABDE558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" operator="equal" id="{04D804E3-4503-479F-BBFF-E08B565465A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L6:L39</xm:sqref>
        </x14:conditionalFormatting>
        <x14:conditionalFormatting xmlns:xm="http://schemas.microsoft.com/office/excel/2006/main">
          <x14:cfRule type="cellIs" priority="9" operator="equal" id="{3E4CDF7E-5550-4D57-9D85-0A7DE829F879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" operator="equal" id="{E0004973-6D6D-43C2-8DC8-36DDC079D069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" operator="equal" id="{2F45840A-0085-43AC-9AF0-701A19231CC4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" operator="equal" id="{80FF7A91-0BFA-4752-8E2F-C37A6B9D013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" operator="equal" id="{39B3A32D-AC04-452F-81A4-724491F2981C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N6:N39</xm:sqref>
        </x14:conditionalFormatting>
        <x14:conditionalFormatting xmlns:xm="http://schemas.microsoft.com/office/excel/2006/main">
          <x14:cfRule type="cellIs" priority="115" operator="equal" id="{712895BE-B728-4008-9339-AEECB3F7B8B5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6" operator="equal" id="{BB4B1026-88FB-4426-982C-E5834819DD0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1" operator="equal" id="{2F7FA46E-9E3D-46F5-BBB0-62E12C1C0EFE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2" operator="equal" id="{0B501C9D-934B-479F-A7AF-41870AB13D28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V6:V39 Y6:Y39 Q6:Q39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'MAPAS DE RIESGOS INHER Y RESID'!$E$3:$E$7</xm:f>
          </x14:formula1>
          <xm:sqref>L6:L39</xm:sqref>
        </x14:dataValidation>
        <x14:dataValidation type="list" allowBlank="1" showInputMessage="1" showErrorMessage="1">
          <x14:formula1>
            <xm:f>'MAPAS DE RIESGOS INHER Y RESID'!$G$9:$K$9</xm:f>
          </x14:formula1>
          <xm:sqref>N6:N39</xm:sqref>
        </x14:dataValidation>
        <x14:dataValidation type="list" allowBlank="1" showInputMessage="1" showErrorMessage="1">
          <x14:formula1>
            <xm:f>'MAPAS DE RIESGOS INHER Y RESID'!$E$16:$E$18</xm:f>
          </x14:formula1>
          <xm:sqref>V6:V39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8"/>
  <sheetViews>
    <sheetView topLeftCell="I1" zoomScale="55" zoomScaleNormal="55" workbookViewId="0">
      <selection activeCell="Z6" sqref="Z6"/>
    </sheetView>
  </sheetViews>
  <sheetFormatPr baseColWidth="10" defaultColWidth="11.42578125" defaultRowHeight="19.5" x14ac:dyDescent="0.25"/>
  <cols>
    <col min="1" max="1" width="30.140625" style="29" customWidth="1"/>
    <col min="2" max="2" width="8" style="30" customWidth="1"/>
    <col min="3" max="3" width="9" style="30" customWidth="1"/>
    <col min="4" max="6" width="3.42578125" style="31" customWidth="1"/>
    <col min="7" max="7" width="3.42578125" style="30" customWidth="1"/>
    <col min="8" max="8" width="20.7109375" style="30" customWidth="1"/>
    <col min="9" max="10" width="26.42578125" style="30" customWidth="1"/>
    <col min="11" max="11" width="30.42578125" style="30" customWidth="1"/>
    <col min="12" max="13" width="6.85546875" style="31" customWidth="1"/>
    <col min="14" max="17" width="11.42578125" style="31" customWidth="1"/>
    <col min="18" max="18" width="23.7109375" style="30" customWidth="1"/>
    <col min="19" max="19" width="24.42578125" style="30" customWidth="1"/>
    <col min="20" max="20" width="24.7109375" style="30" customWidth="1"/>
    <col min="21" max="21" width="27.5703125" style="30" customWidth="1"/>
    <col min="22" max="22" width="6.42578125" style="31" customWidth="1"/>
    <col min="23" max="23" width="13.28515625" style="31" customWidth="1"/>
    <col min="24" max="24" width="14.42578125" style="31" customWidth="1"/>
    <col min="25" max="25" width="8.28515625" style="31" customWidth="1"/>
    <col min="26" max="26" width="39.140625" style="32" customWidth="1"/>
    <col min="27" max="16384" width="11.42578125" style="23"/>
  </cols>
  <sheetData>
    <row r="1" spans="1:26" ht="85.5" customHeight="1" x14ac:dyDescent="0.25">
      <c r="A1" s="135"/>
      <c r="B1" s="136"/>
      <c r="C1" s="134" t="s">
        <v>205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06" t="s">
        <v>299</v>
      </c>
    </row>
    <row r="2" spans="1:26" s="24" customFormat="1" ht="30.75" customHeight="1" x14ac:dyDescent="0.25">
      <c r="A2" s="114" t="s">
        <v>146</v>
      </c>
      <c r="B2" s="147" t="s">
        <v>259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9"/>
    </row>
    <row r="3" spans="1:26" s="25" customFormat="1" ht="37.5" customHeight="1" x14ac:dyDescent="0.25">
      <c r="A3" s="81" t="s">
        <v>147</v>
      </c>
      <c r="B3" s="150">
        <v>45237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9"/>
    </row>
    <row r="4" spans="1:26" s="26" customFormat="1" ht="41.25" customHeight="1" x14ac:dyDescent="0.25">
      <c r="A4" s="137" t="s">
        <v>201</v>
      </c>
      <c r="B4" s="138" t="s">
        <v>193</v>
      </c>
      <c r="C4" s="139"/>
      <c r="D4" s="138" t="s">
        <v>2</v>
      </c>
      <c r="E4" s="140"/>
      <c r="F4" s="140"/>
      <c r="G4" s="139"/>
      <c r="H4" s="141" t="s">
        <v>7</v>
      </c>
      <c r="I4" s="143" t="s">
        <v>204</v>
      </c>
      <c r="J4" s="143" t="s">
        <v>203</v>
      </c>
      <c r="K4" s="143" t="s">
        <v>142</v>
      </c>
      <c r="L4" s="122" t="s">
        <v>202</v>
      </c>
      <c r="M4" s="123"/>
      <c r="N4" s="123"/>
      <c r="O4" s="124"/>
      <c r="P4" s="82"/>
      <c r="Q4" s="151" t="s">
        <v>148</v>
      </c>
      <c r="R4" s="153" t="s">
        <v>149</v>
      </c>
      <c r="S4" s="153"/>
      <c r="T4" s="153"/>
      <c r="U4" s="153"/>
      <c r="V4" s="151" t="s">
        <v>191</v>
      </c>
      <c r="W4" s="115"/>
      <c r="X4" s="145" t="s">
        <v>198</v>
      </c>
      <c r="Y4" s="151" t="s">
        <v>143</v>
      </c>
      <c r="Z4" s="125" t="s">
        <v>144</v>
      </c>
    </row>
    <row r="5" spans="1:26" s="26" customFormat="1" ht="147.94999999999999" customHeight="1" x14ac:dyDescent="0.25">
      <c r="A5" s="137"/>
      <c r="B5" s="84" t="s">
        <v>0</v>
      </c>
      <c r="C5" s="84" t="s">
        <v>1</v>
      </c>
      <c r="D5" s="85" t="s">
        <v>3</v>
      </c>
      <c r="E5" s="85" t="s">
        <v>4</v>
      </c>
      <c r="F5" s="85" t="s">
        <v>5</v>
      </c>
      <c r="G5" s="86" t="s">
        <v>6</v>
      </c>
      <c r="H5" s="142"/>
      <c r="I5" s="144"/>
      <c r="J5" s="144" t="s">
        <v>8</v>
      </c>
      <c r="K5" s="144" t="s">
        <v>9</v>
      </c>
      <c r="L5" s="85" t="s">
        <v>126</v>
      </c>
      <c r="M5" s="85" t="s">
        <v>194</v>
      </c>
      <c r="N5" s="85" t="s">
        <v>142</v>
      </c>
      <c r="O5" s="85" t="s">
        <v>195</v>
      </c>
      <c r="P5" s="85" t="s">
        <v>196</v>
      </c>
      <c r="Q5" s="152"/>
      <c r="R5" s="88" t="s">
        <v>150</v>
      </c>
      <c r="S5" s="88" t="s">
        <v>151</v>
      </c>
      <c r="T5" s="88" t="s">
        <v>152</v>
      </c>
      <c r="U5" s="88" t="s">
        <v>153</v>
      </c>
      <c r="V5" s="152"/>
      <c r="W5" s="116" t="s">
        <v>197</v>
      </c>
      <c r="X5" s="146"/>
      <c r="Y5" s="152"/>
      <c r="Z5" s="126"/>
    </row>
    <row r="6" spans="1:26" s="28" customFormat="1" ht="156" customHeight="1" x14ac:dyDescent="0.25">
      <c r="A6" s="130" t="s">
        <v>260</v>
      </c>
      <c r="B6" s="130" t="s">
        <v>199</v>
      </c>
      <c r="C6" s="130"/>
      <c r="D6" s="130" t="s">
        <v>199</v>
      </c>
      <c r="E6" s="130"/>
      <c r="F6" s="130"/>
      <c r="G6" s="130" t="s">
        <v>199</v>
      </c>
      <c r="H6" s="130" t="s">
        <v>271</v>
      </c>
      <c r="I6" s="79" t="s">
        <v>26</v>
      </c>
      <c r="J6" s="78" t="s">
        <v>261</v>
      </c>
      <c r="K6" s="79" t="s">
        <v>24</v>
      </c>
      <c r="L6" s="89" t="s">
        <v>184</v>
      </c>
      <c r="M6" s="90">
        <f>VLOOKUP(L6,'MAPAS DE RIESGOS INHER Y RESID'!$E$3:$F$7,2,FALSE)</f>
        <v>2</v>
      </c>
      <c r="N6" s="89" t="s">
        <v>189</v>
      </c>
      <c r="O6" s="90">
        <f>VLOOKUP(N6,'MAPAS DE RIESGOS INHER Y RESID'!$O$3:$P$7,2,FALSE)</f>
        <v>256</v>
      </c>
      <c r="P6" s="90">
        <f>M6*O6</f>
        <v>512</v>
      </c>
      <c r="Q6" s="89" t="str">
        <f>IF(OR('MAPAS DE RIESGOS INHER Y RESID'!$G$7=P6,P6&lt;'MAPAS DE RIESGOS INHER Y RESID'!$G$3+1),'MAPAS DE RIESGOS INHER Y RESID'!$M$6,IF(OR('MAPAS DE RIESGOS INHER Y RESID'!$H$5=P6,P6&lt;'MAPAS DE RIESGOS INHER Y RESID'!$I$5+1),'MAPAS DE RIESGOS INHER Y RESID'!$M$5,IF(OR('MAPAS DE RIESGOS INHER Y RESID'!$I$4=P6,P6&lt;'MAPAS DE RIESGOS INHER Y RESID'!$J$4+1),'MAPAS DE RIESGOS INHER Y RESID'!$M$4,'MAPAS DE RIESGOS INHER Y RESID'!$M$3)))</f>
        <v>ALTO</v>
      </c>
      <c r="R6" s="77"/>
      <c r="S6" s="77"/>
      <c r="T6" s="77" t="s">
        <v>272</v>
      </c>
      <c r="U6" s="27" t="s">
        <v>258</v>
      </c>
      <c r="V6" s="89" t="s">
        <v>179</v>
      </c>
      <c r="W6" s="91">
        <f>VLOOKUP(V6,'MAPAS DE RIESGOS INHER Y RESID'!$E$16:$F$18,2,FALSE)</f>
        <v>0.9</v>
      </c>
      <c r="X6" s="92">
        <f>P6-(W6*P6)</f>
        <v>51.199999999999989</v>
      </c>
      <c r="Y6" s="89" t="str">
        <f>IF(OR('MAPAS DE RIESGOS INHER Y RESID'!$G$18=X6,X6&lt;'MAPAS DE RIESGOS INHER Y RESID'!$G$16+1),'MAPAS DE RIESGOS INHER Y RESID'!$M$19,IF(OR('MAPAS DE RIESGOS INHER Y RESID'!$H$17=X6,X6&lt;'MAPAS DE RIESGOS INHER Y RESID'!$I$18+1),'MAPAS DE RIESGOS INHER Y RESID'!$M$18,IF(OR('MAPAS DE RIESGOS INHER Y RESID'!$I$17=X6,X6&lt;'MAPAS DE RIESGOS INHER Y RESID'!$J$17+1),'MAPAS DE RIESGOS INHER Y RESID'!$M$17,'MAPAS DE RIESGOS INHER Y RESID'!$M$16)))</f>
        <v>MODERADO</v>
      </c>
      <c r="Z6" s="77" t="str">
        <f>VLOOKUP(Y6,'TABLA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" spans="1:26" s="28" customFormat="1" ht="141" customHeight="1" x14ac:dyDescent="0.25">
      <c r="A7" s="130"/>
      <c r="B7" s="130"/>
      <c r="C7" s="130"/>
      <c r="D7" s="130"/>
      <c r="E7" s="130"/>
      <c r="F7" s="130"/>
      <c r="G7" s="130"/>
      <c r="H7" s="130"/>
      <c r="I7" s="79" t="s">
        <v>32</v>
      </c>
      <c r="J7" s="78" t="s">
        <v>230</v>
      </c>
      <c r="K7" s="79" t="s">
        <v>24</v>
      </c>
      <c r="L7" s="89" t="s">
        <v>184</v>
      </c>
      <c r="M7" s="90">
        <f>VLOOKUP(L7,'MAPAS DE RIESGOS INHER Y RESID'!$E$3:$F$7,2,FALSE)</f>
        <v>2</v>
      </c>
      <c r="N7" s="89" t="s">
        <v>188</v>
      </c>
      <c r="O7" s="90">
        <f>VLOOKUP(N7,'MAPAS DE RIESGOS INHER Y RESID'!$O$3:$P$7,2,FALSE)</f>
        <v>16</v>
      </c>
      <c r="P7" s="90">
        <f t="shared" ref="P7:P18" si="0">M7*O7</f>
        <v>32</v>
      </c>
      <c r="Q7" s="89" t="str">
        <f>IF(OR('MAPAS DE RIESGOS INHER Y RESID'!$G$7=P7,P7&lt;'MAPAS DE RIESGOS INHER Y RESID'!$G$3+1),'MAPAS DE RIESGOS INHER Y RESID'!$M$6,IF(OR('MAPAS DE RIESGOS INHER Y RESID'!$H$5=P7,P7&lt;'MAPAS DE RIESGOS INHER Y RESID'!$I$5+1),'MAPAS DE RIESGOS INHER Y RESID'!$M$5,IF(OR('MAPAS DE RIESGOS INHER Y RESID'!$I$4=P7,P7&lt;'MAPAS DE RIESGOS INHER Y RESID'!$J$4+1),'MAPAS DE RIESGOS INHER Y RESID'!$M$4,'MAPAS DE RIESGOS INHER Y RESID'!$M$3)))</f>
        <v>MODERADO</v>
      </c>
      <c r="R7" s="77"/>
      <c r="S7" s="77" t="s">
        <v>273</v>
      </c>
      <c r="T7" s="77" t="s">
        <v>272</v>
      </c>
      <c r="U7" s="27" t="s">
        <v>258</v>
      </c>
      <c r="V7" s="89" t="s">
        <v>179</v>
      </c>
      <c r="W7" s="91">
        <f>VLOOKUP(V7,'MAPAS DE RIESGOS INHER Y RESID'!$E$16:$F$18,2,FALSE)</f>
        <v>0.9</v>
      </c>
      <c r="X7" s="92">
        <f t="shared" ref="X7:X18" si="1">P7-(W7*P7)</f>
        <v>3.1999999999999993</v>
      </c>
      <c r="Y7" s="89" t="str">
        <f>IF(OR('MAPAS DE RIESGOS INHER Y RESID'!$G$18=X7,X7&lt;'MAPAS DE RIESGOS INHER Y RESID'!$G$16+1),'MAPAS DE RIESGOS INHER Y RESID'!$M$19,IF(OR('MAPAS DE RIESGOS INHER Y RESID'!$H$17=X7,X7&lt;'MAPAS DE RIESGOS INHER Y RESID'!$I$18+1),'MAPAS DE RIESGOS INHER Y RESID'!$M$18,IF(OR('MAPAS DE RIESGOS INHER Y RESID'!$I$17=X7,X7&lt;'MAPAS DE RIESGOS INHER Y RESID'!$J$17+1),'MAPAS DE RIESGOS INHER Y RESID'!$M$17,'MAPAS DE RIESGOS INHER Y RESID'!$M$16)))</f>
        <v>BAJO</v>
      </c>
      <c r="Z7" s="77" t="str">
        <f>VLOOKUP(Y7,'TABLA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" spans="1:26" s="28" customFormat="1" ht="141" customHeight="1" x14ac:dyDescent="0.25">
      <c r="A8" s="130"/>
      <c r="B8" s="130"/>
      <c r="C8" s="130"/>
      <c r="D8" s="130"/>
      <c r="E8" s="130"/>
      <c r="F8" s="130"/>
      <c r="G8" s="130"/>
      <c r="H8" s="130"/>
      <c r="I8" s="79" t="s">
        <v>16</v>
      </c>
      <c r="J8" s="78" t="s">
        <v>17</v>
      </c>
      <c r="K8" s="79" t="s">
        <v>18</v>
      </c>
      <c r="L8" s="89" t="s">
        <v>178</v>
      </c>
      <c r="M8" s="90">
        <f>VLOOKUP(L8,'MAPAS DE RIESGOS INHER Y RESID'!$E$3:$F$7,2,FALSE)</f>
        <v>3</v>
      </c>
      <c r="N8" s="89" t="s">
        <v>188</v>
      </c>
      <c r="O8" s="90">
        <f>VLOOKUP(N8,'MAPAS DE RIESGOS INHER Y RESID'!$O$3:$P$7,2,FALSE)</f>
        <v>16</v>
      </c>
      <c r="P8" s="90">
        <f t="shared" si="0"/>
        <v>48</v>
      </c>
      <c r="Q8" s="89" t="str">
        <f>IF(OR('MAPAS DE RIESGOS INHER Y RESID'!$G$7=P8,P8&lt;'MAPAS DE RIESGOS INHER Y RESID'!$G$3+1),'MAPAS DE RIESGOS INHER Y RESID'!$M$6,IF(OR('MAPAS DE RIESGOS INHER Y RESID'!$H$5=P8,P8&lt;'MAPAS DE RIESGOS INHER Y RESID'!$I$5+1),'MAPAS DE RIESGOS INHER Y RESID'!$M$5,IF(OR('MAPAS DE RIESGOS INHER Y RESID'!$I$4=P8,P8&lt;'MAPAS DE RIESGOS INHER Y RESID'!$J$4+1),'MAPAS DE RIESGOS INHER Y RESID'!$M$4,'MAPAS DE RIESGOS INHER Y RESID'!$M$3)))</f>
        <v>MODERADO</v>
      </c>
      <c r="R8" s="77"/>
      <c r="S8" s="77" t="s">
        <v>274</v>
      </c>
      <c r="T8" s="27" t="s">
        <v>275</v>
      </c>
      <c r="U8" s="27" t="s">
        <v>276</v>
      </c>
      <c r="V8" s="89" t="s">
        <v>179</v>
      </c>
      <c r="W8" s="91">
        <f>VLOOKUP(V8,'MAPAS DE RIESGOS INHER Y RESID'!$E$16:$F$18,2,FALSE)</f>
        <v>0.9</v>
      </c>
      <c r="X8" s="92">
        <f t="shared" si="1"/>
        <v>4.7999999999999972</v>
      </c>
      <c r="Y8" s="89" t="str">
        <f>IF(OR('MAPAS DE RIESGOS INHER Y RESID'!$G$18=X8,X8&lt;'MAPAS DE RIESGOS INHER Y RESID'!$G$16+1),'MAPAS DE RIESGOS INHER Y RESID'!$M$19,IF(OR('MAPAS DE RIESGOS INHER Y RESID'!$H$17=X8,X8&lt;'MAPAS DE RIESGOS INHER Y RESID'!$I$18+1),'MAPAS DE RIESGOS INHER Y RESID'!$M$18,IF(OR('MAPAS DE RIESGOS INHER Y RESID'!$I$17=X8,X8&lt;'MAPAS DE RIESGOS INHER Y RESID'!$J$17+1),'MAPAS DE RIESGOS INHER Y RESID'!$M$17,'MAPAS DE RIESGOS INHER Y RESID'!$M$16)))</f>
        <v>BAJO</v>
      </c>
      <c r="Z8" s="77" t="str">
        <f>VLOOKUP(Y8,'TABLA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" spans="1:26" ht="136.5" customHeight="1" x14ac:dyDescent="0.25">
      <c r="A9" s="130"/>
      <c r="B9" s="130"/>
      <c r="C9" s="130"/>
      <c r="D9" s="130"/>
      <c r="E9" s="130"/>
      <c r="F9" s="130"/>
      <c r="G9" s="130"/>
      <c r="H9" s="130"/>
      <c r="I9" s="79" t="s">
        <v>52</v>
      </c>
      <c r="J9" s="78" t="s">
        <v>262</v>
      </c>
      <c r="K9" s="79" t="s">
        <v>53</v>
      </c>
      <c r="L9" s="89" t="s">
        <v>184</v>
      </c>
      <c r="M9" s="90">
        <f>VLOOKUP(L9,'MAPAS DE RIESGOS INHER Y RESID'!$E$3:$F$7,2,FALSE)</f>
        <v>2</v>
      </c>
      <c r="N9" s="89" t="s">
        <v>186</v>
      </c>
      <c r="O9" s="90">
        <f>VLOOKUP(N9,'MAPAS DE RIESGOS INHER Y RESID'!$O$3:$P$7,2,FALSE)</f>
        <v>2</v>
      </c>
      <c r="P9" s="90">
        <f t="shared" si="0"/>
        <v>4</v>
      </c>
      <c r="Q9" s="89" t="str">
        <f>IF(OR('MAPAS DE RIESGOS INHER Y RESID'!$G$7=P9,P9&lt;'MAPAS DE RIESGOS INHER Y RESID'!$G$3+1),'MAPAS DE RIESGOS INHER Y RESID'!$M$6,IF(OR('MAPAS DE RIESGOS INHER Y RESID'!$H$5=P9,P9&lt;'MAPAS DE RIESGOS INHER Y RESID'!$I$5+1),'MAPAS DE RIESGOS INHER Y RESID'!$M$5,IF(OR('MAPAS DE RIESGOS INHER Y RESID'!$I$4=P9,P9&lt;'MAPAS DE RIESGOS INHER Y RESID'!$J$4+1),'MAPAS DE RIESGOS INHER Y RESID'!$M$4,'MAPAS DE RIESGOS INHER Y RESID'!$M$3)))</f>
        <v>BAJO</v>
      </c>
      <c r="R9" s="77" t="s">
        <v>277</v>
      </c>
      <c r="S9" s="77"/>
      <c r="T9" s="77" t="s">
        <v>278</v>
      </c>
      <c r="U9" s="77"/>
      <c r="V9" s="89" t="s">
        <v>178</v>
      </c>
      <c r="W9" s="91">
        <f>VLOOKUP(V9,'MAPAS DE RIESGOS INHER Y RESID'!$E$16:$F$18,2,FALSE)</f>
        <v>0.4</v>
      </c>
      <c r="X9" s="92">
        <f t="shared" si="1"/>
        <v>2.4</v>
      </c>
      <c r="Y9" s="89" t="str">
        <f>IF(OR('MAPAS DE RIESGOS INHER Y RESID'!$G$18=X9,X9&lt;'MAPAS DE RIESGOS INHER Y RESID'!$G$16+1),'MAPAS DE RIESGOS INHER Y RESID'!$M$19,IF(OR('MAPAS DE RIESGOS INHER Y RESID'!$H$17=X9,X9&lt;'MAPAS DE RIESGOS INHER Y RESID'!$I$18+1),'MAPAS DE RIESGOS INHER Y RESID'!$M$18,IF(OR('MAPAS DE RIESGOS INHER Y RESID'!$I$17=X9,X9&lt;'MAPAS DE RIESGOS INHER Y RESID'!$J$17+1),'MAPAS DE RIESGOS INHER Y RESID'!$M$17,'MAPAS DE RIESGOS INHER Y RESID'!$M$16)))</f>
        <v>BAJO</v>
      </c>
      <c r="Z9" s="77" t="str">
        <f>VLOOKUP(Y9,'TABLA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" spans="1:26" ht="142.5" customHeight="1" x14ac:dyDescent="0.25">
      <c r="A10" s="130"/>
      <c r="B10" s="130"/>
      <c r="C10" s="130"/>
      <c r="D10" s="130"/>
      <c r="E10" s="130"/>
      <c r="F10" s="130"/>
      <c r="G10" s="130"/>
      <c r="H10" s="130"/>
      <c r="I10" s="79" t="s">
        <v>58</v>
      </c>
      <c r="J10" s="78" t="s">
        <v>208</v>
      </c>
      <c r="K10" s="79" t="s">
        <v>59</v>
      </c>
      <c r="L10" s="89" t="s">
        <v>184</v>
      </c>
      <c r="M10" s="90">
        <f>VLOOKUP(L10,'MAPAS DE RIESGOS INHER Y RESID'!$E$3:$F$7,2,FALSE)</f>
        <v>2</v>
      </c>
      <c r="N10" s="89" t="s">
        <v>186</v>
      </c>
      <c r="O10" s="90">
        <f>VLOOKUP(N10,'MAPAS DE RIESGOS INHER Y RESID'!$O$3:$P$7,2,FALSE)</f>
        <v>2</v>
      </c>
      <c r="P10" s="90">
        <f t="shared" si="0"/>
        <v>4</v>
      </c>
      <c r="Q10" s="89" t="str">
        <f>IF(OR('MAPAS DE RIESGOS INHER Y RESID'!$G$7=P10,P10&lt;'MAPAS DE RIESGOS INHER Y RESID'!$G$3+1),'MAPAS DE RIESGOS INHER Y RESID'!$M$6,IF(OR('MAPAS DE RIESGOS INHER Y RESID'!$H$5=P10,P10&lt;'MAPAS DE RIESGOS INHER Y RESID'!$I$5+1),'MAPAS DE RIESGOS INHER Y RESID'!$M$5,IF(OR('MAPAS DE RIESGOS INHER Y RESID'!$I$4=P10,P10&lt;'MAPAS DE RIESGOS INHER Y RESID'!$J$4+1),'MAPAS DE RIESGOS INHER Y RESID'!$M$4,'MAPAS DE RIESGOS INHER Y RESID'!$M$3)))</f>
        <v>BAJO</v>
      </c>
      <c r="R10" s="77" t="s">
        <v>279</v>
      </c>
      <c r="S10" s="77"/>
      <c r="T10" s="77" t="s">
        <v>278</v>
      </c>
      <c r="U10" s="77"/>
      <c r="V10" s="89" t="s">
        <v>178</v>
      </c>
      <c r="W10" s="91">
        <f>VLOOKUP(V10,'MAPAS DE RIESGOS INHER Y RESID'!$E$16:$F$18,2,FALSE)</f>
        <v>0.4</v>
      </c>
      <c r="X10" s="92">
        <f t="shared" si="1"/>
        <v>2.4</v>
      </c>
      <c r="Y10" s="89" t="str">
        <f>IF(OR('MAPAS DE RIESGOS INHER Y RESID'!$G$18=X10,X10&lt;'MAPAS DE RIESGOS INHER Y RESID'!$G$16+1),'MAPAS DE RIESGOS INHER Y RESID'!$M$19,IF(OR('MAPAS DE RIESGOS INHER Y RESID'!$H$17=X10,X10&lt;'MAPAS DE RIESGOS INHER Y RESID'!$I$18+1),'MAPAS DE RIESGOS INHER Y RESID'!$M$18,IF(OR('MAPAS DE RIESGOS INHER Y RESID'!$I$17=X10,X10&lt;'MAPAS DE RIESGOS INHER Y RESID'!$J$17+1),'MAPAS DE RIESGOS INHER Y RESID'!$M$17,'MAPAS DE RIESGOS INHER Y RESID'!$M$16)))</f>
        <v>BAJO</v>
      </c>
      <c r="Z10" s="77" t="str">
        <f>VLOOKUP(Y10,'TABLA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" spans="1:26" ht="133.5" customHeight="1" x14ac:dyDescent="0.25">
      <c r="A11" s="130"/>
      <c r="B11" s="130"/>
      <c r="C11" s="130"/>
      <c r="D11" s="130"/>
      <c r="E11" s="130"/>
      <c r="F11" s="130"/>
      <c r="G11" s="130"/>
      <c r="H11" s="130"/>
      <c r="I11" s="79" t="s">
        <v>60</v>
      </c>
      <c r="J11" s="78" t="s">
        <v>263</v>
      </c>
      <c r="K11" s="79" t="s">
        <v>61</v>
      </c>
      <c r="L11" s="89" t="s">
        <v>184</v>
      </c>
      <c r="M11" s="90">
        <f>VLOOKUP(L11,'MAPAS DE RIESGOS INHER Y RESID'!$E$3:$F$7,2,FALSE)</f>
        <v>2</v>
      </c>
      <c r="N11" s="89" t="s">
        <v>187</v>
      </c>
      <c r="O11" s="90">
        <f>VLOOKUP(N11,'MAPAS DE RIESGOS INHER Y RESID'!$O$3:$P$7,2,FALSE)</f>
        <v>4</v>
      </c>
      <c r="P11" s="90">
        <f t="shared" si="0"/>
        <v>8</v>
      </c>
      <c r="Q11" s="89" t="str">
        <f>IF(OR('MAPAS DE RIESGOS INHER Y RESID'!$G$7=P11,P11&lt;'MAPAS DE RIESGOS INHER Y RESID'!$G$3+1),'MAPAS DE RIESGOS INHER Y RESID'!$M$6,IF(OR('MAPAS DE RIESGOS INHER Y RESID'!$H$5=P11,P11&lt;'MAPAS DE RIESGOS INHER Y RESID'!$I$5+1),'MAPAS DE RIESGOS INHER Y RESID'!$M$5,IF(OR('MAPAS DE RIESGOS INHER Y RESID'!$I$4=P11,P11&lt;'MAPAS DE RIESGOS INHER Y RESID'!$J$4+1),'MAPAS DE RIESGOS INHER Y RESID'!$M$4,'MAPAS DE RIESGOS INHER Y RESID'!$M$3)))</f>
        <v>BAJO</v>
      </c>
      <c r="R11" s="77"/>
      <c r="S11" s="77"/>
      <c r="T11" s="77" t="s">
        <v>280</v>
      </c>
      <c r="U11" s="107" t="s">
        <v>281</v>
      </c>
      <c r="V11" s="89" t="s">
        <v>179</v>
      </c>
      <c r="W11" s="91">
        <f>VLOOKUP(V11,'MAPAS DE RIESGOS INHER Y RESID'!$E$16:$F$18,2,FALSE)</f>
        <v>0.9</v>
      </c>
      <c r="X11" s="92">
        <f t="shared" si="1"/>
        <v>0.79999999999999982</v>
      </c>
      <c r="Y11" s="89" t="str">
        <f>IF(OR('MAPAS DE RIESGOS INHER Y RESID'!$G$18=X11,X11&lt;'MAPAS DE RIESGOS INHER Y RESID'!$G$16+1),'MAPAS DE RIESGOS INHER Y RESID'!$M$19,IF(OR('MAPAS DE RIESGOS INHER Y RESID'!$H$17=X11,X11&lt;'MAPAS DE RIESGOS INHER Y RESID'!$I$18+1),'MAPAS DE RIESGOS INHER Y RESID'!$M$18,IF(OR('MAPAS DE RIESGOS INHER Y RESID'!$I$17=X11,X11&lt;'MAPAS DE RIESGOS INHER Y RESID'!$J$17+1),'MAPAS DE RIESGOS INHER Y RESID'!$M$17,'MAPAS DE RIESGOS INHER Y RESID'!$M$16)))</f>
        <v>BAJO</v>
      </c>
      <c r="Z11" s="77" t="str">
        <f>VLOOKUP(Y11,'TABLA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" spans="1:26" ht="133.5" customHeight="1" x14ac:dyDescent="0.25">
      <c r="A12" s="130"/>
      <c r="B12" s="130"/>
      <c r="C12" s="130"/>
      <c r="D12" s="130"/>
      <c r="E12" s="130"/>
      <c r="F12" s="130"/>
      <c r="G12" s="130"/>
      <c r="H12" s="130"/>
      <c r="I12" s="79" t="s">
        <v>62</v>
      </c>
      <c r="J12" s="78" t="s">
        <v>265</v>
      </c>
      <c r="K12" s="79" t="s">
        <v>63</v>
      </c>
      <c r="L12" s="89" t="s">
        <v>184</v>
      </c>
      <c r="M12" s="90">
        <f>VLOOKUP(L12,'MAPAS DE RIESGOS INHER Y RESID'!$E$3:$F$7,2,FALSE)</f>
        <v>2</v>
      </c>
      <c r="N12" s="89" t="s">
        <v>187</v>
      </c>
      <c r="O12" s="90">
        <f>VLOOKUP(N12,'MAPAS DE RIESGOS INHER Y RESID'!$O$3:$P$7,2,FALSE)</f>
        <v>4</v>
      </c>
      <c r="P12" s="90">
        <f t="shared" si="0"/>
        <v>8</v>
      </c>
      <c r="Q12" s="89" t="str">
        <f>IF(OR('MAPAS DE RIESGOS INHER Y RESID'!$G$7=P12,P12&lt;'MAPAS DE RIESGOS INHER Y RESID'!$G$3+1),'MAPAS DE RIESGOS INHER Y RESID'!$M$6,IF(OR('MAPAS DE RIESGOS INHER Y RESID'!$H$5=P12,P12&lt;'MAPAS DE RIESGOS INHER Y RESID'!$I$5+1),'MAPAS DE RIESGOS INHER Y RESID'!$M$5,IF(OR('MAPAS DE RIESGOS INHER Y RESID'!$I$4=P12,P12&lt;'MAPAS DE RIESGOS INHER Y RESID'!$J$4+1),'MAPAS DE RIESGOS INHER Y RESID'!$M$4,'MAPAS DE RIESGOS INHER Y RESID'!$M$3)))</f>
        <v>BAJO</v>
      </c>
      <c r="R12" s="77" t="s">
        <v>282</v>
      </c>
      <c r="S12" s="77"/>
      <c r="T12" s="107"/>
      <c r="U12" s="107" t="s">
        <v>283</v>
      </c>
      <c r="V12" s="89" t="s">
        <v>178</v>
      </c>
      <c r="W12" s="91">
        <f>VLOOKUP(V12,'MAPAS DE RIESGOS INHER Y RESID'!$E$16:$F$18,2,FALSE)</f>
        <v>0.4</v>
      </c>
      <c r="X12" s="92">
        <f t="shared" si="1"/>
        <v>4.8</v>
      </c>
      <c r="Y12" s="89" t="str">
        <f>IF(OR('MAPAS DE RIESGOS INHER Y RESID'!$G$18=X12,X12&lt;'MAPAS DE RIESGOS INHER Y RESID'!$G$16+1),'MAPAS DE RIESGOS INHER Y RESID'!$M$19,IF(OR('MAPAS DE RIESGOS INHER Y RESID'!$H$17=X12,X12&lt;'MAPAS DE RIESGOS INHER Y RESID'!$I$18+1),'MAPAS DE RIESGOS INHER Y RESID'!$M$18,IF(OR('MAPAS DE RIESGOS INHER Y RESID'!$I$17=X12,X12&lt;'MAPAS DE RIESGOS INHER Y RESID'!$J$17+1),'MAPAS DE RIESGOS INHER Y RESID'!$M$17,'MAPAS DE RIESGOS INHER Y RESID'!$M$16)))</f>
        <v>BAJO</v>
      </c>
      <c r="Z12" s="77" t="str">
        <f>VLOOKUP(Y12,'TABLA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" spans="1:26" ht="133.5" customHeight="1" x14ac:dyDescent="0.25">
      <c r="A13" s="130"/>
      <c r="B13" s="130"/>
      <c r="C13" s="130"/>
      <c r="D13" s="130"/>
      <c r="E13" s="130"/>
      <c r="F13" s="130"/>
      <c r="G13" s="130"/>
      <c r="H13" s="130"/>
      <c r="I13" s="79" t="s">
        <v>70</v>
      </c>
      <c r="J13" s="78" t="s">
        <v>266</v>
      </c>
      <c r="K13" s="79" t="s">
        <v>72</v>
      </c>
      <c r="L13" s="89" t="s">
        <v>184</v>
      </c>
      <c r="M13" s="90">
        <f>VLOOKUP(L13,'MAPAS DE RIESGOS INHER Y RESID'!$E$3:$F$7,2,FALSE)</f>
        <v>2</v>
      </c>
      <c r="N13" s="89" t="s">
        <v>188</v>
      </c>
      <c r="O13" s="90">
        <f>VLOOKUP(N13,'MAPAS DE RIESGOS INHER Y RESID'!$O$3:$P$7,2,FALSE)</f>
        <v>16</v>
      </c>
      <c r="P13" s="90">
        <f t="shared" si="0"/>
        <v>32</v>
      </c>
      <c r="Q13" s="89" t="str">
        <f>IF(OR('MAPAS DE RIESGOS INHER Y RESID'!$G$7=P13,P13&lt;'MAPAS DE RIESGOS INHER Y RESID'!$G$3+1),'MAPAS DE RIESGOS INHER Y RESID'!$M$6,IF(OR('MAPAS DE RIESGOS INHER Y RESID'!$H$5=P13,P13&lt;'MAPAS DE RIESGOS INHER Y RESID'!$I$5+1),'MAPAS DE RIESGOS INHER Y RESID'!$M$5,IF(OR('MAPAS DE RIESGOS INHER Y RESID'!$I$4=P13,P13&lt;'MAPAS DE RIESGOS INHER Y RESID'!$J$4+1),'MAPAS DE RIESGOS INHER Y RESID'!$M$4,'MAPAS DE RIESGOS INHER Y RESID'!$M$3)))</f>
        <v>MODERADO</v>
      </c>
      <c r="R13" s="77"/>
      <c r="S13" s="77"/>
      <c r="T13" s="107" t="s">
        <v>241</v>
      </c>
      <c r="U13" s="107" t="s">
        <v>242</v>
      </c>
      <c r="V13" s="89" t="s">
        <v>179</v>
      </c>
      <c r="W13" s="91">
        <f>VLOOKUP(V13,'MAPAS DE RIESGOS INHER Y RESID'!$E$16:$F$18,2,FALSE)</f>
        <v>0.9</v>
      </c>
      <c r="X13" s="92">
        <f t="shared" si="1"/>
        <v>3.1999999999999993</v>
      </c>
      <c r="Y13" s="89" t="str">
        <f>IF(OR('MAPAS DE RIESGOS INHER Y RESID'!$G$18=X13,X13&lt;'MAPAS DE RIESGOS INHER Y RESID'!$G$16+1),'MAPAS DE RIESGOS INHER Y RESID'!$M$19,IF(OR('MAPAS DE RIESGOS INHER Y RESID'!$H$17=X13,X13&lt;'MAPAS DE RIESGOS INHER Y RESID'!$I$18+1),'MAPAS DE RIESGOS INHER Y RESID'!$M$18,IF(OR('MAPAS DE RIESGOS INHER Y RESID'!$I$17=X13,X13&lt;'MAPAS DE RIESGOS INHER Y RESID'!$J$17+1),'MAPAS DE RIESGOS INHER Y RESID'!$M$17,'MAPAS DE RIESGOS INHER Y RESID'!$M$16)))</f>
        <v>BAJO</v>
      </c>
      <c r="Z13" s="77" t="str">
        <f>VLOOKUP(Y13,'TABLA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" spans="1:26" ht="133.5" customHeight="1" x14ac:dyDescent="0.25">
      <c r="A14" s="130"/>
      <c r="B14" s="130"/>
      <c r="C14" s="130"/>
      <c r="D14" s="130"/>
      <c r="E14" s="130"/>
      <c r="F14" s="130"/>
      <c r="G14" s="130"/>
      <c r="H14" s="130"/>
      <c r="I14" s="79" t="s">
        <v>74</v>
      </c>
      <c r="J14" s="78" t="s">
        <v>267</v>
      </c>
      <c r="K14" s="79" t="s">
        <v>76</v>
      </c>
      <c r="L14" s="89" t="s">
        <v>178</v>
      </c>
      <c r="M14" s="90">
        <f>VLOOKUP(L14,'MAPAS DE RIESGOS INHER Y RESID'!$E$3:$F$7,2,FALSE)</f>
        <v>3</v>
      </c>
      <c r="N14" s="89" t="s">
        <v>188</v>
      </c>
      <c r="O14" s="90">
        <f>VLOOKUP(N14,'MAPAS DE RIESGOS INHER Y RESID'!$O$3:$P$7,2,FALSE)</f>
        <v>16</v>
      </c>
      <c r="P14" s="90">
        <f t="shared" si="0"/>
        <v>48</v>
      </c>
      <c r="Q14" s="89" t="str">
        <f>IF(OR('MAPAS DE RIESGOS INHER Y RESID'!$G$7=P14,P14&lt;'MAPAS DE RIESGOS INHER Y RESID'!$G$3+1),'MAPAS DE RIESGOS INHER Y RESID'!$M$6,IF(OR('MAPAS DE RIESGOS INHER Y RESID'!$H$5=P14,P14&lt;'MAPAS DE RIESGOS INHER Y RESID'!$I$5+1),'MAPAS DE RIESGOS INHER Y RESID'!$M$5,IF(OR('MAPAS DE RIESGOS INHER Y RESID'!$I$4=P14,P14&lt;'MAPAS DE RIESGOS INHER Y RESID'!$J$4+1),'MAPAS DE RIESGOS INHER Y RESID'!$M$4,'MAPAS DE RIESGOS INHER Y RESID'!$M$3)))</f>
        <v>MODERADO</v>
      </c>
      <c r="R14" s="77"/>
      <c r="S14" s="77" t="s">
        <v>284</v>
      </c>
      <c r="T14" s="77"/>
      <c r="U14" s="77" t="s">
        <v>285</v>
      </c>
      <c r="V14" s="89" t="s">
        <v>178</v>
      </c>
      <c r="W14" s="91">
        <f>VLOOKUP(V14,'MAPAS DE RIESGOS INHER Y RESID'!$E$16:$F$18,2,FALSE)</f>
        <v>0.4</v>
      </c>
      <c r="X14" s="92">
        <f t="shared" si="1"/>
        <v>28.799999999999997</v>
      </c>
      <c r="Y14" s="89" t="str">
        <f>IF(OR('MAPAS DE RIESGOS INHER Y RESID'!$G$18=X14,X14&lt;'MAPAS DE RIESGOS INHER Y RESID'!$G$16+1),'MAPAS DE RIESGOS INHER Y RESID'!$M$19,IF(OR('MAPAS DE RIESGOS INHER Y RESID'!$H$17=X14,X14&lt;'MAPAS DE RIESGOS INHER Y RESID'!$I$18+1),'MAPAS DE RIESGOS INHER Y RESID'!$M$18,IF(OR('MAPAS DE RIESGOS INHER Y RESID'!$I$17=X14,X14&lt;'MAPAS DE RIESGOS INHER Y RESID'!$J$17+1),'MAPAS DE RIESGOS INHER Y RESID'!$M$17,'MAPAS DE RIESGOS INHER Y RESID'!$M$16)))</f>
        <v>MODERADO</v>
      </c>
      <c r="Z14" s="77" t="str">
        <f>VLOOKUP(Y14,'TABLA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5" spans="1:26" ht="133.5" customHeight="1" x14ac:dyDescent="0.25">
      <c r="A15" s="130"/>
      <c r="B15" s="130"/>
      <c r="C15" s="130"/>
      <c r="D15" s="130"/>
      <c r="E15" s="130"/>
      <c r="F15" s="130"/>
      <c r="G15" s="130"/>
      <c r="H15" s="130"/>
      <c r="I15" s="79" t="s">
        <v>79</v>
      </c>
      <c r="J15" s="78" t="s">
        <v>268</v>
      </c>
      <c r="K15" s="79" t="s">
        <v>76</v>
      </c>
      <c r="L15" s="89" t="s">
        <v>184</v>
      </c>
      <c r="M15" s="90">
        <f>VLOOKUP(L15,'MAPAS DE RIESGOS INHER Y RESID'!$E$3:$F$7,2,FALSE)</f>
        <v>2</v>
      </c>
      <c r="N15" s="89" t="s">
        <v>188</v>
      </c>
      <c r="O15" s="90">
        <f>VLOOKUP(N15,'MAPAS DE RIESGOS INHER Y RESID'!$O$3:$P$7,2,FALSE)</f>
        <v>16</v>
      </c>
      <c r="P15" s="90">
        <f t="shared" si="0"/>
        <v>32</v>
      </c>
      <c r="Q15" s="89" t="str">
        <f>IF(OR('MAPAS DE RIESGOS INHER Y RESID'!$G$7=P15,P15&lt;'MAPAS DE RIESGOS INHER Y RESID'!$G$3+1),'MAPAS DE RIESGOS INHER Y RESID'!$M$6,IF(OR('MAPAS DE RIESGOS INHER Y RESID'!$H$5=P15,P15&lt;'MAPAS DE RIESGOS INHER Y RESID'!$I$5+1),'MAPAS DE RIESGOS INHER Y RESID'!$M$5,IF(OR('MAPAS DE RIESGOS INHER Y RESID'!$I$4=P15,P15&lt;'MAPAS DE RIESGOS INHER Y RESID'!$J$4+1),'MAPAS DE RIESGOS INHER Y RESID'!$M$4,'MAPAS DE RIESGOS INHER Y RESID'!$M$3)))</f>
        <v>MODERADO</v>
      </c>
      <c r="R15" s="77"/>
      <c r="S15" s="77" t="s">
        <v>284</v>
      </c>
      <c r="T15" s="77"/>
      <c r="U15" s="77" t="s">
        <v>285</v>
      </c>
      <c r="V15" s="89" t="s">
        <v>178</v>
      </c>
      <c r="W15" s="91">
        <f>VLOOKUP(V15,'MAPAS DE RIESGOS INHER Y RESID'!$E$16:$F$18,2,FALSE)</f>
        <v>0.4</v>
      </c>
      <c r="X15" s="92">
        <f t="shared" si="1"/>
        <v>19.2</v>
      </c>
      <c r="Y15" s="89" t="str">
        <f>IF(OR('MAPAS DE RIESGOS INHER Y RESID'!$G$18=X15,X15&lt;'MAPAS DE RIESGOS INHER Y RESID'!$G$16+1),'MAPAS DE RIESGOS INHER Y RESID'!$M$19,IF(OR('MAPAS DE RIESGOS INHER Y RESID'!$H$17=X15,X15&lt;'MAPAS DE RIESGOS INHER Y RESID'!$I$18+1),'MAPAS DE RIESGOS INHER Y RESID'!$M$18,IF(OR('MAPAS DE RIESGOS INHER Y RESID'!$I$17=X15,X15&lt;'MAPAS DE RIESGOS INHER Y RESID'!$J$17+1),'MAPAS DE RIESGOS INHER Y RESID'!$M$17,'MAPAS DE RIESGOS INHER Y RESID'!$M$16)))</f>
        <v>MODERADO</v>
      </c>
      <c r="Z15" s="77" t="str">
        <f>VLOOKUP(Y15,'TABLA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6" spans="1:26" ht="133.5" customHeight="1" x14ac:dyDescent="0.25">
      <c r="A16" s="130"/>
      <c r="B16" s="130"/>
      <c r="C16" s="130"/>
      <c r="D16" s="130"/>
      <c r="E16" s="130"/>
      <c r="F16" s="130"/>
      <c r="G16" s="130"/>
      <c r="H16" s="130"/>
      <c r="I16" s="79" t="s">
        <v>88</v>
      </c>
      <c r="J16" s="78" t="s">
        <v>232</v>
      </c>
      <c r="K16" s="79" t="s">
        <v>89</v>
      </c>
      <c r="L16" s="89" t="s">
        <v>184</v>
      </c>
      <c r="M16" s="90">
        <f>VLOOKUP(L16,'MAPAS DE RIESGOS INHER Y RESID'!$E$3:$F$7,2,FALSE)</f>
        <v>2</v>
      </c>
      <c r="N16" s="89" t="s">
        <v>188</v>
      </c>
      <c r="O16" s="90">
        <f>VLOOKUP(N16,'MAPAS DE RIESGOS INHER Y RESID'!$O$3:$P$7,2,FALSE)</f>
        <v>16</v>
      </c>
      <c r="P16" s="90">
        <f t="shared" si="0"/>
        <v>32</v>
      </c>
      <c r="Q16" s="89" t="str">
        <f>IF(OR('MAPAS DE RIESGOS INHER Y RESID'!$G$7=P16,P16&lt;'MAPAS DE RIESGOS INHER Y RESID'!$G$3+1),'MAPAS DE RIESGOS INHER Y RESID'!$M$6,IF(OR('MAPAS DE RIESGOS INHER Y RESID'!$H$5=P16,P16&lt;'MAPAS DE RIESGOS INHER Y RESID'!$I$5+1),'MAPAS DE RIESGOS INHER Y RESID'!$M$5,IF(OR('MAPAS DE RIESGOS INHER Y RESID'!$I$4=P16,P16&lt;'MAPAS DE RIESGOS INHER Y RESID'!$J$4+1),'MAPAS DE RIESGOS INHER Y RESID'!$M$4,'MAPAS DE RIESGOS INHER Y RESID'!$M$3)))</f>
        <v>MODERADO</v>
      </c>
      <c r="R16" s="77" t="s">
        <v>286</v>
      </c>
      <c r="S16" s="77"/>
      <c r="T16" s="77"/>
      <c r="U16" s="77"/>
      <c r="V16" s="89" t="s">
        <v>178</v>
      </c>
      <c r="W16" s="91">
        <f>VLOOKUP(V16,'MAPAS DE RIESGOS INHER Y RESID'!$E$16:$F$18,2,FALSE)</f>
        <v>0.4</v>
      </c>
      <c r="X16" s="92">
        <f t="shared" si="1"/>
        <v>19.2</v>
      </c>
      <c r="Y16" s="89" t="str">
        <f>IF(OR('MAPAS DE RIESGOS INHER Y RESID'!$G$18=X16,X16&lt;'MAPAS DE RIESGOS INHER Y RESID'!$G$16+1),'MAPAS DE RIESGOS INHER Y RESID'!$M$19,IF(OR('MAPAS DE RIESGOS INHER Y RESID'!$H$17=X16,X16&lt;'MAPAS DE RIESGOS INHER Y RESID'!$I$18+1),'MAPAS DE RIESGOS INHER Y RESID'!$M$18,IF(OR('MAPAS DE RIESGOS INHER Y RESID'!$I$17=X16,X16&lt;'MAPAS DE RIESGOS INHER Y RESID'!$J$17+1),'MAPAS DE RIESGOS INHER Y RESID'!$M$17,'MAPAS DE RIESGOS INHER Y RESID'!$M$16)))</f>
        <v>MODERADO</v>
      </c>
      <c r="Z16" s="77" t="str">
        <f>VLOOKUP(Y16,'TABLA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" spans="1:26" ht="133.5" customHeight="1" x14ac:dyDescent="0.25">
      <c r="A17" s="130"/>
      <c r="B17" s="130"/>
      <c r="C17" s="130"/>
      <c r="D17" s="130"/>
      <c r="E17" s="130"/>
      <c r="F17" s="130"/>
      <c r="G17" s="130"/>
      <c r="H17" s="130"/>
      <c r="I17" s="79" t="s">
        <v>101</v>
      </c>
      <c r="J17" s="78" t="s">
        <v>290</v>
      </c>
      <c r="K17" s="79" t="s">
        <v>102</v>
      </c>
      <c r="L17" s="89" t="s">
        <v>178</v>
      </c>
      <c r="M17" s="90">
        <f>VLOOKUP(L17,'MAPAS DE RIESGOS INHER Y RESID'!$E$3:$F$7,2,FALSE)</f>
        <v>3</v>
      </c>
      <c r="N17" s="89" t="s">
        <v>188</v>
      </c>
      <c r="O17" s="90">
        <f>VLOOKUP(N17,'MAPAS DE RIESGOS INHER Y RESID'!$O$3:$P$7,2,FALSE)</f>
        <v>16</v>
      </c>
      <c r="P17" s="90">
        <f t="shared" si="0"/>
        <v>48</v>
      </c>
      <c r="Q17" s="89" t="str">
        <f>IF(OR('MAPAS DE RIESGOS INHER Y RESID'!$G$7=P17,P17&lt;'MAPAS DE RIESGOS INHER Y RESID'!$G$3+1),'MAPAS DE RIESGOS INHER Y RESID'!$M$6,IF(OR('MAPAS DE RIESGOS INHER Y RESID'!$H$5=P17,P17&lt;'MAPAS DE RIESGOS INHER Y RESID'!$I$5+1),'MAPAS DE RIESGOS INHER Y RESID'!$M$5,IF(OR('MAPAS DE RIESGOS INHER Y RESID'!$I$4=P17,P17&lt;'MAPAS DE RIESGOS INHER Y RESID'!$J$4+1),'MAPAS DE RIESGOS INHER Y RESID'!$M$4,'MAPAS DE RIESGOS INHER Y RESID'!$M$3)))</f>
        <v>MODERADO</v>
      </c>
      <c r="R17" s="77"/>
      <c r="S17" s="77" t="s">
        <v>288</v>
      </c>
      <c r="T17" s="77"/>
      <c r="U17" s="77" t="s">
        <v>287</v>
      </c>
      <c r="V17" s="89" t="s">
        <v>178</v>
      </c>
      <c r="W17" s="91">
        <f>VLOOKUP(V17,'MAPAS DE RIESGOS INHER Y RESID'!$E$16:$F$18,2,FALSE)</f>
        <v>0.4</v>
      </c>
      <c r="X17" s="92">
        <f t="shared" si="1"/>
        <v>28.799999999999997</v>
      </c>
      <c r="Y17" s="89" t="str">
        <f>IF(OR('MAPAS DE RIESGOS INHER Y RESID'!$G$18=X17,X17&lt;'MAPAS DE RIESGOS INHER Y RESID'!$G$16+1),'MAPAS DE RIESGOS INHER Y RESID'!$M$19,IF(OR('MAPAS DE RIESGOS INHER Y RESID'!$H$17=X17,X17&lt;'MAPAS DE RIESGOS INHER Y RESID'!$I$18+1),'MAPAS DE RIESGOS INHER Y RESID'!$M$18,IF(OR('MAPAS DE RIESGOS INHER Y RESID'!$I$17=X17,X17&lt;'MAPAS DE RIESGOS INHER Y RESID'!$J$17+1),'MAPAS DE RIESGOS INHER Y RESID'!$M$17,'MAPAS DE RIESGOS INHER Y RESID'!$M$16)))</f>
        <v>MODERADO</v>
      </c>
      <c r="Z17" s="77" t="str">
        <f>VLOOKUP(Y17,'TABLA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8" spans="1:26" ht="133.5" customHeight="1" x14ac:dyDescent="0.25">
      <c r="A18" s="130"/>
      <c r="B18" s="130"/>
      <c r="C18" s="130"/>
      <c r="D18" s="130"/>
      <c r="E18" s="130"/>
      <c r="F18" s="130"/>
      <c r="G18" s="130"/>
      <c r="H18" s="130"/>
      <c r="I18" s="79" t="s">
        <v>210</v>
      </c>
      <c r="J18" s="78" t="s">
        <v>270</v>
      </c>
      <c r="K18" s="79" t="s">
        <v>108</v>
      </c>
      <c r="L18" s="89" t="s">
        <v>178</v>
      </c>
      <c r="M18" s="90">
        <f>VLOOKUP(L18,'MAPAS DE RIESGOS INHER Y RESID'!$E$3:$F$7,2,FALSE)</f>
        <v>3</v>
      </c>
      <c r="N18" s="89" t="s">
        <v>187</v>
      </c>
      <c r="O18" s="90">
        <f>VLOOKUP(N18,'MAPAS DE RIESGOS INHER Y RESID'!$O$3:$P$7,2,FALSE)</f>
        <v>4</v>
      </c>
      <c r="P18" s="90">
        <f t="shared" si="0"/>
        <v>12</v>
      </c>
      <c r="Q18" s="89" t="str">
        <f>IF(OR('MAPAS DE RIESGOS INHER Y RESID'!$G$7=P18,P18&lt;'MAPAS DE RIESGOS INHER Y RESID'!$G$3+1),'MAPAS DE RIESGOS INHER Y RESID'!$M$6,IF(OR('MAPAS DE RIESGOS INHER Y RESID'!$H$5=P18,P18&lt;'MAPAS DE RIESGOS INHER Y RESID'!$I$5+1),'MAPAS DE RIESGOS INHER Y RESID'!$M$5,IF(OR('MAPAS DE RIESGOS INHER Y RESID'!$I$4=P18,P18&lt;'MAPAS DE RIESGOS INHER Y RESID'!$J$4+1),'MAPAS DE RIESGOS INHER Y RESID'!$M$4,'MAPAS DE RIESGOS INHER Y RESID'!$M$3)))</f>
        <v>MODERADO</v>
      </c>
      <c r="R18" s="77"/>
      <c r="S18" s="77"/>
      <c r="T18" s="77"/>
      <c r="U18" s="77" t="s">
        <v>289</v>
      </c>
      <c r="V18" s="89" t="s">
        <v>178</v>
      </c>
      <c r="W18" s="91">
        <f>VLOOKUP(V18,'MAPAS DE RIESGOS INHER Y RESID'!$E$16:$F$18,2,FALSE)</f>
        <v>0.4</v>
      </c>
      <c r="X18" s="92">
        <f t="shared" si="1"/>
        <v>7.1999999999999993</v>
      </c>
      <c r="Y18" s="89" t="str">
        <f>IF(OR('MAPAS DE RIESGOS INHER Y RESID'!$G$18=X18,X18&lt;'MAPAS DE RIESGOS INHER Y RESID'!$G$16+1),'MAPAS DE RIESGOS INHER Y RESID'!$M$19,IF(OR('MAPAS DE RIESGOS INHER Y RESID'!$H$17=X18,X18&lt;'MAPAS DE RIESGOS INHER Y RESID'!$I$18+1),'MAPAS DE RIESGOS INHER Y RESID'!$M$18,IF(OR('MAPAS DE RIESGOS INHER Y RESID'!$I$17=X18,X18&lt;'MAPAS DE RIESGOS INHER Y RESID'!$J$17+1),'MAPAS DE RIESGOS INHER Y RESID'!$M$17,'MAPAS DE RIESGOS INHER Y RESID'!$M$16)))</f>
        <v>BAJO</v>
      </c>
      <c r="Z18" s="77" t="str">
        <f>VLOOKUP(Y18,'TABLA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</sheetData>
  <autoFilter ref="A5:Z5"/>
  <mergeCells count="26">
    <mergeCell ref="A1:B1"/>
    <mergeCell ref="C1:Y1"/>
    <mergeCell ref="B2:Z2"/>
    <mergeCell ref="B3:Z3"/>
    <mergeCell ref="A4:A5"/>
    <mergeCell ref="B4:C4"/>
    <mergeCell ref="D4:G4"/>
    <mergeCell ref="H4:H5"/>
    <mergeCell ref="I4:I5"/>
    <mergeCell ref="J4:J5"/>
    <mergeCell ref="Y4:Y5"/>
    <mergeCell ref="Z4:Z5"/>
    <mergeCell ref="Q4:Q5"/>
    <mergeCell ref="R4:U4"/>
    <mergeCell ref="V4:V5"/>
    <mergeCell ref="X4:X5"/>
    <mergeCell ref="A6:A18"/>
    <mergeCell ref="B6:B18"/>
    <mergeCell ref="C6:C18"/>
    <mergeCell ref="D6:D18"/>
    <mergeCell ref="E6:E18"/>
    <mergeCell ref="F6:F18"/>
    <mergeCell ref="G6:G18"/>
    <mergeCell ref="H6:H18"/>
    <mergeCell ref="K4:K5"/>
    <mergeCell ref="L4:O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0" operator="equal" id="{2544B8D7-D3B3-434F-A15A-383FA2B37468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" operator="equal" id="{8D0BC882-5436-419A-8D6E-EE693EFCA8BB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" operator="equal" id="{7CCC1015-7CAD-4F9C-9687-884F6FF22F0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" operator="equal" id="{265CF61B-5DD5-4551-9EC1-48ED59B2BBD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" operator="equal" id="{B1364D7D-B6D0-44E2-87CD-FB68CCFB39E2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L7:L18</xm:sqref>
        </x14:conditionalFormatting>
        <x14:conditionalFormatting xmlns:xm="http://schemas.microsoft.com/office/excel/2006/main">
          <x14:cfRule type="cellIs" priority="15" operator="equal" id="{26A28E87-E88F-4528-9692-575C664D5985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" operator="equal" id="{356E68EC-6F8F-4438-A6CE-44F6C0FED3D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" operator="equal" id="{946CF1E7-1187-43A7-907B-6DAE66FEEB3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" operator="equal" id="{3E66E945-37A6-442D-9E70-E190BE053072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" operator="equal" id="{BB7C8531-7B8C-417E-931C-6166B4C7C54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N7:N18</xm:sqref>
        </x14:conditionalFormatting>
        <x14:conditionalFormatting xmlns:xm="http://schemas.microsoft.com/office/excel/2006/main">
          <x14:cfRule type="cellIs" priority="25" operator="equal" id="{5D6D22A8-8B35-44D6-8051-2178F132C91A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" operator="equal" id="{FA0C7B0F-59D4-46EA-ADA8-1D2A9DD4D49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" operator="equal" id="{FCB7BF18-78A3-4126-B26A-962FCB56000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" operator="equal" id="{6B212BAE-DEED-4E46-BACC-4993DDF25052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V6:V18 Y6:Y18</xm:sqref>
        </x14:conditionalFormatting>
        <x14:conditionalFormatting xmlns:xm="http://schemas.microsoft.com/office/excel/2006/main">
          <x14:cfRule type="cellIs" priority="6" operator="equal" id="{8BAB5A00-81AD-4253-B5C8-5FAF5ADB551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" operator="equal" id="{B4EF0E57-9BD9-4AA4-AD74-4A47A361E28D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" operator="equal" id="{7015A4DE-DFF9-48D4-A9F6-56772A8C7FA6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" operator="equal" id="{13968F57-955E-4C96-8E6E-5D1BD27B19D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" operator="equal" id="{EF6416BE-5522-470E-A303-30E4A36431F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L6</xm:sqref>
        </x14:conditionalFormatting>
        <x14:conditionalFormatting xmlns:xm="http://schemas.microsoft.com/office/excel/2006/main">
          <x14:cfRule type="cellIs" priority="1" operator="equal" id="{FEDA3619-5611-4323-87AE-5E3338EAED9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" operator="equal" id="{ED6DBE07-7AFA-4BA1-8378-AD27C827C1FC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" operator="equal" id="{2143BBD2-F158-4E02-B133-D4C9879D5A37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" operator="equal" id="{3E7F9DAB-F57E-4C9E-9AEA-DA9ADEDF1AA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" operator="equal" id="{DE191166-BB4A-4B81-A83B-CC86D2DA040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N6</xm:sqref>
        </x14:conditionalFormatting>
        <x14:conditionalFormatting xmlns:xm="http://schemas.microsoft.com/office/excel/2006/main">
          <x14:cfRule type="cellIs" priority="11" operator="equal" id="{F60A480F-4670-4E63-ADBD-2268D637B8E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" operator="equal" id="{1527009D-850C-4D8A-AB7F-367B848CCDC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" operator="equal" id="{8BE39AE1-2340-4328-8C96-DFB5E12BA04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" operator="equal" id="{A2C185CC-BAD2-498B-B3AE-12FAA93F151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Q6:Q18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'MAPAS DE RIESGOS INHER Y RESID'!$E$3:$E$7</xm:f>
          </x14:formula1>
          <xm:sqref>L6:L18</xm:sqref>
        </x14:dataValidation>
        <x14:dataValidation type="list" allowBlank="1" showInputMessage="1" showErrorMessage="1">
          <x14:formula1>
            <xm:f>'MAPAS DE RIESGOS INHER Y RESID'!$G$9:$K$9</xm:f>
          </x14:formula1>
          <xm:sqref>N6:N18</xm:sqref>
        </x14:dataValidation>
        <x14:dataValidation type="list" allowBlank="1" showInputMessage="1" showErrorMessage="1">
          <x14:formula1>
            <xm:f>'MAPAS DE RIESGOS INHER Y RESID'!$E$16:$E$18</xm:f>
          </x14:formula1>
          <xm:sqref>V6:V18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Z18"/>
  <sheetViews>
    <sheetView tabSelected="1" zoomScale="55" zoomScaleNormal="55" zoomScaleSheetLayoutView="70" zoomScalePageLayoutView="70" workbookViewId="0">
      <selection activeCell="A6" sqref="A6:A18"/>
    </sheetView>
  </sheetViews>
  <sheetFormatPr baseColWidth="10" defaultColWidth="11.42578125" defaultRowHeight="19.5" x14ac:dyDescent="0.25"/>
  <cols>
    <col min="1" max="1" width="30.140625" style="29" customWidth="1"/>
    <col min="2" max="2" width="8" style="30" customWidth="1"/>
    <col min="3" max="3" width="9" style="30" customWidth="1"/>
    <col min="4" max="6" width="3.42578125" style="31" customWidth="1"/>
    <col min="7" max="7" width="3.42578125" style="30" customWidth="1"/>
    <col min="8" max="8" width="20.7109375" style="30" customWidth="1"/>
    <col min="9" max="10" width="26.42578125" style="30" customWidth="1"/>
    <col min="11" max="11" width="30.42578125" style="30" customWidth="1"/>
    <col min="12" max="13" width="6.85546875" style="31" customWidth="1"/>
    <col min="14" max="17" width="11.42578125" style="31" customWidth="1"/>
    <col min="18" max="18" width="23.7109375" style="30" customWidth="1"/>
    <col min="19" max="19" width="24.42578125" style="30" customWidth="1"/>
    <col min="20" max="20" width="24.7109375" style="30" customWidth="1"/>
    <col min="21" max="21" width="27.5703125" style="30" customWidth="1"/>
    <col min="22" max="22" width="6.42578125" style="31" customWidth="1"/>
    <col min="23" max="23" width="13.28515625" style="31" customWidth="1"/>
    <col min="24" max="24" width="14.42578125" style="31" customWidth="1"/>
    <col min="25" max="25" width="8.28515625" style="31" customWidth="1"/>
    <col min="26" max="26" width="39.140625" style="32" customWidth="1"/>
    <col min="27" max="16384" width="11.42578125" style="23"/>
  </cols>
  <sheetData>
    <row r="1" spans="1:26" ht="85.5" customHeight="1" x14ac:dyDescent="0.25">
      <c r="A1" s="135"/>
      <c r="B1" s="136"/>
      <c r="C1" s="134" t="s">
        <v>205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06" t="s">
        <v>299</v>
      </c>
    </row>
    <row r="2" spans="1:26" s="24" customFormat="1" ht="30.75" customHeight="1" x14ac:dyDescent="0.25">
      <c r="A2" s="80" t="s">
        <v>146</v>
      </c>
      <c r="B2" s="147" t="s">
        <v>259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9"/>
    </row>
    <row r="3" spans="1:26" s="25" customFormat="1" ht="37.5" customHeight="1" x14ac:dyDescent="0.25">
      <c r="A3" s="81" t="s">
        <v>147</v>
      </c>
      <c r="B3" s="150">
        <v>45237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9"/>
    </row>
    <row r="4" spans="1:26" s="26" customFormat="1" ht="41.25" customHeight="1" x14ac:dyDescent="0.25">
      <c r="A4" s="137" t="s">
        <v>201</v>
      </c>
      <c r="B4" s="138" t="s">
        <v>193</v>
      </c>
      <c r="C4" s="139"/>
      <c r="D4" s="138" t="s">
        <v>2</v>
      </c>
      <c r="E4" s="140"/>
      <c r="F4" s="140"/>
      <c r="G4" s="139"/>
      <c r="H4" s="141" t="s">
        <v>7</v>
      </c>
      <c r="I4" s="143" t="s">
        <v>204</v>
      </c>
      <c r="J4" s="143" t="s">
        <v>203</v>
      </c>
      <c r="K4" s="143" t="s">
        <v>142</v>
      </c>
      <c r="L4" s="122" t="s">
        <v>202</v>
      </c>
      <c r="M4" s="123"/>
      <c r="N4" s="123"/>
      <c r="O4" s="124"/>
      <c r="P4" s="82"/>
      <c r="Q4" s="151" t="s">
        <v>148</v>
      </c>
      <c r="R4" s="153" t="s">
        <v>149</v>
      </c>
      <c r="S4" s="153"/>
      <c r="T4" s="153"/>
      <c r="U4" s="153"/>
      <c r="V4" s="151" t="s">
        <v>191</v>
      </c>
      <c r="W4" s="83"/>
      <c r="X4" s="145" t="s">
        <v>198</v>
      </c>
      <c r="Y4" s="151" t="s">
        <v>143</v>
      </c>
      <c r="Z4" s="125" t="s">
        <v>144</v>
      </c>
    </row>
    <row r="5" spans="1:26" s="26" customFormat="1" ht="147.94999999999999" customHeight="1" x14ac:dyDescent="0.25">
      <c r="A5" s="137"/>
      <c r="B5" s="84" t="s">
        <v>0</v>
      </c>
      <c r="C5" s="84" t="s">
        <v>1</v>
      </c>
      <c r="D5" s="85" t="s">
        <v>3</v>
      </c>
      <c r="E5" s="85" t="s">
        <v>4</v>
      </c>
      <c r="F5" s="85" t="s">
        <v>5</v>
      </c>
      <c r="G5" s="86" t="s">
        <v>6</v>
      </c>
      <c r="H5" s="142"/>
      <c r="I5" s="144"/>
      <c r="J5" s="144" t="s">
        <v>8</v>
      </c>
      <c r="K5" s="144" t="s">
        <v>9</v>
      </c>
      <c r="L5" s="85" t="s">
        <v>126</v>
      </c>
      <c r="M5" s="85" t="s">
        <v>194</v>
      </c>
      <c r="N5" s="85" t="s">
        <v>142</v>
      </c>
      <c r="O5" s="85" t="s">
        <v>195</v>
      </c>
      <c r="P5" s="85" t="s">
        <v>196</v>
      </c>
      <c r="Q5" s="152"/>
      <c r="R5" s="88" t="s">
        <v>150</v>
      </c>
      <c r="S5" s="88" t="s">
        <v>151</v>
      </c>
      <c r="T5" s="88" t="s">
        <v>152</v>
      </c>
      <c r="U5" s="88" t="s">
        <v>153</v>
      </c>
      <c r="V5" s="152"/>
      <c r="W5" s="87" t="s">
        <v>197</v>
      </c>
      <c r="X5" s="146"/>
      <c r="Y5" s="152"/>
      <c r="Z5" s="126"/>
    </row>
    <row r="6" spans="1:26" s="28" customFormat="1" ht="156" customHeight="1" x14ac:dyDescent="0.25">
      <c r="A6" s="130" t="s">
        <v>260</v>
      </c>
      <c r="B6" s="130" t="s">
        <v>199</v>
      </c>
      <c r="C6" s="130"/>
      <c r="D6" s="130" t="s">
        <v>199</v>
      </c>
      <c r="E6" s="130"/>
      <c r="F6" s="130"/>
      <c r="G6" s="130" t="s">
        <v>199</v>
      </c>
      <c r="H6" s="130" t="s">
        <v>271</v>
      </c>
      <c r="I6" s="79" t="s">
        <v>26</v>
      </c>
      <c r="J6" s="78" t="s">
        <v>261</v>
      </c>
      <c r="K6" s="79" t="s">
        <v>24</v>
      </c>
      <c r="L6" s="89" t="s">
        <v>184</v>
      </c>
      <c r="M6" s="90">
        <f>VLOOKUP(L6,'MAPAS DE RIESGOS INHER Y RESID'!$E$3:$F$7,2,FALSE)</f>
        <v>2</v>
      </c>
      <c r="N6" s="89" t="s">
        <v>189</v>
      </c>
      <c r="O6" s="90">
        <f>VLOOKUP(N6,'MAPAS DE RIESGOS INHER Y RESID'!$O$3:$P$7,2,FALSE)</f>
        <v>256</v>
      </c>
      <c r="P6" s="90">
        <f>M6*O6</f>
        <v>512</v>
      </c>
      <c r="Q6" s="89" t="str">
        <f>IF(OR('MAPAS DE RIESGOS INHER Y RESID'!$G$7=P6,P6&lt;'MAPAS DE RIESGOS INHER Y RESID'!$G$3+1),'MAPAS DE RIESGOS INHER Y RESID'!$M$6,IF(OR('MAPAS DE RIESGOS INHER Y RESID'!$H$5=P6,P6&lt;'MAPAS DE RIESGOS INHER Y RESID'!$I$5+1),'MAPAS DE RIESGOS INHER Y RESID'!$M$5,IF(OR('MAPAS DE RIESGOS INHER Y RESID'!$I$4=P6,P6&lt;'MAPAS DE RIESGOS INHER Y RESID'!$J$4+1),'MAPAS DE RIESGOS INHER Y RESID'!$M$4,'MAPAS DE RIESGOS INHER Y RESID'!$M$3)))</f>
        <v>ALTO</v>
      </c>
      <c r="R6" s="77"/>
      <c r="S6" s="77"/>
      <c r="T6" s="77" t="s">
        <v>272</v>
      </c>
      <c r="U6" s="27" t="s">
        <v>258</v>
      </c>
      <c r="V6" s="89" t="s">
        <v>179</v>
      </c>
      <c r="W6" s="91">
        <f>VLOOKUP(V6,'MAPAS DE RIESGOS INHER Y RESID'!$E$16:$F$18,2,FALSE)</f>
        <v>0.9</v>
      </c>
      <c r="X6" s="92">
        <f>P6-(W6*P6)</f>
        <v>51.199999999999989</v>
      </c>
      <c r="Y6" s="89" t="str">
        <f>IF(OR('MAPAS DE RIESGOS INHER Y RESID'!$G$18=X6,X6&lt;'MAPAS DE RIESGOS INHER Y RESID'!$G$16+1),'MAPAS DE RIESGOS INHER Y RESID'!$M$19,IF(OR('MAPAS DE RIESGOS INHER Y RESID'!$H$17=X6,X6&lt;'MAPAS DE RIESGOS INHER Y RESID'!$I$18+1),'MAPAS DE RIESGOS INHER Y RESID'!$M$18,IF(OR('MAPAS DE RIESGOS INHER Y RESID'!$I$17=X6,X6&lt;'MAPAS DE RIESGOS INHER Y RESID'!$J$17+1),'MAPAS DE RIESGOS INHER Y RESID'!$M$17,'MAPAS DE RIESGOS INHER Y RESID'!$M$16)))</f>
        <v>MODERADO</v>
      </c>
      <c r="Z6" s="77" t="str">
        <f>VLOOKUP(Y6,'TABLA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" spans="1:26" s="28" customFormat="1" ht="141" customHeight="1" x14ac:dyDescent="0.25">
      <c r="A7" s="130"/>
      <c r="B7" s="130"/>
      <c r="C7" s="130"/>
      <c r="D7" s="130"/>
      <c r="E7" s="130"/>
      <c r="F7" s="130"/>
      <c r="G7" s="130"/>
      <c r="H7" s="130"/>
      <c r="I7" s="79" t="s">
        <v>32</v>
      </c>
      <c r="J7" s="78" t="s">
        <v>230</v>
      </c>
      <c r="K7" s="79" t="s">
        <v>24</v>
      </c>
      <c r="L7" s="89" t="s">
        <v>178</v>
      </c>
      <c r="M7" s="90">
        <f>VLOOKUP(L7,'MAPAS DE RIESGOS INHER Y RESID'!$E$3:$F$7,2,FALSE)</f>
        <v>3</v>
      </c>
      <c r="N7" s="89" t="s">
        <v>188</v>
      </c>
      <c r="O7" s="90">
        <f>VLOOKUP(N7,'MAPAS DE RIESGOS INHER Y RESID'!$O$3:$P$7,2,FALSE)</f>
        <v>16</v>
      </c>
      <c r="P7" s="90">
        <f t="shared" ref="P7:P18" si="0">M7*O7</f>
        <v>48</v>
      </c>
      <c r="Q7" s="89" t="str">
        <f>IF(OR('MAPAS DE RIESGOS INHER Y RESID'!$G$7=P7,P7&lt;'MAPAS DE RIESGOS INHER Y RESID'!$G$3+1),'MAPAS DE RIESGOS INHER Y RESID'!$M$6,IF(OR('MAPAS DE RIESGOS INHER Y RESID'!$H$5=P7,P7&lt;'MAPAS DE RIESGOS INHER Y RESID'!$I$5+1),'MAPAS DE RIESGOS INHER Y RESID'!$M$5,IF(OR('MAPAS DE RIESGOS INHER Y RESID'!$I$4=P7,P7&lt;'MAPAS DE RIESGOS INHER Y RESID'!$J$4+1),'MAPAS DE RIESGOS INHER Y RESID'!$M$4,'MAPAS DE RIESGOS INHER Y RESID'!$M$3)))</f>
        <v>MODERADO</v>
      </c>
      <c r="R7" s="77"/>
      <c r="S7" s="77" t="s">
        <v>273</v>
      </c>
      <c r="T7" s="77" t="s">
        <v>272</v>
      </c>
      <c r="U7" s="27" t="s">
        <v>258</v>
      </c>
      <c r="V7" s="89" t="s">
        <v>179</v>
      </c>
      <c r="W7" s="91">
        <f>VLOOKUP(V7,'MAPAS DE RIESGOS INHER Y RESID'!$E$16:$F$18,2,FALSE)</f>
        <v>0.9</v>
      </c>
      <c r="X7" s="92">
        <f t="shared" ref="X7:X18" si="1">P7-(W7*P7)</f>
        <v>4.7999999999999972</v>
      </c>
      <c r="Y7" s="89" t="str">
        <f>IF(OR('MAPAS DE RIESGOS INHER Y RESID'!$G$18=X7,X7&lt;'MAPAS DE RIESGOS INHER Y RESID'!$G$16+1),'MAPAS DE RIESGOS INHER Y RESID'!$M$19,IF(OR('MAPAS DE RIESGOS INHER Y RESID'!$H$17=X7,X7&lt;'MAPAS DE RIESGOS INHER Y RESID'!$I$18+1),'MAPAS DE RIESGOS INHER Y RESID'!$M$18,IF(OR('MAPAS DE RIESGOS INHER Y RESID'!$I$17=X7,X7&lt;'MAPAS DE RIESGOS INHER Y RESID'!$J$17+1),'MAPAS DE RIESGOS INHER Y RESID'!$M$17,'MAPAS DE RIESGOS INHER Y RESID'!$M$16)))</f>
        <v>BAJO</v>
      </c>
      <c r="Z7" s="77" t="str">
        <f>VLOOKUP(Y7,'TABLA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" spans="1:26" s="28" customFormat="1" ht="141" customHeight="1" x14ac:dyDescent="0.25">
      <c r="A8" s="130"/>
      <c r="B8" s="130"/>
      <c r="C8" s="130"/>
      <c r="D8" s="130"/>
      <c r="E8" s="130"/>
      <c r="F8" s="130"/>
      <c r="G8" s="130"/>
      <c r="H8" s="130"/>
      <c r="I8" s="79" t="s">
        <v>16</v>
      </c>
      <c r="J8" s="78" t="s">
        <v>17</v>
      </c>
      <c r="K8" s="79" t="s">
        <v>18</v>
      </c>
      <c r="L8" s="89" t="s">
        <v>178</v>
      </c>
      <c r="M8" s="90">
        <f>VLOOKUP(L8,'MAPAS DE RIESGOS INHER Y RESID'!$E$3:$F$7,2,FALSE)</f>
        <v>3</v>
      </c>
      <c r="N8" s="89" t="s">
        <v>188</v>
      </c>
      <c r="O8" s="90">
        <f>VLOOKUP(N8,'MAPAS DE RIESGOS INHER Y RESID'!$O$3:$P$7,2,FALSE)</f>
        <v>16</v>
      </c>
      <c r="P8" s="90">
        <f t="shared" si="0"/>
        <v>48</v>
      </c>
      <c r="Q8" s="89" t="str">
        <f>IF(OR('MAPAS DE RIESGOS INHER Y RESID'!$G$7=P8,P8&lt;'MAPAS DE RIESGOS INHER Y RESID'!$G$3+1),'MAPAS DE RIESGOS INHER Y RESID'!$M$6,IF(OR('MAPAS DE RIESGOS INHER Y RESID'!$H$5=P8,P8&lt;'MAPAS DE RIESGOS INHER Y RESID'!$I$5+1),'MAPAS DE RIESGOS INHER Y RESID'!$M$5,IF(OR('MAPAS DE RIESGOS INHER Y RESID'!$I$4=P8,P8&lt;'MAPAS DE RIESGOS INHER Y RESID'!$J$4+1),'MAPAS DE RIESGOS INHER Y RESID'!$M$4,'MAPAS DE RIESGOS INHER Y RESID'!$M$3)))</f>
        <v>MODERADO</v>
      </c>
      <c r="R8" s="77"/>
      <c r="S8" s="77" t="s">
        <v>274</v>
      </c>
      <c r="T8" s="27" t="s">
        <v>275</v>
      </c>
      <c r="U8" s="27" t="s">
        <v>276</v>
      </c>
      <c r="V8" s="89" t="s">
        <v>179</v>
      </c>
      <c r="W8" s="91">
        <f>VLOOKUP(V8,'MAPAS DE RIESGOS INHER Y RESID'!$E$16:$F$18,2,FALSE)</f>
        <v>0.9</v>
      </c>
      <c r="X8" s="92">
        <f t="shared" si="1"/>
        <v>4.7999999999999972</v>
      </c>
      <c r="Y8" s="89" t="str">
        <f>IF(OR('MAPAS DE RIESGOS INHER Y RESID'!$G$18=X8,X8&lt;'MAPAS DE RIESGOS INHER Y RESID'!$G$16+1),'MAPAS DE RIESGOS INHER Y RESID'!$M$19,IF(OR('MAPAS DE RIESGOS INHER Y RESID'!$H$17=X8,X8&lt;'MAPAS DE RIESGOS INHER Y RESID'!$I$18+1),'MAPAS DE RIESGOS INHER Y RESID'!$M$18,IF(OR('MAPAS DE RIESGOS INHER Y RESID'!$I$17=X8,X8&lt;'MAPAS DE RIESGOS INHER Y RESID'!$J$17+1),'MAPAS DE RIESGOS INHER Y RESID'!$M$17,'MAPAS DE RIESGOS INHER Y RESID'!$M$16)))</f>
        <v>BAJO</v>
      </c>
      <c r="Z8" s="77" t="str">
        <f>VLOOKUP(Y8,'TABLA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" spans="1:26" ht="136.5" customHeight="1" x14ac:dyDescent="0.25">
      <c r="A9" s="130"/>
      <c r="B9" s="130"/>
      <c r="C9" s="130"/>
      <c r="D9" s="130"/>
      <c r="E9" s="130"/>
      <c r="F9" s="130"/>
      <c r="G9" s="130"/>
      <c r="H9" s="130"/>
      <c r="I9" s="79" t="s">
        <v>52</v>
      </c>
      <c r="J9" s="78" t="s">
        <v>262</v>
      </c>
      <c r="K9" s="79" t="s">
        <v>53</v>
      </c>
      <c r="L9" s="89" t="s">
        <v>184</v>
      </c>
      <c r="M9" s="90">
        <f>VLOOKUP(L9,'MAPAS DE RIESGOS INHER Y RESID'!$E$3:$F$7,2,FALSE)</f>
        <v>2</v>
      </c>
      <c r="N9" s="89" t="s">
        <v>186</v>
      </c>
      <c r="O9" s="90">
        <f>VLOOKUP(N9,'MAPAS DE RIESGOS INHER Y RESID'!$O$3:$P$7,2,FALSE)</f>
        <v>2</v>
      </c>
      <c r="P9" s="90">
        <f t="shared" si="0"/>
        <v>4</v>
      </c>
      <c r="Q9" s="89" t="str">
        <f>IF(OR('MAPAS DE RIESGOS INHER Y RESID'!$G$7=P9,P9&lt;'MAPAS DE RIESGOS INHER Y RESID'!$G$3+1),'MAPAS DE RIESGOS INHER Y RESID'!$M$6,IF(OR('MAPAS DE RIESGOS INHER Y RESID'!$H$5=P9,P9&lt;'MAPAS DE RIESGOS INHER Y RESID'!$I$5+1),'MAPAS DE RIESGOS INHER Y RESID'!$M$5,IF(OR('MAPAS DE RIESGOS INHER Y RESID'!$I$4=P9,P9&lt;'MAPAS DE RIESGOS INHER Y RESID'!$J$4+1),'MAPAS DE RIESGOS INHER Y RESID'!$M$4,'MAPAS DE RIESGOS INHER Y RESID'!$M$3)))</f>
        <v>BAJO</v>
      </c>
      <c r="R9" s="77" t="s">
        <v>277</v>
      </c>
      <c r="S9" s="77"/>
      <c r="T9" s="77" t="s">
        <v>278</v>
      </c>
      <c r="U9" s="77"/>
      <c r="V9" s="89" t="s">
        <v>178</v>
      </c>
      <c r="W9" s="91">
        <f>VLOOKUP(V9,'MAPAS DE RIESGOS INHER Y RESID'!$E$16:$F$18,2,FALSE)</f>
        <v>0.4</v>
      </c>
      <c r="X9" s="92">
        <f t="shared" si="1"/>
        <v>2.4</v>
      </c>
      <c r="Y9" s="89" t="str">
        <f>IF(OR('MAPAS DE RIESGOS INHER Y RESID'!$G$18=X9,X9&lt;'MAPAS DE RIESGOS INHER Y RESID'!$G$16+1),'MAPAS DE RIESGOS INHER Y RESID'!$M$19,IF(OR('MAPAS DE RIESGOS INHER Y RESID'!$H$17=X9,X9&lt;'MAPAS DE RIESGOS INHER Y RESID'!$I$18+1),'MAPAS DE RIESGOS INHER Y RESID'!$M$18,IF(OR('MAPAS DE RIESGOS INHER Y RESID'!$I$17=X9,X9&lt;'MAPAS DE RIESGOS INHER Y RESID'!$J$17+1),'MAPAS DE RIESGOS INHER Y RESID'!$M$17,'MAPAS DE RIESGOS INHER Y RESID'!$M$16)))</f>
        <v>BAJO</v>
      </c>
      <c r="Z9" s="77" t="str">
        <f>VLOOKUP(Y9,'TABLA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" spans="1:26" ht="142.5" customHeight="1" x14ac:dyDescent="0.25">
      <c r="A10" s="130"/>
      <c r="B10" s="130"/>
      <c r="C10" s="130"/>
      <c r="D10" s="130"/>
      <c r="E10" s="130"/>
      <c r="F10" s="130"/>
      <c r="G10" s="130"/>
      <c r="H10" s="130"/>
      <c r="I10" s="79" t="s">
        <v>58</v>
      </c>
      <c r="J10" s="78" t="s">
        <v>208</v>
      </c>
      <c r="K10" s="79" t="s">
        <v>59</v>
      </c>
      <c r="L10" s="89" t="s">
        <v>184</v>
      </c>
      <c r="M10" s="90">
        <f>VLOOKUP(L10,'MAPAS DE RIESGOS INHER Y RESID'!$E$3:$F$7,2,FALSE)</f>
        <v>2</v>
      </c>
      <c r="N10" s="89" t="s">
        <v>186</v>
      </c>
      <c r="O10" s="90">
        <f>VLOOKUP(N10,'MAPAS DE RIESGOS INHER Y RESID'!$O$3:$P$7,2,FALSE)</f>
        <v>2</v>
      </c>
      <c r="P10" s="90">
        <f t="shared" si="0"/>
        <v>4</v>
      </c>
      <c r="Q10" s="89" t="str">
        <f>IF(OR('MAPAS DE RIESGOS INHER Y RESID'!$G$7=P10,P10&lt;'MAPAS DE RIESGOS INHER Y RESID'!$G$3+1),'MAPAS DE RIESGOS INHER Y RESID'!$M$6,IF(OR('MAPAS DE RIESGOS INHER Y RESID'!$H$5=P10,P10&lt;'MAPAS DE RIESGOS INHER Y RESID'!$I$5+1),'MAPAS DE RIESGOS INHER Y RESID'!$M$5,IF(OR('MAPAS DE RIESGOS INHER Y RESID'!$I$4=P10,P10&lt;'MAPAS DE RIESGOS INHER Y RESID'!$J$4+1),'MAPAS DE RIESGOS INHER Y RESID'!$M$4,'MAPAS DE RIESGOS INHER Y RESID'!$M$3)))</f>
        <v>BAJO</v>
      </c>
      <c r="R10" s="77" t="s">
        <v>279</v>
      </c>
      <c r="S10" s="77"/>
      <c r="T10" s="77" t="s">
        <v>278</v>
      </c>
      <c r="U10" s="77"/>
      <c r="V10" s="89" t="s">
        <v>178</v>
      </c>
      <c r="W10" s="91">
        <f>VLOOKUP(V10,'MAPAS DE RIESGOS INHER Y RESID'!$E$16:$F$18,2,FALSE)</f>
        <v>0.4</v>
      </c>
      <c r="X10" s="92">
        <f t="shared" si="1"/>
        <v>2.4</v>
      </c>
      <c r="Y10" s="89" t="str">
        <f>IF(OR('MAPAS DE RIESGOS INHER Y RESID'!$G$18=X10,X10&lt;'MAPAS DE RIESGOS INHER Y RESID'!$G$16+1),'MAPAS DE RIESGOS INHER Y RESID'!$M$19,IF(OR('MAPAS DE RIESGOS INHER Y RESID'!$H$17=X10,X10&lt;'MAPAS DE RIESGOS INHER Y RESID'!$I$18+1),'MAPAS DE RIESGOS INHER Y RESID'!$M$18,IF(OR('MAPAS DE RIESGOS INHER Y RESID'!$I$17=X10,X10&lt;'MAPAS DE RIESGOS INHER Y RESID'!$J$17+1),'MAPAS DE RIESGOS INHER Y RESID'!$M$17,'MAPAS DE RIESGOS INHER Y RESID'!$M$16)))</f>
        <v>BAJO</v>
      </c>
      <c r="Z10" s="77" t="str">
        <f>VLOOKUP(Y10,'TABLA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" spans="1:26" ht="133.5" customHeight="1" x14ac:dyDescent="0.25">
      <c r="A11" s="130"/>
      <c r="B11" s="130"/>
      <c r="C11" s="130"/>
      <c r="D11" s="130"/>
      <c r="E11" s="130"/>
      <c r="F11" s="130"/>
      <c r="G11" s="130"/>
      <c r="H11" s="130"/>
      <c r="I11" s="79" t="s">
        <v>60</v>
      </c>
      <c r="J11" s="78" t="s">
        <v>263</v>
      </c>
      <c r="K11" s="79" t="s">
        <v>61</v>
      </c>
      <c r="L11" s="89" t="s">
        <v>184</v>
      </c>
      <c r="M11" s="90">
        <f>VLOOKUP(L11,'MAPAS DE RIESGOS INHER Y RESID'!$E$3:$F$7,2,FALSE)</f>
        <v>2</v>
      </c>
      <c r="N11" s="89" t="s">
        <v>187</v>
      </c>
      <c r="O11" s="90">
        <f>VLOOKUP(N11,'MAPAS DE RIESGOS INHER Y RESID'!$O$3:$P$7,2,FALSE)</f>
        <v>4</v>
      </c>
      <c r="P11" s="90">
        <f t="shared" si="0"/>
        <v>8</v>
      </c>
      <c r="Q11" s="89" t="str">
        <f>IF(OR('MAPAS DE RIESGOS INHER Y RESID'!$G$7=P11,P11&lt;'MAPAS DE RIESGOS INHER Y RESID'!$G$3+1),'MAPAS DE RIESGOS INHER Y RESID'!$M$6,IF(OR('MAPAS DE RIESGOS INHER Y RESID'!$H$5=P11,P11&lt;'MAPAS DE RIESGOS INHER Y RESID'!$I$5+1),'MAPAS DE RIESGOS INHER Y RESID'!$M$5,IF(OR('MAPAS DE RIESGOS INHER Y RESID'!$I$4=P11,P11&lt;'MAPAS DE RIESGOS INHER Y RESID'!$J$4+1),'MAPAS DE RIESGOS INHER Y RESID'!$M$4,'MAPAS DE RIESGOS INHER Y RESID'!$M$3)))</f>
        <v>BAJO</v>
      </c>
      <c r="R11" s="77"/>
      <c r="S11" s="77"/>
      <c r="T11" s="77" t="s">
        <v>280</v>
      </c>
      <c r="U11" s="107" t="s">
        <v>281</v>
      </c>
      <c r="V11" s="89" t="s">
        <v>179</v>
      </c>
      <c r="W11" s="91">
        <f>VLOOKUP(V11,'MAPAS DE RIESGOS INHER Y RESID'!$E$16:$F$18,2,FALSE)</f>
        <v>0.9</v>
      </c>
      <c r="X11" s="92">
        <f t="shared" si="1"/>
        <v>0.79999999999999982</v>
      </c>
      <c r="Y11" s="89" t="str">
        <f>IF(OR('MAPAS DE RIESGOS INHER Y RESID'!$G$18=X11,X11&lt;'MAPAS DE RIESGOS INHER Y RESID'!$G$16+1),'MAPAS DE RIESGOS INHER Y RESID'!$M$19,IF(OR('MAPAS DE RIESGOS INHER Y RESID'!$H$17=X11,X11&lt;'MAPAS DE RIESGOS INHER Y RESID'!$I$18+1),'MAPAS DE RIESGOS INHER Y RESID'!$M$18,IF(OR('MAPAS DE RIESGOS INHER Y RESID'!$I$17=X11,X11&lt;'MAPAS DE RIESGOS INHER Y RESID'!$J$17+1),'MAPAS DE RIESGOS INHER Y RESID'!$M$17,'MAPAS DE RIESGOS INHER Y RESID'!$M$16)))</f>
        <v>BAJO</v>
      </c>
      <c r="Z11" s="77" t="str">
        <f>VLOOKUP(Y11,'TABLA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" spans="1:26" ht="133.5" customHeight="1" x14ac:dyDescent="0.25">
      <c r="A12" s="130"/>
      <c r="B12" s="130"/>
      <c r="C12" s="130"/>
      <c r="D12" s="130"/>
      <c r="E12" s="130"/>
      <c r="F12" s="130"/>
      <c r="G12" s="130"/>
      <c r="H12" s="130"/>
      <c r="I12" s="79" t="s">
        <v>62</v>
      </c>
      <c r="J12" s="78" t="s">
        <v>265</v>
      </c>
      <c r="K12" s="79" t="s">
        <v>63</v>
      </c>
      <c r="L12" s="89" t="s">
        <v>184</v>
      </c>
      <c r="M12" s="90">
        <f>VLOOKUP(L12,'MAPAS DE RIESGOS INHER Y RESID'!$E$3:$F$7,2,FALSE)</f>
        <v>2</v>
      </c>
      <c r="N12" s="89" t="s">
        <v>187</v>
      </c>
      <c r="O12" s="90">
        <f>VLOOKUP(N12,'MAPAS DE RIESGOS INHER Y RESID'!$O$3:$P$7,2,FALSE)</f>
        <v>4</v>
      </c>
      <c r="P12" s="90">
        <f t="shared" si="0"/>
        <v>8</v>
      </c>
      <c r="Q12" s="89" t="str">
        <f>IF(OR('MAPAS DE RIESGOS INHER Y RESID'!$G$7=P12,P12&lt;'MAPAS DE RIESGOS INHER Y RESID'!$G$3+1),'MAPAS DE RIESGOS INHER Y RESID'!$M$6,IF(OR('MAPAS DE RIESGOS INHER Y RESID'!$H$5=P12,P12&lt;'MAPAS DE RIESGOS INHER Y RESID'!$I$5+1),'MAPAS DE RIESGOS INHER Y RESID'!$M$5,IF(OR('MAPAS DE RIESGOS INHER Y RESID'!$I$4=P12,P12&lt;'MAPAS DE RIESGOS INHER Y RESID'!$J$4+1),'MAPAS DE RIESGOS INHER Y RESID'!$M$4,'MAPAS DE RIESGOS INHER Y RESID'!$M$3)))</f>
        <v>BAJO</v>
      </c>
      <c r="R12" s="77" t="s">
        <v>282</v>
      </c>
      <c r="S12" s="77"/>
      <c r="T12" s="107"/>
      <c r="U12" s="107" t="s">
        <v>283</v>
      </c>
      <c r="V12" s="89" t="s">
        <v>178</v>
      </c>
      <c r="W12" s="91">
        <f>VLOOKUP(V12,'MAPAS DE RIESGOS INHER Y RESID'!$E$16:$F$18,2,FALSE)</f>
        <v>0.4</v>
      </c>
      <c r="X12" s="92">
        <f t="shared" si="1"/>
        <v>4.8</v>
      </c>
      <c r="Y12" s="89" t="str">
        <f>IF(OR('MAPAS DE RIESGOS INHER Y RESID'!$G$18=X12,X12&lt;'MAPAS DE RIESGOS INHER Y RESID'!$G$16+1),'MAPAS DE RIESGOS INHER Y RESID'!$M$19,IF(OR('MAPAS DE RIESGOS INHER Y RESID'!$H$17=X12,X12&lt;'MAPAS DE RIESGOS INHER Y RESID'!$I$18+1),'MAPAS DE RIESGOS INHER Y RESID'!$M$18,IF(OR('MAPAS DE RIESGOS INHER Y RESID'!$I$17=X12,X12&lt;'MAPAS DE RIESGOS INHER Y RESID'!$J$17+1),'MAPAS DE RIESGOS INHER Y RESID'!$M$17,'MAPAS DE RIESGOS INHER Y RESID'!$M$16)))</f>
        <v>BAJO</v>
      </c>
      <c r="Z12" s="77" t="str">
        <f>VLOOKUP(Y12,'TABLA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" spans="1:26" ht="133.5" customHeight="1" x14ac:dyDescent="0.25">
      <c r="A13" s="130"/>
      <c r="B13" s="130"/>
      <c r="C13" s="130"/>
      <c r="D13" s="130"/>
      <c r="E13" s="130"/>
      <c r="F13" s="130"/>
      <c r="G13" s="130"/>
      <c r="H13" s="130"/>
      <c r="I13" s="79" t="s">
        <v>70</v>
      </c>
      <c r="J13" s="78" t="s">
        <v>266</v>
      </c>
      <c r="K13" s="79" t="s">
        <v>72</v>
      </c>
      <c r="L13" s="89" t="s">
        <v>184</v>
      </c>
      <c r="M13" s="90">
        <f>VLOOKUP(L13,'MAPAS DE RIESGOS INHER Y RESID'!$E$3:$F$7,2,FALSE)</f>
        <v>2</v>
      </c>
      <c r="N13" s="89" t="s">
        <v>188</v>
      </c>
      <c r="O13" s="90">
        <f>VLOOKUP(N13,'MAPAS DE RIESGOS INHER Y RESID'!$O$3:$P$7,2,FALSE)</f>
        <v>16</v>
      </c>
      <c r="P13" s="90">
        <f t="shared" si="0"/>
        <v>32</v>
      </c>
      <c r="Q13" s="89" t="str">
        <f>IF(OR('MAPAS DE RIESGOS INHER Y RESID'!$G$7=P13,P13&lt;'MAPAS DE RIESGOS INHER Y RESID'!$G$3+1),'MAPAS DE RIESGOS INHER Y RESID'!$M$6,IF(OR('MAPAS DE RIESGOS INHER Y RESID'!$H$5=P13,P13&lt;'MAPAS DE RIESGOS INHER Y RESID'!$I$5+1),'MAPAS DE RIESGOS INHER Y RESID'!$M$5,IF(OR('MAPAS DE RIESGOS INHER Y RESID'!$I$4=P13,P13&lt;'MAPAS DE RIESGOS INHER Y RESID'!$J$4+1),'MAPAS DE RIESGOS INHER Y RESID'!$M$4,'MAPAS DE RIESGOS INHER Y RESID'!$M$3)))</f>
        <v>MODERADO</v>
      </c>
      <c r="R13" s="77"/>
      <c r="S13" s="77"/>
      <c r="T13" s="107" t="s">
        <v>241</v>
      </c>
      <c r="U13" s="107" t="s">
        <v>242</v>
      </c>
      <c r="V13" s="89" t="s">
        <v>179</v>
      </c>
      <c r="W13" s="91">
        <f>VLOOKUP(V13,'MAPAS DE RIESGOS INHER Y RESID'!$E$16:$F$18,2,FALSE)</f>
        <v>0.9</v>
      </c>
      <c r="X13" s="92">
        <f t="shared" si="1"/>
        <v>3.1999999999999993</v>
      </c>
      <c r="Y13" s="89" t="str">
        <f>IF(OR('MAPAS DE RIESGOS INHER Y RESID'!$G$18=X13,X13&lt;'MAPAS DE RIESGOS INHER Y RESID'!$G$16+1),'MAPAS DE RIESGOS INHER Y RESID'!$M$19,IF(OR('MAPAS DE RIESGOS INHER Y RESID'!$H$17=X13,X13&lt;'MAPAS DE RIESGOS INHER Y RESID'!$I$18+1),'MAPAS DE RIESGOS INHER Y RESID'!$M$18,IF(OR('MAPAS DE RIESGOS INHER Y RESID'!$I$17=X13,X13&lt;'MAPAS DE RIESGOS INHER Y RESID'!$J$17+1),'MAPAS DE RIESGOS INHER Y RESID'!$M$17,'MAPAS DE RIESGOS INHER Y RESID'!$M$16)))</f>
        <v>BAJO</v>
      </c>
      <c r="Z13" s="77" t="str">
        <f>VLOOKUP(Y13,'TABLA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" spans="1:26" ht="133.5" customHeight="1" x14ac:dyDescent="0.25">
      <c r="A14" s="130"/>
      <c r="B14" s="130"/>
      <c r="C14" s="130"/>
      <c r="D14" s="130"/>
      <c r="E14" s="130"/>
      <c r="F14" s="130"/>
      <c r="G14" s="130"/>
      <c r="H14" s="130"/>
      <c r="I14" s="79" t="s">
        <v>74</v>
      </c>
      <c r="J14" s="78" t="s">
        <v>267</v>
      </c>
      <c r="K14" s="79" t="s">
        <v>76</v>
      </c>
      <c r="L14" s="89" t="s">
        <v>178</v>
      </c>
      <c r="M14" s="90">
        <f>VLOOKUP(L14,'MAPAS DE RIESGOS INHER Y RESID'!$E$3:$F$7,2,FALSE)</f>
        <v>3</v>
      </c>
      <c r="N14" s="89" t="s">
        <v>188</v>
      </c>
      <c r="O14" s="90">
        <f>VLOOKUP(N14,'MAPAS DE RIESGOS INHER Y RESID'!$O$3:$P$7,2,FALSE)</f>
        <v>16</v>
      </c>
      <c r="P14" s="90">
        <f t="shared" si="0"/>
        <v>48</v>
      </c>
      <c r="Q14" s="89" t="str">
        <f>IF(OR('MAPAS DE RIESGOS INHER Y RESID'!$G$7=P14,P14&lt;'MAPAS DE RIESGOS INHER Y RESID'!$G$3+1),'MAPAS DE RIESGOS INHER Y RESID'!$M$6,IF(OR('MAPAS DE RIESGOS INHER Y RESID'!$H$5=P14,P14&lt;'MAPAS DE RIESGOS INHER Y RESID'!$I$5+1),'MAPAS DE RIESGOS INHER Y RESID'!$M$5,IF(OR('MAPAS DE RIESGOS INHER Y RESID'!$I$4=P14,P14&lt;'MAPAS DE RIESGOS INHER Y RESID'!$J$4+1),'MAPAS DE RIESGOS INHER Y RESID'!$M$4,'MAPAS DE RIESGOS INHER Y RESID'!$M$3)))</f>
        <v>MODERADO</v>
      </c>
      <c r="R14" s="77"/>
      <c r="S14" s="77" t="s">
        <v>284</v>
      </c>
      <c r="T14" s="77"/>
      <c r="U14" s="77" t="s">
        <v>285</v>
      </c>
      <c r="V14" s="89" t="s">
        <v>178</v>
      </c>
      <c r="W14" s="91">
        <f>VLOOKUP(V14,'MAPAS DE RIESGOS INHER Y RESID'!$E$16:$F$18,2,FALSE)</f>
        <v>0.4</v>
      </c>
      <c r="X14" s="92">
        <f t="shared" si="1"/>
        <v>28.799999999999997</v>
      </c>
      <c r="Y14" s="89" t="str">
        <f>IF(OR('MAPAS DE RIESGOS INHER Y RESID'!$G$18=X14,X14&lt;'MAPAS DE RIESGOS INHER Y RESID'!$G$16+1),'MAPAS DE RIESGOS INHER Y RESID'!$M$19,IF(OR('MAPAS DE RIESGOS INHER Y RESID'!$H$17=X14,X14&lt;'MAPAS DE RIESGOS INHER Y RESID'!$I$18+1),'MAPAS DE RIESGOS INHER Y RESID'!$M$18,IF(OR('MAPAS DE RIESGOS INHER Y RESID'!$I$17=X14,X14&lt;'MAPAS DE RIESGOS INHER Y RESID'!$J$17+1),'MAPAS DE RIESGOS INHER Y RESID'!$M$17,'MAPAS DE RIESGOS INHER Y RESID'!$M$16)))</f>
        <v>MODERADO</v>
      </c>
      <c r="Z14" s="77" t="str">
        <f>VLOOKUP(Y14,'TABLA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5" spans="1:26" ht="133.5" customHeight="1" x14ac:dyDescent="0.25">
      <c r="A15" s="130"/>
      <c r="B15" s="130"/>
      <c r="C15" s="130"/>
      <c r="D15" s="130"/>
      <c r="E15" s="130"/>
      <c r="F15" s="130"/>
      <c r="G15" s="130"/>
      <c r="H15" s="130"/>
      <c r="I15" s="79" t="s">
        <v>79</v>
      </c>
      <c r="J15" s="78" t="s">
        <v>268</v>
      </c>
      <c r="K15" s="79" t="s">
        <v>76</v>
      </c>
      <c r="L15" s="89" t="s">
        <v>184</v>
      </c>
      <c r="M15" s="90">
        <f>VLOOKUP(L15,'MAPAS DE RIESGOS INHER Y RESID'!$E$3:$F$7,2,FALSE)</f>
        <v>2</v>
      </c>
      <c r="N15" s="89" t="s">
        <v>188</v>
      </c>
      <c r="O15" s="90">
        <f>VLOOKUP(N15,'MAPAS DE RIESGOS INHER Y RESID'!$O$3:$P$7,2,FALSE)</f>
        <v>16</v>
      </c>
      <c r="P15" s="90">
        <f t="shared" si="0"/>
        <v>32</v>
      </c>
      <c r="Q15" s="89" t="str">
        <f>IF(OR('MAPAS DE RIESGOS INHER Y RESID'!$G$7=P15,P15&lt;'MAPAS DE RIESGOS INHER Y RESID'!$G$3+1),'MAPAS DE RIESGOS INHER Y RESID'!$M$6,IF(OR('MAPAS DE RIESGOS INHER Y RESID'!$H$5=P15,P15&lt;'MAPAS DE RIESGOS INHER Y RESID'!$I$5+1),'MAPAS DE RIESGOS INHER Y RESID'!$M$5,IF(OR('MAPAS DE RIESGOS INHER Y RESID'!$I$4=P15,P15&lt;'MAPAS DE RIESGOS INHER Y RESID'!$J$4+1),'MAPAS DE RIESGOS INHER Y RESID'!$M$4,'MAPAS DE RIESGOS INHER Y RESID'!$M$3)))</f>
        <v>MODERADO</v>
      </c>
      <c r="R15" s="77"/>
      <c r="S15" s="77" t="s">
        <v>284</v>
      </c>
      <c r="T15" s="77"/>
      <c r="U15" s="77" t="s">
        <v>285</v>
      </c>
      <c r="V15" s="89" t="s">
        <v>178</v>
      </c>
      <c r="W15" s="91">
        <f>VLOOKUP(V15,'MAPAS DE RIESGOS INHER Y RESID'!$E$16:$F$18,2,FALSE)</f>
        <v>0.4</v>
      </c>
      <c r="X15" s="92">
        <f t="shared" si="1"/>
        <v>19.2</v>
      </c>
      <c r="Y15" s="89" t="str">
        <f>IF(OR('MAPAS DE RIESGOS INHER Y RESID'!$G$18=X15,X15&lt;'MAPAS DE RIESGOS INHER Y RESID'!$G$16+1),'MAPAS DE RIESGOS INHER Y RESID'!$M$19,IF(OR('MAPAS DE RIESGOS INHER Y RESID'!$H$17=X15,X15&lt;'MAPAS DE RIESGOS INHER Y RESID'!$I$18+1),'MAPAS DE RIESGOS INHER Y RESID'!$M$18,IF(OR('MAPAS DE RIESGOS INHER Y RESID'!$I$17=X15,X15&lt;'MAPAS DE RIESGOS INHER Y RESID'!$J$17+1),'MAPAS DE RIESGOS INHER Y RESID'!$M$17,'MAPAS DE RIESGOS INHER Y RESID'!$M$16)))</f>
        <v>MODERADO</v>
      </c>
      <c r="Z15" s="77" t="str">
        <f>VLOOKUP(Y15,'TABLA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6" spans="1:26" ht="133.5" customHeight="1" x14ac:dyDescent="0.25">
      <c r="A16" s="130"/>
      <c r="B16" s="130"/>
      <c r="C16" s="130"/>
      <c r="D16" s="130"/>
      <c r="E16" s="130"/>
      <c r="F16" s="130"/>
      <c r="G16" s="130"/>
      <c r="H16" s="130"/>
      <c r="I16" s="79" t="s">
        <v>88</v>
      </c>
      <c r="J16" s="78" t="s">
        <v>232</v>
      </c>
      <c r="K16" s="79" t="s">
        <v>89</v>
      </c>
      <c r="L16" s="89" t="s">
        <v>184</v>
      </c>
      <c r="M16" s="90">
        <f>VLOOKUP(L16,'MAPAS DE RIESGOS INHER Y RESID'!$E$3:$F$7,2,FALSE)</f>
        <v>2</v>
      </c>
      <c r="N16" s="89" t="s">
        <v>188</v>
      </c>
      <c r="O16" s="90">
        <f>VLOOKUP(N16,'MAPAS DE RIESGOS INHER Y RESID'!$O$3:$P$7,2,FALSE)</f>
        <v>16</v>
      </c>
      <c r="P16" s="90">
        <f t="shared" si="0"/>
        <v>32</v>
      </c>
      <c r="Q16" s="89" t="str">
        <f>IF(OR('MAPAS DE RIESGOS INHER Y RESID'!$G$7=P16,P16&lt;'MAPAS DE RIESGOS INHER Y RESID'!$G$3+1),'MAPAS DE RIESGOS INHER Y RESID'!$M$6,IF(OR('MAPAS DE RIESGOS INHER Y RESID'!$H$5=P16,P16&lt;'MAPAS DE RIESGOS INHER Y RESID'!$I$5+1),'MAPAS DE RIESGOS INHER Y RESID'!$M$5,IF(OR('MAPAS DE RIESGOS INHER Y RESID'!$I$4=P16,P16&lt;'MAPAS DE RIESGOS INHER Y RESID'!$J$4+1),'MAPAS DE RIESGOS INHER Y RESID'!$M$4,'MAPAS DE RIESGOS INHER Y RESID'!$M$3)))</f>
        <v>MODERADO</v>
      </c>
      <c r="R16" s="77" t="s">
        <v>286</v>
      </c>
      <c r="S16" s="77"/>
      <c r="T16" s="77"/>
      <c r="U16" s="77"/>
      <c r="V16" s="89" t="s">
        <v>178</v>
      </c>
      <c r="W16" s="91">
        <f>VLOOKUP(V16,'MAPAS DE RIESGOS INHER Y RESID'!$E$16:$F$18,2,FALSE)</f>
        <v>0.4</v>
      </c>
      <c r="X16" s="92">
        <f t="shared" si="1"/>
        <v>19.2</v>
      </c>
      <c r="Y16" s="89" t="str">
        <f>IF(OR('MAPAS DE RIESGOS INHER Y RESID'!$G$18=X16,X16&lt;'MAPAS DE RIESGOS INHER Y RESID'!$G$16+1),'MAPAS DE RIESGOS INHER Y RESID'!$M$19,IF(OR('MAPAS DE RIESGOS INHER Y RESID'!$H$17=X16,X16&lt;'MAPAS DE RIESGOS INHER Y RESID'!$I$18+1),'MAPAS DE RIESGOS INHER Y RESID'!$M$18,IF(OR('MAPAS DE RIESGOS INHER Y RESID'!$I$17=X16,X16&lt;'MAPAS DE RIESGOS INHER Y RESID'!$J$17+1),'MAPAS DE RIESGOS INHER Y RESID'!$M$17,'MAPAS DE RIESGOS INHER Y RESID'!$M$16)))</f>
        <v>MODERADO</v>
      </c>
      <c r="Z16" s="77" t="str">
        <f>VLOOKUP(Y16,'TABLA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" spans="1:26" ht="133.5" customHeight="1" x14ac:dyDescent="0.25">
      <c r="A17" s="130"/>
      <c r="B17" s="130"/>
      <c r="C17" s="130"/>
      <c r="D17" s="130"/>
      <c r="E17" s="130"/>
      <c r="F17" s="130"/>
      <c r="G17" s="130"/>
      <c r="H17" s="130"/>
      <c r="I17" s="79" t="s">
        <v>101</v>
      </c>
      <c r="J17" s="78" t="s">
        <v>290</v>
      </c>
      <c r="K17" s="79" t="s">
        <v>102</v>
      </c>
      <c r="L17" s="89" t="s">
        <v>184</v>
      </c>
      <c r="M17" s="90">
        <f>VLOOKUP(L17,'MAPAS DE RIESGOS INHER Y RESID'!$E$3:$F$7,2,FALSE)</f>
        <v>2</v>
      </c>
      <c r="N17" s="89" t="s">
        <v>188</v>
      </c>
      <c r="O17" s="90">
        <f>VLOOKUP(N17,'MAPAS DE RIESGOS INHER Y RESID'!$O$3:$P$7,2,FALSE)</f>
        <v>16</v>
      </c>
      <c r="P17" s="90">
        <f t="shared" si="0"/>
        <v>32</v>
      </c>
      <c r="Q17" s="89" t="str">
        <f>IF(OR('MAPAS DE RIESGOS INHER Y RESID'!$G$7=P17,P17&lt;'MAPAS DE RIESGOS INHER Y RESID'!$G$3+1),'MAPAS DE RIESGOS INHER Y RESID'!$M$6,IF(OR('MAPAS DE RIESGOS INHER Y RESID'!$H$5=P17,P17&lt;'MAPAS DE RIESGOS INHER Y RESID'!$I$5+1),'MAPAS DE RIESGOS INHER Y RESID'!$M$5,IF(OR('MAPAS DE RIESGOS INHER Y RESID'!$I$4=P17,P17&lt;'MAPAS DE RIESGOS INHER Y RESID'!$J$4+1),'MAPAS DE RIESGOS INHER Y RESID'!$M$4,'MAPAS DE RIESGOS INHER Y RESID'!$M$3)))</f>
        <v>MODERADO</v>
      </c>
      <c r="R17" s="77"/>
      <c r="S17" s="77" t="s">
        <v>288</v>
      </c>
      <c r="T17" s="77"/>
      <c r="U17" s="77" t="s">
        <v>287</v>
      </c>
      <c r="V17" s="89" t="s">
        <v>178</v>
      </c>
      <c r="W17" s="91">
        <f>VLOOKUP(V17,'MAPAS DE RIESGOS INHER Y RESID'!$E$16:$F$18,2,FALSE)</f>
        <v>0.4</v>
      </c>
      <c r="X17" s="92">
        <f t="shared" si="1"/>
        <v>19.2</v>
      </c>
      <c r="Y17" s="89" t="str">
        <f>IF(OR('MAPAS DE RIESGOS INHER Y RESID'!$G$18=X17,X17&lt;'MAPAS DE RIESGOS INHER Y RESID'!$G$16+1),'MAPAS DE RIESGOS INHER Y RESID'!$M$19,IF(OR('MAPAS DE RIESGOS INHER Y RESID'!$H$17=X17,X17&lt;'MAPAS DE RIESGOS INHER Y RESID'!$I$18+1),'MAPAS DE RIESGOS INHER Y RESID'!$M$18,IF(OR('MAPAS DE RIESGOS INHER Y RESID'!$I$17=X17,X17&lt;'MAPAS DE RIESGOS INHER Y RESID'!$J$17+1),'MAPAS DE RIESGOS INHER Y RESID'!$M$17,'MAPAS DE RIESGOS INHER Y RESID'!$M$16)))</f>
        <v>MODERADO</v>
      </c>
      <c r="Z17" s="77" t="str">
        <f>VLOOKUP(Y17,'TABLA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8" spans="1:26" ht="133.5" customHeight="1" x14ac:dyDescent="0.25">
      <c r="A18" s="130"/>
      <c r="B18" s="130"/>
      <c r="C18" s="130"/>
      <c r="D18" s="130"/>
      <c r="E18" s="130"/>
      <c r="F18" s="130"/>
      <c r="G18" s="130"/>
      <c r="H18" s="130"/>
      <c r="I18" s="79" t="s">
        <v>210</v>
      </c>
      <c r="J18" s="78" t="s">
        <v>270</v>
      </c>
      <c r="K18" s="79" t="s">
        <v>108</v>
      </c>
      <c r="L18" s="89" t="s">
        <v>184</v>
      </c>
      <c r="M18" s="90">
        <f>VLOOKUP(L18,'MAPAS DE RIESGOS INHER Y RESID'!$E$3:$F$7,2,FALSE)</f>
        <v>2</v>
      </c>
      <c r="N18" s="89" t="s">
        <v>187</v>
      </c>
      <c r="O18" s="90">
        <f>VLOOKUP(N18,'MAPAS DE RIESGOS INHER Y RESID'!$O$3:$P$7,2,FALSE)</f>
        <v>4</v>
      </c>
      <c r="P18" s="90">
        <f t="shared" si="0"/>
        <v>8</v>
      </c>
      <c r="Q18" s="89" t="str">
        <f>IF(OR('MAPAS DE RIESGOS INHER Y RESID'!$G$7=P18,P18&lt;'MAPAS DE RIESGOS INHER Y RESID'!$G$3+1),'MAPAS DE RIESGOS INHER Y RESID'!$M$6,IF(OR('MAPAS DE RIESGOS INHER Y RESID'!$H$5=P18,P18&lt;'MAPAS DE RIESGOS INHER Y RESID'!$I$5+1),'MAPAS DE RIESGOS INHER Y RESID'!$M$5,IF(OR('MAPAS DE RIESGOS INHER Y RESID'!$I$4=P18,P18&lt;'MAPAS DE RIESGOS INHER Y RESID'!$J$4+1),'MAPAS DE RIESGOS INHER Y RESID'!$M$4,'MAPAS DE RIESGOS INHER Y RESID'!$M$3)))</f>
        <v>BAJO</v>
      </c>
      <c r="R18" s="77"/>
      <c r="S18" s="77"/>
      <c r="T18" s="77"/>
      <c r="U18" s="77" t="s">
        <v>289</v>
      </c>
      <c r="V18" s="89" t="s">
        <v>178</v>
      </c>
      <c r="W18" s="91">
        <f>VLOOKUP(V18,'MAPAS DE RIESGOS INHER Y RESID'!$E$16:$F$18,2,FALSE)</f>
        <v>0.4</v>
      </c>
      <c r="X18" s="92">
        <f t="shared" si="1"/>
        <v>4.8</v>
      </c>
      <c r="Y18" s="89" t="str">
        <f>IF(OR('MAPAS DE RIESGOS INHER Y RESID'!$G$18=X18,X18&lt;'MAPAS DE RIESGOS INHER Y RESID'!$G$16+1),'MAPAS DE RIESGOS INHER Y RESID'!$M$19,IF(OR('MAPAS DE RIESGOS INHER Y RESID'!$H$17=X18,X18&lt;'MAPAS DE RIESGOS INHER Y RESID'!$I$18+1),'MAPAS DE RIESGOS INHER Y RESID'!$M$18,IF(OR('MAPAS DE RIESGOS INHER Y RESID'!$I$17=X18,X18&lt;'MAPAS DE RIESGOS INHER Y RESID'!$J$17+1),'MAPAS DE RIESGOS INHER Y RESID'!$M$17,'MAPAS DE RIESGOS INHER Y RESID'!$M$16)))</f>
        <v>BAJO</v>
      </c>
      <c r="Z18" s="77" t="str">
        <f>VLOOKUP(Y18,'TABLA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</sheetData>
  <autoFilter ref="A5:Z18"/>
  <mergeCells count="26">
    <mergeCell ref="A1:B1"/>
    <mergeCell ref="C1:Y1"/>
    <mergeCell ref="B2:Z2"/>
    <mergeCell ref="B3:Z3"/>
    <mergeCell ref="A4:A5"/>
    <mergeCell ref="B4:C4"/>
    <mergeCell ref="D4:G4"/>
    <mergeCell ref="H4:H5"/>
    <mergeCell ref="I4:I5"/>
    <mergeCell ref="J4:J5"/>
    <mergeCell ref="Y4:Y5"/>
    <mergeCell ref="Z4:Z5"/>
    <mergeCell ref="Q4:Q5"/>
    <mergeCell ref="R4:U4"/>
    <mergeCell ref="V4:V5"/>
    <mergeCell ref="X4:X5"/>
    <mergeCell ref="A6:A18"/>
    <mergeCell ref="B6:B18"/>
    <mergeCell ref="C6:C18"/>
    <mergeCell ref="D6:D18"/>
    <mergeCell ref="E6:E18"/>
    <mergeCell ref="F6:F18"/>
    <mergeCell ref="G6:G18"/>
    <mergeCell ref="H6:H18"/>
    <mergeCell ref="K4:K5"/>
    <mergeCell ref="L4:O4"/>
  </mergeCells>
  <printOptions horizontalCentered="1"/>
  <pageMargins left="0.39370078740157483" right="0.39370078740157483" top="0.39370078740157483" bottom="0.39370078740157483" header="0.31496062992125984" footer="0.31496062992125984"/>
  <pageSetup scale="55" orientation="landscape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4" operator="equal" id="{3F5751A2-AF76-4D1E-8EE7-0688D1033D4C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5" operator="equal" id="{708A581E-313B-438D-B706-BF947E80F29C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" operator="equal" id="{7AC09389-EA9D-4A1A-860F-2D90CFA7ADF9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" operator="equal" id="{419B9EAE-BD1B-4D72-BC8B-7CA5681B6F70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" operator="equal" id="{094FB9E9-BFF2-428A-94BD-099132CB9CC0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L7:L18</xm:sqref>
        </x14:conditionalFormatting>
        <x14:conditionalFormatting xmlns:xm="http://schemas.microsoft.com/office/excel/2006/main">
          <x14:cfRule type="cellIs" priority="19" operator="equal" id="{27C921AA-7D25-4E8D-98B7-985F602F9860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0" operator="equal" id="{BA580C85-B90B-43B9-8957-FB6EC78ED406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" operator="equal" id="{ED357827-6951-40C9-9D04-0C66CDD74EFB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" operator="equal" id="{DBD12AA0-6244-437B-938D-EE58AE3620D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" operator="equal" id="{0DDD418F-9F5E-4D90-BB4A-EC5341FE34F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N7:N18</xm:sqref>
        </x14:conditionalFormatting>
        <x14:conditionalFormatting xmlns:xm="http://schemas.microsoft.com/office/excel/2006/main">
          <x14:cfRule type="cellIs" priority="29" operator="equal" id="{DBA7C7AC-DF2E-41C5-BF3B-22A75D73AC7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0" operator="equal" id="{C2E68972-3A70-4F7F-9F92-04E3A36AEBD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1" operator="equal" id="{AFCCE6F4-4F34-49EC-AAA6-84439CC1D73C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2" operator="equal" id="{E5F9E8B2-C39D-4A62-9D1D-E2FE9EE0004D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V6:V18</xm:sqref>
        </x14:conditionalFormatting>
        <x14:conditionalFormatting xmlns:xm="http://schemas.microsoft.com/office/excel/2006/main">
          <x14:cfRule type="cellIs" priority="10" operator="equal" id="{9FC989E6-73A0-4495-977D-D2746F56672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1" operator="equal" id="{F05A07FB-E514-4CB8-84AB-FFEDFD0474E6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" operator="equal" id="{EEF0EDD1-4C01-46AD-94BD-B7A299AFE7B3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" operator="equal" id="{95EFBD5F-07AD-4943-B2F4-FAAA8D16655A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" operator="equal" id="{A365190B-2DA9-434F-90C8-4845BA89BC9C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L6</xm:sqref>
        </x14:conditionalFormatting>
        <x14:conditionalFormatting xmlns:xm="http://schemas.microsoft.com/office/excel/2006/main">
          <x14:cfRule type="cellIs" priority="5" operator="equal" id="{98CD7558-8B09-448B-AAED-6C0A4060921E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6" operator="equal" id="{A24D0984-8B98-45C1-93E7-93FFBB50DFC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" operator="equal" id="{4AD53967-E21B-47AC-BF03-C2A5BE655B5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" operator="equal" id="{FE0F415F-39D6-440A-8F83-79355FF9662A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" operator="equal" id="{89F54B66-C357-4088-B0E1-1A9C6FDBB909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N6</xm:sqref>
        </x14:conditionalFormatting>
        <x14:conditionalFormatting xmlns:xm="http://schemas.microsoft.com/office/excel/2006/main">
          <x14:cfRule type="cellIs" priority="15" operator="equal" id="{7BCFADB6-3AC9-4834-9224-997B83EE69FE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" operator="equal" id="{F51AEEB6-4788-4666-9976-D4B15F5DBE68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" operator="equal" id="{3CBB21B8-CD92-48C5-83B6-98DAC9DB81A3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" operator="equal" id="{529C36B5-81A5-4B69-B71E-89F85DF2A5D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Q6:Q18</xm:sqref>
        </x14:conditionalFormatting>
        <x14:conditionalFormatting xmlns:xm="http://schemas.microsoft.com/office/excel/2006/main">
          <x14:cfRule type="cellIs" priority="1" operator="equal" id="{ADF652B1-82BD-4E63-A229-7514363C5CB1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" operator="equal" id="{FB935D49-E5B9-4FC1-8EF2-716F7B8012AE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" operator="equal" id="{F6B0DFBC-27B8-4864-A957-78CEC51485EA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" operator="equal" id="{3A971871-3D3C-4F9A-B924-00ED5AD17EA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Y6:Y18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'MAPAS DE RIESGOS INHER Y RESID'!$E$16:$E$18</xm:f>
          </x14:formula1>
          <xm:sqref>V6:V18</xm:sqref>
        </x14:dataValidation>
        <x14:dataValidation type="list" allowBlank="1" showInputMessage="1" showErrorMessage="1">
          <x14:formula1>
            <xm:f>'MAPAS DE RIESGOS INHER Y RESID'!$G$9:$K$9</xm:f>
          </x14:formula1>
          <xm:sqref>N6:N18</xm:sqref>
        </x14:dataValidation>
        <x14:dataValidation type="list" allowBlank="1" showInputMessage="1" showErrorMessage="1">
          <x14:formula1>
            <xm:f>'MAPAS DE RIESGOS INHER Y RESID'!$E$3:$E$7</xm:f>
          </x14:formula1>
          <xm:sqref>L6:L18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8"/>
  <sheetViews>
    <sheetView topLeftCell="I1" zoomScale="55" zoomScaleNormal="55" workbookViewId="0">
      <selection activeCell="Z6" sqref="Z6"/>
    </sheetView>
  </sheetViews>
  <sheetFormatPr baseColWidth="10" defaultColWidth="11.42578125" defaultRowHeight="19.5" x14ac:dyDescent="0.25"/>
  <cols>
    <col min="1" max="1" width="30.140625" style="29" customWidth="1"/>
    <col min="2" max="2" width="8" style="30" customWidth="1"/>
    <col min="3" max="3" width="9" style="30" customWidth="1"/>
    <col min="4" max="6" width="3.42578125" style="31" customWidth="1"/>
    <col min="7" max="7" width="3.42578125" style="30" customWidth="1"/>
    <col min="8" max="8" width="20.7109375" style="30" customWidth="1"/>
    <col min="9" max="10" width="26.42578125" style="30" customWidth="1"/>
    <col min="11" max="11" width="30.42578125" style="30" customWidth="1"/>
    <col min="12" max="13" width="6.85546875" style="31" customWidth="1"/>
    <col min="14" max="17" width="11.42578125" style="31" customWidth="1"/>
    <col min="18" max="18" width="23.7109375" style="30" customWidth="1"/>
    <col min="19" max="19" width="24.42578125" style="30" customWidth="1"/>
    <col min="20" max="20" width="24.7109375" style="30" customWidth="1"/>
    <col min="21" max="21" width="27.5703125" style="30" customWidth="1"/>
    <col min="22" max="22" width="6.42578125" style="31" customWidth="1"/>
    <col min="23" max="23" width="13.28515625" style="31" customWidth="1"/>
    <col min="24" max="24" width="14.42578125" style="31" customWidth="1"/>
    <col min="25" max="25" width="8.28515625" style="31" customWidth="1"/>
    <col min="26" max="26" width="39.140625" style="32" customWidth="1"/>
    <col min="27" max="16384" width="11.42578125" style="23"/>
  </cols>
  <sheetData>
    <row r="1" spans="1:26" ht="85.5" customHeight="1" x14ac:dyDescent="0.25">
      <c r="A1" s="135"/>
      <c r="B1" s="136"/>
      <c r="C1" s="134" t="s">
        <v>205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06" t="s">
        <v>299</v>
      </c>
    </row>
    <row r="2" spans="1:26" s="24" customFormat="1" ht="30.75" customHeight="1" x14ac:dyDescent="0.25">
      <c r="A2" s="114" t="s">
        <v>146</v>
      </c>
      <c r="B2" s="147" t="s">
        <v>259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9"/>
    </row>
    <row r="3" spans="1:26" s="25" customFormat="1" ht="37.5" customHeight="1" x14ac:dyDescent="0.25">
      <c r="A3" s="81" t="s">
        <v>147</v>
      </c>
      <c r="B3" s="150">
        <v>45237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9"/>
    </row>
    <row r="4" spans="1:26" s="26" customFormat="1" ht="41.25" customHeight="1" x14ac:dyDescent="0.25">
      <c r="A4" s="137" t="s">
        <v>201</v>
      </c>
      <c r="B4" s="138" t="s">
        <v>193</v>
      </c>
      <c r="C4" s="139"/>
      <c r="D4" s="138" t="s">
        <v>2</v>
      </c>
      <c r="E4" s="140"/>
      <c r="F4" s="140"/>
      <c r="G4" s="139"/>
      <c r="H4" s="141" t="s">
        <v>7</v>
      </c>
      <c r="I4" s="143" t="s">
        <v>204</v>
      </c>
      <c r="J4" s="143" t="s">
        <v>203</v>
      </c>
      <c r="K4" s="143" t="s">
        <v>142</v>
      </c>
      <c r="L4" s="122" t="s">
        <v>202</v>
      </c>
      <c r="M4" s="123"/>
      <c r="N4" s="123"/>
      <c r="O4" s="124"/>
      <c r="P4" s="82"/>
      <c r="Q4" s="151" t="s">
        <v>148</v>
      </c>
      <c r="R4" s="153" t="s">
        <v>149</v>
      </c>
      <c r="S4" s="153"/>
      <c r="T4" s="153"/>
      <c r="U4" s="153"/>
      <c r="V4" s="151" t="s">
        <v>191</v>
      </c>
      <c r="W4" s="115"/>
      <c r="X4" s="145" t="s">
        <v>198</v>
      </c>
      <c r="Y4" s="151" t="s">
        <v>143</v>
      </c>
      <c r="Z4" s="125" t="s">
        <v>144</v>
      </c>
    </row>
    <row r="5" spans="1:26" s="26" customFormat="1" ht="147.94999999999999" customHeight="1" x14ac:dyDescent="0.25">
      <c r="A5" s="137"/>
      <c r="B5" s="84" t="s">
        <v>0</v>
      </c>
      <c r="C5" s="84" t="s">
        <v>1</v>
      </c>
      <c r="D5" s="85" t="s">
        <v>3</v>
      </c>
      <c r="E5" s="85" t="s">
        <v>4</v>
      </c>
      <c r="F5" s="85" t="s">
        <v>5</v>
      </c>
      <c r="G5" s="86" t="s">
        <v>6</v>
      </c>
      <c r="H5" s="142"/>
      <c r="I5" s="144"/>
      <c r="J5" s="144" t="s">
        <v>8</v>
      </c>
      <c r="K5" s="144" t="s">
        <v>9</v>
      </c>
      <c r="L5" s="85" t="s">
        <v>126</v>
      </c>
      <c r="M5" s="85" t="s">
        <v>194</v>
      </c>
      <c r="N5" s="85" t="s">
        <v>142</v>
      </c>
      <c r="O5" s="85" t="s">
        <v>195</v>
      </c>
      <c r="P5" s="85" t="s">
        <v>196</v>
      </c>
      <c r="Q5" s="152"/>
      <c r="R5" s="88" t="s">
        <v>150</v>
      </c>
      <c r="S5" s="88" t="s">
        <v>151</v>
      </c>
      <c r="T5" s="88" t="s">
        <v>152</v>
      </c>
      <c r="U5" s="88" t="s">
        <v>153</v>
      </c>
      <c r="V5" s="152"/>
      <c r="W5" s="116" t="s">
        <v>197</v>
      </c>
      <c r="X5" s="146"/>
      <c r="Y5" s="152"/>
      <c r="Z5" s="126"/>
    </row>
    <row r="6" spans="1:26" s="28" customFormat="1" ht="156" customHeight="1" x14ac:dyDescent="0.25">
      <c r="A6" s="130" t="s">
        <v>260</v>
      </c>
      <c r="B6" s="130" t="s">
        <v>199</v>
      </c>
      <c r="C6" s="130"/>
      <c r="D6" s="130" t="s">
        <v>199</v>
      </c>
      <c r="E6" s="130"/>
      <c r="F6" s="130"/>
      <c r="G6" s="130" t="s">
        <v>199</v>
      </c>
      <c r="H6" s="130" t="s">
        <v>271</v>
      </c>
      <c r="I6" s="79" t="s">
        <v>26</v>
      </c>
      <c r="J6" s="78" t="s">
        <v>261</v>
      </c>
      <c r="K6" s="79" t="s">
        <v>24</v>
      </c>
      <c r="L6" s="89" t="s">
        <v>184</v>
      </c>
      <c r="M6" s="90">
        <f>VLOOKUP(L6,'MAPAS DE RIESGOS INHER Y RESID'!$E$3:$F$7,2,FALSE)</f>
        <v>2</v>
      </c>
      <c r="N6" s="89" t="s">
        <v>189</v>
      </c>
      <c r="O6" s="90">
        <f>VLOOKUP(N6,'MAPAS DE RIESGOS INHER Y RESID'!$O$3:$P$7,2,FALSE)</f>
        <v>256</v>
      </c>
      <c r="P6" s="90">
        <f>M6*O6</f>
        <v>512</v>
      </c>
      <c r="Q6" s="89" t="str">
        <f>IF(OR('MAPAS DE RIESGOS INHER Y RESID'!$G$7=P6,P6&lt;'MAPAS DE RIESGOS INHER Y RESID'!$G$3+1),'MAPAS DE RIESGOS INHER Y RESID'!$M$6,IF(OR('MAPAS DE RIESGOS INHER Y RESID'!$H$5=P6,P6&lt;'MAPAS DE RIESGOS INHER Y RESID'!$I$5+1),'MAPAS DE RIESGOS INHER Y RESID'!$M$5,IF(OR('MAPAS DE RIESGOS INHER Y RESID'!$I$4=P6,P6&lt;'MAPAS DE RIESGOS INHER Y RESID'!$J$4+1),'MAPAS DE RIESGOS INHER Y RESID'!$M$4,'MAPAS DE RIESGOS INHER Y RESID'!$M$3)))</f>
        <v>ALTO</v>
      </c>
      <c r="R6" s="77"/>
      <c r="S6" s="77"/>
      <c r="T6" s="77" t="s">
        <v>272</v>
      </c>
      <c r="U6" s="27" t="s">
        <v>258</v>
      </c>
      <c r="V6" s="89" t="s">
        <v>179</v>
      </c>
      <c r="W6" s="91">
        <f>VLOOKUP(V6,'MAPAS DE RIESGOS INHER Y RESID'!$E$16:$F$18,2,FALSE)</f>
        <v>0.9</v>
      </c>
      <c r="X6" s="92">
        <f>P6-(W6*P6)</f>
        <v>51.199999999999989</v>
      </c>
      <c r="Y6" s="89" t="str">
        <f>IF(OR('MAPAS DE RIESGOS INHER Y RESID'!$G$18=X6,X6&lt;'MAPAS DE RIESGOS INHER Y RESID'!$G$16+1),'MAPAS DE RIESGOS INHER Y RESID'!$M$19,IF(OR('MAPAS DE RIESGOS INHER Y RESID'!$H$17=X6,X6&lt;'MAPAS DE RIESGOS INHER Y RESID'!$I$18+1),'MAPAS DE RIESGOS INHER Y RESID'!$M$18,IF(OR('MAPAS DE RIESGOS INHER Y RESID'!$I$17=X6,X6&lt;'MAPAS DE RIESGOS INHER Y RESID'!$J$17+1),'MAPAS DE RIESGOS INHER Y RESID'!$M$17,'MAPAS DE RIESGOS INHER Y RESID'!$M$16)))</f>
        <v>MODERADO</v>
      </c>
      <c r="Z6" s="77" t="str">
        <f>VLOOKUP(Y6,'TABLA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" spans="1:26" s="28" customFormat="1" ht="141" customHeight="1" x14ac:dyDescent="0.25">
      <c r="A7" s="130"/>
      <c r="B7" s="130"/>
      <c r="C7" s="130"/>
      <c r="D7" s="130"/>
      <c r="E7" s="130"/>
      <c r="F7" s="130"/>
      <c r="G7" s="130"/>
      <c r="H7" s="130"/>
      <c r="I7" s="79" t="s">
        <v>32</v>
      </c>
      <c r="J7" s="78" t="s">
        <v>230</v>
      </c>
      <c r="K7" s="79" t="s">
        <v>24</v>
      </c>
      <c r="L7" s="89" t="s">
        <v>178</v>
      </c>
      <c r="M7" s="90">
        <f>VLOOKUP(L7,'MAPAS DE RIESGOS INHER Y RESID'!$E$3:$F$7,2,FALSE)</f>
        <v>3</v>
      </c>
      <c r="N7" s="89" t="s">
        <v>188</v>
      </c>
      <c r="O7" s="90">
        <f>VLOOKUP(N7,'MAPAS DE RIESGOS INHER Y RESID'!$O$3:$P$7,2,FALSE)</f>
        <v>16</v>
      </c>
      <c r="P7" s="90">
        <f t="shared" ref="P7:P18" si="0">M7*O7</f>
        <v>48</v>
      </c>
      <c r="Q7" s="89" t="str">
        <f>IF(OR('MAPAS DE RIESGOS INHER Y RESID'!$G$7=P7,P7&lt;'MAPAS DE RIESGOS INHER Y RESID'!$G$3+1),'MAPAS DE RIESGOS INHER Y RESID'!$M$6,IF(OR('MAPAS DE RIESGOS INHER Y RESID'!$H$5=P7,P7&lt;'MAPAS DE RIESGOS INHER Y RESID'!$I$5+1),'MAPAS DE RIESGOS INHER Y RESID'!$M$5,IF(OR('MAPAS DE RIESGOS INHER Y RESID'!$I$4=P7,P7&lt;'MAPAS DE RIESGOS INHER Y RESID'!$J$4+1),'MAPAS DE RIESGOS INHER Y RESID'!$M$4,'MAPAS DE RIESGOS INHER Y RESID'!$M$3)))</f>
        <v>MODERADO</v>
      </c>
      <c r="R7" s="77"/>
      <c r="S7" s="77" t="s">
        <v>273</v>
      </c>
      <c r="T7" s="77" t="s">
        <v>272</v>
      </c>
      <c r="U7" s="27" t="s">
        <v>258</v>
      </c>
      <c r="V7" s="89" t="s">
        <v>179</v>
      </c>
      <c r="W7" s="91">
        <f>VLOOKUP(V7,'MAPAS DE RIESGOS INHER Y RESID'!$E$16:$F$18,2,FALSE)</f>
        <v>0.9</v>
      </c>
      <c r="X7" s="92">
        <f t="shared" ref="X7:X18" si="1">P7-(W7*P7)</f>
        <v>4.7999999999999972</v>
      </c>
      <c r="Y7" s="89" t="str">
        <f>IF(OR('MAPAS DE RIESGOS INHER Y RESID'!$G$18=X7,X7&lt;'MAPAS DE RIESGOS INHER Y RESID'!$G$16+1),'MAPAS DE RIESGOS INHER Y RESID'!$M$19,IF(OR('MAPAS DE RIESGOS INHER Y RESID'!$H$17=X7,X7&lt;'MAPAS DE RIESGOS INHER Y RESID'!$I$18+1),'MAPAS DE RIESGOS INHER Y RESID'!$M$18,IF(OR('MAPAS DE RIESGOS INHER Y RESID'!$I$17=X7,X7&lt;'MAPAS DE RIESGOS INHER Y RESID'!$J$17+1),'MAPAS DE RIESGOS INHER Y RESID'!$M$17,'MAPAS DE RIESGOS INHER Y RESID'!$M$16)))</f>
        <v>BAJO</v>
      </c>
      <c r="Z7" s="77" t="str">
        <f>VLOOKUP(Y7,'TABLA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" spans="1:26" s="28" customFormat="1" ht="141" customHeight="1" x14ac:dyDescent="0.25">
      <c r="A8" s="130"/>
      <c r="B8" s="130"/>
      <c r="C8" s="130"/>
      <c r="D8" s="130"/>
      <c r="E8" s="130"/>
      <c r="F8" s="130"/>
      <c r="G8" s="130"/>
      <c r="H8" s="130"/>
      <c r="I8" s="79" t="s">
        <v>16</v>
      </c>
      <c r="J8" s="78" t="s">
        <v>17</v>
      </c>
      <c r="K8" s="79" t="s">
        <v>18</v>
      </c>
      <c r="L8" s="89" t="s">
        <v>178</v>
      </c>
      <c r="M8" s="90">
        <f>VLOOKUP(L8,'MAPAS DE RIESGOS INHER Y RESID'!$E$3:$F$7,2,FALSE)</f>
        <v>3</v>
      </c>
      <c r="N8" s="89" t="s">
        <v>188</v>
      </c>
      <c r="O8" s="90">
        <f>VLOOKUP(N8,'MAPAS DE RIESGOS INHER Y RESID'!$O$3:$P$7,2,FALSE)</f>
        <v>16</v>
      </c>
      <c r="P8" s="90">
        <f t="shared" si="0"/>
        <v>48</v>
      </c>
      <c r="Q8" s="89" t="str">
        <f>IF(OR('MAPAS DE RIESGOS INHER Y RESID'!$G$7=P8,P8&lt;'MAPAS DE RIESGOS INHER Y RESID'!$G$3+1),'MAPAS DE RIESGOS INHER Y RESID'!$M$6,IF(OR('MAPAS DE RIESGOS INHER Y RESID'!$H$5=P8,P8&lt;'MAPAS DE RIESGOS INHER Y RESID'!$I$5+1),'MAPAS DE RIESGOS INHER Y RESID'!$M$5,IF(OR('MAPAS DE RIESGOS INHER Y RESID'!$I$4=P8,P8&lt;'MAPAS DE RIESGOS INHER Y RESID'!$J$4+1),'MAPAS DE RIESGOS INHER Y RESID'!$M$4,'MAPAS DE RIESGOS INHER Y RESID'!$M$3)))</f>
        <v>MODERADO</v>
      </c>
      <c r="R8" s="77"/>
      <c r="S8" s="77" t="s">
        <v>274</v>
      </c>
      <c r="T8" s="27" t="s">
        <v>275</v>
      </c>
      <c r="U8" s="27" t="s">
        <v>276</v>
      </c>
      <c r="V8" s="89" t="s">
        <v>179</v>
      </c>
      <c r="W8" s="91">
        <f>VLOOKUP(V8,'MAPAS DE RIESGOS INHER Y RESID'!$E$16:$F$18,2,FALSE)</f>
        <v>0.9</v>
      </c>
      <c r="X8" s="92">
        <f t="shared" si="1"/>
        <v>4.7999999999999972</v>
      </c>
      <c r="Y8" s="89" t="str">
        <f>IF(OR('MAPAS DE RIESGOS INHER Y RESID'!$G$18=X8,X8&lt;'MAPAS DE RIESGOS INHER Y RESID'!$G$16+1),'MAPAS DE RIESGOS INHER Y RESID'!$M$19,IF(OR('MAPAS DE RIESGOS INHER Y RESID'!$H$17=X8,X8&lt;'MAPAS DE RIESGOS INHER Y RESID'!$I$18+1),'MAPAS DE RIESGOS INHER Y RESID'!$M$18,IF(OR('MAPAS DE RIESGOS INHER Y RESID'!$I$17=X8,X8&lt;'MAPAS DE RIESGOS INHER Y RESID'!$J$17+1),'MAPAS DE RIESGOS INHER Y RESID'!$M$17,'MAPAS DE RIESGOS INHER Y RESID'!$M$16)))</f>
        <v>BAJO</v>
      </c>
      <c r="Z8" s="77" t="str">
        <f>VLOOKUP(Y8,'TABLA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" spans="1:26" ht="136.5" customHeight="1" x14ac:dyDescent="0.25">
      <c r="A9" s="130"/>
      <c r="B9" s="130"/>
      <c r="C9" s="130"/>
      <c r="D9" s="130"/>
      <c r="E9" s="130"/>
      <c r="F9" s="130"/>
      <c r="G9" s="130"/>
      <c r="H9" s="130"/>
      <c r="I9" s="79" t="s">
        <v>52</v>
      </c>
      <c r="J9" s="78" t="s">
        <v>262</v>
      </c>
      <c r="K9" s="79" t="s">
        <v>53</v>
      </c>
      <c r="L9" s="89" t="s">
        <v>184</v>
      </c>
      <c r="M9" s="90">
        <f>VLOOKUP(L9,'MAPAS DE RIESGOS INHER Y RESID'!$E$3:$F$7,2,FALSE)</f>
        <v>2</v>
      </c>
      <c r="N9" s="89" t="s">
        <v>186</v>
      </c>
      <c r="O9" s="90">
        <f>VLOOKUP(N9,'MAPAS DE RIESGOS INHER Y RESID'!$O$3:$P$7,2,FALSE)</f>
        <v>2</v>
      </c>
      <c r="P9" s="90">
        <f t="shared" si="0"/>
        <v>4</v>
      </c>
      <c r="Q9" s="89" t="str">
        <f>IF(OR('MAPAS DE RIESGOS INHER Y RESID'!$G$7=P9,P9&lt;'MAPAS DE RIESGOS INHER Y RESID'!$G$3+1),'MAPAS DE RIESGOS INHER Y RESID'!$M$6,IF(OR('MAPAS DE RIESGOS INHER Y RESID'!$H$5=P9,P9&lt;'MAPAS DE RIESGOS INHER Y RESID'!$I$5+1),'MAPAS DE RIESGOS INHER Y RESID'!$M$5,IF(OR('MAPAS DE RIESGOS INHER Y RESID'!$I$4=P9,P9&lt;'MAPAS DE RIESGOS INHER Y RESID'!$J$4+1),'MAPAS DE RIESGOS INHER Y RESID'!$M$4,'MAPAS DE RIESGOS INHER Y RESID'!$M$3)))</f>
        <v>BAJO</v>
      </c>
      <c r="R9" s="77" t="s">
        <v>277</v>
      </c>
      <c r="S9" s="77"/>
      <c r="T9" s="77" t="s">
        <v>278</v>
      </c>
      <c r="U9" s="77"/>
      <c r="V9" s="89" t="s">
        <v>178</v>
      </c>
      <c r="W9" s="91">
        <f>VLOOKUP(V9,'MAPAS DE RIESGOS INHER Y RESID'!$E$16:$F$18,2,FALSE)</f>
        <v>0.4</v>
      </c>
      <c r="X9" s="92">
        <f t="shared" si="1"/>
        <v>2.4</v>
      </c>
      <c r="Y9" s="89" t="str">
        <f>IF(OR('MAPAS DE RIESGOS INHER Y RESID'!$G$18=X9,X9&lt;'MAPAS DE RIESGOS INHER Y RESID'!$G$16+1),'MAPAS DE RIESGOS INHER Y RESID'!$M$19,IF(OR('MAPAS DE RIESGOS INHER Y RESID'!$H$17=X9,X9&lt;'MAPAS DE RIESGOS INHER Y RESID'!$I$18+1),'MAPAS DE RIESGOS INHER Y RESID'!$M$18,IF(OR('MAPAS DE RIESGOS INHER Y RESID'!$I$17=X9,X9&lt;'MAPAS DE RIESGOS INHER Y RESID'!$J$17+1),'MAPAS DE RIESGOS INHER Y RESID'!$M$17,'MAPAS DE RIESGOS INHER Y RESID'!$M$16)))</f>
        <v>BAJO</v>
      </c>
      <c r="Z9" s="77" t="str">
        <f>VLOOKUP(Y9,'TABLA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" spans="1:26" ht="142.5" customHeight="1" x14ac:dyDescent="0.25">
      <c r="A10" s="130"/>
      <c r="B10" s="130"/>
      <c r="C10" s="130"/>
      <c r="D10" s="130"/>
      <c r="E10" s="130"/>
      <c r="F10" s="130"/>
      <c r="G10" s="130"/>
      <c r="H10" s="130"/>
      <c r="I10" s="79" t="s">
        <v>58</v>
      </c>
      <c r="J10" s="78" t="s">
        <v>208</v>
      </c>
      <c r="K10" s="79" t="s">
        <v>59</v>
      </c>
      <c r="L10" s="89" t="s">
        <v>184</v>
      </c>
      <c r="M10" s="90">
        <f>VLOOKUP(L10,'MAPAS DE RIESGOS INHER Y RESID'!$E$3:$F$7,2,FALSE)</f>
        <v>2</v>
      </c>
      <c r="N10" s="89" t="s">
        <v>186</v>
      </c>
      <c r="O10" s="90">
        <f>VLOOKUP(N10,'MAPAS DE RIESGOS INHER Y RESID'!$O$3:$P$7,2,FALSE)</f>
        <v>2</v>
      </c>
      <c r="P10" s="90">
        <f t="shared" si="0"/>
        <v>4</v>
      </c>
      <c r="Q10" s="89" t="str">
        <f>IF(OR('MAPAS DE RIESGOS INHER Y RESID'!$G$7=P10,P10&lt;'MAPAS DE RIESGOS INHER Y RESID'!$G$3+1),'MAPAS DE RIESGOS INHER Y RESID'!$M$6,IF(OR('MAPAS DE RIESGOS INHER Y RESID'!$H$5=P10,P10&lt;'MAPAS DE RIESGOS INHER Y RESID'!$I$5+1),'MAPAS DE RIESGOS INHER Y RESID'!$M$5,IF(OR('MAPAS DE RIESGOS INHER Y RESID'!$I$4=P10,P10&lt;'MAPAS DE RIESGOS INHER Y RESID'!$J$4+1),'MAPAS DE RIESGOS INHER Y RESID'!$M$4,'MAPAS DE RIESGOS INHER Y RESID'!$M$3)))</f>
        <v>BAJO</v>
      </c>
      <c r="R10" s="77" t="s">
        <v>279</v>
      </c>
      <c r="S10" s="77"/>
      <c r="T10" s="77" t="s">
        <v>278</v>
      </c>
      <c r="U10" s="77"/>
      <c r="V10" s="89" t="s">
        <v>178</v>
      </c>
      <c r="W10" s="91">
        <f>VLOOKUP(V10,'MAPAS DE RIESGOS INHER Y RESID'!$E$16:$F$18,2,FALSE)</f>
        <v>0.4</v>
      </c>
      <c r="X10" s="92">
        <f t="shared" si="1"/>
        <v>2.4</v>
      </c>
      <c r="Y10" s="89" t="str">
        <f>IF(OR('MAPAS DE RIESGOS INHER Y RESID'!$G$18=X10,X10&lt;'MAPAS DE RIESGOS INHER Y RESID'!$G$16+1),'MAPAS DE RIESGOS INHER Y RESID'!$M$19,IF(OR('MAPAS DE RIESGOS INHER Y RESID'!$H$17=X10,X10&lt;'MAPAS DE RIESGOS INHER Y RESID'!$I$18+1),'MAPAS DE RIESGOS INHER Y RESID'!$M$18,IF(OR('MAPAS DE RIESGOS INHER Y RESID'!$I$17=X10,X10&lt;'MAPAS DE RIESGOS INHER Y RESID'!$J$17+1),'MAPAS DE RIESGOS INHER Y RESID'!$M$17,'MAPAS DE RIESGOS INHER Y RESID'!$M$16)))</f>
        <v>BAJO</v>
      </c>
      <c r="Z10" s="77" t="str">
        <f>VLOOKUP(Y10,'TABLA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" spans="1:26" ht="133.5" customHeight="1" x14ac:dyDescent="0.25">
      <c r="A11" s="130"/>
      <c r="B11" s="130"/>
      <c r="C11" s="130"/>
      <c r="D11" s="130"/>
      <c r="E11" s="130"/>
      <c r="F11" s="130"/>
      <c r="G11" s="130"/>
      <c r="H11" s="130"/>
      <c r="I11" s="79" t="s">
        <v>60</v>
      </c>
      <c r="J11" s="78" t="s">
        <v>263</v>
      </c>
      <c r="K11" s="79" t="s">
        <v>61</v>
      </c>
      <c r="L11" s="89" t="s">
        <v>184</v>
      </c>
      <c r="M11" s="90">
        <f>VLOOKUP(L11,'MAPAS DE RIESGOS INHER Y RESID'!$E$3:$F$7,2,FALSE)</f>
        <v>2</v>
      </c>
      <c r="N11" s="89" t="s">
        <v>187</v>
      </c>
      <c r="O11" s="90">
        <f>VLOOKUP(N11,'MAPAS DE RIESGOS INHER Y RESID'!$O$3:$P$7,2,FALSE)</f>
        <v>4</v>
      </c>
      <c r="P11" s="90">
        <f t="shared" si="0"/>
        <v>8</v>
      </c>
      <c r="Q11" s="89" t="str">
        <f>IF(OR('MAPAS DE RIESGOS INHER Y RESID'!$G$7=P11,P11&lt;'MAPAS DE RIESGOS INHER Y RESID'!$G$3+1),'MAPAS DE RIESGOS INHER Y RESID'!$M$6,IF(OR('MAPAS DE RIESGOS INHER Y RESID'!$H$5=P11,P11&lt;'MAPAS DE RIESGOS INHER Y RESID'!$I$5+1),'MAPAS DE RIESGOS INHER Y RESID'!$M$5,IF(OR('MAPAS DE RIESGOS INHER Y RESID'!$I$4=P11,P11&lt;'MAPAS DE RIESGOS INHER Y RESID'!$J$4+1),'MAPAS DE RIESGOS INHER Y RESID'!$M$4,'MAPAS DE RIESGOS INHER Y RESID'!$M$3)))</f>
        <v>BAJO</v>
      </c>
      <c r="R11" s="77"/>
      <c r="S11" s="77"/>
      <c r="T11" s="77" t="s">
        <v>280</v>
      </c>
      <c r="U11" s="107" t="s">
        <v>281</v>
      </c>
      <c r="V11" s="89" t="s">
        <v>179</v>
      </c>
      <c r="W11" s="91">
        <f>VLOOKUP(V11,'MAPAS DE RIESGOS INHER Y RESID'!$E$16:$F$18,2,FALSE)</f>
        <v>0.9</v>
      </c>
      <c r="X11" s="92">
        <f t="shared" si="1"/>
        <v>0.79999999999999982</v>
      </c>
      <c r="Y11" s="89" t="str">
        <f>IF(OR('MAPAS DE RIESGOS INHER Y RESID'!$G$18=X11,X11&lt;'MAPAS DE RIESGOS INHER Y RESID'!$G$16+1),'MAPAS DE RIESGOS INHER Y RESID'!$M$19,IF(OR('MAPAS DE RIESGOS INHER Y RESID'!$H$17=X11,X11&lt;'MAPAS DE RIESGOS INHER Y RESID'!$I$18+1),'MAPAS DE RIESGOS INHER Y RESID'!$M$18,IF(OR('MAPAS DE RIESGOS INHER Y RESID'!$I$17=X11,X11&lt;'MAPAS DE RIESGOS INHER Y RESID'!$J$17+1),'MAPAS DE RIESGOS INHER Y RESID'!$M$17,'MAPAS DE RIESGOS INHER Y RESID'!$M$16)))</f>
        <v>BAJO</v>
      </c>
      <c r="Z11" s="77" t="str">
        <f>VLOOKUP(Y11,'TABLA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" spans="1:26" ht="133.5" customHeight="1" x14ac:dyDescent="0.25">
      <c r="A12" s="130"/>
      <c r="B12" s="130"/>
      <c r="C12" s="130"/>
      <c r="D12" s="130"/>
      <c r="E12" s="130"/>
      <c r="F12" s="130"/>
      <c r="G12" s="130"/>
      <c r="H12" s="130"/>
      <c r="I12" s="79" t="s">
        <v>62</v>
      </c>
      <c r="J12" s="78" t="s">
        <v>265</v>
      </c>
      <c r="K12" s="79" t="s">
        <v>63</v>
      </c>
      <c r="L12" s="89" t="s">
        <v>184</v>
      </c>
      <c r="M12" s="90">
        <f>VLOOKUP(L12,'MAPAS DE RIESGOS INHER Y RESID'!$E$3:$F$7,2,FALSE)</f>
        <v>2</v>
      </c>
      <c r="N12" s="89" t="s">
        <v>187</v>
      </c>
      <c r="O12" s="90">
        <f>VLOOKUP(N12,'MAPAS DE RIESGOS INHER Y RESID'!$O$3:$P$7,2,FALSE)</f>
        <v>4</v>
      </c>
      <c r="P12" s="90">
        <f t="shared" si="0"/>
        <v>8</v>
      </c>
      <c r="Q12" s="89" t="str">
        <f>IF(OR('MAPAS DE RIESGOS INHER Y RESID'!$G$7=P12,P12&lt;'MAPAS DE RIESGOS INHER Y RESID'!$G$3+1),'MAPAS DE RIESGOS INHER Y RESID'!$M$6,IF(OR('MAPAS DE RIESGOS INHER Y RESID'!$H$5=P12,P12&lt;'MAPAS DE RIESGOS INHER Y RESID'!$I$5+1),'MAPAS DE RIESGOS INHER Y RESID'!$M$5,IF(OR('MAPAS DE RIESGOS INHER Y RESID'!$I$4=P12,P12&lt;'MAPAS DE RIESGOS INHER Y RESID'!$J$4+1),'MAPAS DE RIESGOS INHER Y RESID'!$M$4,'MAPAS DE RIESGOS INHER Y RESID'!$M$3)))</f>
        <v>BAJO</v>
      </c>
      <c r="R12" s="77" t="s">
        <v>282</v>
      </c>
      <c r="S12" s="77"/>
      <c r="T12" s="107"/>
      <c r="U12" s="107" t="s">
        <v>283</v>
      </c>
      <c r="V12" s="89" t="s">
        <v>178</v>
      </c>
      <c r="W12" s="91">
        <f>VLOOKUP(V12,'MAPAS DE RIESGOS INHER Y RESID'!$E$16:$F$18,2,FALSE)</f>
        <v>0.4</v>
      </c>
      <c r="X12" s="92">
        <f t="shared" si="1"/>
        <v>4.8</v>
      </c>
      <c r="Y12" s="89" t="str">
        <f>IF(OR('MAPAS DE RIESGOS INHER Y RESID'!$G$18=X12,X12&lt;'MAPAS DE RIESGOS INHER Y RESID'!$G$16+1),'MAPAS DE RIESGOS INHER Y RESID'!$M$19,IF(OR('MAPAS DE RIESGOS INHER Y RESID'!$H$17=X12,X12&lt;'MAPAS DE RIESGOS INHER Y RESID'!$I$18+1),'MAPAS DE RIESGOS INHER Y RESID'!$M$18,IF(OR('MAPAS DE RIESGOS INHER Y RESID'!$I$17=X12,X12&lt;'MAPAS DE RIESGOS INHER Y RESID'!$J$17+1),'MAPAS DE RIESGOS INHER Y RESID'!$M$17,'MAPAS DE RIESGOS INHER Y RESID'!$M$16)))</f>
        <v>BAJO</v>
      </c>
      <c r="Z12" s="77" t="str">
        <f>VLOOKUP(Y12,'TABLA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" spans="1:26" ht="133.5" customHeight="1" x14ac:dyDescent="0.25">
      <c r="A13" s="130"/>
      <c r="B13" s="130"/>
      <c r="C13" s="130"/>
      <c r="D13" s="130"/>
      <c r="E13" s="130"/>
      <c r="F13" s="130"/>
      <c r="G13" s="130"/>
      <c r="H13" s="130"/>
      <c r="I13" s="79" t="s">
        <v>70</v>
      </c>
      <c r="J13" s="78" t="s">
        <v>266</v>
      </c>
      <c r="K13" s="79" t="s">
        <v>72</v>
      </c>
      <c r="L13" s="89" t="s">
        <v>184</v>
      </c>
      <c r="M13" s="90">
        <f>VLOOKUP(L13,'MAPAS DE RIESGOS INHER Y RESID'!$E$3:$F$7,2,FALSE)</f>
        <v>2</v>
      </c>
      <c r="N13" s="89" t="s">
        <v>188</v>
      </c>
      <c r="O13" s="90">
        <f>VLOOKUP(N13,'MAPAS DE RIESGOS INHER Y RESID'!$O$3:$P$7,2,FALSE)</f>
        <v>16</v>
      </c>
      <c r="P13" s="90">
        <f t="shared" si="0"/>
        <v>32</v>
      </c>
      <c r="Q13" s="89" t="str">
        <f>IF(OR('MAPAS DE RIESGOS INHER Y RESID'!$G$7=P13,P13&lt;'MAPAS DE RIESGOS INHER Y RESID'!$G$3+1),'MAPAS DE RIESGOS INHER Y RESID'!$M$6,IF(OR('MAPAS DE RIESGOS INHER Y RESID'!$H$5=P13,P13&lt;'MAPAS DE RIESGOS INHER Y RESID'!$I$5+1),'MAPAS DE RIESGOS INHER Y RESID'!$M$5,IF(OR('MAPAS DE RIESGOS INHER Y RESID'!$I$4=P13,P13&lt;'MAPAS DE RIESGOS INHER Y RESID'!$J$4+1),'MAPAS DE RIESGOS INHER Y RESID'!$M$4,'MAPAS DE RIESGOS INHER Y RESID'!$M$3)))</f>
        <v>MODERADO</v>
      </c>
      <c r="R13" s="77"/>
      <c r="S13" s="77"/>
      <c r="T13" s="107" t="s">
        <v>241</v>
      </c>
      <c r="U13" s="107" t="s">
        <v>242</v>
      </c>
      <c r="V13" s="89" t="s">
        <v>179</v>
      </c>
      <c r="W13" s="91">
        <f>VLOOKUP(V13,'MAPAS DE RIESGOS INHER Y RESID'!$E$16:$F$18,2,FALSE)</f>
        <v>0.9</v>
      </c>
      <c r="X13" s="92">
        <f t="shared" si="1"/>
        <v>3.1999999999999993</v>
      </c>
      <c r="Y13" s="89" t="str">
        <f>IF(OR('MAPAS DE RIESGOS INHER Y RESID'!$G$18=X13,X13&lt;'MAPAS DE RIESGOS INHER Y RESID'!$G$16+1),'MAPAS DE RIESGOS INHER Y RESID'!$M$19,IF(OR('MAPAS DE RIESGOS INHER Y RESID'!$H$17=X13,X13&lt;'MAPAS DE RIESGOS INHER Y RESID'!$I$18+1),'MAPAS DE RIESGOS INHER Y RESID'!$M$18,IF(OR('MAPAS DE RIESGOS INHER Y RESID'!$I$17=X13,X13&lt;'MAPAS DE RIESGOS INHER Y RESID'!$J$17+1),'MAPAS DE RIESGOS INHER Y RESID'!$M$17,'MAPAS DE RIESGOS INHER Y RESID'!$M$16)))</f>
        <v>BAJO</v>
      </c>
      <c r="Z13" s="77" t="str">
        <f>VLOOKUP(Y13,'TABLA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" spans="1:26" ht="133.5" customHeight="1" x14ac:dyDescent="0.25">
      <c r="A14" s="130"/>
      <c r="B14" s="130"/>
      <c r="C14" s="130"/>
      <c r="D14" s="130"/>
      <c r="E14" s="130"/>
      <c r="F14" s="130"/>
      <c r="G14" s="130"/>
      <c r="H14" s="130"/>
      <c r="I14" s="79" t="s">
        <v>74</v>
      </c>
      <c r="J14" s="78" t="s">
        <v>267</v>
      </c>
      <c r="K14" s="79" t="s">
        <v>76</v>
      </c>
      <c r="L14" s="89" t="s">
        <v>178</v>
      </c>
      <c r="M14" s="90">
        <f>VLOOKUP(L14,'MAPAS DE RIESGOS INHER Y RESID'!$E$3:$F$7,2,FALSE)</f>
        <v>3</v>
      </c>
      <c r="N14" s="89" t="s">
        <v>188</v>
      </c>
      <c r="O14" s="90">
        <f>VLOOKUP(N14,'MAPAS DE RIESGOS INHER Y RESID'!$O$3:$P$7,2,FALSE)</f>
        <v>16</v>
      </c>
      <c r="P14" s="90">
        <f t="shared" si="0"/>
        <v>48</v>
      </c>
      <c r="Q14" s="89" t="str">
        <f>IF(OR('MAPAS DE RIESGOS INHER Y RESID'!$G$7=P14,P14&lt;'MAPAS DE RIESGOS INHER Y RESID'!$G$3+1),'MAPAS DE RIESGOS INHER Y RESID'!$M$6,IF(OR('MAPAS DE RIESGOS INHER Y RESID'!$H$5=P14,P14&lt;'MAPAS DE RIESGOS INHER Y RESID'!$I$5+1),'MAPAS DE RIESGOS INHER Y RESID'!$M$5,IF(OR('MAPAS DE RIESGOS INHER Y RESID'!$I$4=P14,P14&lt;'MAPAS DE RIESGOS INHER Y RESID'!$J$4+1),'MAPAS DE RIESGOS INHER Y RESID'!$M$4,'MAPAS DE RIESGOS INHER Y RESID'!$M$3)))</f>
        <v>MODERADO</v>
      </c>
      <c r="R14" s="77"/>
      <c r="S14" s="77" t="s">
        <v>284</v>
      </c>
      <c r="T14" s="77"/>
      <c r="U14" s="77" t="s">
        <v>285</v>
      </c>
      <c r="V14" s="89" t="s">
        <v>178</v>
      </c>
      <c r="W14" s="91">
        <f>VLOOKUP(V14,'MAPAS DE RIESGOS INHER Y RESID'!$E$16:$F$18,2,FALSE)</f>
        <v>0.4</v>
      </c>
      <c r="X14" s="92">
        <f t="shared" si="1"/>
        <v>28.799999999999997</v>
      </c>
      <c r="Y14" s="89" t="str">
        <f>IF(OR('MAPAS DE RIESGOS INHER Y RESID'!$G$18=X14,X14&lt;'MAPAS DE RIESGOS INHER Y RESID'!$G$16+1),'MAPAS DE RIESGOS INHER Y RESID'!$M$19,IF(OR('MAPAS DE RIESGOS INHER Y RESID'!$H$17=X14,X14&lt;'MAPAS DE RIESGOS INHER Y RESID'!$I$18+1),'MAPAS DE RIESGOS INHER Y RESID'!$M$18,IF(OR('MAPAS DE RIESGOS INHER Y RESID'!$I$17=X14,X14&lt;'MAPAS DE RIESGOS INHER Y RESID'!$J$17+1),'MAPAS DE RIESGOS INHER Y RESID'!$M$17,'MAPAS DE RIESGOS INHER Y RESID'!$M$16)))</f>
        <v>MODERADO</v>
      </c>
      <c r="Z14" s="77" t="str">
        <f>VLOOKUP(Y14,'TABLA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5" spans="1:26" ht="133.5" customHeight="1" x14ac:dyDescent="0.25">
      <c r="A15" s="130"/>
      <c r="B15" s="130"/>
      <c r="C15" s="130"/>
      <c r="D15" s="130"/>
      <c r="E15" s="130"/>
      <c r="F15" s="130"/>
      <c r="G15" s="130"/>
      <c r="H15" s="130"/>
      <c r="I15" s="79" t="s">
        <v>79</v>
      </c>
      <c r="J15" s="78" t="s">
        <v>268</v>
      </c>
      <c r="K15" s="79" t="s">
        <v>76</v>
      </c>
      <c r="L15" s="89" t="s">
        <v>184</v>
      </c>
      <c r="M15" s="90">
        <f>VLOOKUP(L15,'MAPAS DE RIESGOS INHER Y RESID'!$E$3:$F$7,2,FALSE)</f>
        <v>2</v>
      </c>
      <c r="N15" s="89" t="s">
        <v>188</v>
      </c>
      <c r="O15" s="90">
        <f>VLOOKUP(N15,'MAPAS DE RIESGOS INHER Y RESID'!$O$3:$P$7,2,FALSE)</f>
        <v>16</v>
      </c>
      <c r="P15" s="90">
        <f t="shared" si="0"/>
        <v>32</v>
      </c>
      <c r="Q15" s="89" t="str">
        <f>IF(OR('MAPAS DE RIESGOS INHER Y RESID'!$G$7=P15,P15&lt;'MAPAS DE RIESGOS INHER Y RESID'!$G$3+1),'MAPAS DE RIESGOS INHER Y RESID'!$M$6,IF(OR('MAPAS DE RIESGOS INHER Y RESID'!$H$5=P15,P15&lt;'MAPAS DE RIESGOS INHER Y RESID'!$I$5+1),'MAPAS DE RIESGOS INHER Y RESID'!$M$5,IF(OR('MAPAS DE RIESGOS INHER Y RESID'!$I$4=P15,P15&lt;'MAPAS DE RIESGOS INHER Y RESID'!$J$4+1),'MAPAS DE RIESGOS INHER Y RESID'!$M$4,'MAPAS DE RIESGOS INHER Y RESID'!$M$3)))</f>
        <v>MODERADO</v>
      </c>
      <c r="R15" s="77"/>
      <c r="S15" s="77" t="s">
        <v>284</v>
      </c>
      <c r="T15" s="77"/>
      <c r="U15" s="77" t="s">
        <v>285</v>
      </c>
      <c r="V15" s="89" t="s">
        <v>178</v>
      </c>
      <c r="W15" s="91">
        <f>VLOOKUP(V15,'MAPAS DE RIESGOS INHER Y RESID'!$E$16:$F$18,2,FALSE)</f>
        <v>0.4</v>
      </c>
      <c r="X15" s="92">
        <f t="shared" si="1"/>
        <v>19.2</v>
      </c>
      <c r="Y15" s="89" t="str">
        <f>IF(OR('MAPAS DE RIESGOS INHER Y RESID'!$G$18=X15,X15&lt;'MAPAS DE RIESGOS INHER Y RESID'!$G$16+1),'MAPAS DE RIESGOS INHER Y RESID'!$M$19,IF(OR('MAPAS DE RIESGOS INHER Y RESID'!$H$17=X15,X15&lt;'MAPAS DE RIESGOS INHER Y RESID'!$I$18+1),'MAPAS DE RIESGOS INHER Y RESID'!$M$18,IF(OR('MAPAS DE RIESGOS INHER Y RESID'!$I$17=X15,X15&lt;'MAPAS DE RIESGOS INHER Y RESID'!$J$17+1),'MAPAS DE RIESGOS INHER Y RESID'!$M$17,'MAPAS DE RIESGOS INHER Y RESID'!$M$16)))</f>
        <v>MODERADO</v>
      </c>
      <c r="Z15" s="77" t="str">
        <f>VLOOKUP(Y15,'TABLA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6" spans="1:26" ht="133.5" customHeight="1" x14ac:dyDescent="0.25">
      <c r="A16" s="130"/>
      <c r="B16" s="130"/>
      <c r="C16" s="130"/>
      <c r="D16" s="130"/>
      <c r="E16" s="130"/>
      <c r="F16" s="130"/>
      <c r="G16" s="130"/>
      <c r="H16" s="130"/>
      <c r="I16" s="79" t="s">
        <v>88</v>
      </c>
      <c r="J16" s="78" t="s">
        <v>232</v>
      </c>
      <c r="K16" s="79" t="s">
        <v>89</v>
      </c>
      <c r="L16" s="89" t="s">
        <v>184</v>
      </c>
      <c r="M16" s="90">
        <f>VLOOKUP(L16,'MAPAS DE RIESGOS INHER Y RESID'!$E$3:$F$7,2,FALSE)</f>
        <v>2</v>
      </c>
      <c r="N16" s="89" t="s">
        <v>188</v>
      </c>
      <c r="O16" s="90">
        <f>VLOOKUP(N16,'MAPAS DE RIESGOS INHER Y RESID'!$O$3:$P$7,2,FALSE)</f>
        <v>16</v>
      </c>
      <c r="P16" s="90">
        <f t="shared" si="0"/>
        <v>32</v>
      </c>
      <c r="Q16" s="89" t="str">
        <f>IF(OR('MAPAS DE RIESGOS INHER Y RESID'!$G$7=P16,P16&lt;'MAPAS DE RIESGOS INHER Y RESID'!$G$3+1),'MAPAS DE RIESGOS INHER Y RESID'!$M$6,IF(OR('MAPAS DE RIESGOS INHER Y RESID'!$H$5=P16,P16&lt;'MAPAS DE RIESGOS INHER Y RESID'!$I$5+1),'MAPAS DE RIESGOS INHER Y RESID'!$M$5,IF(OR('MAPAS DE RIESGOS INHER Y RESID'!$I$4=P16,P16&lt;'MAPAS DE RIESGOS INHER Y RESID'!$J$4+1),'MAPAS DE RIESGOS INHER Y RESID'!$M$4,'MAPAS DE RIESGOS INHER Y RESID'!$M$3)))</f>
        <v>MODERADO</v>
      </c>
      <c r="R16" s="77" t="s">
        <v>286</v>
      </c>
      <c r="S16" s="77"/>
      <c r="T16" s="77"/>
      <c r="U16" s="77"/>
      <c r="V16" s="89" t="s">
        <v>178</v>
      </c>
      <c r="W16" s="91">
        <f>VLOOKUP(V16,'MAPAS DE RIESGOS INHER Y RESID'!$E$16:$F$18,2,FALSE)</f>
        <v>0.4</v>
      </c>
      <c r="X16" s="92">
        <f t="shared" si="1"/>
        <v>19.2</v>
      </c>
      <c r="Y16" s="89" t="str">
        <f>IF(OR('MAPAS DE RIESGOS INHER Y RESID'!$G$18=X16,X16&lt;'MAPAS DE RIESGOS INHER Y RESID'!$G$16+1),'MAPAS DE RIESGOS INHER Y RESID'!$M$19,IF(OR('MAPAS DE RIESGOS INHER Y RESID'!$H$17=X16,X16&lt;'MAPAS DE RIESGOS INHER Y RESID'!$I$18+1),'MAPAS DE RIESGOS INHER Y RESID'!$M$18,IF(OR('MAPAS DE RIESGOS INHER Y RESID'!$I$17=X16,X16&lt;'MAPAS DE RIESGOS INHER Y RESID'!$J$17+1),'MAPAS DE RIESGOS INHER Y RESID'!$M$17,'MAPAS DE RIESGOS INHER Y RESID'!$M$16)))</f>
        <v>MODERADO</v>
      </c>
      <c r="Z16" s="77" t="str">
        <f>VLOOKUP(Y16,'TABLA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" spans="1:26" ht="133.5" customHeight="1" x14ac:dyDescent="0.25">
      <c r="A17" s="130"/>
      <c r="B17" s="130"/>
      <c r="C17" s="130"/>
      <c r="D17" s="130"/>
      <c r="E17" s="130"/>
      <c r="F17" s="130"/>
      <c r="G17" s="130"/>
      <c r="H17" s="130"/>
      <c r="I17" s="79" t="s">
        <v>101</v>
      </c>
      <c r="J17" s="78" t="s">
        <v>290</v>
      </c>
      <c r="K17" s="79" t="s">
        <v>102</v>
      </c>
      <c r="L17" s="89" t="s">
        <v>184</v>
      </c>
      <c r="M17" s="90">
        <f>VLOOKUP(L17,'MAPAS DE RIESGOS INHER Y RESID'!$E$3:$F$7,2,FALSE)</f>
        <v>2</v>
      </c>
      <c r="N17" s="89" t="s">
        <v>188</v>
      </c>
      <c r="O17" s="90">
        <f>VLOOKUP(N17,'MAPAS DE RIESGOS INHER Y RESID'!$O$3:$P$7,2,FALSE)</f>
        <v>16</v>
      </c>
      <c r="P17" s="90">
        <f t="shared" si="0"/>
        <v>32</v>
      </c>
      <c r="Q17" s="89" t="str">
        <f>IF(OR('MAPAS DE RIESGOS INHER Y RESID'!$G$7=P17,P17&lt;'MAPAS DE RIESGOS INHER Y RESID'!$G$3+1),'MAPAS DE RIESGOS INHER Y RESID'!$M$6,IF(OR('MAPAS DE RIESGOS INHER Y RESID'!$H$5=P17,P17&lt;'MAPAS DE RIESGOS INHER Y RESID'!$I$5+1),'MAPAS DE RIESGOS INHER Y RESID'!$M$5,IF(OR('MAPAS DE RIESGOS INHER Y RESID'!$I$4=P17,P17&lt;'MAPAS DE RIESGOS INHER Y RESID'!$J$4+1),'MAPAS DE RIESGOS INHER Y RESID'!$M$4,'MAPAS DE RIESGOS INHER Y RESID'!$M$3)))</f>
        <v>MODERADO</v>
      </c>
      <c r="R17" s="77"/>
      <c r="S17" s="77" t="s">
        <v>288</v>
      </c>
      <c r="T17" s="77"/>
      <c r="U17" s="77" t="s">
        <v>287</v>
      </c>
      <c r="V17" s="89" t="s">
        <v>178</v>
      </c>
      <c r="W17" s="91">
        <f>VLOOKUP(V17,'MAPAS DE RIESGOS INHER Y RESID'!$E$16:$F$18,2,FALSE)</f>
        <v>0.4</v>
      </c>
      <c r="X17" s="92">
        <f t="shared" si="1"/>
        <v>19.2</v>
      </c>
      <c r="Y17" s="89" t="str">
        <f>IF(OR('MAPAS DE RIESGOS INHER Y RESID'!$G$18=X17,X17&lt;'MAPAS DE RIESGOS INHER Y RESID'!$G$16+1),'MAPAS DE RIESGOS INHER Y RESID'!$M$19,IF(OR('MAPAS DE RIESGOS INHER Y RESID'!$H$17=X17,X17&lt;'MAPAS DE RIESGOS INHER Y RESID'!$I$18+1),'MAPAS DE RIESGOS INHER Y RESID'!$M$18,IF(OR('MAPAS DE RIESGOS INHER Y RESID'!$I$17=X17,X17&lt;'MAPAS DE RIESGOS INHER Y RESID'!$J$17+1),'MAPAS DE RIESGOS INHER Y RESID'!$M$17,'MAPAS DE RIESGOS INHER Y RESID'!$M$16)))</f>
        <v>MODERADO</v>
      </c>
      <c r="Z17" s="77" t="str">
        <f>VLOOKUP(Y17,'TABLA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8" spans="1:26" ht="133.5" customHeight="1" x14ac:dyDescent="0.25">
      <c r="A18" s="130"/>
      <c r="B18" s="130"/>
      <c r="C18" s="130"/>
      <c r="D18" s="130"/>
      <c r="E18" s="130"/>
      <c r="F18" s="130"/>
      <c r="G18" s="130"/>
      <c r="H18" s="130"/>
      <c r="I18" s="79" t="s">
        <v>210</v>
      </c>
      <c r="J18" s="78" t="s">
        <v>270</v>
      </c>
      <c r="K18" s="79" t="s">
        <v>108</v>
      </c>
      <c r="L18" s="89" t="s">
        <v>184</v>
      </c>
      <c r="M18" s="90">
        <f>VLOOKUP(L18,'MAPAS DE RIESGOS INHER Y RESID'!$E$3:$F$7,2,FALSE)</f>
        <v>2</v>
      </c>
      <c r="N18" s="89" t="s">
        <v>187</v>
      </c>
      <c r="O18" s="90">
        <f>VLOOKUP(N18,'MAPAS DE RIESGOS INHER Y RESID'!$O$3:$P$7,2,FALSE)</f>
        <v>4</v>
      </c>
      <c r="P18" s="90">
        <f t="shared" si="0"/>
        <v>8</v>
      </c>
      <c r="Q18" s="89" t="str">
        <f>IF(OR('MAPAS DE RIESGOS INHER Y RESID'!$G$7=P18,P18&lt;'MAPAS DE RIESGOS INHER Y RESID'!$G$3+1),'MAPAS DE RIESGOS INHER Y RESID'!$M$6,IF(OR('MAPAS DE RIESGOS INHER Y RESID'!$H$5=P18,P18&lt;'MAPAS DE RIESGOS INHER Y RESID'!$I$5+1),'MAPAS DE RIESGOS INHER Y RESID'!$M$5,IF(OR('MAPAS DE RIESGOS INHER Y RESID'!$I$4=P18,P18&lt;'MAPAS DE RIESGOS INHER Y RESID'!$J$4+1),'MAPAS DE RIESGOS INHER Y RESID'!$M$4,'MAPAS DE RIESGOS INHER Y RESID'!$M$3)))</f>
        <v>BAJO</v>
      </c>
      <c r="R18" s="77"/>
      <c r="S18" s="77"/>
      <c r="T18" s="77"/>
      <c r="U18" s="77" t="s">
        <v>289</v>
      </c>
      <c r="V18" s="89" t="s">
        <v>178</v>
      </c>
      <c r="W18" s="91">
        <f>VLOOKUP(V18,'MAPAS DE RIESGOS INHER Y RESID'!$E$16:$F$18,2,FALSE)</f>
        <v>0.4</v>
      </c>
      <c r="X18" s="92">
        <f t="shared" si="1"/>
        <v>4.8</v>
      </c>
      <c r="Y18" s="89" t="str">
        <f>IF(OR('MAPAS DE RIESGOS INHER Y RESID'!$G$18=X18,X18&lt;'MAPAS DE RIESGOS INHER Y RESID'!$G$16+1),'MAPAS DE RIESGOS INHER Y RESID'!$M$19,IF(OR('MAPAS DE RIESGOS INHER Y RESID'!$H$17=X18,X18&lt;'MAPAS DE RIESGOS INHER Y RESID'!$I$18+1),'MAPAS DE RIESGOS INHER Y RESID'!$M$18,IF(OR('MAPAS DE RIESGOS INHER Y RESID'!$I$17=X18,X18&lt;'MAPAS DE RIESGOS INHER Y RESID'!$J$17+1),'MAPAS DE RIESGOS INHER Y RESID'!$M$17,'MAPAS DE RIESGOS INHER Y RESID'!$M$16)))</f>
        <v>BAJO</v>
      </c>
      <c r="Z18" s="77" t="str">
        <f>VLOOKUP(Y18,'TABLA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</sheetData>
  <autoFilter ref="A5:Z5"/>
  <mergeCells count="26">
    <mergeCell ref="A1:B1"/>
    <mergeCell ref="C1:Y1"/>
    <mergeCell ref="B2:Z2"/>
    <mergeCell ref="B3:Z3"/>
    <mergeCell ref="A4:A5"/>
    <mergeCell ref="B4:C4"/>
    <mergeCell ref="D4:G4"/>
    <mergeCell ref="H4:H5"/>
    <mergeCell ref="I4:I5"/>
    <mergeCell ref="J4:J5"/>
    <mergeCell ref="Y4:Y5"/>
    <mergeCell ref="Z4:Z5"/>
    <mergeCell ref="Q4:Q5"/>
    <mergeCell ref="R4:U4"/>
    <mergeCell ref="V4:V5"/>
    <mergeCell ref="X4:X5"/>
    <mergeCell ref="A6:A18"/>
    <mergeCell ref="B6:B18"/>
    <mergeCell ref="C6:C18"/>
    <mergeCell ref="D6:D18"/>
    <mergeCell ref="E6:E18"/>
    <mergeCell ref="F6:F18"/>
    <mergeCell ref="G6:G18"/>
    <mergeCell ref="H6:H18"/>
    <mergeCell ref="K4:K5"/>
    <mergeCell ref="L4:O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0" operator="equal" id="{2C5D92DA-3C60-40B0-9A4F-220771563C4F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1" operator="equal" id="{B2E4476C-8A45-48A7-BAD8-87D5EB13F89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2" operator="equal" id="{46C3A4AE-4007-474D-AB1F-05F746556C8F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3" operator="equal" id="{8553CFEB-511B-401E-86C1-392ECB873F7F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4" operator="equal" id="{BFE1343B-D1B2-4789-9C8F-1105254954A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L7:L18</xm:sqref>
        </x14:conditionalFormatting>
        <x14:conditionalFormatting xmlns:xm="http://schemas.microsoft.com/office/excel/2006/main">
          <x14:cfRule type="cellIs" priority="15" operator="equal" id="{7B8F89FD-016F-4756-90B4-72B45BD0E382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6" operator="equal" id="{798CCBE5-5E17-4C1E-BCE9-B09DE7A80B94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7" operator="equal" id="{E7AEFE8D-4CF6-4FAC-BA35-D6FE21DD00D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8" operator="equal" id="{11B27B66-D68D-4478-8411-7E838EBA3464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9" operator="equal" id="{E4129C4C-BC5F-420B-91AA-AA623A7EA44B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N7:N18</xm:sqref>
        </x14:conditionalFormatting>
        <x14:conditionalFormatting xmlns:xm="http://schemas.microsoft.com/office/excel/2006/main">
          <x14:cfRule type="cellIs" priority="25" operator="equal" id="{B07E5F3C-0273-4CD4-85E3-59AF1310FC72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6" operator="equal" id="{1373B93C-DF22-4AF5-A104-0505FE77842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7" operator="equal" id="{DF1A80EC-25DF-41DF-B3EC-A92D72FA9E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8" operator="equal" id="{97CE10CF-C14E-4184-A538-15F91AB068DE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V6:V18 Y6:Y18</xm:sqref>
        </x14:conditionalFormatting>
        <x14:conditionalFormatting xmlns:xm="http://schemas.microsoft.com/office/excel/2006/main">
          <x14:cfRule type="cellIs" priority="6" operator="equal" id="{65601FDE-3EE1-4B9E-A964-5A429388B1CA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" operator="equal" id="{7FAC845E-2031-44E6-8B19-266C0C04BF49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" operator="equal" id="{AA7CD31F-3A0A-4E15-B36A-581142AA9B54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" operator="equal" id="{FACBE98F-FFC9-4248-9874-CB765E2C8773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" operator="equal" id="{A0A5D34E-3C7B-4716-9C50-41C401F76EDA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L6</xm:sqref>
        </x14:conditionalFormatting>
        <x14:conditionalFormatting xmlns:xm="http://schemas.microsoft.com/office/excel/2006/main">
          <x14:cfRule type="cellIs" priority="1" operator="equal" id="{58BFA12A-CE52-4A04-8453-9D2C598BCB7D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" operator="equal" id="{C235DC3B-C81A-4DE9-962A-BEF99CCF3A82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" operator="equal" id="{8FDF1748-0F66-41BD-B3B7-459436931DB3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" operator="equal" id="{A130C476-37E1-4D52-BE00-0BDBF74BC6C0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" operator="equal" id="{EE5C7220-8266-4F9C-A4C5-C3C7B74C3777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N6</xm:sqref>
        </x14:conditionalFormatting>
        <x14:conditionalFormatting xmlns:xm="http://schemas.microsoft.com/office/excel/2006/main">
          <x14:cfRule type="cellIs" priority="11" operator="equal" id="{5BB128F1-7E5D-433F-9F0D-22B37CAA9053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" operator="equal" id="{0F8E9AD3-73C4-4F06-AB1E-5364EB0ECB13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" operator="equal" id="{702589FE-0757-4D0A-8424-E0D95830BAD8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" operator="equal" id="{0A79976E-9351-458C-A56E-6FDAA724FA53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Q6:Q18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'MAPAS DE RIESGOS INHER Y RESID'!$E$3:$E$7</xm:f>
          </x14:formula1>
          <xm:sqref>L6:L18</xm:sqref>
        </x14:dataValidation>
        <x14:dataValidation type="list" allowBlank="1" showInputMessage="1" showErrorMessage="1">
          <x14:formula1>
            <xm:f>'MAPAS DE RIESGOS INHER Y RESID'!$G$9:$K$9</xm:f>
          </x14:formula1>
          <xm:sqref>N6:N18</xm:sqref>
        </x14:dataValidation>
        <x14:dataValidation type="list" allowBlank="1" showInputMessage="1" showErrorMessage="1">
          <x14:formula1>
            <xm:f>'MAPAS DE RIESGOS INHER Y RESID'!$E$16:$E$18</xm:f>
          </x14:formula1>
          <xm:sqref>V6:V18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21"/>
  <sheetViews>
    <sheetView topLeftCell="I1" zoomScale="55" zoomScaleNormal="55" workbookViewId="0">
      <selection activeCell="Z6" sqref="Z6"/>
    </sheetView>
  </sheetViews>
  <sheetFormatPr baseColWidth="10" defaultColWidth="11.42578125" defaultRowHeight="19.5" x14ac:dyDescent="0.25"/>
  <cols>
    <col min="1" max="1" width="30.140625" style="29" customWidth="1"/>
    <col min="2" max="2" width="8" style="30" customWidth="1"/>
    <col min="3" max="3" width="9" style="30" customWidth="1"/>
    <col min="4" max="6" width="3.42578125" style="31" customWidth="1"/>
    <col min="7" max="7" width="3.42578125" style="30" customWidth="1"/>
    <col min="8" max="8" width="20.7109375" style="30" customWidth="1"/>
    <col min="9" max="10" width="26.42578125" style="30" customWidth="1"/>
    <col min="11" max="11" width="30.42578125" style="30" customWidth="1"/>
    <col min="12" max="12" width="6.85546875" style="31" customWidth="1"/>
    <col min="13" max="13" width="7.5703125" style="31" customWidth="1"/>
    <col min="14" max="17" width="11.42578125" style="31" customWidth="1"/>
    <col min="18" max="18" width="23.7109375" style="30" customWidth="1"/>
    <col min="19" max="19" width="24.42578125" style="30" customWidth="1"/>
    <col min="20" max="20" width="24.7109375" style="30" customWidth="1"/>
    <col min="21" max="21" width="27.5703125" style="30" customWidth="1"/>
    <col min="22" max="22" width="6.42578125" style="31" customWidth="1"/>
    <col min="23" max="23" width="13.28515625" style="31" customWidth="1"/>
    <col min="24" max="24" width="14.42578125" style="31" customWidth="1"/>
    <col min="25" max="25" width="8.28515625" style="31" customWidth="1"/>
    <col min="26" max="26" width="39.140625" style="32" customWidth="1"/>
    <col min="27" max="16384" width="11.42578125" style="23"/>
  </cols>
  <sheetData>
    <row r="1" spans="1:26" ht="85.5" customHeight="1" x14ac:dyDescent="0.25">
      <c r="A1" s="135"/>
      <c r="B1" s="136"/>
      <c r="C1" s="134" t="s">
        <v>205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06" t="s">
        <v>299</v>
      </c>
    </row>
    <row r="2" spans="1:26" s="24" customFormat="1" ht="30.75" customHeight="1" x14ac:dyDescent="0.25">
      <c r="A2" s="114" t="s">
        <v>146</v>
      </c>
      <c r="B2" s="147" t="s">
        <v>259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9"/>
    </row>
    <row r="3" spans="1:26" s="25" customFormat="1" ht="37.5" customHeight="1" x14ac:dyDescent="0.25">
      <c r="A3" s="81" t="s">
        <v>147</v>
      </c>
      <c r="B3" s="150">
        <v>45237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9"/>
    </row>
    <row r="4" spans="1:26" s="26" customFormat="1" ht="41.25" customHeight="1" x14ac:dyDescent="0.25">
      <c r="A4" s="137" t="s">
        <v>201</v>
      </c>
      <c r="B4" s="138" t="s">
        <v>193</v>
      </c>
      <c r="C4" s="139"/>
      <c r="D4" s="138" t="s">
        <v>2</v>
      </c>
      <c r="E4" s="140"/>
      <c r="F4" s="140"/>
      <c r="G4" s="139"/>
      <c r="H4" s="141" t="s">
        <v>7</v>
      </c>
      <c r="I4" s="143" t="s">
        <v>204</v>
      </c>
      <c r="J4" s="143" t="s">
        <v>203</v>
      </c>
      <c r="K4" s="143" t="s">
        <v>142</v>
      </c>
      <c r="L4" s="122" t="s">
        <v>202</v>
      </c>
      <c r="M4" s="123"/>
      <c r="N4" s="123"/>
      <c r="O4" s="124"/>
      <c r="P4" s="82"/>
      <c r="Q4" s="151" t="s">
        <v>148</v>
      </c>
      <c r="R4" s="153" t="s">
        <v>149</v>
      </c>
      <c r="S4" s="153"/>
      <c r="T4" s="153"/>
      <c r="U4" s="153"/>
      <c r="V4" s="151" t="s">
        <v>191</v>
      </c>
      <c r="W4" s="115"/>
      <c r="X4" s="145" t="s">
        <v>198</v>
      </c>
      <c r="Y4" s="151" t="s">
        <v>143</v>
      </c>
      <c r="Z4" s="125" t="s">
        <v>144</v>
      </c>
    </row>
    <row r="5" spans="1:26" s="26" customFormat="1" ht="147.94999999999999" customHeight="1" x14ac:dyDescent="0.25">
      <c r="A5" s="137"/>
      <c r="B5" s="84" t="s">
        <v>0</v>
      </c>
      <c r="C5" s="84" t="s">
        <v>1</v>
      </c>
      <c r="D5" s="85" t="s">
        <v>3</v>
      </c>
      <c r="E5" s="85" t="s">
        <v>4</v>
      </c>
      <c r="F5" s="85" t="s">
        <v>5</v>
      </c>
      <c r="G5" s="86" t="s">
        <v>6</v>
      </c>
      <c r="H5" s="142"/>
      <c r="I5" s="144"/>
      <c r="J5" s="144" t="s">
        <v>8</v>
      </c>
      <c r="K5" s="144" t="s">
        <v>9</v>
      </c>
      <c r="L5" s="85" t="s">
        <v>126</v>
      </c>
      <c r="M5" s="85" t="s">
        <v>194</v>
      </c>
      <c r="N5" s="85" t="s">
        <v>142</v>
      </c>
      <c r="O5" s="85" t="s">
        <v>195</v>
      </c>
      <c r="P5" s="85" t="s">
        <v>196</v>
      </c>
      <c r="Q5" s="152"/>
      <c r="R5" s="88" t="s">
        <v>150</v>
      </c>
      <c r="S5" s="88" t="s">
        <v>151</v>
      </c>
      <c r="T5" s="88" t="s">
        <v>152</v>
      </c>
      <c r="U5" s="88" t="s">
        <v>153</v>
      </c>
      <c r="V5" s="152"/>
      <c r="W5" s="116" t="s">
        <v>197</v>
      </c>
      <c r="X5" s="146"/>
      <c r="Y5" s="152"/>
      <c r="Z5" s="126"/>
    </row>
    <row r="6" spans="1:26" s="28" customFormat="1" ht="156" customHeight="1" x14ac:dyDescent="0.25">
      <c r="A6" s="130" t="s">
        <v>260</v>
      </c>
      <c r="B6" s="130" t="s">
        <v>199</v>
      </c>
      <c r="C6" s="130"/>
      <c r="D6" s="130" t="s">
        <v>199</v>
      </c>
      <c r="E6" s="130"/>
      <c r="F6" s="130"/>
      <c r="G6" s="130" t="s">
        <v>199</v>
      </c>
      <c r="H6" s="130" t="s">
        <v>271</v>
      </c>
      <c r="I6" s="79" t="s">
        <v>26</v>
      </c>
      <c r="J6" s="78" t="s">
        <v>261</v>
      </c>
      <c r="K6" s="79" t="s">
        <v>24</v>
      </c>
      <c r="L6" s="89" t="s">
        <v>184</v>
      </c>
      <c r="M6" s="90">
        <f>VLOOKUP(L6,'MAPAS DE RIESGOS INHER Y RESID'!$E$3:$F$7,2,FALSE)</f>
        <v>2</v>
      </c>
      <c r="N6" s="89" t="s">
        <v>189</v>
      </c>
      <c r="O6" s="90">
        <f>VLOOKUP(N6,'MAPAS DE RIESGOS INHER Y RESID'!$O$3:$P$7,2,FALSE)</f>
        <v>256</v>
      </c>
      <c r="P6" s="90">
        <f>M6*O6</f>
        <v>512</v>
      </c>
      <c r="Q6" s="89" t="str">
        <f>IF(OR('MAPAS DE RIESGOS INHER Y RESID'!$G$7=P6,P6&lt;'MAPAS DE RIESGOS INHER Y RESID'!$G$3+1),'MAPAS DE RIESGOS INHER Y RESID'!$M$6,IF(OR('MAPAS DE RIESGOS INHER Y RESID'!$H$5=P6,P6&lt;'MAPAS DE RIESGOS INHER Y RESID'!$I$5+1),'MAPAS DE RIESGOS INHER Y RESID'!$M$5,IF(OR('MAPAS DE RIESGOS INHER Y RESID'!$I$4=P6,P6&lt;'MAPAS DE RIESGOS INHER Y RESID'!$J$4+1),'MAPAS DE RIESGOS INHER Y RESID'!$M$4,'MAPAS DE RIESGOS INHER Y RESID'!$M$3)))</f>
        <v>ALTO</v>
      </c>
      <c r="R6" s="77"/>
      <c r="S6" s="77"/>
      <c r="T6" s="77" t="s">
        <v>272</v>
      </c>
      <c r="U6" s="27" t="s">
        <v>258</v>
      </c>
      <c r="V6" s="89" t="s">
        <v>179</v>
      </c>
      <c r="W6" s="91">
        <f>VLOOKUP(V6,'MAPAS DE RIESGOS INHER Y RESID'!$E$16:$F$18,2,FALSE)</f>
        <v>0.9</v>
      </c>
      <c r="X6" s="92">
        <f>P6-(W6*P6)</f>
        <v>51.199999999999989</v>
      </c>
      <c r="Y6" s="89" t="str">
        <f>IF(OR('MAPAS DE RIESGOS INHER Y RESID'!$G$18=X6,X6&lt;'MAPAS DE RIESGOS INHER Y RESID'!$G$16+1),'MAPAS DE RIESGOS INHER Y RESID'!$M$19,IF(OR('MAPAS DE RIESGOS INHER Y RESID'!$H$17=X6,X6&lt;'MAPAS DE RIESGOS INHER Y RESID'!$I$18+1),'MAPAS DE RIESGOS INHER Y RESID'!$M$18,IF(OR('MAPAS DE RIESGOS INHER Y RESID'!$I$17=X6,X6&lt;'MAPAS DE RIESGOS INHER Y RESID'!$J$17+1),'MAPAS DE RIESGOS INHER Y RESID'!$M$17,'MAPAS DE RIESGOS INHER Y RESID'!$M$16)))</f>
        <v>MODERADO</v>
      </c>
      <c r="Z6" s="77" t="str">
        <f>VLOOKUP(Y6,'TABLA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" spans="1:26" s="28" customFormat="1" ht="141" customHeight="1" x14ac:dyDescent="0.25">
      <c r="A7" s="130"/>
      <c r="B7" s="130"/>
      <c r="C7" s="130"/>
      <c r="D7" s="130"/>
      <c r="E7" s="130"/>
      <c r="F7" s="130"/>
      <c r="G7" s="130"/>
      <c r="H7" s="130"/>
      <c r="I7" s="79" t="s">
        <v>32</v>
      </c>
      <c r="J7" s="78" t="s">
        <v>230</v>
      </c>
      <c r="K7" s="79" t="s">
        <v>24</v>
      </c>
      <c r="L7" s="89" t="s">
        <v>178</v>
      </c>
      <c r="M7" s="90">
        <f>VLOOKUP(L7,'MAPAS DE RIESGOS INHER Y RESID'!$E$3:$F$7,2,FALSE)</f>
        <v>3</v>
      </c>
      <c r="N7" s="89" t="s">
        <v>188</v>
      </c>
      <c r="O7" s="90">
        <f>VLOOKUP(N7,'MAPAS DE RIESGOS INHER Y RESID'!$O$3:$P$7,2,FALSE)</f>
        <v>16</v>
      </c>
      <c r="P7" s="90">
        <f t="shared" ref="P7:P21" si="0">M7*O7</f>
        <v>48</v>
      </c>
      <c r="Q7" s="89" t="str">
        <f>IF(OR('MAPAS DE RIESGOS INHER Y RESID'!$G$7=P7,P7&lt;'MAPAS DE RIESGOS INHER Y RESID'!$G$3+1),'MAPAS DE RIESGOS INHER Y RESID'!$M$6,IF(OR('MAPAS DE RIESGOS INHER Y RESID'!$H$5=P7,P7&lt;'MAPAS DE RIESGOS INHER Y RESID'!$I$5+1),'MAPAS DE RIESGOS INHER Y RESID'!$M$5,IF(OR('MAPAS DE RIESGOS INHER Y RESID'!$I$4=P7,P7&lt;'MAPAS DE RIESGOS INHER Y RESID'!$J$4+1),'MAPAS DE RIESGOS INHER Y RESID'!$M$4,'MAPAS DE RIESGOS INHER Y RESID'!$M$3)))</f>
        <v>MODERADO</v>
      </c>
      <c r="R7" s="77"/>
      <c r="S7" s="77" t="s">
        <v>273</v>
      </c>
      <c r="T7" s="77" t="s">
        <v>272</v>
      </c>
      <c r="U7" s="27" t="s">
        <v>258</v>
      </c>
      <c r="V7" s="89" t="s">
        <v>179</v>
      </c>
      <c r="W7" s="91">
        <f>VLOOKUP(V7,'MAPAS DE RIESGOS INHER Y RESID'!$E$16:$F$18,2,FALSE)</f>
        <v>0.9</v>
      </c>
      <c r="X7" s="92">
        <f t="shared" ref="X7:X21" si="1">P7-(W7*P7)</f>
        <v>4.7999999999999972</v>
      </c>
      <c r="Y7" s="89" t="str">
        <f>IF(OR('MAPAS DE RIESGOS INHER Y RESID'!$G$18=X7,X7&lt;'MAPAS DE RIESGOS INHER Y RESID'!$G$16+1),'MAPAS DE RIESGOS INHER Y RESID'!$M$19,IF(OR('MAPAS DE RIESGOS INHER Y RESID'!$H$17=X7,X7&lt;'MAPAS DE RIESGOS INHER Y RESID'!$I$18+1),'MAPAS DE RIESGOS INHER Y RESID'!$M$18,IF(OR('MAPAS DE RIESGOS INHER Y RESID'!$I$17=X7,X7&lt;'MAPAS DE RIESGOS INHER Y RESID'!$J$17+1),'MAPAS DE RIESGOS INHER Y RESID'!$M$17,'MAPAS DE RIESGOS INHER Y RESID'!$M$16)))</f>
        <v>BAJO</v>
      </c>
      <c r="Z7" s="77" t="str">
        <f>VLOOKUP(Y7,'TABLA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" spans="1:26" s="28" customFormat="1" ht="141" customHeight="1" x14ac:dyDescent="0.25">
      <c r="A8" s="130"/>
      <c r="B8" s="130"/>
      <c r="C8" s="130"/>
      <c r="D8" s="130"/>
      <c r="E8" s="130"/>
      <c r="F8" s="130"/>
      <c r="G8" s="130"/>
      <c r="H8" s="130"/>
      <c r="I8" s="79" t="s">
        <v>16</v>
      </c>
      <c r="J8" s="78" t="s">
        <v>17</v>
      </c>
      <c r="K8" s="79" t="s">
        <v>18</v>
      </c>
      <c r="L8" s="89" t="s">
        <v>178</v>
      </c>
      <c r="M8" s="90">
        <f>VLOOKUP(L8,'MAPAS DE RIESGOS INHER Y RESID'!$E$3:$F$7,2,FALSE)</f>
        <v>3</v>
      </c>
      <c r="N8" s="89" t="s">
        <v>188</v>
      </c>
      <c r="O8" s="90">
        <f>VLOOKUP(N8,'MAPAS DE RIESGOS INHER Y RESID'!$O$3:$P$7,2,FALSE)</f>
        <v>16</v>
      </c>
      <c r="P8" s="90">
        <f t="shared" si="0"/>
        <v>48</v>
      </c>
      <c r="Q8" s="89" t="str">
        <f>IF(OR('MAPAS DE RIESGOS INHER Y RESID'!$G$7=P8,P8&lt;'MAPAS DE RIESGOS INHER Y RESID'!$G$3+1),'MAPAS DE RIESGOS INHER Y RESID'!$M$6,IF(OR('MAPAS DE RIESGOS INHER Y RESID'!$H$5=P8,P8&lt;'MAPAS DE RIESGOS INHER Y RESID'!$I$5+1),'MAPAS DE RIESGOS INHER Y RESID'!$M$5,IF(OR('MAPAS DE RIESGOS INHER Y RESID'!$I$4=P8,P8&lt;'MAPAS DE RIESGOS INHER Y RESID'!$J$4+1),'MAPAS DE RIESGOS INHER Y RESID'!$M$4,'MAPAS DE RIESGOS INHER Y RESID'!$M$3)))</f>
        <v>MODERADO</v>
      </c>
      <c r="R8" s="77"/>
      <c r="S8" s="77" t="s">
        <v>274</v>
      </c>
      <c r="T8" s="27" t="s">
        <v>275</v>
      </c>
      <c r="U8" s="27" t="s">
        <v>276</v>
      </c>
      <c r="V8" s="89" t="s">
        <v>179</v>
      </c>
      <c r="W8" s="91">
        <f>VLOOKUP(V8,'MAPAS DE RIESGOS INHER Y RESID'!$E$16:$F$18,2,FALSE)</f>
        <v>0.9</v>
      </c>
      <c r="X8" s="92">
        <f t="shared" si="1"/>
        <v>4.7999999999999972</v>
      </c>
      <c r="Y8" s="89" t="str">
        <f>IF(OR('MAPAS DE RIESGOS INHER Y RESID'!$G$18=X8,X8&lt;'MAPAS DE RIESGOS INHER Y RESID'!$G$16+1),'MAPAS DE RIESGOS INHER Y RESID'!$M$19,IF(OR('MAPAS DE RIESGOS INHER Y RESID'!$H$17=X8,X8&lt;'MAPAS DE RIESGOS INHER Y RESID'!$I$18+1),'MAPAS DE RIESGOS INHER Y RESID'!$M$18,IF(OR('MAPAS DE RIESGOS INHER Y RESID'!$I$17=X8,X8&lt;'MAPAS DE RIESGOS INHER Y RESID'!$J$17+1),'MAPAS DE RIESGOS INHER Y RESID'!$M$17,'MAPAS DE RIESGOS INHER Y RESID'!$M$16)))</f>
        <v>BAJO</v>
      </c>
      <c r="Z8" s="77" t="str">
        <f>VLOOKUP(Y8,'TABLA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" spans="1:26" ht="136.5" customHeight="1" x14ac:dyDescent="0.25">
      <c r="A9" s="130"/>
      <c r="B9" s="130"/>
      <c r="C9" s="130"/>
      <c r="D9" s="130"/>
      <c r="E9" s="130"/>
      <c r="F9" s="130"/>
      <c r="G9" s="130"/>
      <c r="H9" s="130"/>
      <c r="I9" s="79" t="s">
        <v>52</v>
      </c>
      <c r="J9" s="78" t="s">
        <v>262</v>
      </c>
      <c r="K9" s="79" t="s">
        <v>53</v>
      </c>
      <c r="L9" s="89" t="s">
        <v>184</v>
      </c>
      <c r="M9" s="90">
        <f>VLOOKUP(L9,'MAPAS DE RIESGOS INHER Y RESID'!$E$3:$F$7,2,FALSE)</f>
        <v>2</v>
      </c>
      <c r="N9" s="89" t="s">
        <v>186</v>
      </c>
      <c r="O9" s="90">
        <f>VLOOKUP(N9,'MAPAS DE RIESGOS INHER Y RESID'!$O$3:$P$7,2,FALSE)</f>
        <v>2</v>
      </c>
      <c r="P9" s="90">
        <f t="shared" si="0"/>
        <v>4</v>
      </c>
      <c r="Q9" s="89" t="str">
        <f>IF(OR('MAPAS DE RIESGOS INHER Y RESID'!$G$7=P9,P9&lt;'MAPAS DE RIESGOS INHER Y RESID'!$G$3+1),'MAPAS DE RIESGOS INHER Y RESID'!$M$6,IF(OR('MAPAS DE RIESGOS INHER Y RESID'!$H$5=P9,P9&lt;'MAPAS DE RIESGOS INHER Y RESID'!$I$5+1),'MAPAS DE RIESGOS INHER Y RESID'!$M$5,IF(OR('MAPAS DE RIESGOS INHER Y RESID'!$I$4=P9,P9&lt;'MAPAS DE RIESGOS INHER Y RESID'!$J$4+1),'MAPAS DE RIESGOS INHER Y RESID'!$M$4,'MAPAS DE RIESGOS INHER Y RESID'!$M$3)))</f>
        <v>BAJO</v>
      </c>
      <c r="R9" s="77" t="s">
        <v>277</v>
      </c>
      <c r="S9" s="77"/>
      <c r="T9" s="77" t="s">
        <v>278</v>
      </c>
      <c r="U9" s="77"/>
      <c r="V9" s="89" t="s">
        <v>178</v>
      </c>
      <c r="W9" s="91">
        <f>VLOOKUP(V9,'MAPAS DE RIESGOS INHER Y RESID'!$E$16:$F$18,2,FALSE)</f>
        <v>0.4</v>
      </c>
      <c r="X9" s="92">
        <f t="shared" si="1"/>
        <v>2.4</v>
      </c>
      <c r="Y9" s="89" t="str">
        <f>IF(OR('MAPAS DE RIESGOS INHER Y RESID'!$G$18=X9,X9&lt;'MAPAS DE RIESGOS INHER Y RESID'!$G$16+1),'MAPAS DE RIESGOS INHER Y RESID'!$M$19,IF(OR('MAPAS DE RIESGOS INHER Y RESID'!$H$17=X9,X9&lt;'MAPAS DE RIESGOS INHER Y RESID'!$I$18+1),'MAPAS DE RIESGOS INHER Y RESID'!$M$18,IF(OR('MAPAS DE RIESGOS INHER Y RESID'!$I$17=X9,X9&lt;'MAPAS DE RIESGOS INHER Y RESID'!$J$17+1),'MAPAS DE RIESGOS INHER Y RESID'!$M$17,'MAPAS DE RIESGOS INHER Y RESID'!$M$16)))</f>
        <v>BAJO</v>
      </c>
      <c r="Z9" s="77" t="str">
        <f>VLOOKUP(Y9,'TABLA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" spans="1:26" ht="142.5" customHeight="1" x14ac:dyDescent="0.25">
      <c r="A10" s="130"/>
      <c r="B10" s="130"/>
      <c r="C10" s="130"/>
      <c r="D10" s="130"/>
      <c r="E10" s="130"/>
      <c r="F10" s="130"/>
      <c r="G10" s="130"/>
      <c r="H10" s="130"/>
      <c r="I10" s="79" t="s">
        <v>58</v>
      </c>
      <c r="J10" s="78" t="s">
        <v>208</v>
      </c>
      <c r="K10" s="79" t="s">
        <v>59</v>
      </c>
      <c r="L10" s="89" t="s">
        <v>184</v>
      </c>
      <c r="M10" s="90">
        <f>VLOOKUP(L10,'MAPAS DE RIESGOS INHER Y RESID'!$E$3:$F$7,2,FALSE)</f>
        <v>2</v>
      </c>
      <c r="N10" s="89" t="s">
        <v>186</v>
      </c>
      <c r="O10" s="90">
        <f>VLOOKUP(N10,'MAPAS DE RIESGOS INHER Y RESID'!$O$3:$P$7,2,FALSE)</f>
        <v>2</v>
      </c>
      <c r="P10" s="90">
        <f t="shared" si="0"/>
        <v>4</v>
      </c>
      <c r="Q10" s="89" t="str">
        <f>IF(OR('MAPAS DE RIESGOS INHER Y RESID'!$G$7=P10,P10&lt;'MAPAS DE RIESGOS INHER Y RESID'!$G$3+1),'MAPAS DE RIESGOS INHER Y RESID'!$M$6,IF(OR('MAPAS DE RIESGOS INHER Y RESID'!$H$5=P10,P10&lt;'MAPAS DE RIESGOS INHER Y RESID'!$I$5+1),'MAPAS DE RIESGOS INHER Y RESID'!$M$5,IF(OR('MAPAS DE RIESGOS INHER Y RESID'!$I$4=P10,P10&lt;'MAPAS DE RIESGOS INHER Y RESID'!$J$4+1),'MAPAS DE RIESGOS INHER Y RESID'!$M$4,'MAPAS DE RIESGOS INHER Y RESID'!$M$3)))</f>
        <v>BAJO</v>
      </c>
      <c r="R10" s="77" t="s">
        <v>279</v>
      </c>
      <c r="S10" s="77"/>
      <c r="T10" s="77" t="s">
        <v>278</v>
      </c>
      <c r="U10" s="77"/>
      <c r="V10" s="89" t="s">
        <v>178</v>
      </c>
      <c r="W10" s="91">
        <f>VLOOKUP(V10,'MAPAS DE RIESGOS INHER Y RESID'!$E$16:$F$18,2,FALSE)</f>
        <v>0.4</v>
      </c>
      <c r="X10" s="92">
        <f t="shared" si="1"/>
        <v>2.4</v>
      </c>
      <c r="Y10" s="89" t="str">
        <f>IF(OR('MAPAS DE RIESGOS INHER Y RESID'!$G$18=X10,X10&lt;'MAPAS DE RIESGOS INHER Y RESID'!$G$16+1),'MAPAS DE RIESGOS INHER Y RESID'!$M$19,IF(OR('MAPAS DE RIESGOS INHER Y RESID'!$H$17=X10,X10&lt;'MAPAS DE RIESGOS INHER Y RESID'!$I$18+1),'MAPAS DE RIESGOS INHER Y RESID'!$M$18,IF(OR('MAPAS DE RIESGOS INHER Y RESID'!$I$17=X10,X10&lt;'MAPAS DE RIESGOS INHER Y RESID'!$J$17+1),'MAPAS DE RIESGOS INHER Y RESID'!$M$17,'MAPAS DE RIESGOS INHER Y RESID'!$M$16)))</f>
        <v>BAJO</v>
      </c>
      <c r="Z10" s="77" t="str">
        <f>VLOOKUP(Y10,'TABLA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" spans="1:26" ht="133.5" customHeight="1" x14ac:dyDescent="0.25">
      <c r="A11" s="130"/>
      <c r="B11" s="130"/>
      <c r="C11" s="130"/>
      <c r="D11" s="130"/>
      <c r="E11" s="130"/>
      <c r="F11" s="130"/>
      <c r="G11" s="130"/>
      <c r="H11" s="130"/>
      <c r="I11" s="79" t="s">
        <v>60</v>
      </c>
      <c r="J11" s="78" t="s">
        <v>263</v>
      </c>
      <c r="K11" s="79" t="s">
        <v>61</v>
      </c>
      <c r="L11" s="89" t="s">
        <v>184</v>
      </c>
      <c r="M11" s="90">
        <f>VLOOKUP(L11,'MAPAS DE RIESGOS INHER Y RESID'!$E$3:$F$7,2,FALSE)</f>
        <v>2</v>
      </c>
      <c r="N11" s="89" t="s">
        <v>187</v>
      </c>
      <c r="O11" s="90">
        <f>VLOOKUP(N11,'MAPAS DE RIESGOS INHER Y RESID'!$O$3:$P$7,2,FALSE)</f>
        <v>4</v>
      </c>
      <c r="P11" s="90">
        <f t="shared" si="0"/>
        <v>8</v>
      </c>
      <c r="Q11" s="89" t="str">
        <f>IF(OR('MAPAS DE RIESGOS INHER Y RESID'!$G$7=P11,P11&lt;'MAPAS DE RIESGOS INHER Y RESID'!$G$3+1),'MAPAS DE RIESGOS INHER Y RESID'!$M$6,IF(OR('MAPAS DE RIESGOS INHER Y RESID'!$H$5=P11,P11&lt;'MAPAS DE RIESGOS INHER Y RESID'!$I$5+1),'MAPAS DE RIESGOS INHER Y RESID'!$M$5,IF(OR('MAPAS DE RIESGOS INHER Y RESID'!$I$4=P11,P11&lt;'MAPAS DE RIESGOS INHER Y RESID'!$J$4+1),'MAPAS DE RIESGOS INHER Y RESID'!$M$4,'MAPAS DE RIESGOS INHER Y RESID'!$M$3)))</f>
        <v>BAJO</v>
      </c>
      <c r="R11" s="77"/>
      <c r="S11" s="77"/>
      <c r="T11" s="77" t="s">
        <v>280</v>
      </c>
      <c r="U11" s="107" t="s">
        <v>281</v>
      </c>
      <c r="V11" s="89" t="s">
        <v>179</v>
      </c>
      <c r="W11" s="91">
        <f>VLOOKUP(V11,'MAPAS DE RIESGOS INHER Y RESID'!$E$16:$F$18,2,FALSE)</f>
        <v>0.9</v>
      </c>
      <c r="X11" s="92">
        <f t="shared" si="1"/>
        <v>0.79999999999999982</v>
      </c>
      <c r="Y11" s="89" t="str">
        <f>IF(OR('MAPAS DE RIESGOS INHER Y RESID'!$G$18=X11,X11&lt;'MAPAS DE RIESGOS INHER Y RESID'!$G$16+1),'MAPAS DE RIESGOS INHER Y RESID'!$M$19,IF(OR('MAPAS DE RIESGOS INHER Y RESID'!$H$17=X11,X11&lt;'MAPAS DE RIESGOS INHER Y RESID'!$I$18+1),'MAPAS DE RIESGOS INHER Y RESID'!$M$18,IF(OR('MAPAS DE RIESGOS INHER Y RESID'!$I$17=X11,X11&lt;'MAPAS DE RIESGOS INHER Y RESID'!$J$17+1),'MAPAS DE RIESGOS INHER Y RESID'!$M$17,'MAPAS DE RIESGOS INHER Y RESID'!$M$16)))</f>
        <v>BAJO</v>
      </c>
      <c r="Z11" s="77" t="str">
        <f>VLOOKUP(Y11,'TABLA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" spans="1:26" ht="133.5" customHeight="1" x14ac:dyDescent="0.25">
      <c r="A12" s="130"/>
      <c r="B12" s="130"/>
      <c r="C12" s="130"/>
      <c r="D12" s="130"/>
      <c r="E12" s="130"/>
      <c r="F12" s="130"/>
      <c r="G12" s="130"/>
      <c r="H12" s="130"/>
      <c r="I12" s="79" t="s">
        <v>62</v>
      </c>
      <c r="J12" s="78" t="s">
        <v>265</v>
      </c>
      <c r="K12" s="79" t="s">
        <v>63</v>
      </c>
      <c r="L12" s="89" t="s">
        <v>184</v>
      </c>
      <c r="M12" s="90">
        <f>VLOOKUP(L12,'MAPAS DE RIESGOS INHER Y RESID'!$E$3:$F$7,2,FALSE)</f>
        <v>2</v>
      </c>
      <c r="N12" s="89" t="s">
        <v>187</v>
      </c>
      <c r="O12" s="90">
        <f>VLOOKUP(N12,'MAPAS DE RIESGOS INHER Y RESID'!$O$3:$P$7,2,FALSE)</f>
        <v>4</v>
      </c>
      <c r="P12" s="90">
        <f t="shared" si="0"/>
        <v>8</v>
      </c>
      <c r="Q12" s="89" t="str">
        <f>IF(OR('MAPAS DE RIESGOS INHER Y RESID'!$G$7=P12,P12&lt;'MAPAS DE RIESGOS INHER Y RESID'!$G$3+1),'MAPAS DE RIESGOS INHER Y RESID'!$M$6,IF(OR('MAPAS DE RIESGOS INHER Y RESID'!$H$5=P12,P12&lt;'MAPAS DE RIESGOS INHER Y RESID'!$I$5+1),'MAPAS DE RIESGOS INHER Y RESID'!$M$5,IF(OR('MAPAS DE RIESGOS INHER Y RESID'!$I$4=P12,P12&lt;'MAPAS DE RIESGOS INHER Y RESID'!$J$4+1),'MAPAS DE RIESGOS INHER Y RESID'!$M$4,'MAPAS DE RIESGOS INHER Y RESID'!$M$3)))</f>
        <v>BAJO</v>
      </c>
      <c r="R12" s="77" t="s">
        <v>282</v>
      </c>
      <c r="S12" s="77"/>
      <c r="T12" s="107"/>
      <c r="U12" s="107" t="s">
        <v>283</v>
      </c>
      <c r="V12" s="89" t="s">
        <v>178</v>
      </c>
      <c r="W12" s="91">
        <f>VLOOKUP(V12,'MAPAS DE RIESGOS INHER Y RESID'!$E$16:$F$18,2,FALSE)</f>
        <v>0.4</v>
      </c>
      <c r="X12" s="92">
        <f t="shared" si="1"/>
        <v>4.8</v>
      </c>
      <c r="Y12" s="89" t="str">
        <f>IF(OR('MAPAS DE RIESGOS INHER Y RESID'!$G$18=X12,X12&lt;'MAPAS DE RIESGOS INHER Y RESID'!$G$16+1),'MAPAS DE RIESGOS INHER Y RESID'!$M$19,IF(OR('MAPAS DE RIESGOS INHER Y RESID'!$H$17=X12,X12&lt;'MAPAS DE RIESGOS INHER Y RESID'!$I$18+1),'MAPAS DE RIESGOS INHER Y RESID'!$M$18,IF(OR('MAPAS DE RIESGOS INHER Y RESID'!$I$17=X12,X12&lt;'MAPAS DE RIESGOS INHER Y RESID'!$J$17+1),'MAPAS DE RIESGOS INHER Y RESID'!$M$17,'MAPAS DE RIESGOS INHER Y RESID'!$M$16)))</f>
        <v>BAJO</v>
      </c>
      <c r="Z12" s="77" t="str">
        <f>VLOOKUP(Y12,'TABLA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" spans="1:26" ht="133.5" customHeight="1" x14ac:dyDescent="0.25">
      <c r="A13" s="130"/>
      <c r="B13" s="130"/>
      <c r="C13" s="130"/>
      <c r="D13" s="130"/>
      <c r="E13" s="130"/>
      <c r="F13" s="130"/>
      <c r="G13" s="130"/>
      <c r="H13" s="130"/>
      <c r="I13" s="79" t="s">
        <v>70</v>
      </c>
      <c r="J13" s="78" t="s">
        <v>266</v>
      </c>
      <c r="K13" s="79" t="s">
        <v>72</v>
      </c>
      <c r="L13" s="89" t="s">
        <v>184</v>
      </c>
      <c r="M13" s="90">
        <f>VLOOKUP(L13,'MAPAS DE RIESGOS INHER Y RESID'!$E$3:$F$7,2,FALSE)</f>
        <v>2</v>
      </c>
      <c r="N13" s="89" t="s">
        <v>188</v>
      </c>
      <c r="O13" s="90">
        <f>VLOOKUP(N13,'MAPAS DE RIESGOS INHER Y RESID'!$O$3:$P$7,2,FALSE)</f>
        <v>16</v>
      </c>
      <c r="P13" s="90">
        <f t="shared" si="0"/>
        <v>32</v>
      </c>
      <c r="Q13" s="89" t="str">
        <f>IF(OR('MAPAS DE RIESGOS INHER Y RESID'!$G$7=P13,P13&lt;'MAPAS DE RIESGOS INHER Y RESID'!$G$3+1),'MAPAS DE RIESGOS INHER Y RESID'!$M$6,IF(OR('MAPAS DE RIESGOS INHER Y RESID'!$H$5=P13,P13&lt;'MAPAS DE RIESGOS INHER Y RESID'!$I$5+1),'MAPAS DE RIESGOS INHER Y RESID'!$M$5,IF(OR('MAPAS DE RIESGOS INHER Y RESID'!$I$4=P13,P13&lt;'MAPAS DE RIESGOS INHER Y RESID'!$J$4+1),'MAPAS DE RIESGOS INHER Y RESID'!$M$4,'MAPAS DE RIESGOS INHER Y RESID'!$M$3)))</f>
        <v>MODERADO</v>
      </c>
      <c r="R13" s="77"/>
      <c r="S13" s="77"/>
      <c r="T13" s="107" t="s">
        <v>241</v>
      </c>
      <c r="U13" s="107" t="s">
        <v>242</v>
      </c>
      <c r="V13" s="89" t="s">
        <v>179</v>
      </c>
      <c r="W13" s="91">
        <f>VLOOKUP(V13,'MAPAS DE RIESGOS INHER Y RESID'!$E$16:$F$18,2,FALSE)</f>
        <v>0.9</v>
      </c>
      <c r="X13" s="92">
        <f t="shared" si="1"/>
        <v>3.1999999999999993</v>
      </c>
      <c r="Y13" s="89" t="str">
        <f>IF(OR('MAPAS DE RIESGOS INHER Y RESID'!$G$18=X13,X13&lt;'MAPAS DE RIESGOS INHER Y RESID'!$G$16+1),'MAPAS DE RIESGOS INHER Y RESID'!$M$19,IF(OR('MAPAS DE RIESGOS INHER Y RESID'!$H$17=X13,X13&lt;'MAPAS DE RIESGOS INHER Y RESID'!$I$18+1),'MAPAS DE RIESGOS INHER Y RESID'!$M$18,IF(OR('MAPAS DE RIESGOS INHER Y RESID'!$I$17=X13,X13&lt;'MAPAS DE RIESGOS INHER Y RESID'!$J$17+1),'MAPAS DE RIESGOS INHER Y RESID'!$M$17,'MAPAS DE RIESGOS INHER Y RESID'!$M$16)))</f>
        <v>BAJO</v>
      </c>
      <c r="Z13" s="77" t="str">
        <f>VLOOKUP(Y13,'TABLA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" spans="1:26" ht="133.5" customHeight="1" x14ac:dyDescent="0.25">
      <c r="A14" s="130"/>
      <c r="B14" s="130"/>
      <c r="C14" s="130"/>
      <c r="D14" s="130"/>
      <c r="E14" s="130"/>
      <c r="F14" s="130"/>
      <c r="G14" s="130"/>
      <c r="H14" s="130"/>
      <c r="I14" s="79" t="s">
        <v>74</v>
      </c>
      <c r="J14" s="78" t="s">
        <v>267</v>
      </c>
      <c r="K14" s="79" t="s">
        <v>76</v>
      </c>
      <c r="L14" s="89" t="s">
        <v>178</v>
      </c>
      <c r="M14" s="90">
        <f>VLOOKUP(L14,'MAPAS DE RIESGOS INHER Y RESID'!$E$3:$F$7,2,FALSE)</f>
        <v>3</v>
      </c>
      <c r="N14" s="89" t="s">
        <v>188</v>
      </c>
      <c r="O14" s="90">
        <f>VLOOKUP(N14,'MAPAS DE RIESGOS INHER Y RESID'!$O$3:$P$7,2,FALSE)</f>
        <v>16</v>
      </c>
      <c r="P14" s="90">
        <f t="shared" si="0"/>
        <v>48</v>
      </c>
      <c r="Q14" s="89" t="str">
        <f>IF(OR('MAPAS DE RIESGOS INHER Y RESID'!$G$7=P14,P14&lt;'MAPAS DE RIESGOS INHER Y RESID'!$G$3+1),'MAPAS DE RIESGOS INHER Y RESID'!$M$6,IF(OR('MAPAS DE RIESGOS INHER Y RESID'!$H$5=P14,P14&lt;'MAPAS DE RIESGOS INHER Y RESID'!$I$5+1),'MAPAS DE RIESGOS INHER Y RESID'!$M$5,IF(OR('MAPAS DE RIESGOS INHER Y RESID'!$I$4=P14,P14&lt;'MAPAS DE RIESGOS INHER Y RESID'!$J$4+1),'MAPAS DE RIESGOS INHER Y RESID'!$M$4,'MAPAS DE RIESGOS INHER Y RESID'!$M$3)))</f>
        <v>MODERADO</v>
      </c>
      <c r="R14" s="77"/>
      <c r="S14" s="77" t="s">
        <v>284</v>
      </c>
      <c r="T14" s="77"/>
      <c r="U14" s="77" t="s">
        <v>285</v>
      </c>
      <c r="V14" s="89" t="s">
        <v>178</v>
      </c>
      <c r="W14" s="91">
        <f>VLOOKUP(V14,'MAPAS DE RIESGOS INHER Y RESID'!$E$16:$F$18,2,FALSE)</f>
        <v>0.4</v>
      </c>
      <c r="X14" s="92">
        <f t="shared" si="1"/>
        <v>28.799999999999997</v>
      </c>
      <c r="Y14" s="89" t="str">
        <f>IF(OR('MAPAS DE RIESGOS INHER Y RESID'!$G$18=X14,X14&lt;'MAPAS DE RIESGOS INHER Y RESID'!$G$16+1),'MAPAS DE RIESGOS INHER Y RESID'!$M$19,IF(OR('MAPAS DE RIESGOS INHER Y RESID'!$H$17=X14,X14&lt;'MAPAS DE RIESGOS INHER Y RESID'!$I$18+1),'MAPAS DE RIESGOS INHER Y RESID'!$M$18,IF(OR('MAPAS DE RIESGOS INHER Y RESID'!$I$17=X14,X14&lt;'MAPAS DE RIESGOS INHER Y RESID'!$J$17+1),'MAPAS DE RIESGOS INHER Y RESID'!$M$17,'MAPAS DE RIESGOS INHER Y RESID'!$M$16)))</f>
        <v>MODERADO</v>
      </c>
      <c r="Z14" s="77" t="str">
        <f>VLOOKUP(Y14,'TABLA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5" spans="1:26" ht="133.5" customHeight="1" x14ac:dyDescent="0.25">
      <c r="A15" s="130"/>
      <c r="B15" s="130"/>
      <c r="C15" s="130"/>
      <c r="D15" s="130"/>
      <c r="E15" s="130"/>
      <c r="F15" s="130"/>
      <c r="G15" s="130"/>
      <c r="H15" s="130"/>
      <c r="I15" s="79" t="s">
        <v>79</v>
      </c>
      <c r="J15" s="78" t="s">
        <v>268</v>
      </c>
      <c r="K15" s="79" t="s">
        <v>76</v>
      </c>
      <c r="L15" s="89" t="s">
        <v>184</v>
      </c>
      <c r="M15" s="90">
        <f>VLOOKUP(L15,'MAPAS DE RIESGOS INHER Y RESID'!$E$3:$F$7,2,FALSE)</f>
        <v>2</v>
      </c>
      <c r="N15" s="89" t="s">
        <v>188</v>
      </c>
      <c r="O15" s="90">
        <f>VLOOKUP(N15,'MAPAS DE RIESGOS INHER Y RESID'!$O$3:$P$7,2,FALSE)</f>
        <v>16</v>
      </c>
      <c r="P15" s="90">
        <f t="shared" si="0"/>
        <v>32</v>
      </c>
      <c r="Q15" s="89" t="str">
        <f>IF(OR('MAPAS DE RIESGOS INHER Y RESID'!$G$7=P15,P15&lt;'MAPAS DE RIESGOS INHER Y RESID'!$G$3+1),'MAPAS DE RIESGOS INHER Y RESID'!$M$6,IF(OR('MAPAS DE RIESGOS INHER Y RESID'!$H$5=P15,P15&lt;'MAPAS DE RIESGOS INHER Y RESID'!$I$5+1),'MAPAS DE RIESGOS INHER Y RESID'!$M$5,IF(OR('MAPAS DE RIESGOS INHER Y RESID'!$I$4=P15,P15&lt;'MAPAS DE RIESGOS INHER Y RESID'!$J$4+1),'MAPAS DE RIESGOS INHER Y RESID'!$M$4,'MAPAS DE RIESGOS INHER Y RESID'!$M$3)))</f>
        <v>MODERADO</v>
      </c>
      <c r="R15" s="77"/>
      <c r="S15" s="77" t="s">
        <v>284</v>
      </c>
      <c r="T15" s="77"/>
      <c r="U15" s="77" t="s">
        <v>285</v>
      </c>
      <c r="V15" s="89" t="s">
        <v>178</v>
      </c>
      <c r="W15" s="91">
        <f>VLOOKUP(V15,'MAPAS DE RIESGOS INHER Y RESID'!$E$16:$F$18,2,FALSE)</f>
        <v>0.4</v>
      </c>
      <c r="X15" s="92">
        <f t="shared" si="1"/>
        <v>19.2</v>
      </c>
      <c r="Y15" s="89" t="str">
        <f>IF(OR('MAPAS DE RIESGOS INHER Y RESID'!$G$18=X15,X15&lt;'MAPAS DE RIESGOS INHER Y RESID'!$G$16+1),'MAPAS DE RIESGOS INHER Y RESID'!$M$19,IF(OR('MAPAS DE RIESGOS INHER Y RESID'!$H$17=X15,X15&lt;'MAPAS DE RIESGOS INHER Y RESID'!$I$18+1),'MAPAS DE RIESGOS INHER Y RESID'!$M$18,IF(OR('MAPAS DE RIESGOS INHER Y RESID'!$I$17=X15,X15&lt;'MAPAS DE RIESGOS INHER Y RESID'!$J$17+1),'MAPAS DE RIESGOS INHER Y RESID'!$M$17,'MAPAS DE RIESGOS INHER Y RESID'!$M$16)))</f>
        <v>MODERADO</v>
      </c>
      <c r="Z15" s="77" t="str">
        <f>VLOOKUP(Y15,'TABLA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6" spans="1:26" ht="133.5" customHeight="1" x14ac:dyDescent="0.25">
      <c r="A16" s="130"/>
      <c r="B16" s="130"/>
      <c r="C16" s="130"/>
      <c r="D16" s="130"/>
      <c r="E16" s="130"/>
      <c r="F16" s="130"/>
      <c r="G16" s="130"/>
      <c r="H16" s="130"/>
      <c r="I16" s="79" t="s">
        <v>88</v>
      </c>
      <c r="J16" s="78" t="s">
        <v>232</v>
      </c>
      <c r="K16" s="79" t="s">
        <v>89</v>
      </c>
      <c r="L16" s="89" t="s">
        <v>184</v>
      </c>
      <c r="M16" s="90">
        <f>VLOOKUP(L16,'MAPAS DE RIESGOS INHER Y RESID'!$E$3:$F$7,2,FALSE)</f>
        <v>2</v>
      </c>
      <c r="N16" s="89" t="s">
        <v>188</v>
      </c>
      <c r="O16" s="90">
        <f>VLOOKUP(N16,'MAPAS DE RIESGOS INHER Y RESID'!$O$3:$P$7,2,FALSE)</f>
        <v>16</v>
      </c>
      <c r="P16" s="90">
        <f t="shared" si="0"/>
        <v>32</v>
      </c>
      <c r="Q16" s="89" t="str">
        <f>IF(OR('MAPAS DE RIESGOS INHER Y RESID'!$G$7=P16,P16&lt;'MAPAS DE RIESGOS INHER Y RESID'!$G$3+1),'MAPAS DE RIESGOS INHER Y RESID'!$M$6,IF(OR('MAPAS DE RIESGOS INHER Y RESID'!$H$5=P16,P16&lt;'MAPAS DE RIESGOS INHER Y RESID'!$I$5+1),'MAPAS DE RIESGOS INHER Y RESID'!$M$5,IF(OR('MAPAS DE RIESGOS INHER Y RESID'!$I$4=P16,P16&lt;'MAPAS DE RIESGOS INHER Y RESID'!$J$4+1),'MAPAS DE RIESGOS INHER Y RESID'!$M$4,'MAPAS DE RIESGOS INHER Y RESID'!$M$3)))</f>
        <v>MODERADO</v>
      </c>
      <c r="R16" s="77" t="s">
        <v>286</v>
      </c>
      <c r="S16" s="77"/>
      <c r="T16" s="77"/>
      <c r="U16" s="77"/>
      <c r="V16" s="89" t="s">
        <v>178</v>
      </c>
      <c r="W16" s="91">
        <f>VLOOKUP(V16,'MAPAS DE RIESGOS INHER Y RESID'!$E$16:$F$18,2,FALSE)</f>
        <v>0.4</v>
      </c>
      <c r="X16" s="92">
        <f t="shared" si="1"/>
        <v>19.2</v>
      </c>
      <c r="Y16" s="89" t="str">
        <f>IF(OR('MAPAS DE RIESGOS INHER Y RESID'!$G$18=X16,X16&lt;'MAPAS DE RIESGOS INHER Y RESID'!$G$16+1),'MAPAS DE RIESGOS INHER Y RESID'!$M$19,IF(OR('MAPAS DE RIESGOS INHER Y RESID'!$H$17=X16,X16&lt;'MAPAS DE RIESGOS INHER Y RESID'!$I$18+1),'MAPAS DE RIESGOS INHER Y RESID'!$M$18,IF(OR('MAPAS DE RIESGOS INHER Y RESID'!$I$17=X16,X16&lt;'MAPAS DE RIESGOS INHER Y RESID'!$J$17+1),'MAPAS DE RIESGOS INHER Y RESID'!$M$17,'MAPAS DE RIESGOS INHER Y RESID'!$M$16)))</f>
        <v>MODERADO</v>
      </c>
      <c r="Z16" s="77" t="str">
        <f>VLOOKUP(Y16,'TABLA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" spans="1:26" ht="133.5" customHeight="1" x14ac:dyDescent="0.25">
      <c r="A17" s="130"/>
      <c r="B17" s="130"/>
      <c r="C17" s="130"/>
      <c r="D17" s="130"/>
      <c r="E17" s="130"/>
      <c r="F17" s="130"/>
      <c r="G17" s="130"/>
      <c r="H17" s="130"/>
      <c r="I17" s="79" t="s">
        <v>101</v>
      </c>
      <c r="J17" s="78" t="s">
        <v>290</v>
      </c>
      <c r="K17" s="79" t="s">
        <v>102</v>
      </c>
      <c r="L17" s="89" t="s">
        <v>178</v>
      </c>
      <c r="M17" s="90">
        <f>VLOOKUP(L17,'MAPAS DE RIESGOS INHER Y RESID'!$E$3:$F$7,2,FALSE)</f>
        <v>3</v>
      </c>
      <c r="N17" s="89" t="s">
        <v>188</v>
      </c>
      <c r="O17" s="90">
        <f>VLOOKUP(N17,'MAPAS DE RIESGOS INHER Y RESID'!$O$3:$P$7,2,FALSE)</f>
        <v>16</v>
      </c>
      <c r="P17" s="90">
        <f t="shared" si="0"/>
        <v>48</v>
      </c>
      <c r="Q17" s="89" t="str">
        <f>IF(OR('MAPAS DE RIESGOS INHER Y RESID'!$G$7=P17,P17&lt;'MAPAS DE RIESGOS INHER Y RESID'!$G$3+1),'MAPAS DE RIESGOS INHER Y RESID'!$M$6,IF(OR('MAPAS DE RIESGOS INHER Y RESID'!$H$5=P17,P17&lt;'MAPAS DE RIESGOS INHER Y RESID'!$I$5+1),'MAPAS DE RIESGOS INHER Y RESID'!$M$5,IF(OR('MAPAS DE RIESGOS INHER Y RESID'!$I$4=P17,P17&lt;'MAPAS DE RIESGOS INHER Y RESID'!$J$4+1),'MAPAS DE RIESGOS INHER Y RESID'!$M$4,'MAPAS DE RIESGOS INHER Y RESID'!$M$3)))</f>
        <v>MODERADO</v>
      </c>
      <c r="R17" s="77"/>
      <c r="S17" s="77" t="s">
        <v>288</v>
      </c>
      <c r="T17" s="77"/>
      <c r="U17" s="77" t="s">
        <v>287</v>
      </c>
      <c r="V17" s="89" t="s">
        <v>178</v>
      </c>
      <c r="W17" s="91">
        <f>VLOOKUP(V17,'MAPAS DE RIESGOS INHER Y RESID'!$E$16:$F$18,2,FALSE)</f>
        <v>0.4</v>
      </c>
      <c r="X17" s="92">
        <f t="shared" si="1"/>
        <v>28.799999999999997</v>
      </c>
      <c r="Y17" s="89" t="str">
        <f>IF(OR('MAPAS DE RIESGOS INHER Y RESID'!$G$18=X17,X17&lt;'MAPAS DE RIESGOS INHER Y RESID'!$G$16+1),'MAPAS DE RIESGOS INHER Y RESID'!$M$19,IF(OR('MAPAS DE RIESGOS INHER Y RESID'!$H$17=X17,X17&lt;'MAPAS DE RIESGOS INHER Y RESID'!$I$18+1),'MAPAS DE RIESGOS INHER Y RESID'!$M$18,IF(OR('MAPAS DE RIESGOS INHER Y RESID'!$I$17=X17,X17&lt;'MAPAS DE RIESGOS INHER Y RESID'!$J$17+1),'MAPAS DE RIESGOS INHER Y RESID'!$M$17,'MAPAS DE RIESGOS INHER Y RESID'!$M$16)))</f>
        <v>MODERADO</v>
      </c>
      <c r="Z17" s="77" t="str">
        <f>VLOOKUP(Y17,'TABLA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8" spans="1:26" ht="133.5" customHeight="1" x14ac:dyDescent="0.25">
      <c r="A18" s="130"/>
      <c r="B18" s="130"/>
      <c r="C18" s="130"/>
      <c r="D18" s="130"/>
      <c r="E18" s="130"/>
      <c r="F18" s="130"/>
      <c r="G18" s="130"/>
      <c r="H18" s="130"/>
      <c r="I18" s="117" t="s">
        <v>114</v>
      </c>
      <c r="J18" s="118" t="s">
        <v>301</v>
      </c>
      <c r="K18" s="79" t="s">
        <v>115</v>
      </c>
      <c r="L18" s="89" t="s">
        <v>178</v>
      </c>
      <c r="M18" s="90">
        <f>VLOOKUP(L18,'MAPAS DE RIESGOS INHER Y RESID'!$E$3:$F$7,2,FALSE)</f>
        <v>3</v>
      </c>
      <c r="N18" s="89" t="s">
        <v>188</v>
      </c>
      <c r="O18" s="90">
        <f>VLOOKUP(N18,'MAPAS DE RIESGOS INHER Y RESID'!$O$3:$P$7,2,FALSE)</f>
        <v>16</v>
      </c>
      <c r="P18" s="90">
        <f t="shared" si="0"/>
        <v>48</v>
      </c>
      <c r="Q18" s="89" t="str">
        <f>IF(OR('MAPAS DE RIESGOS INHER Y RESID'!$G$7=P18,P18&lt;'MAPAS DE RIESGOS INHER Y RESID'!$G$3+1),'MAPAS DE RIESGOS INHER Y RESID'!$M$6,IF(OR('MAPAS DE RIESGOS INHER Y RESID'!$H$5=P18,P18&lt;'MAPAS DE RIESGOS INHER Y RESID'!$I$5+1),'MAPAS DE RIESGOS INHER Y RESID'!$M$5,IF(OR('MAPAS DE RIESGOS INHER Y RESID'!$I$4=P18,P18&lt;'MAPAS DE RIESGOS INHER Y RESID'!$J$4+1),'MAPAS DE RIESGOS INHER Y RESID'!$M$4,'MAPAS DE RIESGOS INHER Y RESID'!$M$3)))</f>
        <v>MODERADO</v>
      </c>
      <c r="R18" s="77" t="s">
        <v>302</v>
      </c>
      <c r="S18" s="77"/>
      <c r="T18" s="77"/>
      <c r="U18" s="77"/>
      <c r="V18" s="89" t="s">
        <v>178</v>
      </c>
      <c r="W18" s="91">
        <f>VLOOKUP(V18,'MAPAS DE RIESGOS INHER Y RESID'!$E$16:$F$18,2,FALSE)</f>
        <v>0.4</v>
      </c>
      <c r="X18" s="92">
        <f t="shared" si="1"/>
        <v>28.799999999999997</v>
      </c>
      <c r="Y18" s="89" t="str">
        <f>IF(OR('MAPAS DE RIESGOS INHER Y RESID'!$G$18=X18,X18&lt;'MAPAS DE RIESGOS INHER Y RESID'!$G$16+1),'MAPAS DE RIESGOS INHER Y RESID'!$M$19,IF(OR('MAPAS DE RIESGOS INHER Y RESID'!$H$17=X18,X18&lt;'MAPAS DE RIESGOS INHER Y RESID'!$I$18+1),'MAPAS DE RIESGOS INHER Y RESID'!$M$18,IF(OR('MAPAS DE RIESGOS INHER Y RESID'!$I$17=X18,X18&lt;'MAPAS DE RIESGOS INHER Y RESID'!$J$17+1),'MAPAS DE RIESGOS INHER Y RESID'!$M$17,'MAPAS DE RIESGOS INHER Y RESID'!$M$16)))</f>
        <v>MODERADO</v>
      </c>
      <c r="Z18" s="77" t="str">
        <f>VLOOKUP(Y18,'TABLA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9" spans="1:26" ht="133.5" customHeight="1" x14ac:dyDescent="0.25">
      <c r="A19" s="130"/>
      <c r="B19" s="130"/>
      <c r="C19" s="130"/>
      <c r="D19" s="130"/>
      <c r="E19" s="130"/>
      <c r="F19" s="130"/>
      <c r="G19" s="130"/>
      <c r="H19" s="130"/>
      <c r="I19" s="117" t="s">
        <v>215</v>
      </c>
      <c r="J19" s="118" t="s">
        <v>303</v>
      </c>
      <c r="K19" s="79" t="s">
        <v>118</v>
      </c>
      <c r="L19" s="89" t="s">
        <v>178</v>
      </c>
      <c r="M19" s="90">
        <f>VLOOKUP(L19,'MAPAS DE RIESGOS INHER Y RESID'!$E$3:$F$7,2,FALSE)</f>
        <v>3</v>
      </c>
      <c r="N19" s="89" t="s">
        <v>188</v>
      </c>
      <c r="O19" s="90">
        <f>VLOOKUP(N19,'MAPAS DE RIESGOS INHER Y RESID'!$O$3:$P$7,2,FALSE)</f>
        <v>16</v>
      </c>
      <c r="P19" s="90">
        <f t="shared" si="0"/>
        <v>48</v>
      </c>
      <c r="Q19" s="89" t="str">
        <f>IF(OR('MAPAS DE RIESGOS INHER Y RESID'!$G$7=P19,P19&lt;'MAPAS DE RIESGOS INHER Y RESID'!$G$3+1),'MAPAS DE RIESGOS INHER Y RESID'!$M$6,IF(OR('MAPAS DE RIESGOS INHER Y RESID'!$H$5=P19,P19&lt;'MAPAS DE RIESGOS INHER Y RESID'!$I$5+1),'MAPAS DE RIESGOS INHER Y RESID'!$M$5,IF(OR('MAPAS DE RIESGOS INHER Y RESID'!$I$4=P19,P19&lt;'MAPAS DE RIESGOS INHER Y RESID'!$J$4+1),'MAPAS DE RIESGOS INHER Y RESID'!$M$4,'MAPAS DE RIESGOS INHER Y RESID'!$M$3)))</f>
        <v>MODERADO</v>
      </c>
      <c r="R19" s="77"/>
      <c r="S19" s="77"/>
      <c r="T19" s="77"/>
      <c r="U19" s="77"/>
      <c r="V19" s="89"/>
      <c r="W19" s="91" t="e">
        <f>VLOOKUP(V19,'MAPAS DE RIESGOS INHER Y RESID'!$E$16:$F$18,2,FALSE)</f>
        <v>#N/A</v>
      </c>
      <c r="X19" s="92" t="e">
        <f t="shared" si="1"/>
        <v>#N/A</v>
      </c>
      <c r="Y19" s="89" t="e">
        <f>IF(OR('MAPAS DE RIESGOS INHER Y RESID'!$G$18=X19,X19&lt;'MAPAS DE RIESGOS INHER Y RESID'!$G$16+1),'MAPAS DE RIESGOS INHER Y RESID'!$M$19,IF(OR('MAPAS DE RIESGOS INHER Y RESID'!$H$17=X19,X19&lt;'MAPAS DE RIESGOS INHER Y RESID'!$I$18+1),'MAPAS DE RIESGOS INHER Y RESID'!$M$18,IF(OR('MAPAS DE RIESGOS INHER Y RESID'!$I$17=X19,X19&lt;'MAPAS DE RIESGOS INHER Y RESID'!$J$17+1),'MAPAS DE RIESGOS INHER Y RESID'!$M$17,'MAPAS DE RIESGOS INHER Y RESID'!$M$16)))</f>
        <v>#N/A</v>
      </c>
      <c r="Z19" s="77" t="e">
        <f>VLOOKUP(Y19,'TABLA DE CRITERIOS'!$A$25:$B$28,2,FALSE)</f>
        <v>#N/A</v>
      </c>
    </row>
    <row r="20" spans="1:26" ht="133.5" customHeight="1" x14ac:dyDescent="0.25">
      <c r="A20" s="130"/>
      <c r="B20" s="130"/>
      <c r="C20" s="130"/>
      <c r="D20" s="130"/>
      <c r="E20" s="130"/>
      <c r="F20" s="130"/>
      <c r="G20" s="130"/>
      <c r="H20" s="130"/>
      <c r="I20" s="117" t="s">
        <v>217</v>
      </c>
      <c r="J20" s="118" t="s">
        <v>304</v>
      </c>
      <c r="K20" s="79" t="s">
        <v>118</v>
      </c>
      <c r="L20" s="89"/>
      <c r="M20" s="90" t="e">
        <f>VLOOKUP(L20,'MAPAS DE RIESGOS INHER Y RESID'!$E$3:$F$7,2,FALSE)</f>
        <v>#N/A</v>
      </c>
      <c r="N20" s="89"/>
      <c r="O20" s="90" t="e">
        <f>VLOOKUP(N20,'MAPAS DE RIESGOS INHER Y RESID'!$O$3:$P$7,2,FALSE)</f>
        <v>#N/A</v>
      </c>
      <c r="P20" s="90" t="e">
        <f t="shared" si="0"/>
        <v>#N/A</v>
      </c>
      <c r="Q20" s="89" t="e">
        <f>IF(OR('MAPAS DE RIESGOS INHER Y RESID'!$G$7=P20,P20&lt;'MAPAS DE RIESGOS INHER Y RESID'!$G$3+1),'MAPAS DE RIESGOS INHER Y RESID'!$M$6,IF(OR('MAPAS DE RIESGOS INHER Y RESID'!$H$5=P20,P20&lt;'MAPAS DE RIESGOS INHER Y RESID'!$I$5+1),'MAPAS DE RIESGOS INHER Y RESID'!$M$5,IF(OR('MAPAS DE RIESGOS INHER Y RESID'!$I$4=P20,P20&lt;'MAPAS DE RIESGOS INHER Y RESID'!$J$4+1),'MAPAS DE RIESGOS INHER Y RESID'!$M$4,'MAPAS DE RIESGOS INHER Y RESID'!$M$3)))</f>
        <v>#N/A</v>
      </c>
      <c r="R20" s="77"/>
      <c r="S20" s="77"/>
      <c r="T20" s="77"/>
      <c r="U20" s="77"/>
      <c r="V20" s="89"/>
      <c r="W20" s="91" t="e">
        <f>VLOOKUP(V20,'MAPAS DE RIESGOS INHER Y RESID'!$E$16:$F$18,2,FALSE)</f>
        <v>#N/A</v>
      </c>
      <c r="X20" s="92" t="e">
        <f t="shared" si="1"/>
        <v>#N/A</v>
      </c>
      <c r="Y20" s="89" t="e">
        <f>IF(OR('MAPAS DE RIESGOS INHER Y RESID'!$G$18=X20,X20&lt;'MAPAS DE RIESGOS INHER Y RESID'!$G$16+1),'MAPAS DE RIESGOS INHER Y RESID'!$M$19,IF(OR('MAPAS DE RIESGOS INHER Y RESID'!$H$17=X20,X20&lt;'MAPAS DE RIESGOS INHER Y RESID'!$I$18+1),'MAPAS DE RIESGOS INHER Y RESID'!$M$18,IF(OR('MAPAS DE RIESGOS INHER Y RESID'!$I$17=X20,X20&lt;'MAPAS DE RIESGOS INHER Y RESID'!$J$17+1),'MAPAS DE RIESGOS INHER Y RESID'!$M$17,'MAPAS DE RIESGOS INHER Y RESID'!$M$16)))</f>
        <v>#N/A</v>
      </c>
      <c r="Z20" s="77" t="e">
        <f>VLOOKUP(Y20,'TABLA DE CRITERIOS'!$A$25:$B$28,2,FALSE)</f>
        <v>#N/A</v>
      </c>
    </row>
    <row r="21" spans="1:26" ht="133.5" customHeight="1" x14ac:dyDescent="0.25">
      <c r="A21" s="130"/>
      <c r="B21" s="130"/>
      <c r="C21" s="130"/>
      <c r="D21" s="130"/>
      <c r="E21" s="130"/>
      <c r="F21" s="130"/>
      <c r="G21" s="130"/>
      <c r="H21" s="130"/>
      <c r="I21" s="79" t="s">
        <v>210</v>
      </c>
      <c r="J21" s="78" t="s">
        <v>270</v>
      </c>
      <c r="K21" s="79" t="s">
        <v>108</v>
      </c>
      <c r="L21" s="89" t="s">
        <v>184</v>
      </c>
      <c r="M21" s="90">
        <f>VLOOKUP(L21,'MAPAS DE RIESGOS INHER Y RESID'!$E$3:$F$7,2,FALSE)</f>
        <v>2</v>
      </c>
      <c r="N21" s="89" t="s">
        <v>187</v>
      </c>
      <c r="O21" s="90">
        <f>VLOOKUP(N21,'MAPAS DE RIESGOS INHER Y RESID'!$O$3:$P$7,2,FALSE)</f>
        <v>4</v>
      </c>
      <c r="P21" s="90">
        <f t="shared" si="0"/>
        <v>8</v>
      </c>
      <c r="Q21" s="89" t="str">
        <f>IF(OR('MAPAS DE RIESGOS INHER Y RESID'!$G$7=P21,P21&lt;'MAPAS DE RIESGOS INHER Y RESID'!$G$3+1),'MAPAS DE RIESGOS INHER Y RESID'!$M$6,IF(OR('MAPAS DE RIESGOS INHER Y RESID'!$H$5=P21,P21&lt;'MAPAS DE RIESGOS INHER Y RESID'!$I$5+1),'MAPAS DE RIESGOS INHER Y RESID'!$M$5,IF(OR('MAPAS DE RIESGOS INHER Y RESID'!$I$4=P21,P21&lt;'MAPAS DE RIESGOS INHER Y RESID'!$J$4+1),'MAPAS DE RIESGOS INHER Y RESID'!$M$4,'MAPAS DE RIESGOS INHER Y RESID'!$M$3)))</f>
        <v>BAJO</v>
      </c>
      <c r="R21" s="77"/>
      <c r="S21" s="77"/>
      <c r="T21" s="77"/>
      <c r="U21" s="77" t="s">
        <v>289</v>
      </c>
      <c r="V21" s="89" t="s">
        <v>178</v>
      </c>
      <c r="W21" s="91">
        <f>VLOOKUP(V21,'MAPAS DE RIESGOS INHER Y RESID'!$E$16:$F$18,2,FALSE)</f>
        <v>0.4</v>
      </c>
      <c r="X21" s="92">
        <f t="shared" si="1"/>
        <v>4.8</v>
      </c>
      <c r="Y21" s="89" t="str">
        <f>IF(OR('MAPAS DE RIESGOS INHER Y RESID'!$G$18=X21,X21&lt;'MAPAS DE RIESGOS INHER Y RESID'!$G$16+1),'MAPAS DE RIESGOS INHER Y RESID'!$M$19,IF(OR('MAPAS DE RIESGOS INHER Y RESID'!$H$17=X21,X21&lt;'MAPAS DE RIESGOS INHER Y RESID'!$I$18+1),'MAPAS DE RIESGOS INHER Y RESID'!$M$18,IF(OR('MAPAS DE RIESGOS INHER Y RESID'!$I$17=X21,X21&lt;'MAPAS DE RIESGOS INHER Y RESID'!$J$17+1),'MAPAS DE RIESGOS INHER Y RESID'!$M$17,'MAPAS DE RIESGOS INHER Y RESID'!$M$16)))</f>
        <v>BAJO</v>
      </c>
      <c r="Z21" s="77" t="str">
        <f>VLOOKUP(Y21,'TABLA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</sheetData>
  <autoFilter ref="A5:Z5"/>
  <mergeCells count="26">
    <mergeCell ref="A1:B1"/>
    <mergeCell ref="C1:Y1"/>
    <mergeCell ref="B2:Z2"/>
    <mergeCell ref="B3:Z3"/>
    <mergeCell ref="A4:A5"/>
    <mergeCell ref="B4:C4"/>
    <mergeCell ref="D4:G4"/>
    <mergeCell ref="H4:H5"/>
    <mergeCell ref="I4:I5"/>
    <mergeCell ref="J4:J5"/>
    <mergeCell ref="Y4:Y5"/>
    <mergeCell ref="Z4:Z5"/>
    <mergeCell ref="Q4:Q5"/>
    <mergeCell ref="R4:U4"/>
    <mergeCell ref="V4:V5"/>
    <mergeCell ref="X4:X5"/>
    <mergeCell ref="A6:A21"/>
    <mergeCell ref="B6:B21"/>
    <mergeCell ref="C6:C21"/>
    <mergeCell ref="D6:D21"/>
    <mergeCell ref="E6:E21"/>
    <mergeCell ref="F6:F21"/>
    <mergeCell ref="G6:G21"/>
    <mergeCell ref="H6:H21"/>
    <mergeCell ref="K4:K5"/>
    <mergeCell ref="L4:O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C5EC97BD-B2FF-4BB3-BAEF-B82ACE12237E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" operator="equal" id="{E60939A4-C49A-42F9-8980-1CF0CAFE4C51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" operator="equal" id="{D5DFD9E4-E887-460B-BEDA-3EFA9366383C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" operator="equal" id="{F98A6072-AAF7-446C-9C35-5F1A47C5BEF7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" operator="equal" id="{FFFF57F8-D112-4727-9445-DCA470EC8219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L6:L21</xm:sqref>
        </x14:conditionalFormatting>
        <x14:conditionalFormatting xmlns:xm="http://schemas.microsoft.com/office/excel/2006/main">
          <x14:cfRule type="cellIs" priority="1" operator="equal" id="{2CE073B2-04D8-4447-81E6-5ED0CCC93BE8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" operator="equal" id="{DBF64F18-9C44-4491-8C38-913C9347025D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" operator="equal" id="{5C3555E1-0F0B-415B-B5DF-ED283C3625C5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" operator="equal" id="{BE49DF85-585B-4BB6-8680-44C3F3EF480B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" operator="equal" id="{81BC1E06-8DC1-4A19-B686-72605B31AE3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N6:N21</xm:sqref>
        </x14:conditionalFormatting>
        <x14:conditionalFormatting xmlns:xm="http://schemas.microsoft.com/office/excel/2006/main">
          <x14:cfRule type="cellIs" priority="11" operator="equal" id="{1F01F567-942C-41D1-8D83-BC1996BA79B4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" operator="equal" id="{378F9CCF-1B89-45B0-A79C-9037441158A9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" operator="equal" id="{FABAC8C5-EFE1-4638-B0B6-E44AB9BB6B8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" operator="equal" id="{E1BA4D8A-1D91-4149-AD63-8FCFC3F37B6B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V6:V21 Q6:Q21 Y6:Y21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'MAPAS DE RIESGOS INHER Y RESID'!$E$16:$E$18</xm:f>
          </x14:formula1>
          <xm:sqref>V6:V21</xm:sqref>
        </x14:dataValidation>
        <x14:dataValidation type="list" allowBlank="1" showInputMessage="1" showErrorMessage="1">
          <x14:formula1>
            <xm:f>'MAPAS DE RIESGOS INHER Y RESID'!$G$9:$K$9</xm:f>
          </x14:formula1>
          <xm:sqref>N6:N21</xm:sqref>
        </x14:dataValidation>
        <x14:dataValidation type="list" allowBlank="1" showInputMessage="1" showErrorMessage="1">
          <x14:formula1>
            <xm:f>'MAPAS DE RIESGOS INHER Y RESID'!$E$3:$E$7</xm:f>
          </x14:formula1>
          <xm:sqref>L6:L21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DE722"/>
  </sheetPr>
  <dimension ref="A1:Z18"/>
  <sheetViews>
    <sheetView topLeftCell="I1" zoomScale="55" zoomScaleNormal="55" workbookViewId="0">
      <selection activeCell="Z6" sqref="Z6"/>
    </sheetView>
  </sheetViews>
  <sheetFormatPr baseColWidth="10" defaultColWidth="11.42578125" defaultRowHeight="19.5" x14ac:dyDescent="0.25"/>
  <cols>
    <col min="1" max="1" width="30.140625" style="29" customWidth="1"/>
    <col min="2" max="2" width="8" style="30" customWidth="1"/>
    <col min="3" max="3" width="9" style="30" customWidth="1"/>
    <col min="4" max="6" width="3.42578125" style="31" customWidth="1"/>
    <col min="7" max="7" width="3.42578125" style="30" customWidth="1"/>
    <col min="8" max="8" width="20.7109375" style="30" customWidth="1"/>
    <col min="9" max="10" width="26.42578125" style="30" customWidth="1"/>
    <col min="11" max="11" width="30.42578125" style="30" customWidth="1"/>
    <col min="12" max="13" width="6.85546875" style="31" customWidth="1"/>
    <col min="14" max="17" width="11.42578125" style="31" customWidth="1"/>
    <col min="18" max="18" width="23.7109375" style="30" customWidth="1"/>
    <col min="19" max="19" width="24.42578125" style="30" customWidth="1"/>
    <col min="20" max="20" width="24.7109375" style="30" customWidth="1"/>
    <col min="21" max="21" width="27.5703125" style="30" customWidth="1"/>
    <col min="22" max="22" width="6.42578125" style="31" customWidth="1"/>
    <col min="23" max="23" width="13.28515625" style="31" customWidth="1"/>
    <col min="24" max="24" width="14.42578125" style="31" customWidth="1"/>
    <col min="25" max="25" width="8.28515625" style="31" customWidth="1"/>
    <col min="26" max="26" width="39.140625" style="32" customWidth="1"/>
    <col min="27" max="16384" width="11.42578125" style="23"/>
  </cols>
  <sheetData>
    <row r="1" spans="1:26" ht="85.5" customHeight="1" x14ac:dyDescent="0.25">
      <c r="A1" s="135"/>
      <c r="B1" s="136"/>
      <c r="C1" s="134" t="s">
        <v>205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06" t="s">
        <v>299</v>
      </c>
    </row>
    <row r="2" spans="1:26" s="24" customFormat="1" ht="30.75" customHeight="1" x14ac:dyDescent="0.25">
      <c r="A2" s="114" t="s">
        <v>146</v>
      </c>
      <c r="B2" s="147" t="s">
        <v>259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9"/>
    </row>
    <row r="3" spans="1:26" s="25" customFormat="1" ht="37.5" customHeight="1" x14ac:dyDescent="0.25">
      <c r="A3" s="81" t="s">
        <v>147</v>
      </c>
      <c r="B3" s="150">
        <v>45237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9"/>
    </row>
    <row r="4" spans="1:26" s="26" customFormat="1" ht="41.25" customHeight="1" x14ac:dyDescent="0.25">
      <c r="A4" s="137" t="s">
        <v>201</v>
      </c>
      <c r="B4" s="138" t="s">
        <v>193</v>
      </c>
      <c r="C4" s="139"/>
      <c r="D4" s="138" t="s">
        <v>2</v>
      </c>
      <c r="E4" s="140"/>
      <c r="F4" s="140"/>
      <c r="G4" s="139"/>
      <c r="H4" s="141" t="s">
        <v>7</v>
      </c>
      <c r="I4" s="143" t="s">
        <v>204</v>
      </c>
      <c r="J4" s="143" t="s">
        <v>203</v>
      </c>
      <c r="K4" s="143" t="s">
        <v>142</v>
      </c>
      <c r="L4" s="122" t="s">
        <v>202</v>
      </c>
      <c r="M4" s="123"/>
      <c r="N4" s="123"/>
      <c r="O4" s="124"/>
      <c r="P4" s="82"/>
      <c r="Q4" s="151" t="s">
        <v>148</v>
      </c>
      <c r="R4" s="153" t="s">
        <v>149</v>
      </c>
      <c r="S4" s="153"/>
      <c r="T4" s="153"/>
      <c r="U4" s="153"/>
      <c r="V4" s="151" t="s">
        <v>191</v>
      </c>
      <c r="W4" s="115"/>
      <c r="X4" s="145" t="s">
        <v>198</v>
      </c>
      <c r="Y4" s="151" t="s">
        <v>143</v>
      </c>
      <c r="Z4" s="125" t="s">
        <v>144</v>
      </c>
    </row>
    <row r="5" spans="1:26" s="26" customFormat="1" ht="147.94999999999999" customHeight="1" x14ac:dyDescent="0.25">
      <c r="A5" s="137"/>
      <c r="B5" s="84" t="s">
        <v>0</v>
      </c>
      <c r="C5" s="84" t="s">
        <v>1</v>
      </c>
      <c r="D5" s="85" t="s">
        <v>3</v>
      </c>
      <c r="E5" s="85" t="s">
        <v>4</v>
      </c>
      <c r="F5" s="85" t="s">
        <v>5</v>
      </c>
      <c r="G5" s="86" t="s">
        <v>6</v>
      </c>
      <c r="H5" s="142"/>
      <c r="I5" s="144"/>
      <c r="J5" s="144" t="s">
        <v>8</v>
      </c>
      <c r="K5" s="144" t="s">
        <v>9</v>
      </c>
      <c r="L5" s="85" t="s">
        <v>126</v>
      </c>
      <c r="M5" s="85" t="s">
        <v>194</v>
      </c>
      <c r="N5" s="85" t="s">
        <v>142</v>
      </c>
      <c r="O5" s="85" t="s">
        <v>195</v>
      </c>
      <c r="P5" s="85" t="s">
        <v>196</v>
      </c>
      <c r="Q5" s="152"/>
      <c r="R5" s="88" t="s">
        <v>150</v>
      </c>
      <c r="S5" s="88" t="s">
        <v>151</v>
      </c>
      <c r="T5" s="88" t="s">
        <v>152</v>
      </c>
      <c r="U5" s="88" t="s">
        <v>153</v>
      </c>
      <c r="V5" s="152"/>
      <c r="W5" s="116" t="s">
        <v>197</v>
      </c>
      <c r="X5" s="146"/>
      <c r="Y5" s="152"/>
      <c r="Z5" s="126"/>
    </row>
    <row r="6" spans="1:26" s="28" customFormat="1" ht="156" customHeight="1" x14ac:dyDescent="0.25">
      <c r="A6" s="130" t="s">
        <v>260</v>
      </c>
      <c r="B6" s="130" t="s">
        <v>199</v>
      </c>
      <c r="C6" s="130"/>
      <c r="D6" s="130" t="s">
        <v>199</v>
      </c>
      <c r="E6" s="130"/>
      <c r="F6" s="130"/>
      <c r="G6" s="130" t="s">
        <v>199</v>
      </c>
      <c r="H6" s="130" t="s">
        <v>271</v>
      </c>
      <c r="I6" s="79" t="s">
        <v>26</v>
      </c>
      <c r="J6" s="78" t="s">
        <v>261</v>
      </c>
      <c r="K6" s="79" t="s">
        <v>24</v>
      </c>
      <c r="L6" s="89" t="s">
        <v>184</v>
      </c>
      <c r="M6" s="90">
        <f>VLOOKUP(L6,'MAPAS DE RIESGOS INHER Y RESID'!$E$3:$F$7,2,FALSE)</f>
        <v>2</v>
      </c>
      <c r="N6" s="89" t="s">
        <v>189</v>
      </c>
      <c r="O6" s="90">
        <f>VLOOKUP(N6,'MAPAS DE RIESGOS INHER Y RESID'!$O$3:$P$7,2,FALSE)</f>
        <v>256</v>
      </c>
      <c r="P6" s="90">
        <f>M6*O6</f>
        <v>512</v>
      </c>
      <c r="Q6" s="89" t="str">
        <f>IF(OR('MAPAS DE RIESGOS INHER Y RESID'!$G$7=P6,P6&lt;'MAPAS DE RIESGOS INHER Y RESID'!$G$3+1),'MAPAS DE RIESGOS INHER Y RESID'!$M$6,IF(OR('MAPAS DE RIESGOS INHER Y RESID'!$H$5=P6,P6&lt;'MAPAS DE RIESGOS INHER Y RESID'!$I$5+1),'MAPAS DE RIESGOS INHER Y RESID'!$M$5,IF(OR('MAPAS DE RIESGOS INHER Y RESID'!$I$4=P6,P6&lt;'MAPAS DE RIESGOS INHER Y RESID'!$J$4+1),'MAPAS DE RIESGOS INHER Y RESID'!$M$4,'MAPAS DE RIESGOS INHER Y RESID'!$M$3)))</f>
        <v>ALTO</v>
      </c>
      <c r="R6" s="77"/>
      <c r="S6" s="77"/>
      <c r="T6" s="77" t="s">
        <v>272</v>
      </c>
      <c r="U6" s="27" t="s">
        <v>258</v>
      </c>
      <c r="V6" s="89" t="s">
        <v>179</v>
      </c>
      <c r="W6" s="91">
        <f>VLOOKUP(V6,'MAPAS DE RIESGOS INHER Y RESID'!$E$16:$F$18,2,FALSE)</f>
        <v>0.9</v>
      </c>
      <c r="X6" s="92">
        <f>P6-(W6*P6)</f>
        <v>51.199999999999989</v>
      </c>
      <c r="Y6" s="89" t="str">
        <f>IF(OR('MAPAS DE RIESGOS INHER Y RESID'!$G$18=X6,X6&lt;'MAPAS DE RIESGOS INHER Y RESID'!$G$16+1),'MAPAS DE RIESGOS INHER Y RESID'!$M$19,IF(OR('MAPAS DE RIESGOS INHER Y RESID'!$H$17=X6,X6&lt;'MAPAS DE RIESGOS INHER Y RESID'!$I$18+1),'MAPAS DE RIESGOS INHER Y RESID'!$M$18,IF(OR('MAPAS DE RIESGOS INHER Y RESID'!$I$17=X6,X6&lt;'MAPAS DE RIESGOS INHER Y RESID'!$J$17+1),'MAPAS DE RIESGOS INHER Y RESID'!$M$17,'MAPAS DE RIESGOS INHER Y RESID'!$M$16)))</f>
        <v>MODERADO</v>
      </c>
      <c r="Z6" s="77" t="str">
        <f>VLOOKUP(Y6,'TABLA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" spans="1:26" s="28" customFormat="1" ht="141" customHeight="1" x14ac:dyDescent="0.25">
      <c r="A7" s="130"/>
      <c r="B7" s="130"/>
      <c r="C7" s="130"/>
      <c r="D7" s="130"/>
      <c r="E7" s="130"/>
      <c r="F7" s="130"/>
      <c r="G7" s="130"/>
      <c r="H7" s="130"/>
      <c r="I7" s="79" t="s">
        <v>32</v>
      </c>
      <c r="J7" s="78" t="s">
        <v>230</v>
      </c>
      <c r="K7" s="79" t="s">
        <v>24</v>
      </c>
      <c r="L7" s="89" t="s">
        <v>178</v>
      </c>
      <c r="M7" s="90">
        <f>VLOOKUP(L7,'MAPAS DE RIESGOS INHER Y RESID'!$E$3:$F$7,2,FALSE)</f>
        <v>3</v>
      </c>
      <c r="N7" s="89" t="s">
        <v>188</v>
      </c>
      <c r="O7" s="90">
        <f>VLOOKUP(N7,'MAPAS DE RIESGOS INHER Y RESID'!$O$3:$P$7,2,FALSE)</f>
        <v>16</v>
      </c>
      <c r="P7" s="90">
        <f t="shared" ref="P7:P18" si="0">M7*O7</f>
        <v>48</v>
      </c>
      <c r="Q7" s="89" t="str">
        <f>IF(OR('MAPAS DE RIESGOS INHER Y RESID'!$G$7=P7,P7&lt;'MAPAS DE RIESGOS INHER Y RESID'!$G$3+1),'MAPAS DE RIESGOS INHER Y RESID'!$M$6,IF(OR('MAPAS DE RIESGOS INHER Y RESID'!$H$5=P7,P7&lt;'MAPAS DE RIESGOS INHER Y RESID'!$I$5+1),'MAPAS DE RIESGOS INHER Y RESID'!$M$5,IF(OR('MAPAS DE RIESGOS INHER Y RESID'!$I$4=P7,P7&lt;'MAPAS DE RIESGOS INHER Y RESID'!$J$4+1),'MAPAS DE RIESGOS INHER Y RESID'!$M$4,'MAPAS DE RIESGOS INHER Y RESID'!$M$3)))</f>
        <v>MODERADO</v>
      </c>
      <c r="R7" s="77"/>
      <c r="S7" s="77" t="s">
        <v>273</v>
      </c>
      <c r="T7" s="77" t="s">
        <v>272</v>
      </c>
      <c r="U7" s="27" t="s">
        <v>258</v>
      </c>
      <c r="V7" s="89" t="s">
        <v>179</v>
      </c>
      <c r="W7" s="91">
        <f>VLOOKUP(V7,'MAPAS DE RIESGOS INHER Y RESID'!$E$16:$F$18,2,FALSE)</f>
        <v>0.9</v>
      </c>
      <c r="X7" s="92">
        <f t="shared" ref="X7:X18" si="1">P7-(W7*P7)</f>
        <v>4.7999999999999972</v>
      </c>
      <c r="Y7" s="89" t="str">
        <f>IF(OR('MAPAS DE RIESGOS INHER Y RESID'!$G$18=X7,X7&lt;'MAPAS DE RIESGOS INHER Y RESID'!$G$16+1),'MAPAS DE RIESGOS INHER Y RESID'!$M$19,IF(OR('MAPAS DE RIESGOS INHER Y RESID'!$H$17=X7,X7&lt;'MAPAS DE RIESGOS INHER Y RESID'!$I$18+1),'MAPAS DE RIESGOS INHER Y RESID'!$M$18,IF(OR('MAPAS DE RIESGOS INHER Y RESID'!$I$17=X7,X7&lt;'MAPAS DE RIESGOS INHER Y RESID'!$J$17+1),'MAPAS DE RIESGOS INHER Y RESID'!$M$17,'MAPAS DE RIESGOS INHER Y RESID'!$M$16)))</f>
        <v>BAJO</v>
      </c>
      <c r="Z7" s="77" t="str">
        <f>VLOOKUP(Y7,'TABLA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" spans="1:26" s="28" customFormat="1" ht="141" customHeight="1" x14ac:dyDescent="0.25">
      <c r="A8" s="130"/>
      <c r="B8" s="130"/>
      <c r="C8" s="130"/>
      <c r="D8" s="130"/>
      <c r="E8" s="130"/>
      <c r="F8" s="130"/>
      <c r="G8" s="130"/>
      <c r="H8" s="130"/>
      <c r="I8" s="79" t="s">
        <v>16</v>
      </c>
      <c r="J8" s="78" t="s">
        <v>17</v>
      </c>
      <c r="K8" s="79" t="s">
        <v>18</v>
      </c>
      <c r="L8" s="89" t="s">
        <v>178</v>
      </c>
      <c r="M8" s="90">
        <f>VLOOKUP(L8,'MAPAS DE RIESGOS INHER Y RESID'!$E$3:$F$7,2,FALSE)</f>
        <v>3</v>
      </c>
      <c r="N8" s="89" t="s">
        <v>188</v>
      </c>
      <c r="O8" s="90">
        <f>VLOOKUP(N8,'MAPAS DE RIESGOS INHER Y RESID'!$O$3:$P$7,2,FALSE)</f>
        <v>16</v>
      </c>
      <c r="P8" s="90">
        <f t="shared" si="0"/>
        <v>48</v>
      </c>
      <c r="Q8" s="89" t="str">
        <f>IF(OR('MAPAS DE RIESGOS INHER Y RESID'!$G$7=P8,P8&lt;'MAPAS DE RIESGOS INHER Y RESID'!$G$3+1),'MAPAS DE RIESGOS INHER Y RESID'!$M$6,IF(OR('MAPAS DE RIESGOS INHER Y RESID'!$H$5=P8,P8&lt;'MAPAS DE RIESGOS INHER Y RESID'!$I$5+1),'MAPAS DE RIESGOS INHER Y RESID'!$M$5,IF(OR('MAPAS DE RIESGOS INHER Y RESID'!$I$4=P8,P8&lt;'MAPAS DE RIESGOS INHER Y RESID'!$J$4+1),'MAPAS DE RIESGOS INHER Y RESID'!$M$4,'MAPAS DE RIESGOS INHER Y RESID'!$M$3)))</f>
        <v>MODERADO</v>
      </c>
      <c r="R8" s="77"/>
      <c r="S8" s="77" t="s">
        <v>274</v>
      </c>
      <c r="T8" s="27" t="s">
        <v>275</v>
      </c>
      <c r="U8" s="27" t="s">
        <v>276</v>
      </c>
      <c r="V8" s="89" t="s">
        <v>179</v>
      </c>
      <c r="W8" s="91">
        <f>VLOOKUP(V8,'MAPAS DE RIESGOS INHER Y RESID'!$E$16:$F$18,2,FALSE)</f>
        <v>0.9</v>
      </c>
      <c r="X8" s="92">
        <f t="shared" si="1"/>
        <v>4.7999999999999972</v>
      </c>
      <c r="Y8" s="89" t="str">
        <f>IF(OR('MAPAS DE RIESGOS INHER Y RESID'!$G$18=X8,X8&lt;'MAPAS DE RIESGOS INHER Y RESID'!$G$16+1),'MAPAS DE RIESGOS INHER Y RESID'!$M$19,IF(OR('MAPAS DE RIESGOS INHER Y RESID'!$H$17=X8,X8&lt;'MAPAS DE RIESGOS INHER Y RESID'!$I$18+1),'MAPAS DE RIESGOS INHER Y RESID'!$M$18,IF(OR('MAPAS DE RIESGOS INHER Y RESID'!$I$17=X8,X8&lt;'MAPAS DE RIESGOS INHER Y RESID'!$J$17+1),'MAPAS DE RIESGOS INHER Y RESID'!$M$17,'MAPAS DE RIESGOS INHER Y RESID'!$M$16)))</f>
        <v>BAJO</v>
      </c>
      <c r="Z8" s="77" t="str">
        <f>VLOOKUP(Y8,'TABLA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" spans="1:26" ht="136.5" customHeight="1" x14ac:dyDescent="0.25">
      <c r="A9" s="130"/>
      <c r="B9" s="130"/>
      <c r="C9" s="130"/>
      <c r="D9" s="130"/>
      <c r="E9" s="130"/>
      <c r="F9" s="130"/>
      <c r="G9" s="130"/>
      <c r="H9" s="130"/>
      <c r="I9" s="79" t="s">
        <v>52</v>
      </c>
      <c r="J9" s="78" t="s">
        <v>262</v>
      </c>
      <c r="K9" s="79" t="s">
        <v>53</v>
      </c>
      <c r="L9" s="89" t="s">
        <v>184</v>
      </c>
      <c r="M9" s="90">
        <f>VLOOKUP(L9,'MAPAS DE RIESGOS INHER Y RESID'!$E$3:$F$7,2,FALSE)</f>
        <v>2</v>
      </c>
      <c r="N9" s="89" t="s">
        <v>186</v>
      </c>
      <c r="O9" s="90">
        <f>VLOOKUP(N9,'MAPAS DE RIESGOS INHER Y RESID'!$O$3:$P$7,2,FALSE)</f>
        <v>2</v>
      </c>
      <c r="P9" s="90">
        <f t="shared" si="0"/>
        <v>4</v>
      </c>
      <c r="Q9" s="89" t="str">
        <f>IF(OR('MAPAS DE RIESGOS INHER Y RESID'!$G$7=P9,P9&lt;'MAPAS DE RIESGOS INHER Y RESID'!$G$3+1),'MAPAS DE RIESGOS INHER Y RESID'!$M$6,IF(OR('MAPAS DE RIESGOS INHER Y RESID'!$H$5=P9,P9&lt;'MAPAS DE RIESGOS INHER Y RESID'!$I$5+1),'MAPAS DE RIESGOS INHER Y RESID'!$M$5,IF(OR('MAPAS DE RIESGOS INHER Y RESID'!$I$4=P9,P9&lt;'MAPAS DE RIESGOS INHER Y RESID'!$J$4+1),'MAPAS DE RIESGOS INHER Y RESID'!$M$4,'MAPAS DE RIESGOS INHER Y RESID'!$M$3)))</f>
        <v>BAJO</v>
      </c>
      <c r="R9" s="77" t="s">
        <v>277</v>
      </c>
      <c r="S9" s="77"/>
      <c r="T9" s="77" t="s">
        <v>278</v>
      </c>
      <c r="U9" s="77"/>
      <c r="V9" s="89" t="s">
        <v>178</v>
      </c>
      <c r="W9" s="91">
        <f>VLOOKUP(V9,'MAPAS DE RIESGOS INHER Y RESID'!$E$16:$F$18,2,FALSE)</f>
        <v>0.4</v>
      </c>
      <c r="X9" s="92">
        <f t="shared" si="1"/>
        <v>2.4</v>
      </c>
      <c r="Y9" s="89" t="str">
        <f>IF(OR('MAPAS DE RIESGOS INHER Y RESID'!$G$18=X9,X9&lt;'MAPAS DE RIESGOS INHER Y RESID'!$G$16+1),'MAPAS DE RIESGOS INHER Y RESID'!$M$19,IF(OR('MAPAS DE RIESGOS INHER Y RESID'!$H$17=X9,X9&lt;'MAPAS DE RIESGOS INHER Y RESID'!$I$18+1),'MAPAS DE RIESGOS INHER Y RESID'!$M$18,IF(OR('MAPAS DE RIESGOS INHER Y RESID'!$I$17=X9,X9&lt;'MAPAS DE RIESGOS INHER Y RESID'!$J$17+1),'MAPAS DE RIESGOS INHER Y RESID'!$M$17,'MAPAS DE RIESGOS INHER Y RESID'!$M$16)))</f>
        <v>BAJO</v>
      </c>
      <c r="Z9" s="77" t="str">
        <f>VLOOKUP(Y9,'TABLA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" spans="1:26" ht="142.5" customHeight="1" x14ac:dyDescent="0.25">
      <c r="A10" s="130"/>
      <c r="B10" s="130"/>
      <c r="C10" s="130"/>
      <c r="D10" s="130"/>
      <c r="E10" s="130"/>
      <c r="F10" s="130"/>
      <c r="G10" s="130"/>
      <c r="H10" s="130"/>
      <c r="I10" s="79" t="s">
        <v>58</v>
      </c>
      <c r="J10" s="78" t="s">
        <v>208</v>
      </c>
      <c r="K10" s="79" t="s">
        <v>59</v>
      </c>
      <c r="L10" s="89" t="s">
        <v>184</v>
      </c>
      <c r="M10" s="90">
        <f>VLOOKUP(L10,'MAPAS DE RIESGOS INHER Y RESID'!$E$3:$F$7,2,FALSE)</f>
        <v>2</v>
      </c>
      <c r="N10" s="89" t="s">
        <v>186</v>
      </c>
      <c r="O10" s="90">
        <f>VLOOKUP(N10,'MAPAS DE RIESGOS INHER Y RESID'!$O$3:$P$7,2,FALSE)</f>
        <v>2</v>
      </c>
      <c r="P10" s="90">
        <f t="shared" si="0"/>
        <v>4</v>
      </c>
      <c r="Q10" s="89" t="str">
        <f>IF(OR('MAPAS DE RIESGOS INHER Y RESID'!$G$7=P10,P10&lt;'MAPAS DE RIESGOS INHER Y RESID'!$G$3+1),'MAPAS DE RIESGOS INHER Y RESID'!$M$6,IF(OR('MAPAS DE RIESGOS INHER Y RESID'!$H$5=P10,P10&lt;'MAPAS DE RIESGOS INHER Y RESID'!$I$5+1),'MAPAS DE RIESGOS INHER Y RESID'!$M$5,IF(OR('MAPAS DE RIESGOS INHER Y RESID'!$I$4=P10,P10&lt;'MAPAS DE RIESGOS INHER Y RESID'!$J$4+1),'MAPAS DE RIESGOS INHER Y RESID'!$M$4,'MAPAS DE RIESGOS INHER Y RESID'!$M$3)))</f>
        <v>BAJO</v>
      </c>
      <c r="R10" s="77" t="s">
        <v>279</v>
      </c>
      <c r="S10" s="77"/>
      <c r="T10" s="77" t="s">
        <v>278</v>
      </c>
      <c r="U10" s="77"/>
      <c r="V10" s="89" t="s">
        <v>178</v>
      </c>
      <c r="W10" s="91">
        <f>VLOOKUP(V10,'MAPAS DE RIESGOS INHER Y RESID'!$E$16:$F$18,2,FALSE)</f>
        <v>0.4</v>
      </c>
      <c r="X10" s="92">
        <f t="shared" si="1"/>
        <v>2.4</v>
      </c>
      <c r="Y10" s="89" t="str">
        <f>IF(OR('MAPAS DE RIESGOS INHER Y RESID'!$G$18=X10,X10&lt;'MAPAS DE RIESGOS INHER Y RESID'!$G$16+1),'MAPAS DE RIESGOS INHER Y RESID'!$M$19,IF(OR('MAPAS DE RIESGOS INHER Y RESID'!$H$17=X10,X10&lt;'MAPAS DE RIESGOS INHER Y RESID'!$I$18+1),'MAPAS DE RIESGOS INHER Y RESID'!$M$18,IF(OR('MAPAS DE RIESGOS INHER Y RESID'!$I$17=X10,X10&lt;'MAPAS DE RIESGOS INHER Y RESID'!$J$17+1),'MAPAS DE RIESGOS INHER Y RESID'!$M$17,'MAPAS DE RIESGOS INHER Y RESID'!$M$16)))</f>
        <v>BAJO</v>
      </c>
      <c r="Z10" s="77" t="str">
        <f>VLOOKUP(Y10,'TABLA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" spans="1:26" ht="133.5" customHeight="1" x14ac:dyDescent="0.25">
      <c r="A11" s="130"/>
      <c r="B11" s="130"/>
      <c r="C11" s="130"/>
      <c r="D11" s="130"/>
      <c r="E11" s="130"/>
      <c r="F11" s="130"/>
      <c r="G11" s="130"/>
      <c r="H11" s="130"/>
      <c r="I11" s="79" t="s">
        <v>60</v>
      </c>
      <c r="J11" s="78" t="s">
        <v>263</v>
      </c>
      <c r="K11" s="79" t="s">
        <v>61</v>
      </c>
      <c r="L11" s="89" t="s">
        <v>184</v>
      </c>
      <c r="M11" s="90">
        <f>VLOOKUP(L11,'MAPAS DE RIESGOS INHER Y RESID'!$E$3:$F$7,2,FALSE)</f>
        <v>2</v>
      </c>
      <c r="N11" s="89" t="s">
        <v>187</v>
      </c>
      <c r="O11" s="90">
        <f>VLOOKUP(N11,'MAPAS DE RIESGOS INHER Y RESID'!$O$3:$P$7,2,FALSE)</f>
        <v>4</v>
      </c>
      <c r="P11" s="90">
        <f t="shared" si="0"/>
        <v>8</v>
      </c>
      <c r="Q11" s="89" t="str">
        <f>IF(OR('MAPAS DE RIESGOS INHER Y RESID'!$G$7=P11,P11&lt;'MAPAS DE RIESGOS INHER Y RESID'!$G$3+1),'MAPAS DE RIESGOS INHER Y RESID'!$M$6,IF(OR('MAPAS DE RIESGOS INHER Y RESID'!$H$5=P11,P11&lt;'MAPAS DE RIESGOS INHER Y RESID'!$I$5+1),'MAPAS DE RIESGOS INHER Y RESID'!$M$5,IF(OR('MAPAS DE RIESGOS INHER Y RESID'!$I$4=P11,P11&lt;'MAPAS DE RIESGOS INHER Y RESID'!$J$4+1),'MAPAS DE RIESGOS INHER Y RESID'!$M$4,'MAPAS DE RIESGOS INHER Y RESID'!$M$3)))</f>
        <v>BAJO</v>
      </c>
      <c r="R11" s="77"/>
      <c r="S11" s="77"/>
      <c r="T11" s="77" t="s">
        <v>280</v>
      </c>
      <c r="U11" s="107" t="s">
        <v>281</v>
      </c>
      <c r="V11" s="89" t="s">
        <v>179</v>
      </c>
      <c r="W11" s="91">
        <f>VLOOKUP(V11,'MAPAS DE RIESGOS INHER Y RESID'!$E$16:$F$18,2,FALSE)</f>
        <v>0.9</v>
      </c>
      <c r="X11" s="92">
        <f t="shared" si="1"/>
        <v>0.79999999999999982</v>
      </c>
      <c r="Y11" s="89" t="str">
        <f>IF(OR('MAPAS DE RIESGOS INHER Y RESID'!$G$18=X11,X11&lt;'MAPAS DE RIESGOS INHER Y RESID'!$G$16+1),'MAPAS DE RIESGOS INHER Y RESID'!$M$19,IF(OR('MAPAS DE RIESGOS INHER Y RESID'!$H$17=X11,X11&lt;'MAPAS DE RIESGOS INHER Y RESID'!$I$18+1),'MAPAS DE RIESGOS INHER Y RESID'!$M$18,IF(OR('MAPAS DE RIESGOS INHER Y RESID'!$I$17=X11,X11&lt;'MAPAS DE RIESGOS INHER Y RESID'!$J$17+1),'MAPAS DE RIESGOS INHER Y RESID'!$M$17,'MAPAS DE RIESGOS INHER Y RESID'!$M$16)))</f>
        <v>BAJO</v>
      </c>
      <c r="Z11" s="77" t="str">
        <f>VLOOKUP(Y11,'TABLA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" spans="1:26" ht="133.5" customHeight="1" x14ac:dyDescent="0.25">
      <c r="A12" s="130"/>
      <c r="B12" s="130"/>
      <c r="C12" s="130"/>
      <c r="D12" s="130"/>
      <c r="E12" s="130"/>
      <c r="F12" s="130"/>
      <c r="G12" s="130"/>
      <c r="H12" s="130"/>
      <c r="I12" s="79" t="s">
        <v>62</v>
      </c>
      <c r="J12" s="78" t="s">
        <v>265</v>
      </c>
      <c r="K12" s="79" t="s">
        <v>63</v>
      </c>
      <c r="L12" s="89" t="s">
        <v>184</v>
      </c>
      <c r="M12" s="90">
        <f>VLOOKUP(L12,'MAPAS DE RIESGOS INHER Y RESID'!$E$3:$F$7,2,FALSE)</f>
        <v>2</v>
      </c>
      <c r="N12" s="89" t="s">
        <v>187</v>
      </c>
      <c r="O12" s="90">
        <f>VLOOKUP(N12,'MAPAS DE RIESGOS INHER Y RESID'!$O$3:$P$7,2,FALSE)</f>
        <v>4</v>
      </c>
      <c r="P12" s="90">
        <f t="shared" si="0"/>
        <v>8</v>
      </c>
      <c r="Q12" s="89" t="str">
        <f>IF(OR('MAPAS DE RIESGOS INHER Y RESID'!$G$7=P12,P12&lt;'MAPAS DE RIESGOS INHER Y RESID'!$G$3+1),'MAPAS DE RIESGOS INHER Y RESID'!$M$6,IF(OR('MAPAS DE RIESGOS INHER Y RESID'!$H$5=P12,P12&lt;'MAPAS DE RIESGOS INHER Y RESID'!$I$5+1),'MAPAS DE RIESGOS INHER Y RESID'!$M$5,IF(OR('MAPAS DE RIESGOS INHER Y RESID'!$I$4=P12,P12&lt;'MAPAS DE RIESGOS INHER Y RESID'!$J$4+1),'MAPAS DE RIESGOS INHER Y RESID'!$M$4,'MAPAS DE RIESGOS INHER Y RESID'!$M$3)))</f>
        <v>BAJO</v>
      </c>
      <c r="R12" s="77" t="s">
        <v>282</v>
      </c>
      <c r="S12" s="77"/>
      <c r="T12" s="107"/>
      <c r="U12" s="107" t="s">
        <v>283</v>
      </c>
      <c r="V12" s="89" t="s">
        <v>178</v>
      </c>
      <c r="W12" s="91">
        <f>VLOOKUP(V12,'MAPAS DE RIESGOS INHER Y RESID'!$E$16:$F$18,2,FALSE)</f>
        <v>0.4</v>
      </c>
      <c r="X12" s="92">
        <f t="shared" si="1"/>
        <v>4.8</v>
      </c>
      <c r="Y12" s="89" t="str">
        <f>IF(OR('MAPAS DE RIESGOS INHER Y RESID'!$G$18=X12,X12&lt;'MAPAS DE RIESGOS INHER Y RESID'!$G$16+1),'MAPAS DE RIESGOS INHER Y RESID'!$M$19,IF(OR('MAPAS DE RIESGOS INHER Y RESID'!$H$17=X12,X12&lt;'MAPAS DE RIESGOS INHER Y RESID'!$I$18+1),'MAPAS DE RIESGOS INHER Y RESID'!$M$18,IF(OR('MAPAS DE RIESGOS INHER Y RESID'!$I$17=X12,X12&lt;'MAPAS DE RIESGOS INHER Y RESID'!$J$17+1),'MAPAS DE RIESGOS INHER Y RESID'!$M$17,'MAPAS DE RIESGOS INHER Y RESID'!$M$16)))</f>
        <v>BAJO</v>
      </c>
      <c r="Z12" s="77" t="str">
        <f>VLOOKUP(Y12,'TABLA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" spans="1:26" ht="133.5" customHeight="1" x14ac:dyDescent="0.25">
      <c r="A13" s="130"/>
      <c r="B13" s="130"/>
      <c r="C13" s="130"/>
      <c r="D13" s="130"/>
      <c r="E13" s="130"/>
      <c r="F13" s="130"/>
      <c r="G13" s="130"/>
      <c r="H13" s="130"/>
      <c r="I13" s="79" t="s">
        <v>70</v>
      </c>
      <c r="J13" s="78" t="s">
        <v>266</v>
      </c>
      <c r="K13" s="79" t="s">
        <v>72</v>
      </c>
      <c r="L13" s="89" t="s">
        <v>184</v>
      </c>
      <c r="M13" s="90">
        <f>VLOOKUP(L13,'MAPAS DE RIESGOS INHER Y RESID'!$E$3:$F$7,2,FALSE)</f>
        <v>2</v>
      </c>
      <c r="N13" s="89" t="s">
        <v>188</v>
      </c>
      <c r="O13" s="90">
        <f>VLOOKUP(N13,'MAPAS DE RIESGOS INHER Y RESID'!$O$3:$P$7,2,FALSE)</f>
        <v>16</v>
      </c>
      <c r="P13" s="90">
        <f t="shared" si="0"/>
        <v>32</v>
      </c>
      <c r="Q13" s="89" t="str">
        <f>IF(OR('MAPAS DE RIESGOS INHER Y RESID'!$G$7=P13,P13&lt;'MAPAS DE RIESGOS INHER Y RESID'!$G$3+1),'MAPAS DE RIESGOS INHER Y RESID'!$M$6,IF(OR('MAPAS DE RIESGOS INHER Y RESID'!$H$5=P13,P13&lt;'MAPAS DE RIESGOS INHER Y RESID'!$I$5+1),'MAPAS DE RIESGOS INHER Y RESID'!$M$5,IF(OR('MAPAS DE RIESGOS INHER Y RESID'!$I$4=P13,P13&lt;'MAPAS DE RIESGOS INHER Y RESID'!$J$4+1),'MAPAS DE RIESGOS INHER Y RESID'!$M$4,'MAPAS DE RIESGOS INHER Y RESID'!$M$3)))</f>
        <v>MODERADO</v>
      </c>
      <c r="R13" s="77"/>
      <c r="S13" s="77"/>
      <c r="T13" s="107" t="s">
        <v>241</v>
      </c>
      <c r="U13" s="107" t="s">
        <v>242</v>
      </c>
      <c r="V13" s="89" t="s">
        <v>179</v>
      </c>
      <c r="W13" s="91">
        <f>VLOOKUP(V13,'MAPAS DE RIESGOS INHER Y RESID'!$E$16:$F$18,2,FALSE)</f>
        <v>0.9</v>
      </c>
      <c r="X13" s="92">
        <f t="shared" si="1"/>
        <v>3.1999999999999993</v>
      </c>
      <c r="Y13" s="89" t="str">
        <f>IF(OR('MAPAS DE RIESGOS INHER Y RESID'!$G$18=X13,X13&lt;'MAPAS DE RIESGOS INHER Y RESID'!$G$16+1),'MAPAS DE RIESGOS INHER Y RESID'!$M$19,IF(OR('MAPAS DE RIESGOS INHER Y RESID'!$H$17=X13,X13&lt;'MAPAS DE RIESGOS INHER Y RESID'!$I$18+1),'MAPAS DE RIESGOS INHER Y RESID'!$M$18,IF(OR('MAPAS DE RIESGOS INHER Y RESID'!$I$17=X13,X13&lt;'MAPAS DE RIESGOS INHER Y RESID'!$J$17+1),'MAPAS DE RIESGOS INHER Y RESID'!$M$17,'MAPAS DE RIESGOS INHER Y RESID'!$M$16)))</f>
        <v>BAJO</v>
      </c>
      <c r="Z13" s="77" t="str">
        <f>VLOOKUP(Y13,'TABLA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" spans="1:26" ht="133.5" customHeight="1" x14ac:dyDescent="0.25">
      <c r="A14" s="130"/>
      <c r="B14" s="130"/>
      <c r="C14" s="130"/>
      <c r="D14" s="130"/>
      <c r="E14" s="130"/>
      <c r="F14" s="130"/>
      <c r="G14" s="130"/>
      <c r="H14" s="130"/>
      <c r="I14" s="79" t="s">
        <v>74</v>
      </c>
      <c r="J14" s="78" t="s">
        <v>267</v>
      </c>
      <c r="K14" s="79" t="s">
        <v>76</v>
      </c>
      <c r="L14" s="89" t="s">
        <v>178</v>
      </c>
      <c r="M14" s="90">
        <f>VLOOKUP(L14,'MAPAS DE RIESGOS INHER Y RESID'!$E$3:$F$7,2,FALSE)</f>
        <v>3</v>
      </c>
      <c r="N14" s="89" t="s">
        <v>188</v>
      </c>
      <c r="O14" s="90">
        <f>VLOOKUP(N14,'MAPAS DE RIESGOS INHER Y RESID'!$O$3:$P$7,2,FALSE)</f>
        <v>16</v>
      </c>
      <c r="P14" s="90">
        <f t="shared" si="0"/>
        <v>48</v>
      </c>
      <c r="Q14" s="89" t="str">
        <f>IF(OR('MAPAS DE RIESGOS INHER Y RESID'!$G$7=P14,P14&lt;'MAPAS DE RIESGOS INHER Y RESID'!$G$3+1),'MAPAS DE RIESGOS INHER Y RESID'!$M$6,IF(OR('MAPAS DE RIESGOS INHER Y RESID'!$H$5=P14,P14&lt;'MAPAS DE RIESGOS INHER Y RESID'!$I$5+1),'MAPAS DE RIESGOS INHER Y RESID'!$M$5,IF(OR('MAPAS DE RIESGOS INHER Y RESID'!$I$4=P14,P14&lt;'MAPAS DE RIESGOS INHER Y RESID'!$J$4+1),'MAPAS DE RIESGOS INHER Y RESID'!$M$4,'MAPAS DE RIESGOS INHER Y RESID'!$M$3)))</f>
        <v>MODERADO</v>
      </c>
      <c r="R14" s="77"/>
      <c r="S14" s="77" t="s">
        <v>284</v>
      </c>
      <c r="T14" s="77"/>
      <c r="U14" s="77" t="s">
        <v>285</v>
      </c>
      <c r="V14" s="89" t="s">
        <v>178</v>
      </c>
      <c r="W14" s="91">
        <f>VLOOKUP(V14,'MAPAS DE RIESGOS INHER Y RESID'!$E$16:$F$18,2,FALSE)</f>
        <v>0.4</v>
      </c>
      <c r="X14" s="92">
        <f t="shared" si="1"/>
        <v>28.799999999999997</v>
      </c>
      <c r="Y14" s="89" t="str">
        <f>IF(OR('MAPAS DE RIESGOS INHER Y RESID'!$G$18=X14,X14&lt;'MAPAS DE RIESGOS INHER Y RESID'!$G$16+1),'MAPAS DE RIESGOS INHER Y RESID'!$M$19,IF(OR('MAPAS DE RIESGOS INHER Y RESID'!$H$17=X14,X14&lt;'MAPAS DE RIESGOS INHER Y RESID'!$I$18+1),'MAPAS DE RIESGOS INHER Y RESID'!$M$18,IF(OR('MAPAS DE RIESGOS INHER Y RESID'!$I$17=X14,X14&lt;'MAPAS DE RIESGOS INHER Y RESID'!$J$17+1),'MAPAS DE RIESGOS INHER Y RESID'!$M$17,'MAPAS DE RIESGOS INHER Y RESID'!$M$16)))</f>
        <v>MODERADO</v>
      </c>
      <c r="Z14" s="77" t="str">
        <f>VLOOKUP(Y14,'TABLA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5" spans="1:26" ht="133.5" customHeight="1" x14ac:dyDescent="0.25">
      <c r="A15" s="130"/>
      <c r="B15" s="130"/>
      <c r="C15" s="130"/>
      <c r="D15" s="130"/>
      <c r="E15" s="130"/>
      <c r="F15" s="130"/>
      <c r="G15" s="130"/>
      <c r="H15" s="130"/>
      <c r="I15" s="79" t="s">
        <v>79</v>
      </c>
      <c r="J15" s="78" t="s">
        <v>268</v>
      </c>
      <c r="K15" s="79" t="s">
        <v>76</v>
      </c>
      <c r="L15" s="89" t="s">
        <v>184</v>
      </c>
      <c r="M15" s="90">
        <f>VLOOKUP(L15,'MAPAS DE RIESGOS INHER Y RESID'!$E$3:$F$7,2,FALSE)</f>
        <v>2</v>
      </c>
      <c r="N15" s="89" t="s">
        <v>188</v>
      </c>
      <c r="O15" s="90">
        <f>VLOOKUP(N15,'MAPAS DE RIESGOS INHER Y RESID'!$O$3:$P$7,2,FALSE)</f>
        <v>16</v>
      </c>
      <c r="P15" s="90">
        <f t="shared" si="0"/>
        <v>32</v>
      </c>
      <c r="Q15" s="89" t="str">
        <f>IF(OR('MAPAS DE RIESGOS INHER Y RESID'!$G$7=P15,P15&lt;'MAPAS DE RIESGOS INHER Y RESID'!$G$3+1),'MAPAS DE RIESGOS INHER Y RESID'!$M$6,IF(OR('MAPAS DE RIESGOS INHER Y RESID'!$H$5=P15,P15&lt;'MAPAS DE RIESGOS INHER Y RESID'!$I$5+1),'MAPAS DE RIESGOS INHER Y RESID'!$M$5,IF(OR('MAPAS DE RIESGOS INHER Y RESID'!$I$4=P15,P15&lt;'MAPAS DE RIESGOS INHER Y RESID'!$J$4+1),'MAPAS DE RIESGOS INHER Y RESID'!$M$4,'MAPAS DE RIESGOS INHER Y RESID'!$M$3)))</f>
        <v>MODERADO</v>
      </c>
      <c r="R15" s="77"/>
      <c r="S15" s="77" t="s">
        <v>284</v>
      </c>
      <c r="T15" s="77"/>
      <c r="U15" s="77" t="s">
        <v>285</v>
      </c>
      <c r="V15" s="89" t="s">
        <v>178</v>
      </c>
      <c r="W15" s="91">
        <f>VLOOKUP(V15,'MAPAS DE RIESGOS INHER Y RESID'!$E$16:$F$18,2,FALSE)</f>
        <v>0.4</v>
      </c>
      <c r="X15" s="92">
        <f t="shared" si="1"/>
        <v>19.2</v>
      </c>
      <c r="Y15" s="89" t="str">
        <f>IF(OR('MAPAS DE RIESGOS INHER Y RESID'!$G$18=X15,X15&lt;'MAPAS DE RIESGOS INHER Y RESID'!$G$16+1),'MAPAS DE RIESGOS INHER Y RESID'!$M$19,IF(OR('MAPAS DE RIESGOS INHER Y RESID'!$H$17=X15,X15&lt;'MAPAS DE RIESGOS INHER Y RESID'!$I$18+1),'MAPAS DE RIESGOS INHER Y RESID'!$M$18,IF(OR('MAPAS DE RIESGOS INHER Y RESID'!$I$17=X15,X15&lt;'MAPAS DE RIESGOS INHER Y RESID'!$J$17+1),'MAPAS DE RIESGOS INHER Y RESID'!$M$17,'MAPAS DE RIESGOS INHER Y RESID'!$M$16)))</f>
        <v>MODERADO</v>
      </c>
      <c r="Z15" s="77" t="str">
        <f>VLOOKUP(Y15,'TABLA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6" spans="1:26" ht="133.5" customHeight="1" x14ac:dyDescent="0.25">
      <c r="A16" s="130"/>
      <c r="B16" s="130"/>
      <c r="C16" s="130"/>
      <c r="D16" s="130"/>
      <c r="E16" s="130"/>
      <c r="F16" s="130"/>
      <c r="G16" s="130"/>
      <c r="H16" s="130"/>
      <c r="I16" s="79" t="s">
        <v>88</v>
      </c>
      <c r="J16" s="78" t="s">
        <v>232</v>
      </c>
      <c r="K16" s="79" t="s">
        <v>89</v>
      </c>
      <c r="L16" s="89" t="s">
        <v>184</v>
      </c>
      <c r="M16" s="90">
        <f>VLOOKUP(L16,'MAPAS DE RIESGOS INHER Y RESID'!$E$3:$F$7,2,FALSE)</f>
        <v>2</v>
      </c>
      <c r="N16" s="89" t="s">
        <v>188</v>
      </c>
      <c r="O16" s="90">
        <f>VLOOKUP(N16,'MAPAS DE RIESGOS INHER Y RESID'!$O$3:$P$7,2,FALSE)</f>
        <v>16</v>
      </c>
      <c r="P16" s="90">
        <f t="shared" si="0"/>
        <v>32</v>
      </c>
      <c r="Q16" s="89" t="str">
        <f>IF(OR('MAPAS DE RIESGOS INHER Y RESID'!$G$7=P16,P16&lt;'MAPAS DE RIESGOS INHER Y RESID'!$G$3+1),'MAPAS DE RIESGOS INHER Y RESID'!$M$6,IF(OR('MAPAS DE RIESGOS INHER Y RESID'!$H$5=P16,P16&lt;'MAPAS DE RIESGOS INHER Y RESID'!$I$5+1),'MAPAS DE RIESGOS INHER Y RESID'!$M$5,IF(OR('MAPAS DE RIESGOS INHER Y RESID'!$I$4=P16,P16&lt;'MAPAS DE RIESGOS INHER Y RESID'!$J$4+1),'MAPAS DE RIESGOS INHER Y RESID'!$M$4,'MAPAS DE RIESGOS INHER Y RESID'!$M$3)))</f>
        <v>MODERADO</v>
      </c>
      <c r="R16" s="77" t="s">
        <v>286</v>
      </c>
      <c r="S16" s="77"/>
      <c r="T16" s="77"/>
      <c r="U16" s="77"/>
      <c r="V16" s="89" t="s">
        <v>178</v>
      </c>
      <c r="W16" s="91">
        <f>VLOOKUP(V16,'MAPAS DE RIESGOS INHER Y RESID'!$E$16:$F$18,2,FALSE)</f>
        <v>0.4</v>
      </c>
      <c r="X16" s="92">
        <f t="shared" si="1"/>
        <v>19.2</v>
      </c>
      <c r="Y16" s="89" t="str">
        <f>IF(OR('MAPAS DE RIESGOS INHER Y RESID'!$G$18=X16,X16&lt;'MAPAS DE RIESGOS INHER Y RESID'!$G$16+1),'MAPAS DE RIESGOS INHER Y RESID'!$M$19,IF(OR('MAPAS DE RIESGOS INHER Y RESID'!$H$17=X16,X16&lt;'MAPAS DE RIESGOS INHER Y RESID'!$I$18+1),'MAPAS DE RIESGOS INHER Y RESID'!$M$18,IF(OR('MAPAS DE RIESGOS INHER Y RESID'!$I$17=X16,X16&lt;'MAPAS DE RIESGOS INHER Y RESID'!$J$17+1),'MAPAS DE RIESGOS INHER Y RESID'!$M$17,'MAPAS DE RIESGOS INHER Y RESID'!$M$16)))</f>
        <v>MODERADO</v>
      </c>
      <c r="Z16" s="77" t="str">
        <f>VLOOKUP(Y16,'TABLA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" spans="1:26" ht="133.5" customHeight="1" x14ac:dyDescent="0.25">
      <c r="A17" s="130"/>
      <c r="B17" s="130"/>
      <c r="C17" s="130"/>
      <c r="D17" s="130"/>
      <c r="E17" s="130"/>
      <c r="F17" s="130"/>
      <c r="G17" s="130"/>
      <c r="H17" s="130"/>
      <c r="I17" s="79" t="s">
        <v>101</v>
      </c>
      <c r="J17" s="78" t="s">
        <v>290</v>
      </c>
      <c r="K17" s="79" t="s">
        <v>102</v>
      </c>
      <c r="L17" s="89" t="s">
        <v>178</v>
      </c>
      <c r="M17" s="90">
        <f>VLOOKUP(L17,'MAPAS DE RIESGOS INHER Y RESID'!$E$3:$F$7,2,FALSE)</f>
        <v>3</v>
      </c>
      <c r="N17" s="89" t="s">
        <v>188</v>
      </c>
      <c r="O17" s="90">
        <f>VLOOKUP(N17,'MAPAS DE RIESGOS INHER Y RESID'!$O$3:$P$7,2,FALSE)</f>
        <v>16</v>
      </c>
      <c r="P17" s="90">
        <f t="shared" si="0"/>
        <v>48</v>
      </c>
      <c r="Q17" s="89" t="str">
        <f>IF(OR('MAPAS DE RIESGOS INHER Y RESID'!$G$7=P17,P17&lt;'MAPAS DE RIESGOS INHER Y RESID'!$G$3+1),'MAPAS DE RIESGOS INHER Y RESID'!$M$6,IF(OR('MAPAS DE RIESGOS INHER Y RESID'!$H$5=P17,P17&lt;'MAPAS DE RIESGOS INHER Y RESID'!$I$5+1),'MAPAS DE RIESGOS INHER Y RESID'!$M$5,IF(OR('MAPAS DE RIESGOS INHER Y RESID'!$I$4=P17,P17&lt;'MAPAS DE RIESGOS INHER Y RESID'!$J$4+1),'MAPAS DE RIESGOS INHER Y RESID'!$M$4,'MAPAS DE RIESGOS INHER Y RESID'!$M$3)))</f>
        <v>MODERADO</v>
      </c>
      <c r="R17" s="77"/>
      <c r="S17" s="77" t="s">
        <v>288</v>
      </c>
      <c r="T17" s="77"/>
      <c r="U17" s="77" t="s">
        <v>287</v>
      </c>
      <c r="V17" s="89" t="s">
        <v>178</v>
      </c>
      <c r="W17" s="91">
        <f>VLOOKUP(V17,'MAPAS DE RIESGOS INHER Y RESID'!$E$16:$F$18,2,FALSE)</f>
        <v>0.4</v>
      </c>
      <c r="X17" s="92">
        <f t="shared" si="1"/>
        <v>28.799999999999997</v>
      </c>
      <c r="Y17" s="89" t="str">
        <f>IF(OR('MAPAS DE RIESGOS INHER Y RESID'!$G$18=X17,X17&lt;'MAPAS DE RIESGOS INHER Y RESID'!$G$16+1),'MAPAS DE RIESGOS INHER Y RESID'!$M$19,IF(OR('MAPAS DE RIESGOS INHER Y RESID'!$H$17=X17,X17&lt;'MAPAS DE RIESGOS INHER Y RESID'!$I$18+1),'MAPAS DE RIESGOS INHER Y RESID'!$M$18,IF(OR('MAPAS DE RIESGOS INHER Y RESID'!$I$17=X17,X17&lt;'MAPAS DE RIESGOS INHER Y RESID'!$J$17+1),'MAPAS DE RIESGOS INHER Y RESID'!$M$17,'MAPAS DE RIESGOS INHER Y RESID'!$M$16)))</f>
        <v>MODERADO</v>
      </c>
      <c r="Z17" s="77" t="str">
        <f>VLOOKUP(Y17,'TABLA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8" spans="1:26" ht="133.5" customHeight="1" x14ac:dyDescent="0.25">
      <c r="A18" s="130"/>
      <c r="B18" s="130"/>
      <c r="C18" s="130"/>
      <c r="D18" s="130"/>
      <c r="E18" s="130"/>
      <c r="F18" s="130"/>
      <c r="G18" s="130"/>
      <c r="H18" s="130"/>
      <c r="I18" s="79" t="s">
        <v>210</v>
      </c>
      <c r="J18" s="78" t="s">
        <v>270</v>
      </c>
      <c r="K18" s="79" t="s">
        <v>108</v>
      </c>
      <c r="L18" s="89" t="s">
        <v>184</v>
      </c>
      <c r="M18" s="90">
        <f>VLOOKUP(L18,'MAPAS DE RIESGOS INHER Y RESID'!$E$3:$F$7,2,FALSE)</f>
        <v>2</v>
      </c>
      <c r="N18" s="89" t="s">
        <v>187</v>
      </c>
      <c r="O18" s="90">
        <f>VLOOKUP(N18,'MAPAS DE RIESGOS INHER Y RESID'!$O$3:$P$7,2,FALSE)</f>
        <v>4</v>
      </c>
      <c r="P18" s="90">
        <f t="shared" si="0"/>
        <v>8</v>
      </c>
      <c r="Q18" s="89" t="str">
        <f>IF(OR('MAPAS DE RIESGOS INHER Y RESID'!$G$7=P18,P18&lt;'MAPAS DE RIESGOS INHER Y RESID'!$G$3+1),'MAPAS DE RIESGOS INHER Y RESID'!$M$6,IF(OR('MAPAS DE RIESGOS INHER Y RESID'!$H$5=P18,P18&lt;'MAPAS DE RIESGOS INHER Y RESID'!$I$5+1),'MAPAS DE RIESGOS INHER Y RESID'!$M$5,IF(OR('MAPAS DE RIESGOS INHER Y RESID'!$I$4=P18,P18&lt;'MAPAS DE RIESGOS INHER Y RESID'!$J$4+1),'MAPAS DE RIESGOS INHER Y RESID'!$M$4,'MAPAS DE RIESGOS INHER Y RESID'!$M$3)))</f>
        <v>BAJO</v>
      </c>
      <c r="R18" s="77"/>
      <c r="S18" s="77"/>
      <c r="T18" s="77"/>
      <c r="U18" s="77" t="s">
        <v>289</v>
      </c>
      <c r="V18" s="89" t="s">
        <v>178</v>
      </c>
      <c r="W18" s="91">
        <f>VLOOKUP(V18,'MAPAS DE RIESGOS INHER Y RESID'!$E$16:$F$18,2,FALSE)</f>
        <v>0.4</v>
      </c>
      <c r="X18" s="92">
        <f t="shared" si="1"/>
        <v>4.8</v>
      </c>
      <c r="Y18" s="89" t="str">
        <f>IF(OR('MAPAS DE RIESGOS INHER Y RESID'!$G$18=X18,X18&lt;'MAPAS DE RIESGOS INHER Y RESID'!$G$16+1),'MAPAS DE RIESGOS INHER Y RESID'!$M$19,IF(OR('MAPAS DE RIESGOS INHER Y RESID'!$H$17=X18,X18&lt;'MAPAS DE RIESGOS INHER Y RESID'!$I$18+1),'MAPAS DE RIESGOS INHER Y RESID'!$M$18,IF(OR('MAPAS DE RIESGOS INHER Y RESID'!$I$17=X18,X18&lt;'MAPAS DE RIESGOS INHER Y RESID'!$J$17+1),'MAPAS DE RIESGOS INHER Y RESID'!$M$17,'MAPAS DE RIESGOS INHER Y RESID'!$M$16)))</f>
        <v>BAJO</v>
      </c>
      <c r="Z18" s="77" t="str">
        <f>VLOOKUP(Y18,'TABLA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</sheetData>
  <autoFilter ref="A5:Z5"/>
  <mergeCells count="26">
    <mergeCell ref="A1:B1"/>
    <mergeCell ref="C1:Y1"/>
    <mergeCell ref="B2:Z2"/>
    <mergeCell ref="B3:Z3"/>
    <mergeCell ref="A4:A5"/>
    <mergeCell ref="B4:C4"/>
    <mergeCell ref="D4:G4"/>
    <mergeCell ref="H4:H5"/>
    <mergeCell ref="I4:I5"/>
    <mergeCell ref="J4:J5"/>
    <mergeCell ref="Y4:Y5"/>
    <mergeCell ref="Z4:Z5"/>
    <mergeCell ref="Q4:Q5"/>
    <mergeCell ref="R4:U4"/>
    <mergeCell ref="V4:V5"/>
    <mergeCell ref="X4:X5"/>
    <mergeCell ref="A6:A18"/>
    <mergeCell ref="B6:B18"/>
    <mergeCell ref="C6:C18"/>
    <mergeCell ref="D6:D18"/>
    <mergeCell ref="E6:E18"/>
    <mergeCell ref="F6:F18"/>
    <mergeCell ref="G6:G18"/>
    <mergeCell ref="H6:H18"/>
    <mergeCell ref="K4:K5"/>
    <mergeCell ref="L4:O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903E2171-040E-4575-8DAD-256251748780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" operator="equal" id="{13887D54-FA9C-4C8F-8FEA-A40F8850B4D7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" operator="equal" id="{5B9EEB15-CCAD-470D-9AB5-E9F22C7A93ED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" operator="equal" id="{8C33F92F-289C-4C48-968E-B896A270DC38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" operator="equal" id="{2C7DF036-6649-4F08-A6DE-C964882DBA37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L6:L18</xm:sqref>
        </x14:conditionalFormatting>
        <x14:conditionalFormatting xmlns:xm="http://schemas.microsoft.com/office/excel/2006/main">
          <x14:cfRule type="cellIs" priority="1" operator="equal" id="{1FAE3686-80E2-450D-BA08-DE31259390E6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" operator="equal" id="{9E1E063A-BF55-4DC0-AD11-89B7D3EC9DA3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" operator="equal" id="{717C9CFB-3F33-4333-8C21-8617D8B925FE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" operator="equal" id="{8B56CA63-2C5D-4358-8663-BA4EFC03FB55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" operator="equal" id="{ECBC2AB3-8526-4811-BBB7-9F4A45F3D4C6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N6:N18</xm:sqref>
        </x14:conditionalFormatting>
        <x14:conditionalFormatting xmlns:xm="http://schemas.microsoft.com/office/excel/2006/main">
          <x14:cfRule type="cellIs" priority="11" operator="equal" id="{BCE17059-D930-4B11-8DD1-3B9BBA7356D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" operator="equal" id="{3F8B0CC6-2230-4E14-965D-542D266A4034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" operator="equal" id="{48D7B498-CCA7-4D46-8F26-A2C967825BBD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" operator="equal" id="{3DD9AE5D-2731-4409-923D-38117DAFBB4A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V6:V18 Q6:Q18 Y6:Y18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'MAPAS DE RIESGOS INHER Y RESID'!$E$16:$E$18</xm:f>
          </x14:formula1>
          <xm:sqref>V6:V18</xm:sqref>
        </x14:dataValidation>
        <x14:dataValidation type="list" allowBlank="1" showInputMessage="1" showErrorMessage="1">
          <x14:formula1>
            <xm:f>'MAPAS DE RIESGOS INHER Y RESID'!$G$9:$K$9</xm:f>
          </x14:formula1>
          <xm:sqref>N6:N18</xm:sqref>
        </x14:dataValidation>
        <x14:dataValidation type="list" allowBlank="1" showInputMessage="1" showErrorMessage="1">
          <x14:formula1>
            <xm:f>'MAPAS DE RIESGOS INHER Y RESID'!$E$3:$E$7</xm:f>
          </x14:formula1>
          <xm:sqref>L6:L18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Z18"/>
  <sheetViews>
    <sheetView topLeftCell="I2" zoomScale="55" zoomScaleNormal="55" workbookViewId="0">
      <selection activeCell="Z6" sqref="Z6"/>
    </sheetView>
  </sheetViews>
  <sheetFormatPr baseColWidth="10" defaultColWidth="11.42578125" defaultRowHeight="19.5" x14ac:dyDescent="0.25"/>
  <cols>
    <col min="1" max="1" width="30.140625" style="29" customWidth="1"/>
    <col min="2" max="2" width="8" style="30" customWidth="1"/>
    <col min="3" max="3" width="9" style="30" customWidth="1"/>
    <col min="4" max="6" width="3.42578125" style="31" customWidth="1"/>
    <col min="7" max="7" width="3.42578125" style="30" customWidth="1"/>
    <col min="8" max="8" width="20.7109375" style="30" customWidth="1"/>
    <col min="9" max="10" width="26.42578125" style="30" customWidth="1"/>
    <col min="11" max="11" width="30.42578125" style="30" customWidth="1"/>
    <col min="12" max="13" width="6.85546875" style="31" customWidth="1"/>
    <col min="14" max="17" width="11.42578125" style="31" customWidth="1"/>
    <col min="18" max="18" width="23.7109375" style="30" customWidth="1"/>
    <col min="19" max="19" width="24.42578125" style="30" customWidth="1"/>
    <col min="20" max="20" width="24.7109375" style="30" customWidth="1"/>
    <col min="21" max="21" width="27.5703125" style="30" customWidth="1"/>
    <col min="22" max="22" width="6.42578125" style="31" customWidth="1"/>
    <col min="23" max="23" width="13.28515625" style="31" customWidth="1"/>
    <col min="24" max="24" width="14.42578125" style="31" customWidth="1"/>
    <col min="25" max="25" width="8.28515625" style="31" customWidth="1"/>
    <col min="26" max="26" width="39.140625" style="32" customWidth="1"/>
    <col min="27" max="16384" width="11.42578125" style="23"/>
  </cols>
  <sheetData>
    <row r="1" spans="1:26" ht="85.5" customHeight="1" x14ac:dyDescent="0.25">
      <c r="A1" s="135"/>
      <c r="B1" s="136"/>
      <c r="C1" s="134" t="s">
        <v>205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06" t="s">
        <v>299</v>
      </c>
    </row>
    <row r="2" spans="1:26" s="24" customFormat="1" ht="30.75" customHeight="1" x14ac:dyDescent="0.25">
      <c r="A2" s="114" t="s">
        <v>146</v>
      </c>
      <c r="B2" s="147" t="s">
        <v>259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9"/>
    </row>
    <row r="3" spans="1:26" s="25" customFormat="1" ht="37.5" customHeight="1" x14ac:dyDescent="0.25">
      <c r="A3" s="81" t="s">
        <v>147</v>
      </c>
      <c r="B3" s="150">
        <v>45237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9"/>
    </row>
    <row r="4" spans="1:26" s="26" customFormat="1" ht="41.25" customHeight="1" x14ac:dyDescent="0.25">
      <c r="A4" s="137" t="s">
        <v>201</v>
      </c>
      <c r="B4" s="138" t="s">
        <v>193</v>
      </c>
      <c r="C4" s="139"/>
      <c r="D4" s="138" t="s">
        <v>2</v>
      </c>
      <c r="E4" s="140"/>
      <c r="F4" s="140"/>
      <c r="G4" s="139"/>
      <c r="H4" s="141" t="s">
        <v>7</v>
      </c>
      <c r="I4" s="143" t="s">
        <v>204</v>
      </c>
      <c r="J4" s="143" t="s">
        <v>203</v>
      </c>
      <c r="K4" s="143" t="s">
        <v>142</v>
      </c>
      <c r="L4" s="122" t="s">
        <v>202</v>
      </c>
      <c r="M4" s="123"/>
      <c r="N4" s="123"/>
      <c r="O4" s="124"/>
      <c r="P4" s="82"/>
      <c r="Q4" s="151" t="s">
        <v>148</v>
      </c>
      <c r="R4" s="153" t="s">
        <v>149</v>
      </c>
      <c r="S4" s="153"/>
      <c r="T4" s="153"/>
      <c r="U4" s="153"/>
      <c r="V4" s="151" t="s">
        <v>191</v>
      </c>
      <c r="W4" s="115"/>
      <c r="X4" s="145" t="s">
        <v>198</v>
      </c>
      <c r="Y4" s="151" t="s">
        <v>143</v>
      </c>
      <c r="Z4" s="125" t="s">
        <v>144</v>
      </c>
    </row>
    <row r="5" spans="1:26" s="26" customFormat="1" ht="147.94999999999999" customHeight="1" x14ac:dyDescent="0.25">
      <c r="A5" s="137"/>
      <c r="B5" s="84" t="s">
        <v>0</v>
      </c>
      <c r="C5" s="84" t="s">
        <v>1</v>
      </c>
      <c r="D5" s="85" t="s">
        <v>3</v>
      </c>
      <c r="E5" s="85" t="s">
        <v>4</v>
      </c>
      <c r="F5" s="85" t="s">
        <v>5</v>
      </c>
      <c r="G5" s="86" t="s">
        <v>6</v>
      </c>
      <c r="H5" s="142"/>
      <c r="I5" s="144"/>
      <c r="J5" s="144" t="s">
        <v>8</v>
      </c>
      <c r="K5" s="144" t="s">
        <v>9</v>
      </c>
      <c r="L5" s="85" t="s">
        <v>126</v>
      </c>
      <c r="M5" s="85" t="s">
        <v>194</v>
      </c>
      <c r="N5" s="85" t="s">
        <v>142</v>
      </c>
      <c r="O5" s="85" t="s">
        <v>195</v>
      </c>
      <c r="P5" s="85" t="s">
        <v>196</v>
      </c>
      <c r="Q5" s="152"/>
      <c r="R5" s="88" t="s">
        <v>150</v>
      </c>
      <c r="S5" s="88" t="s">
        <v>151</v>
      </c>
      <c r="T5" s="88" t="s">
        <v>152</v>
      </c>
      <c r="U5" s="88" t="s">
        <v>153</v>
      </c>
      <c r="V5" s="152"/>
      <c r="W5" s="116" t="s">
        <v>197</v>
      </c>
      <c r="X5" s="146"/>
      <c r="Y5" s="152"/>
      <c r="Z5" s="126"/>
    </row>
    <row r="6" spans="1:26" s="28" customFormat="1" ht="156" customHeight="1" x14ac:dyDescent="0.25">
      <c r="A6" s="130" t="s">
        <v>260</v>
      </c>
      <c r="B6" s="130" t="s">
        <v>199</v>
      </c>
      <c r="C6" s="130"/>
      <c r="D6" s="130" t="s">
        <v>199</v>
      </c>
      <c r="E6" s="130"/>
      <c r="F6" s="130"/>
      <c r="G6" s="130" t="s">
        <v>199</v>
      </c>
      <c r="H6" s="130" t="s">
        <v>271</v>
      </c>
      <c r="I6" s="79" t="s">
        <v>26</v>
      </c>
      <c r="J6" s="78" t="s">
        <v>261</v>
      </c>
      <c r="K6" s="79" t="s">
        <v>24</v>
      </c>
      <c r="L6" s="89" t="s">
        <v>184</v>
      </c>
      <c r="M6" s="90">
        <f>VLOOKUP(L6,'MAPAS DE RIESGOS INHER Y RESID'!$E$3:$F$7,2,FALSE)</f>
        <v>2</v>
      </c>
      <c r="N6" s="89" t="s">
        <v>189</v>
      </c>
      <c r="O6" s="90">
        <f>VLOOKUP(N6,'MAPAS DE RIESGOS INHER Y RESID'!$O$3:$P$7,2,FALSE)</f>
        <v>256</v>
      </c>
      <c r="P6" s="90">
        <f>M6*O6</f>
        <v>512</v>
      </c>
      <c r="Q6" s="89" t="str">
        <f>IF(OR('MAPAS DE RIESGOS INHER Y RESID'!$G$7=P6,P6&lt;'MAPAS DE RIESGOS INHER Y RESID'!$G$3+1),'MAPAS DE RIESGOS INHER Y RESID'!$M$6,IF(OR('MAPAS DE RIESGOS INHER Y RESID'!$H$5=P6,P6&lt;'MAPAS DE RIESGOS INHER Y RESID'!$I$5+1),'MAPAS DE RIESGOS INHER Y RESID'!$M$5,IF(OR('MAPAS DE RIESGOS INHER Y RESID'!$I$4=P6,P6&lt;'MAPAS DE RIESGOS INHER Y RESID'!$J$4+1),'MAPAS DE RIESGOS INHER Y RESID'!$M$4,'MAPAS DE RIESGOS INHER Y RESID'!$M$3)))</f>
        <v>ALTO</v>
      </c>
      <c r="R6" s="77"/>
      <c r="S6" s="77"/>
      <c r="T6" s="77" t="s">
        <v>272</v>
      </c>
      <c r="U6" s="27" t="s">
        <v>258</v>
      </c>
      <c r="V6" s="89" t="s">
        <v>179</v>
      </c>
      <c r="W6" s="91">
        <f>VLOOKUP(V6,'MAPAS DE RIESGOS INHER Y RESID'!$E$16:$F$18,2,FALSE)</f>
        <v>0.9</v>
      </c>
      <c r="X6" s="92">
        <f>P6-(W6*P6)</f>
        <v>51.199999999999989</v>
      </c>
      <c r="Y6" s="89" t="str">
        <f>IF(OR('MAPAS DE RIESGOS INHER Y RESID'!$G$18=X6,X6&lt;'MAPAS DE RIESGOS INHER Y RESID'!$G$16+1),'MAPAS DE RIESGOS INHER Y RESID'!$M$19,IF(OR('MAPAS DE RIESGOS INHER Y RESID'!$H$17=X6,X6&lt;'MAPAS DE RIESGOS INHER Y RESID'!$I$18+1),'MAPAS DE RIESGOS INHER Y RESID'!$M$18,IF(OR('MAPAS DE RIESGOS INHER Y RESID'!$I$17=X6,X6&lt;'MAPAS DE RIESGOS INHER Y RESID'!$J$17+1),'MAPAS DE RIESGOS INHER Y RESID'!$M$17,'MAPAS DE RIESGOS INHER Y RESID'!$M$16)))</f>
        <v>MODERADO</v>
      </c>
      <c r="Z6" s="77" t="str">
        <f>VLOOKUP(Y6,'TABLA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" spans="1:26" s="28" customFormat="1" ht="141" customHeight="1" x14ac:dyDescent="0.25">
      <c r="A7" s="130"/>
      <c r="B7" s="130"/>
      <c r="C7" s="130"/>
      <c r="D7" s="130"/>
      <c r="E7" s="130"/>
      <c r="F7" s="130"/>
      <c r="G7" s="130"/>
      <c r="H7" s="130"/>
      <c r="I7" s="79" t="s">
        <v>32</v>
      </c>
      <c r="J7" s="78" t="s">
        <v>230</v>
      </c>
      <c r="K7" s="79" t="s">
        <v>24</v>
      </c>
      <c r="L7" s="89" t="s">
        <v>178</v>
      </c>
      <c r="M7" s="90">
        <f>VLOOKUP(L7,'MAPAS DE RIESGOS INHER Y RESID'!$E$3:$F$7,2,FALSE)</f>
        <v>3</v>
      </c>
      <c r="N7" s="89" t="s">
        <v>188</v>
      </c>
      <c r="O7" s="90">
        <f>VLOOKUP(N7,'MAPAS DE RIESGOS INHER Y RESID'!$O$3:$P$7,2,FALSE)</f>
        <v>16</v>
      </c>
      <c r="P7" s="90">
        <f t="shared" ref="P7:P18" si="0">M7*O7</f>
        <v>48</v>
      </c>
      <c r="Q7" s="89" t="str">
        <f>IF(OR('MAPAS DE RIESGOS INHER Y RESID'!$G$7=P7,P7&lt;'MAPAS DE RIESGOS INHER Y RESID'!$G$3+1),'MAPAS DE RIESGOS INHER Y RESID'!$M$6,IF(OR('MAPAS DE RIESGOS INHER Y RESID'!$H$5=P7,P7&lt;'MAPAS DE RIESGOS INHER Y RESID'!$I$5+1),'MAPAS DE RIESGOS INHER Y RESID'!$M$5,IF(OR('MAPAS DE RIESGOS INHER Y RESID'!$I$4=P7,P7&lt;'MAPAS DE RIESGOS INHER Y RESID'!$J$4+1),'MAPAS DE RIESGOS INHER Y RESID'!$M$4,'MAPAS DE RIESGOS INHER Y RESID'!$M$3)))</f>
        <v>MODERADO</v>
      </c>
      <c r="R7" s="77"/>
      <c r="S7" s="77" t="s">
        <v>273</v>
      </c>
      <c r="T7" s="77" t="s">
        <v>272</v>
      </c>
      <c r="U7" s="27" t="s">
        <v>258</v>
      </c>
      <c r="V7" s="89" t="s">
        <v>179</v>
      </c>
      <c r="W7" s="91">
        <f>VLOOKUP(V7,'MAPAS DE RIESGOS INHER Y RESID'!$E$16:$F$18,2,FALSE)</f>
        <v>0.9</v>
      </c>
      <c r="X7" s="92">
        <f t="shared" ref="X7:X18" si="1">P7-(W7*P7)</f>
        <v>4.7999999999999972</v>
      </c>
      <c r="Y7" s="89" t="str">
        <f>IF(OR('MAPAS DE RIESGOS INHER Y RESID'!$G$18=X7,X7&lt;'MAPAS DE RIESGOS INHER Y RESID'!$G$16+1),'MAPAS DE RIESGOS INHER Y RESID'!$M$19,IF(OR('MAPAS DE RIESGOS INHER Y RESID'!$H$17=X7,X7&lt;'MAPAS DE RIESGOS INHER Y RESID'!$I$18+1),'MAPAS DE RIESGOS INHER Y RESID'!$M$18,IF(OR('MAPAS DE RIESGOS INHER Y RESID'!$I$17=X7,X7&lt;'MAPAS DE RIESGOS INHER Y RESID'!$J$17+1),'MAPAS DE RIESGOS INHER Y RESID'!$M$17,'MAPAS DE RIESGOS INHER Y RESID'!$M$16)))</f>
        <v>BAJO</v>
      </c>
      <c r="Z7" s="77" t="str">
        <f>VLOOKUP(Y7,'TABLA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" spans="1:26" s="28" customFormat="1" ht="141" customHeight="1" x14ac:dyDescent="0.25">
      <c r="A8" s="130"/>
      <c r="B8" s="130"/>
      <c r="C8" s="130"/>
      <c r="D8" s="130"/>
      <c r="E8" s="130"/>
      <c r="F8" s="130"/>
      <c r="G8" s="130"/>
      <c r="H8" s="130"/>
      <c r="I8" s="79" t="s">
        <v>16</v>
      </c>
      <c r="J8" s="78" t="s">
        <v>17</v>
      </c>
      <c r="K8" s="79" t="s">
        <v>18</v>
      </c>
      <c r="L8" s="89" t="s">
        <v>178</v>
      </c>
      <c r="M8" s="90">
        <f>VLOOKUP(L8,'MAPAS DE RIESGOS INHER Y RESID'!$E$3:$F$7,2,FALSE)</f>
        <v>3</v>
      </c>
      <c r="N8" s="89" t="s">
        <v>188</v>
      </c>
      <c r="O8" s="90">
        <f>VLOOKUP(N8,'MAPAS DE RIESGOS INHER Y RESID'!$O$3:$P$7,2,FALSE)</f>
        <v>16</v>
      </c>
      <c r="P8" s="90">
        <f t="shared" si="0"/>
        <v>48</v>
      </c>
      <c r="Q8" s="89" t="str">
        <f>IF(OR('MAPAS DE RIESGOS INHER Y RESID'!$G$7=P8,P8&lt;'MAPAS DE RIESGOS INHER Y RESID'!$G$3+1),'MAPAS DE RIESGOS INHER Y RESID'!$M$6,IF(OR('MAPAS DE RIESGOS INHER Y RESID'!$H$5=P8,P8&lt;'MAPAS DE RIESGOS INHER Y RESID'!$I$5+1),'MAPAS DE RIESGOS INHER Y RESID'!$M$5,IF(OR('MAPAS DE RIESGOS INHER Y RESID'!$I$4=P8,P8&lt;'MAPAS DE RIESGOS INHER Y RESID'!$J$4+1),'MAPAS DE RIESGOS INHER Y RESID'!$M$4,'MAPAS DE RIESGOS INHER Y RESID'!$M$3)))</f>
        <v>MODERADO</v>
      </c>
      <c r="R8" s="77"/>
      <c r="S8" s="77" t="s">
        <v>274</v>
      </c>
      <c r="T8" s="27" t="s">
        <v>275</v>
      </c>
      <c r="U8" s="27" t="s">
        <v>276</v>
      </c>
      <c r="V8" s="89" t="s">
        <v>179</v>
      </c>
      <c r="W8" s="91">
        <f>VLOOKUP(V8,'MAPAS DE RIESGOS INHER Y RESID'!$E$16:$F$18,2,FALSE)</f>
        <v>0.9</v>
      </c>
      <c r="X8" s="92">
        <f t="shared" si="1"/>
        <v>4.7999999999999972</v>
      </c>
      <c r="Y8" s="89" t="str">
        <f>IF(OR('MAPAS DE RIESGOS INHER Y RESID'!$G$18=X8,X8&lt;'MAPAS DE RIESGOS INHER Y RESID'!$G$16+1),'MAPAS DE RIESGOS INHER Y RESID'!$M$19,IF(OR('MAPAS DE RIESGOS INHER Y RESID'!$H$17=X8,X8&lt;'MAPAS DE RIESGOS INHER Y RESID'!$I$18+1),'MAPAS DE RIESGOS INHER Y RESID'!$M$18,IF(OR('MAPAS DE RIESGOS INHER Y RESID'!$I$17=X8,X8&lt;'MAPAS DE RIESGOS INHER Y RESID'!$J$17+1),'MAPAS DE RIESGOS INHER Y RESID'!$M$17,'MAPAS DE RIESGOS INHER Y RESID'!$M$16)))</f>
        <v>BAJO</v>
      </c>
      <c r="Z8" s="77" t="str">
        <f>VLOOKUP(Y8,'TABLA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" spans="1:26" ht="136.5" customHeight="1" x14ac:dyDescent="0.25">
      <c r="A9" s="130"/>
      <c r="B9" s="130"/>
      <c r="C9" s="130"/>
      <c r="D9" s="130"/>
      <c r="E9" s="130"/>
      <c r="F9" s="130"/>
      <c r="G9" s="130"/>
      <c r="H9" s="130"/>
      <c r="I9" s="79" t="s">
        <v>52</v>
      </c>
      <c r="J9" s="78" t="s">
        <v>262</v>
      </c>
      <c r="K9" s="79" t="s">
        <v>53</v>
      </c>
      <c r="L9" s="89" t="s">
        <v>184</v>
      </c>
      <c r="M9" s="90">
        <f>VLOOKUP(L9,'MAPAS DE RIESGOS INHER Y RESID'!$E$3:$F$7,2,FALSE)</f>
        <v>2</v>
      </c>
      <c r="N9" s="89" t="s">
        <v>186</v>
      </c>
      <c r="O9" s="90">
        <f>VLOOKUP(N9,'MAPAS DE RIESGOS INHER Y RESID'!$O$3:$P$7,2,FALSE)</f>
        <v>2</v>
      </c>
      <c r="P9" s="90">
        <f t="shared" si="0"/>
        <v>4</v>
      </c>
      <c r="Q9" s="89" t="str">
        <f>IF(OR('MAPAS DE RIESGOS INHER Y RESID'!$G$7=P9,P9&lt;'MAPAS DE RIESGOS INHER Y RESID'!$G$3+1),'MAPAS DE RIESGOS INHER Y RESID'!$M$6,IF(OR('MAPAS DE RIESGOS INHER Y RESID'!$H$5=P9,P9&lt;'MAPAS DE RIESGOS INHER Y RESID'!$I$5+1),'MAPAS DE RIESGOS INHER Y RESID'!$M$5,IF(OR('MAPAS DE RIESGOS INHER Y RESID'!$I$4=P9,P9&lt;'MAPAS DE RIESGOS INHER Y RESID'!$J$4+1),'MAPAS DE RIESGOS INHER Y RESID'!$M$4,'MAPAS DE RIESGOS INHER Y RESID'!$M$3)))</f>
        <v>BAJO</v>
      </c>
      <c r="R9" s="77" t="s">
        <v>277</v>
      </c>
      <c r="S9" s="77"/>
      <c r="T9" s="77" t="s">
        <v>278</v>
      </c>
      <c r="U9" s="77"/>
      <c r="V9" s="89" t="s">
        <v>178</v>
      </c>
      <c r="W9" s="91">
        <f>VLOOKUP(V9,'MAPAS DE RIESGOS INHER Y RESID'!$E$16:$F$18,2,FALSE)</f>
        <v>0.4</v>
      </c>
      <c r="X9" s="92">
        <f t="shared" si="1"/>
        <v>2.4</v>
      </c>
      <c r="Y9" s="89" t="str">
        <f>IF(OR('MAPAS DE RIESGOS INHER Y RESID'!$G$18=X9,X9&lt;'MAPAS DE RIESGOS INHER Y RESID'!$G$16+1),'MAPAS DE RIESGOS INHER Y RESID'!$M$19,IF(OR('MAPAS DE RIESGOS INHER Y RESID'!$H$17=X9,X9&lt;'MAPAS DE RIESGOS INHER Y RESID'!$I$18+1),'MAPAS DE RIESGOS INHER Y RESID'!$M$18,IF(OR('MAPAS DE RIESGOS INHER Y RESID'!$I$17=X9,X9&lt;'MAPAS DE RIESGOS INHER Y RESID'!$J$17+1),'MAPAS DE RIESGOS INHER Y RESID'!$M$17,'MAPAS DE RIESGOS INHER Y RESID'!$M$16)))</f>
        <v>BAJO</v>
      </c>
      <c r="Z9" s="77" t="str">
        <f>VLOOKUP(Y9,'TABLA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" spans="1:26" ht="142.5" customHeight="1" x14ac:dyDescent="0.25">
      <c r="A10" s="130"/>
      <c r="B10" s="130"/>
      <c r="C10" s="130"/>
      <c r="D10" s="130"/>
      <c r="E10" s="130"/>
      <c r="F10" s="130"/>
      <c r="G10" s="130"/>
      <c r="H10" s="130"/>
      <c r="I10" s="79" t="s">
        <v>58</v>
      </c>
      <c r="J10" s="78" t="s">
        <v>208</v>
      </c>
      <c r="K10" s="79" t="s">
        <v>59</v>
      </c>
      <c r="L10" s="89" t="s">
        <v>184</v>
      </c>
      <c r="M10" s="90">
        <f>VLOOKUP(L10,'MAPAS DE RIESGOS INHER Y RESID'!$E$3:$F$7,2,FALSE)</f>
        <v>2</v>
      </c>
      <c r="N10" s="89" t="s">
        <v>186</v>
      </c>
      <c r="O10" s="90">
        <f>VLOOKUP(N10,'MAPAS DE RIESGOS INHER Y RESID'!$O$3:$P$7,2,FALSE)</f>
        <v>2</v>
      </c>
      <c r="P10" s="90">
        <f t="shared" si="0"/>
        <v>4</v>
      </c>
      <c r="Q10" s="89" t="str">
        <f>IF(OR('MAPAS DE RIESGOS INHER Y RESID'!$G$7=P10,P10&lt;'MAPAS DE RIESGOS INHER Y RESID'!$G$3+1),'MAPAS DE RIESGOS INHER Y RESID'!$M$6,IF(OR('MAPAS DE RIESGOS INHER Y RESID'!$H$5=P10,P10&lt;'MAPAS DE RIESGOS INHER Y RESID'!$I$5+1),'MAPAS DE RIESGOS INHER Y RESID'!$M$5,IF(OR('MAPAS DE RIESGOS INHER Y RESID'!$I$4=P10,P10&lt;'MAPAS DE RIESGOS INHER Y RESID'!$J$4+1),'MAPAS DE RIESGOS INHER Y RESID'!$M$4,'MAPAS DE RIESGOS INHER Y RESID'!$M$3)))</f>
        <v>BAJO</v>
      </c>
      <c r="R10" s="77" t="s">
        <v>279</v>
      </c>
      <c r="S10" s="77"/>
      <c r="T10" s="77" t="s">
        <v>278</v>
      </c>
      <c r="U10" s="77"/>
      <c r="V10" s="89" t="s">
        <v>178</v>
      </c>
      <c r="W10" s="91">
        <f>VLOOKUP(V10,'MAPAS DE RIESGOS INHER Y RESID'!$E$16:$F$18,2,FALSE)</f>
        <v>0.4</v>
      </c>
      <c r="X10" s="92">
        <f t="shared" si="1"/>
        <v>2.4</v>
      </c>
      <c r="Y10" s="89" t="str">
        <f>IF(OR('MAPAS DE RIESGOS INHER Y RESID'!$G$18=X10,X10&lt;'MAPAS DE RIESGOS INHER Y RESID'!$G$16+1),'MAPAS DE RIESGOS INHER Y RESID'!$M$19,IF(OR('MAPAS DE RIESGOS INHER Y RESID'!$H$17=X10,X10&lt;'MAPAS DE RIESGOS INHER Y RESID'!$I$18+1),'MAPAS DE RIESGOS INHER Y RESID'!$M$18,IF(OR('MAPAS DE RIESGOS INHER Y RESID'!$I$17=X10,X10&lt;'MAPAS DE RIESGOS INHER Y RESID'!$J$17+1),'MAPAS DE RIESGOS INHER Y RESID'!$M$17,'MAPAS DE RIESGOS INHER Y RESID'!$M$16)))</f>
        <v>BAJO</v>
      </c>
      <c r="Z10" s="77" t="str">
        <f>VLOOKUP(Y10,'TABLA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" spans="1:26" ht="133.5" customHeight="1" x14ac:dyDescent="0.25">
      <c r="A11" s="130"/>
      <c r="B11" s="130"/>
      <c r="C11" s="130"/>
      <c r="D11" s="130"/>
      <c r="E11" s="130"/>
      <c r="F11" s="130"/>
      <c r="G11" s="130"/>
      <c r="H11" s="130"/>
      <c r="I11" s="79" t="s">
        <v>60</v>
      </c>
      <c r="J11" s="78" t="s">
        <v>263</v>
      </c>
      <c r="K11" s="79" t="s">
        <v>61</v>
      </c>
      <c r="L11" s="89" t="s">
        <v>184</v>
      </c>
      <c r="M11" s="90">
        <f>VLOOKUP(L11,'MAPAS DE RIESGOS INHER Y RESID'!$E$3:$F$7,2,FALSE)</f>
        <v>2</v>
      </c>
      <c r="N11" s="89" t="s">
        <v>187</v>
      </c>
      <c r="O11" s="90">
        <f>VLOOKUP(N11,'MAPAS DE RIESGOS INHER Y RESID'!$O$3:$P$7,2,FALSE)</f>
        <v>4</v>
      </c>
      <c r="P11" s="90">
        <f t="shared" si="0"/>
        <v>8</v>
      </c>
      <c r="Q11" s="89" t="str">
        <f>IF(OR('MAPAS DE RIESGOS INHER Y RESID'!$G$7=P11,P11&lt;'MAPAS DE RIESGOS INHER Y RESID'!$G$3+1),'MAPAS DE RIESGOS INHER Y RESID'!$M$6,IF(OR('MAPAS DE RIESGOS INHER Y RESID'!$H$5=P11,P11&lt;'MAPAS DE RIESGOS INHER Y RESID'!$I$5+1),'MAPAS DE RIESGOS INHER Y RESID'!$M$5,IF(OR('MAPAS DE RIESGOS INHER Y RESID'!$I$4=P11,P11&lt;'MAPAS DE RIESGOS INHER Y RESID'!$J$4+1),'MAPAS DE RIESGOS INHER Y RESID'!$M$4,'MAPAS DE RIESGOS INHER Y RESID'!$M$3)))</f>
        <v>BAJO</v>
      </c>
      <c r="R11" s="77"/>
      <c r="S11" s="77"/>
      <c r="T11" s="77" t="s">
        <v>280</v>
      </c>
      <c r="U11" s="107" t="s">
        <v>281</v>
      </c>
      <c r="V11" s="89" t="s">
        <v>179</v>
      </c>
      <c r="W11" s="91">
        <f>VLOOKUP(V11,'MAPAS DE RIESGOS INHER Y RESID'!$E$16:$F$18,2,FALSE)</f>
        <v>0.9</v>
      </c>
      <c r="X11" s="92">
        <f t="shared" si="1"/>
        <v>0.79999999999999982</v>
      </c>
      <c r="Y11" s="89" t="str">
        <f>IF(OR('MAPAS DE RIESGOS INHER Y RESID'!$G$18=X11,X11&lt;'MAPAS DE RIESGOS INHER Y RESID'!$G$16+1),'MAPAS DE RIESGOS INHER Y RESID'!$M$19,IF(OR('MAPAS DE RIESGOS INHER Y RESID'!$H$17=X11,X11&lt;'MAPAS DE RIESGOS INHER Y RESID'!$I$18+1),'MAPAS DE RIESGOS INHER Y RESID'!$M$18,IF(OR('MAPAS DE RIESGOS INHER Y RESID'!$I$17=X11,X11&lt;'MAPAS DE RIESGOS INHER Y RESID'!$J$17+1),'MAPAS DE RIESGOS INHER Y RESID'!$M$17,'MAPAS DE RIESGOS INHER Y RESID'!$M$16)))</f>
        <v>BAJO</v>
      </c>
      <c r="Z11" s="77" t="str">
        <f>VLOOKUP(Y11,'TABLA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" spans="1:26" ht="133.5" customHeight="1" x14ac:dyDescent="0.25">
      <c r="A12" s="130"/>
      <c r="B12" s="130"/>
      <c r="C12" s="130"/>
      <c r="D12" s="130"/>
      <c r="E12" s="130"/>
      <c r="F12" s="130"/>
      <c r="G12" s="130"/>
      <c r="H12" s="130"/>
      <c r="I12" s="79" t="s">
        <v>62</v>
      </c>
      <c r="J12" s="78" t="s">
        <v>265</v>
      </c>
      <c r="K12" s="79" t="s">
        <v>63</v>
      </c>
      <c r="L12" s="89" t="s">
        <v>184</v>
      </c>
      <c r="M12" s="90">
        <f>VLOOKUP(L12,'MAPAS DE RIESGOS INHER Y RESID'!$E$3:$F$7,2,FALSE)</f>
        <v>2</v>
      </c>
      <c r="N12" s="89" t="s">
        <v>187</v>
      </c>
      <c r="O12" s="90">
        <f>VLOOKUP(N12,'MAPAS DE RIESGOS INHER Y RESID'!$O$3:$P$7,2,FALSE)</f>
        <v>4</v>
      </c>
      <c r="P12" s="90">
        <f t="shared" si="0"/>
        <v>8</v>
      </c>
      <c r="Q12" s="89" t="str">
        <f>IF(OR('MAPAS DE RIESGOS INHER Y RESID'!$G$7=P12,P12&lt;'MAPAS DE RIESGOS INHER Y RESID'!$G$3+1),'MAPAS DE RIESGOS INHER Y RESID'!$M$6,IF(OR('MAPAS DE RIESGOS INHER Y RESID'!$H$5=P12,P12&lt;'MAPAS DE RIESGOS INHER Y RESID'!$I$5+1),'MAPAS DE RIESGOS INHER Y RESID'!$M$5,IF(OR('MAPAS DE RIESGOS INHER Y RESID'!$I$4=P12,P12&lt;'MAPAS DE RIESGOS INHER Y RESID'!$J$4+1),'MAPAS DE RIESGOS INHER Y RESID'!$M$4,'MAPAS DE RIESGOS INHER Y RESID'!$M$3)))</f>
        <v>BAJO</v>
      </c>
      <c r="R12" s="77" t="s">
        <v>282</v>
      </c>
      <c r="S12" s="77"/>
      <c r="T12" s="107"/>
      <c r="U12" s="107" t="s">
        <v>283</v>
      </c>
      <c r="V12" s="89" t="s">
        <v>178</v>
      </c>
      <c r="W12" s="91">
        <f>VLOOKUP(V12,'MAPAS DE RIESGOS INHER Y RESID'!$E$16:$F$18,2,FALSE)</f>
        <v>0.4</v>
      </c>
      <c r="X12" s="92">
        <f t="shared" si="1"/>
        <v>4.8</v>
      </c>
      <c r="Y12" s="89" t="str">
        <f>IF(OR('MAPAS DE RIESGOS INHER Y RESID'!$G$18=X12,X12&lt;'MAPAS DE RIESGOS INHER Y RESID'!$G$16+1),'MAPAS DE RIESGOS INHER Y RESID'!$M$19,IF(OR('MAPAS DE RIESGOS INHER Y RESID'!$H$17=X12,X12&lt;'MAPAS DE RIESGOS INHER Y RESID'!$I$18+1),'MAPAS DE RIESGOS INHER Y RESID'!$M$18,IF(OR('MAPAS DE RIESGOS INHER Y RESID'!$I$17=X12,X12&lt;'MAPAS DE RIESGOS INHER Y RESID'!$J$17+1),'MAPAS DE RIESGOS INHER Y RESID'!$M$17,'MAPAS DE RIESGOS INHER Y RESID'!$M$16)))</f>
        <v>BAJO</v>
      </c>
      <c r="Z12" s="77" t="str">
        <f>VLOOKUP(Y12,'TABLA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" spans="1:26" ht="133.5" customHeight="1" x14ac:dyDescent="0.25">
      <c r="A13" s="130"/>
      <c r="B13" s="130"/>
      <c r="C13" s="130"/>
      <c r="D13" s="130"/>
      <c r="E13" s="130"/>
      <c r="F13" s="130"/>
      <c r="G13" s="130"/>
      <c r="H13" s="130"/>
      <c r="I13" s="79" t="s">
        <v>70</v>
      </c>
      <c r="J13" s="78" t="s">
        <v>266</v>
      </c>
      <c r="K13" s="79" t="s">
        <v>72</v>
      </c>
      <c r="L13" s="89" t="s">
        <v>184</v>
      </c>
      <c r="M13" s="90">
        <f>VLOOKUP(L13,'MAPAS DE RIESGOS INHER Y RESID'!$E$3:$F$7,2,FALSE)</f>
        <v>2</v>
      </c>
      <c r="N13" s="89" t="s">
        <v>188</v>
      </c>
      <c r="O13" s="90">
        <f>VLOOKUP(N13,'MAPAS DE RIESGOS INHER Y RESID'!$O$3:$P$7,2,FALSE)</f>
        <v>16</v>
      </c>
      <c r="P13" s="90">
        <f t="shared" si="0"/>
        <v>32</v>
      </c>
      <c r="Q13" s="89" t="str">
        <f>IF(OR('MAPAS DE RIESGOS INHER Y RESID'!$G$7=P13,P13&lt;'MAPAS DE RIESGOS INHER Y RESID'!$G$3+1),'MAPAS DE RIESGOS INHER Y RESID'!$M$6,IF(OR('MAPAS DE RIESGOS INHER Y RESID'!$H$5=P13,P13&lt;'MAPAS DE RIESGOS INHER Y RESID'!$I$5+1),'MAPAS DE RIESGOS INHER Y RESID'!$M$5,IF(OR('MAPAS DE RIESGOS INHER Y RESID'!$I$4=P13,P13&lt;'MAPAS DE RIESGOS INHER Y RESID'!$J$4+1),'MAPAS DE RIESGOS INHER Y RESID'!$M$4,'MAPAS DE RIESGOS INHER Y RESID'!$M$3)))</f>
        <v>MODERADO</v>
      </c>
      <c r="R13" s="77"/>
      <c r="S13" s="77"/>
      <c r="T13" s="107" t="s">
        <v>241</v>
      </c>
      <c r="U13" s="107" t="s">
        <v>242</v>
      </c>
      <c r="V13" s="89" t="s">
        <v>179</v>
      </c>
      <c r="W13" s="91">
        <f>VLOOKUP(V13,'MAPAS DE RIESGOS INHER Y RESID'!$E$16:$F$18,2,FALSE)</f>
        <v>0.9</v>
      </c>
      <c r="X13" s="92">
        <f t="shared" si="1"/>
        <v>3.1999999999999993</v>
      </c>
      <c r="Y13" s="89" t="str">
        <f>IF(OR('MAPAS DE RIESGOS INHER Y RESID'!$G$18=X13,X13&lt;'MAPAS DE RIESGOS INHER Y RESID'!$G$16+1),'MAPAS DE RIESGOS INHER Y RESID'!$M$19,IF(OR('MAPAS DE RIESGOS INHER Y RESID'!$H$17=X13,X13&lt;'MAPAS DE RIESGOS INHER Y RESID'!$I$18+1),'MAPAS DE RIESGOS INHER Y RESID'!$M$18,IF(OR('MAPAS DE RIESGOS INHER Y RESID'!$I$17=X13,X13&lt;'MAPAS DE RIESGOS INHER Y RESID'!$J$17+1),'MAPAS DE RIESGOS INHER Y RESID'!$M$17,'MAPAS DE RIESGOS INHER Y RESID'!$M$16)))</f>
        <v>BAJO</v>
      </c>
      <c r="Z13" s="77" t="str">
        <f>VLOOKUP(Y13,'TABLA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" spans="1:26" ht="133.5" customHeight="1" x14ac:dyDescent="0.25">
      <c r="A14" s="130"/>
      <c r="B14" s="130"/>
      <c r="C14" s="130"/>
      <c r="D14" s="130"/>
      <c r="E14" s="130"/>
      <c r="F14" s="130"/>
      <c r="G14" s="130"/>
      <c r="H14" s="130"/>
      <c r="I14" s="79" t="s">
        <v>74</v>
      </c>
      <c r="J14" s="78" t="s">
        <v>267</v>
      </c>
      <c r="K14" s="79" t="s">
        <v>76</v>
      </c>
      <c r="L14" s="89" t="s">
        <v>178</v>
      </c>
      <c r="M14" s="90">
        <f>VLOOKUP(L14,'MAPAS DE RIESGOS INHER Y RESID'!$E$3:$F$7,2,FALSE)</f>
        <v>3</v>
      </c>
      <c r="N14" s="89" t="s">
        <v>188</v>
      </c>
      <c r="O14" s="90">
        <f>VLOOKUP(N14,'MAPAS DE RIESGOS INHER Y RESID'!$O$3:$P$7,2,FALSE)</f>
        <v>16</v>
      </c>
      <c r="P14" s="90">
        <f t="shared" si="0"/>
        <v>48</v>
      </c>
      <c r="Q14" s="89" t="str">
        <f>IF(OR('MAPAS DE RIESGOS INHER Y RESID'!$G$7=P14,P14&lt;'MAPAS DE RIESGOS INHER Y RESID'!$G$3+1),'MAPAS DE RIESGOS INHER Y RESID'!$M$6,IF(OR('MAPAS DE RIESGOS INHER Y RESID'!$H$5=P14,P14&lt;'MAPAS DE RIESGOS INHER Y RESID'!$I$5+1),'MAPAS DE RIESGOS INHER Y RESID'!$M$5,IF(OR('MAPAS DE RIESGOS INHER Y RESID'!$I$4=P14,P14&lt;'MAPAS DE RIESGOS INHER Y RESID'!$J$4+1),'MAPAS DE RIESGOS INHER Y RESID'!$M$4,'MAPAS DE RIESGOS INHER Y RESID'!$M$3)))</f>
        <v>MODERADO</v>
      </c>
      <c r="R14" s="77"/>
      <c r="S14" s="77" t="s">
        <v>284</v>
      </c>
      <c r="T14" s="77"/>
      <c r="U14" s="77" t="s">
        <v>285</v>
      </c>
      <c r="V14" s="89" t="s">
        <v>178</v>
      </c>
      <c r="W14" s="91">
        <f>VLOOKUP(V14,'MAPAS DE RIESGOS INHER Y RESID'!$E$16:$F$18,2,FALSE)</f>
        <v>0.4</v>
      </c>
      <c r="X14" s="92">
        <f t="shared" si="1"/>
        <v>28.799999999999997</v>
      </c>
      <c r="Y14" s="89" t="str">
        <f>IF(OR('MAPAS DE RIESGOS INHER Y RESID'!$G$18=X14,X14&lt;'MAPAS DE RIESGOS INHER Y RESID'!$G$16+1),'MAPAS DE RIESGOS INHER Y RESID'!$M$19,IF(OR('MAPAS DE RIESGOS INHER Y RESID'!$H$17=X14,X14&lt;'MAPAS DE RIESGOS INHER Y RESID'!$I$18+1),'MAPAS DE RIESGOS INHER Y RESID'!$M$18,IF(OR('MAPAS DE RIESGOS INHER Y RESID'!$I$17=X14,X14&lt;'MAPAS DE RIESGOS INHER Y RESID'!$J$17+1),'MAPAS DE RIESGOS INHER Y RESID'!$M$17,'MAPAS DE RIESGOS INHER Y RESID'!$M$16)))</f>
        <v>MODERADO</v>
      </c>
      <c r="Z14" s="77" t="str">
        <f>VLOOKUP(Y14,'TABLA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5" spans="1:26" ht="133.5" customHeight="1" x14ac:dyDescent="0.25">
      <c r="A15" s="130"/>
      <c r="B15" s="130"/>
      <c r="C15" s="130"/>
      <c r="D15" s="130"/>
      <c r="E15" s="130"/>
      <c r="F15" s="130"/>
      <c r="G15" s="130"/>
      <c r="H15" s="130"/>
      <c r="I15" s="79" t="s">
        <v>79</v>
      </c>
      <c r="J15" s="78" t="s">
        <v>268</v>
      </c>
      <c r="K15" s="79" t="s">
        <v>76</v>
      </c>
      <c r="L15" s="89" t="s">
        <v>184</v>
      </c>
      <c r="M15" s="90">
        <f>VLOOKUP(L15,'MAPAS DE RIESGOS INHER Y RESID'!$E$3:$F$7,2,FALSE)</f>
        <v>2</v>
      </c>
      <c r="N15" s="89" t="s">
        <v>188</v>
      </c>
      <c r="O15" s="90">
        <f>VLOOKUP(N15,'MAPAS DE RIESGOS INHER Y RESID'!$O$3:$P$7,2,FALSE)</f>
        <v>16</v>
      </c>
      <c r="P15" s="90">
        <f t="shared" si="0"/>
        <v>32</v>
      </c>
      <c r="Q15" s="89" t="str">
        <f>IF(OR('MAPAS DE RIESGOS INHER Y RESID'!$G$7=P15,P15&lt;'MAPAS DE RIESGOS INHER Y RESID'!$G$3+1),'MAPAS DE RIESGOS INHER Y RESID'!$M$6,IF(OR('MAPAS DE RIESGOS INHER Y RESID'!$H$5=P15,P15&lt;'MAPAS DE RIESGOS INHER Y RESID'!$I$5+1),'MAPAS DE RIESGOS INHER Y RESID'!$M$5,IF(OR('MAPAS DE RIESGOS INHER Y RESID'!$I$4=P15,P15&lt;'MAPAS DE RIESGOS INHER Y RESID'!$J$4+1),'MAPAS DE RIESGOS INHER Y RESID'!$M$4,'MAPAS DE RIESGOS INHER Y RESID'!$M$3)))</f>
        <v>MODERADO</v>
      </c>
      <c r="R15" s="77"/>
      <c r="S15" s="77" t="s">
        <v>284</v>
      </c>
      <c r="T15" s="77"/>
      <c r="U15" s="77" t="s">
        <v>285</v>
      </c>
      <c r="V15" s="89" t="s">
        <v>178</v>
      </c>
      <c r="W15" s="91">
        <f>VLOOKUP(V15,'MAPAS DE RIESGOS INHER Y RESID'!$E$16:$F$18,2,FALSE)</f>
        <v>0.4</v>
      </c>
      <c r="X15" s="92">
        <f t="shared" si="1"/>
        <v>19.2</v>
      </c>
      <c r="Y15" s="89" t="str">
        <f>IF(OR('MAPAS DE RIESGOS INHER Y RESID'!$G$18=X15,X15&lt;'MAPAS DE RIESGOS INHER Y RESID'!$G$16+1),'MAPAS DE RIESGOS INHER Y RESID'!$M$19,IF(OR('MAPAS DE RIESGOS INHER Y RESID'!$H$17=X15,X15&lt;'MAPAS DE RIESGOS INHER Y RESID'!$I$18+1),'MAPAS DE RIESGOS INHER Y RESID'!$M$18,IF(OR('MAPAS DE RIESGOS INHER Y RESID'!$I$17=X15,X15&lt;'MAPAS DE RIESGOS INHER Y RESID'!$J$17+1),'MAPAS DE RIESGOS INHER Y RESID'!$M$17,'MAPAS DE RIESGOS INHER Y RESID'!$M$16)))</f>
        <v>MODERADO</v>
      </c>
      <c r="Z15" s="77" t="str">
        <f>VLOOKUP(Y15,'TABLA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6" spans="1:26" ht="133.5" customHeight="1" x14ac:dyDescent="0.25">
      <c r="A16" s="130"/>
      <c r="B16" s="130"/>
      <c r="C16" s="130"/>
      <c r="D16" s="130"/>
      <c r="E16" s="130"/>
      <c r="F16" s="130"/>
      <c r="G16" s="130"/>
      <c r="H16" s="130"/>
      <c r="I16" s="79" t="s">
        <v>88</v>
      </c>
      <c r="J16" s="78" t="s">
        <v>232</v>
      </c>
      <c r="K16" s="79" t="s">
        <v>89</v>
      </c>
      <c r="L16" s="89" t="s">
        <v>184</v>
      </c>
      <c r="M16" s="90">
        <f>VLOOKUP(L16,'MAPAS DE RIESGOS INHER Y RESID'!$E$3:$F$7,2,FALSE)</f>
        <v>2</v>
      </c>
      <c r="N16" s="89" t="s">
        <v>188</v>
      </c>
      <c r="O16" s="90">
        <f>VLOOKUP(N16,'MAPAS DE RIESGOS INHER Y RESID'!$O$3:$P$7,2,FALSE)</f>
        <v>16</v>
      </c>
      <c r="P16" s="90">
        <f t="shared" si="0"/>
        <v>32</v>
      </c>
      <c r="Q16" s="89" t="str">
        <f>IF(OR('MAPAS DE RIESGOS INHER Y RESID'!$G$7=P16,P16&lt;'MAPAS DE RIESGOS INHER Y RESID'!$G$3+1),'MAPAS DE RIESGOS INHER Y RESID'!$M$6,IF(OR('MAPAS DE RIESGOS INHER Y RESID'!$H$5=P16,P16&lt;'MAPAS DE RIESGOS INHER Y RESID'!$I$5+1),'MAPAS DE RIESGOS INHER Y RESID'!$M$5,IF(OR('MAPAS DE RIESGOS INHER Y RESID'!$I$4=P16,P16&lt;'MAPAS DE RIESGOS INHER Y RESID'!$J$4+1),'MAPAS DE RIESGOS INHER Y RESID'!$M$4,'MAPAS DE RIESGOS INHER Y RESID'!$M$3)))</f>
        <v>MODERADO</v>
      </c>
      <c r="R16" s="77" t="s">
        <v>286</v>
      </c>
      <c r="S16" s="77"/>
      <c r="T16" s="77"/>
      <c r="U16" s="77"/>
      <c r="V16" s="89" t="s">
        <v>178</v>
      </c>
      <c r="W16" s="91">
        <f>VLOOKUP(V16,'MAPAS DE RIESGOS INHER Y RESID'!$E$16:$F$18,2,FALSE)</f>
        <v>0.4</v>
      </c>
      <c r="X16" s="92">
        <f t="shared" si="1"/>
        <v>19.2</v>
      </c>
      <c r="Y16" s="89" t="str">
        <f>IF(OR('MAPAS DE RIESGOS INHER Y RESID'!$G$18=X16,X16&lt;'MAPAS DE RIESGOS INHER Y RESID'!$G$16+1),'MAPAS DE RIESGOS INHER Y RESID'!$M$19,IF(OR('MAPAS DE RIESGOS INHER Y RESID'!$H$17=X16,X16&lt;'MAPAS DE RIESGOS INHER Y RESID'!$I$18+1),'MAPAS DE RIESGOS INHER Y RESID'!$M$18,IF(OR('MAPAS DE RIESGOS INHER Y RESID'!$I$17=X16,X16&lt;'MAPAS DE RIESGOS INHER Y RESID'!$J$17+1),'MAPAS DE RIESGOS INHER Y RESID'!$M$17,'MAPAS DE RIESGOS INHER Y RESID'!$M$16)))</f>
        <v>MODERADO</v>
      </c>
      <c r="Z16" s="77" t="str">
        <f>VLOOKUP(Y16,'TABLA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" spans="1:26" ht="133.5" customHeight="1" x14ac:dyDescent="0.25">
      <c r="A17" s="130"/>
      <c r="B17" s="130"/>
      <c r="C17" s="130"/>
      <c r="D17" s="130"/>
      <c r="E17" s="130"/>
      <c r="F17" s="130"/>
      <c r="G17" s="130"/>
      <c r="H17" s="130"/>
      <c r="I17" s="79" t="s">
        <v>101</v>
      </c>
      <c r="J17" s="78" t="s">
        <v>290</v>
      </c>
      <c r="K17" s="79" t="s">
        <v>102</v>
      </c>
      <c r="L17" s="89" t="s">
        <v>178</v>
      </c>
      <c r="M17" s="90">
        <f>VLOOKUP(L17,'MAPAS DE RIESGOS INHER Y RESID'!$E$3:$F$7,2,FALSE)</f>
        <v>3</v>
      </c>
      <c r="N17" s="89" t="s">
        <v>188</v>
      </c>
      <c r="O17" s="90">
        <f>VLOOKUP(N17,'MAPAS DE RIESGOS INHER Y RESID'!$O$3:$P$7,2,FALSE)</f>
        <v>16</v>
      </c>
      <c r="P17" s="90">
        <f t="shared" si="0"/>
        <v>48</v>
      </c>
      <c r="Q17" s="89" t="str">
        <f>IF(OR('MAPAS DE RIESGOS INHER Y RESID'!$G$7=P17,P17&lt;'MAPAS DE RIESGOS INHER Y RESID'!$G$3+1),'MAPAS DE RIESGOS INHER Y RESID'!$M$6,IF(OR('MAPAS DE RIESGOS INHER Y RESID'!$H$5=P17,P17&lt;'MAPAS DE RIESGOS INHER Y RESID'!$I$5+1),'MAPAS DE RIESGOS INHER Y RESID'!$M$5,IF(OR('MAPAS DE RIESGOS INHER Y RESID'!$I$4=P17,P17&lt;'MAPAS DE RIESGOS INHER Y RESID'!$J$4+1),'MAPAS DE RIESGOS INHER Y RESID'!$M$4,'MAPAS DE RIESGOS INHER Y RESID'!$M$3)))</f>
        <v>MODERADO</v>
      </c>
      <c r="R17" s="77"/>
      <c r="S17" s="77" t="s">
        <v>288</v>
      </c>
      <c r="T17" s="77"/>
      <c r="U17" s="77" t="s">
        <v>287</v>
      </c>
      <c r="V17" s="89" t="s">
        <v>178</v>
      </c>
      <c r="W17" s="91">
        <f>VLOOKUP(V17,'MAPAS DE RIESGOS INHER Y RESID'!$E$16:$F$18,2,FALSE)</f>
        <v>0.4</v>
      </c>
      <c r="X17" s="92">
        <f t="shared" si="1"/>
        <v>28.799999999999997</v>
      </c>
      <c r="Y17" s="89" t="str">
        <f>IF(OR('MAPAS DE RIESGOS INHER Y RESID'!$G$18=X17,X17&lt;'MAPAS DE RIESGOS INHER Y RESID'!$G$16+1),'MAPAS DE RIESGOS INHER Y RESID'!$M$19,IF(OR('MAPAS DE RIESGOS INHER Y RESID'!$H$17=X17,X17&lt;'MAPAS DE RIESGOS INHER Y RESID'!$I$18+1),'MAPAS DE RIESGOS INHER Y RESID'!$M$18,IF(OR('MAPAS DE RIESGOS INHER Y RESID'!$I$17=X17,X17&lt;'MAPAS DE RIESGOS INHER Y RESID'!$J$17+1),'MAPAS DE RIESGOS INHER Y RESID'!$M$17,'MAPAS DE RIESGOS INHER Y RESID'!$M$16)))</f>
        <v>MODERADO</v>
      </c>
      <c r="Z17" s="77" t="str">
        <f>VLOOKUP(Y17,'TABLA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8" spans="1:26" ht="133.5" customHeight="1" x14ac:dyDescent="0.25">
      <c r="A18" s="130"/>
      <c r="B18" s="130"/>
      <c r="C18" s="130"/>
      <c r="D18" s="130"/>
      <c r="E18" s="130"/>
      <c r="F18" s="130"/>
      <c r="G18" s="130"/>
      <c r="H18" s="130"/>
      <c r="I18" s="79" t="s">
        <v>210</v>
      </c>
      <c r="J18" s="78" t="s">
        <v>270</v>
      </c>
      <c r="K18" s="79" t="s">
        <v>108</v>
      </c>
      <c r="L18" s="89" t="s">
        <v>184</v>
      </c>
      <c r="M18" s="90">
        <f>VLOOKUP(L18,'MAPAS DE RIESGOS INHER Y RESID'!$E$3:$F$7,2,FALSE)</f>
        <v>2</v>
      </c>
      <c r="N18" s="89" t="s">
        <v>187</v>
      </c>
      <c r="O18" s="90">
        <f>VLOOKUP(N18,'MAPAS DE RIESGOS INHER Y RESID'!$O$3:$P$7,2,FALSE)</f>
        <v>4</v>
      </c>
      <c r="P18" s="90">
        <f t="shared" si="0"/>
        <v>8</v>
      </c>
      <c r="Q18" s="89" t="str">
        <f>IF(OR('MAPAS DE RIESGOS INHER Y RESID'!$G$7=P18,P18&lt;'MAPAS DE RIESGOS INHER Y RESID'!$G$3+1),'MAPAS DE RIESGOS INHER Y RESID'!$M$6,IF(OR('MAPAS DE RIESGOS INHER Y RESID'!$H$5=P18,P18&lt;'MAPAS DE RIESGOS INHER Y RESID'!$I$5+1),'MAPAS DE RIESGOS INHER Y RESID'!$M$5,IF(OR('MAPAS DE RIESGOS INHER Y RESID'!$I$4=P18,P18&lt;'MAPAS DE RIESGOS INHER Y RESID'!$J$4+1),'MAPAS DE RIESGOS INHER Y RESID'!$M$4,'MAPAS DE RIESGOS INHER Y RESID'!$M$3)))</f>
        <v>BAJO</v>
      </c>
      <c r="R18" s="77"/>
      <c r="S18" s="77"/>
      <c r="T18" s="77"/>
      <c r="U18" s="77" t="s">
        <v>289</v>
      </c>
      <c r="V18" s="89" t="s">
        <v>178</v>
      </c>
      <c r="W18" s="91">
        <f>VLOOKUP(V18,'MAPAS DE RIESGOS INHER Y RESID'!$E$16:$F$18,2,FALSE)</f>
        <v>0.4</v>
      </c>
      <c r="X18" s="92">
        <f t="shared" si="1"/>
        <v>4.8</v>
      </c>
      <c r="Y18" s="89" t="str">
        <f>IF(OR('MAPAS DE RIESGOS INHER Y RESID'!$G$18=X18,X18&lt;'MAPAS DE RIESGOS INHER Y RESID'!$G$16+1),'MAPAS DE RIESGOS INHER Y RESID'!$M$19,IF(OR('MAPAS DE RIESGOS INHER Y RESID'!$H$17=X18,X18&lt;'MAPAS DE RIESGOS INHER Y RESID'!$I$18+1),'MAPAS DE RIESGOS INHER Y RESID'!$M$18,IF(OR('MAPAS DE RIESGOS INHER Y RESID'!$I$17=X18,X18&lt;'MAPAS DE RIESGOS INHER Y RESID'!$J$17+1),'MAPAS DE RIESGOS INHER Y RESID'!$M$17,'MAPAS DE RIESGOS INHER Y RESID'!$M$16)))</f>
        <v>BAJO</v>
      </c>
      <c r="Z18" s="77" t="str">
        <f>VLOOKUP(Y18,'TABLA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</sheetData>
  <autoFilter ref="A5:Z5"/>
  <mergeCells count="26">
    <mergeCell ref="A1:B1"/>
    <mergeCell ref="C1:Y1"/>
    <mergeCell ref="B2:Z2"/>
    <mergeCell ref="B3:Z3"/>
    <mergeCell ref="A4:A5"/>
    <mergeCell ref="B4:C4"/>
    <mergeCell ref="D4:G4"/>
    <mergeCell ref="H4:H5"/>
    <mergeCell ref="I4:I5"/>
    <mergeCell ref="J4:J5"/>
    <mergeCell ref="Y4:Y5"/>
    <mergeCell ref="Z4:Z5"/>
    <mergeCell ref="Q4:Q5"/>
    <mergeCell ref="R4:U4"/>
    <mergeCell ref="V4:V5"/>
    <mergeCell ref="X4:X5"/>
    <mergeCell ref="A6:A18"/>
    <mergeCell ref="B6:B18"/>
    <mergeCell ref="C6:C18"/>
    <mergeCell ref="D6:D18"/>
    <mergeCell ref="E6:E18"/>
    <mergeCell ref="F6:F18"/>
    <mergeCell ref="G6:G18"/>
    <mergeCell ref="H6:H18"/>
    <mergeCell ref="K4:K5"/>
    <mergeCell ref="L4:O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EB799CA0-EEE7-4CA1-8821-820F70AC1604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" operator="equal" id="{94EE66B3-D1CF-4173-92F2-DC58EC4F21E8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" operator="equal" id="{36B1A7C3-CAF0-4925-8409-BA1A54E29451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" operator="equal" id="{72150749-1647-4BF8-9EDA-D991C17734F5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" operator="equal" id="{41CB5122-EB62-4B61-95A8-B2C57B3BF448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L6:L18</xm:sqref>
        </x14:conditionalFormatting>
        <x14:conditionalFormatting xmlns:xm="http://schemas.microsoft.com/office/excel/2006/main">
          <x14:cfRule type="cellIs" priority="1" operator="equal" id="{147B4C93-E227-4FD9-95A3-1BFD3EF3A5AC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" operator="equal" id="{91B4BF60-3173-43E3-BC40-B9389A3A3B75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" operator="equal" id="{D49316A9-AA06-4AAA-9E03-301474A5C62C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" operator="equal" id="{85173FA8-044C-4D77-8596-16E4F503A7DC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" operator="equal" id="{0CCD304B-26DE-438B-9201-8B23BC0B0E11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N6:N18</xm:sqref>
        </x14:conditionalFormatting>
        <x14:conditionalFormatting xmlns:xm="http://schemas.microsoft.com/office/excel/2006/main">
          <x14:cfRule type="cellIs" priority="11" operator="equal" id="{90171921-6A33-4C67-873B-1650F0188637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" operator="equal" id="{2A7D152E-9A34-4040-B832-142CF5FE191B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" operator="equal" id="{59BA2916-BB9A-4CC7-9EFB-A630BA9EFFAF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" operator="equal" id="{5C2A2B0D-F33A-47FB-A940-9A6E80508DA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V6:V18 Q6:Q18 Y6:Y18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'MAPAS DE RIESGOS INHER Y RESID'!$E$3:$E$7</xm:f>
          </x14:formula1>
          <xm:sqref>L6:L18</xm:sqref>
        </x14:dataValidation>
        <x14:dataValidation type="list" allowBlank="1" showInputMessage="1" showErrorMessage="1">
          <x14:formula1>
            <xm:f>'MAPAS DE RIESGOS INHER Y RESID'!$G$9:$K$9</xm:f>
          </x14:formula1>
          <xm:sqref>N6:N18</xm:sqref>
        </x14:dataValidation>
        <x14:dataValidation type="list" allowBlank="1" showInputMessage="1" showErrorMessage="1">
          <x14:formula1>
            <xm:f>'MAPAS DE RIESGOS INHER Y RESID'!$E$16:$E$18</xm:f>
          </x14:formula1>
          <xm:sqref>V6:V18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18"/>
  <sheetViews>
    <sheetView topLeftCell="I1" zoomScale="55" zoomScaleNormal="55" workbookViewId="0">
      <selection activeCell="Z6" sqref="Z6"/>
    </sheetView>
  </sheetViews>
  <sheetFormatPr baseColWidth="10" defaultColWidth="11.42578125" defaultRowHeight="19.5" x14ac:dyDescent="0.25"/>
  <cols>
    <col min="1" max="1" width="30.140625" style="29" customWidth="1"/>
    <col min="2" max="2" width="8" style="30" customWidth="1"/>
    <col min="3" max="3" width="9" style="30" customWidth="1"/>
    <col min="4" max="6" width="3.42578125" style="31" customWidth="1"/>
    <col min="7" max="7" width="3.42578125" style="30" customWidth="1"/>
    <col min="8" max="8" width="20.7109375" style="30" customWidth="1"/>
    <col min="9" max="10" width="26.42578125" style="30" customWidth="1"/>
    <col min="11" max="11" width="30.42578125" style="30" customWidth="1"/>
    <col min="12" max="13" width="6.85546875" style="31" customWidth="1"/>
    <col min="14" max="17" width="11.42578125" style="31" customWidth="1"/>
    <col min="18" max="18" width="23.7109375" style="30" customWidth="1"/>
    <col min="19" max="19" width="24.42578125" style="30" customWidth="1"/>
    <col min="20" max="20" width="24.7109375" style="30" customWidth="1"/>
    <col min="21" max="21" width="27.5703125" style="30" customWidth="1"/>
    <col min="22" max="22" width="6.42578125" style="31" customWidth="1"/>
    <col min="23" max="23" width="13.28515625" style="31" customWidth="1"/>
    <col min="24" max="24" width="14.42578125" style="31" customWidth="1"/>
    <col min="25" max="25" width="8.28515625" style="31" customWidth="1"/>
    <col min="26" max="26" width="39.140625" style="32" customWidth="1"/>
    <col min="27" max="16384" width="11.42578125" style="23"/>
  </cols>
  <sheetData>
    <row r="1" spans="1:26" ht="85.5" customHeight="1" x14ac:dyDescent="0.25">
      <c r="A1" s="135"/>
      <c r="B1" s="136"/>
      <c r="C1" s="134" t="s">
        <v>205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06" t="s">
        <v>299</v>
      </c>
    </row>
    <row r="2" spans="1:26" s="24" customFormat="1" ht="30.75" customHeight="1" x14ac:dyDescent="0.25">
      <c r="A2" s="114" t="s">
        <v>146</v>
      </c>
      <c r="B2" s="147" t="s">
        <v>259</v>
      </c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9"/>
    </row>
    <row r="3" spans="1:26" s="25" customFormat="1" ht="37.5" customHeight="1" x14ac:dyDescent="0.25">
      <c r="A3" s="81" t="s">
        <v>147</v>
      </c>
      <c r="B3" s="150">
        <v>45237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9"/>
    </row>
    <row r="4" spans="1:26" s="26" customFormat="1" ht="41.25" customHeight="1" x14ac:dyDescent="0.25">
      <c r="A4" s="137" t="s">
        <v>201</v>
      </c>
      <c r="B4" s="138" t="s">
        <v>193</v>
      </c>
      <c r="C4" s="139"/>
      <c r="D4" s="138" t="s">
        <v>2</v>
      </c>
      <c r="E4" s="140"/>
      <c r="F4" s="140"/>
      <c r="G4" s="139"/>
      <c r="H4" s="141" t="s">
        <v>7</v>
      </c>
      <c r="I4" s="143" t="s">
        <v>204</v>
      </c>
      <c r="J4" s="143" t="s">
        <v>203</v>
      </c>
      <c r="K4" s="143" t="s">
        <v>142</v>
      </c>
      <c r="L4" s="122" t="s">
        <v>202</v>
      </c>
      <c r="M4" s="123"/>
      <c r="N4" s="123"/>
      <c r="O4" s="124"/>
      <c r="P4" s="82"/>
      <c r="Q4" s="151" t="s">
        <v>148</v>
      </c>
      <c r="R4" s="153" t="s">
        <v>149</v>
      </c>
      <c r="S4" s="153"/>
      <c r="T4" s="153"/>
      <c r="U4" s="153"/>
      <c r="V4" s="151" t="s">
        <v>191</v>
      </c>
      <c r="W4" s="115"/>
      <c r="X4" s="145" t="s">
        <v>198</v>
      </c>
      <c r="Y4" s="151" t="s">
        <v>143</v>
      </c>
      <c r="Z4" s="125" t="s">
        <v>144</v>
      </c>
    </row>
    <row r="5" spans="1:26" s="26" customFormat="1" ht="147.94999999999999" customHeight="1" x14ac:dyDescent="0.25">
      <c r="A5" s="137"/>
      <c r="B5" s="84" t="s">
        <v>0</v>
      </c>
      <c r="C5" s="84" t="s">
        <v>1</v>
      </c>
      <c r="D5" s="85" t="s">
        <v>3</v>
      </c>
      <c r="E5" s="85" t="s">
        <v>4</v>
      </c>
      <c r="F5" s="85" t="s">
        <v>5</v>
      </c>
      <c r="G5" s="86" t="s">
        <v>6</v>
      </c>
      <c r="H5" s="142"/>
      <c r="I5" s="144"/>
      <c r="J5" s="144" t="s">
        <v>8</v>
      </c>
      <c r="K5" s="144" t="s">
        <v>9</v>
      </c>
      <c r="L5" s="85" t="s">
        <v>126</v>
      </c>
      <c r="M5" s="85" t="s">
        <v>194</v>
      </c>
      <c r="N5" s="85" t="s">
        <v>142</v>
      </c>
      <c r="O5" s="85" t="s">
        <v>195</v>
      </c>
      <c r="P5" s="85" t="s">
        <v>196</v>
      </c>
      <c r="Q5" s="152"/>
      <c r="R5" s="88" t="s">
        <v>150</v>
      </c>
      <c r="S5" s="88" t="s">
        <v>151</v>
      </c>
      <c r="T5" s="88" t="s">
        <v>152</v>
      </c>
      <c r="U5" s="88" t="s">
        <v>153</v>
      </c>
      <c r="V5" s="152"/>
      <c r="W5" s="116" t="s">
        <v>197</v>
      </c>
      <c r="X5" s="146"/>
      <c r="Y5" s="152"/>
      <c r="Z5" s="126"/>
    </row>
    <row r="6" spans="1:26" s="28" customFormat="1" ht="156" customHeight="1" x14ac:dyDescent="0.25">
      <c r="A6" s="130" t="s">
        <v>260</v>
      </c>
      <c r="B6" s="130" t="s">
        <v>199</v>
      </c>
      <c r="C6" s="130"/>
      <c r="D6" s="130" t="s">
        <v>199</v>
      </c>
      <c r="E6" s="130"/>
      <c r="F6" s="130"/>
      <c r="G6" s="130" t="s">
        <v>199</v>
      </c>
      <c r="H6" s="130" t="s">
        <v>271</v>
      </c>
      <c r="I6" s="79" t="s">
        <v>26</v>
      </c>
      <c r="J6" s="78" t="s">
        <v>261</v>
      </c>
      <c r="K6" s="79" t="s">
        <v>24</v>
      </c>
      <c r="L6" s="89" t="s">
        <v>184</v>
      </c>
      <c r="M6" s="90">
        <f>VLOOKUP(L6,'MAPAS DE RIESGOS INHER Y RESID'!$E$3:$F$7,2,FALSE)</f>
        <v>2</v>
      </c>
      <c r="N6" s="89" t="s">
        <v>189</v>
      </c>
      <c r="O6" s="90">
        <f>VLOOKUP(N6,'MAPAS DE RIESGOS INHER Y RESID'!$O$3:$P$7,2,FALSE)</f>
        <v>256</v>
      </c>
      <c r="P6" s="90">
        <f>M6*O6</f>
        <v>512</v>
      </c>
      <c r="Q6" s="89" t="str">
        <f>IF(OR('MAPAS DE RIESGOS INHER Y RESID'!$G$7=P6,P6&lt;'MAPAS DE RIESGOS INHER Y RESID'!$G$3+1),'MAPAS DE RIESGOS INHER Y RESID'!$M$6,IF(OR('MAPAS DE RIESGOS INHER Y RESID'!$H$5=P6,P6&lt;'MAPAS DE RIESGOS INHER Y RESID'!$I$5+1),'MAPAS DE RIESGOS INHER Y RESID'!$M$5,IF(OR('MAPAS DE RIESGOS INHER Y RESID'!$I$4=P6,P6&lt;'MAPAS DE RIESGOS INHER Y RESID'!$J$4+1),'MAPAS DE RIESGOS INHER Y RESID'!$M$4,'MAPAS DE RIESGOS INHER Y RESID'!$M$3)))</f>
        <v>ALTO</v>
      </c>
      <c r="R6" s="77"/>
      <c r="S6" s="77"/>
      <c r="T6" s="77" t="s">
        <v>272</v>
      </c>
      <c r="U6" s="27" t="s">
        <v>258</v>
      </c>
      <c r="V6" s="89" t="s">
        <v>179</v>
      </c>
      <c r="W6" s="91">
        <f>VLOOKUP(V6,'MAPAS DE RIESGOS INHER Y RESID'!$E$16:$F$18,2,FALSE)</f>
        <v>0.9</v>
      </c>
      <c r="X6" s="92">
        <f>P6-(W6*P6)</f>
        <v>51.199999999999989</v>
      </c>
      <c r="Y6" s="89" t="str">
        <f>IF(OR('MAPAS DE RIESGOS INHER Y RESID'!$G$18=X6,X6&lt;'MAPAS DE RIESGOS INHER Y RESID'!$G$16+1),'MAPAS DE RIESGOS INHER Y RESID'!$M$19,IF(OR('MAPAS DE RIESGOS INHER Y RESID'!$H$17=X6,X6&lt;'MAPAS DE RIESGOS INHER Y RESID'!$I$18+1),'MAPAS DE RIESGOS INHER Y RESID'!$M$18,IF(OR('MAPAS DE RIESGOS INHER Y RESID'!$I$17=X6,X6&lt;'MAPAS DE RIESGOS INHER Y RESID'!$J$17+1),'MAPAS DE RIESGOS INHER Y RESID'!$M$17,'MAPAS DE RIESGOS INHER Y RESID'!$M$16)))</f>
        <v>MODERADO</v>
      </c>
      <c r="Z6" s="77" t="str">
        <f>VLOOKUP(Y6,'TABLA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7" spans="1:26" s="28" customFormat="1" ht="141" customHeight="1" x14ac:dyDescent="0.25">
      <c r="A7" s="130"/>
      <c r="B7" s="130"/>
      <c r="C7" s="130"/>
      <c r="D7" s="130"/>
      <c r="E7" s="130"/>
      <c r="F7" s="130"/>
      <c r="G7" s="130"/>
      <c r="H7" s="130"/>
      <c r="I7" s="79" t="s">
        <v>32</v>
      </c>
      <c r="J7" s="78" t="s">
        <v>230</v>
      </c>
      <c r="K7" s="79" t="s">
        <v>24</v>
      </c>
      <c r="L7" s="89" t="s">
        <v>184</v>
      </c>
      <c r="M7" s="90">
        <f>VLOOKUP(L7,'MAPAS DE RIESGOS INHER Y RESID'!$E$3:$F$7,2,FALSE)</f>
        <v>2</v>
      </c>
      <c r="N7" s="89" t="s">
        <v>188</v>
      </c>
      <c r="O7" s="90">
        <f>VLOOKUP(N7,'MAPAS DE RIESGOS INHER Y RESID'!$O$3:$P$7,2,FALSE)</f>
        <v>16</v>
      </c>
      <c r="P7" s="90">
        <f t="shared" ref="P7:P18" si="0">M7*O7</f>
        <v>32</v>
      </c>
      <c r="Q7" s="89" t="str">
        <f>IF(OR('MAPAS DE RIESGOS INHER Y RESID'!$G$7=P7,P7&lt;'MAPAS DE RIESGOS INHER Y RESID'!$G$3+1),'MAPAS DE RIESGOS INHER Y RESID'!$M$6,IF(OR('MAPAS DE RIESGOS INHER Y RESID'!$H$5=P7,P7&lt;'MAPAS DE RIESGOS INHER Y RESID'!$I$5+1),'MAPAS DE RIESGOS INHER Y RESID'!$M$5,IF(OR('MAPAS DE RIESGOS INHER Y RESID'!$I$4=P7,P7&lt;'MAPAS DE RIESGOS INHER Y RESID'!$J$4+1),'MAPAS DE RIESGOS INHER Y RESID'!$M$4,'MAPAS DE RIESGOS INHER Y RESID'!$M$3)))</f>
        <v>MODERADO</v>
      </c>
      <c r="R7" s="77"/>
      <c r="S7" s="77" t="s">
        <v>273</v>
      </c>
      <c r="T7" s="77" t="s">
        <v>272</v>
      </c>
      <c r="U7" s="27" t="s">
        <v>258</v>
      </c>
      <c r="V7" s="89" t="s">
        <v>179</v>
      </c>
      <c r="W7" s="91">
        <f>VLOOKUP(V7,'MAPAS DE RIESGOS INHER Y RESID'!$E$16:$F$18,2,FALSE)</f>
        <v>0.9</v>
      </c>
      <c r="X7" s="92">
        <f t="shared" ref="X7:X18" si="1">P7-(W7*P7)</f>
        <v>3.1999999999999993</v>
      </c>
      <c r="Y7" s="89" t="str">
        <f>IF(OR('MAPAS DE RIESGOS INHER Y RESID'!$G$18=X7,X7&lt;'MAPAS DE RIESGOS INHER Y RESID'!$G$16+1),'MAPAS DE RIESGOS INHER Y RESID'!$M$19,IF(OR('MAPAS DE RIESGOS INHER Y RESID'!$H$17=X7,X7&lt;'MAPAS DE RIESGOS INHER Y RESID'!$I$18+1),'MAPAS DE RIESGOS INHER Y RESID'!$M$18,IF(OR('MAPAS DE RIESGOS INHER Y RESID'!$I$17=X7,X7&lt;'MAPAS DE RIESGOS INHER Y RESID'!$J$17+1),'MAPAS DE RIESGOS INHER Y RESID'!$M$17,'MAPAS DE RIESGOS INHER Y RESID'!$M$16)))</f>
        <v>BAJO</v>
      </c>
      <c r="Z7" s="77" t="str">
        <f>VLOOKUP(Y7,'TABLA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8" spans="1:26" s="28" customFormat="1" ht="141" customHeight="1" x14ac:dyDescent="0.25">
      <c r="A8" s="130"/>
      <c r="B8" s="130"/>
      <c r="C8" s="130"/>
      <c r="D8" s="130"/>
      <c r="E8" s="130"/>
      <c r="F8" s="130"/>
      <c r="G8" s="130"/>
      <c r="H8" s="130"/>
      <c r="I8" s="79" t="s">
        <v>16</v>
      </c>
      <c r="J8" s="78" t="s">
        <v>17</v>
      </c>
      <c r="K8" s="79" t="s">
        <v>18</v>
      </c>
      <c r="L8" s="89" t="s">
        <v>178</v>
      </c>
      <c r="M8" s="90">
        <f>VLOOKUP(L8,'MAPAS DE RIESGOS INHER Y RESID'!$E$3:$F$7,2,FALSE)</f>
        <v>3</v>
      </c>
      <c r="N8" s="89" t="s">
        <v>188</v>
      </c>
      <c r="O8" s="90">
        <f>VLOOKUP(N8,'MAPAS DE RIESGOS INHER Y RESID'!$O$3:$P$7,2,FALSE)</f>
        <v>16</v>
      </c>
      <c r="P8" s="90">
        <f t="shared" si="0"/>
        <v>48</v>
      </c>
      <c r="Q8" s="89" t="str">
        <f>IF(OR('MAPAS DE RIESGOS INHER Y RESID'!$G$7=P8,P8&lt;'MAPAS DE RIESGOS INHER Y RESID'!$G$3+1),'MAPAS DE RIESGOS INHER Y RESID'!$M$6,IF(OR('MAPAS DE RIESGOS INHER Y RESID'!$H$5=P8,P8&lt;'MAPAS DE RIESGOS INHER Y RESID'!$I$5+1),'MAPAS DE RIESGOS INHER Y RESID'!$M$5,IF(OR('MAPAS DE RIESGOS INHER Y RESID'!$I$4=P8,P8&lt;'MAPAS DE RIESGOS INHER Y RESID'!$J$4+1),'MAPAS DE RIESGOS INHER Y RESID'!$M$4,'MAPAS DE RIESGOS INHER Y RESID'!$M$3)))</f>
        <v>MODERADO</v>
      </c>
      <c r="R8" s="77"/>
      <c r="S8" s="77" t="s">
        <v>274</v>
      </c>
      <c r="T8" s="27" t="s">
        <v>275</v>
      </c>
      <c r="U8" s="27" t="s">
        <v>276</v>
      </c>
      <c r="V8" s="89" t="s">
        <v>179</v>
      </c>
      <c r="W8" s="91">
        <f>VLOOKUP(V8,'MAPAS DE RIESGOS INHER Y RESID'!$E$16:$F$18,2,FALSE)</f>
        <v>0.9</v>
      </c>
      <c r="X8" s="92">
        <f t="shared" si="1"/>
        <v>4.7999999999999972</v>
      </c>
      <c r="Y8" s="89" t="str">
        <f>IF(OR('MAPAS DE RIESGOS INHER Y RESID'!$G$18=X8,X8&lt;'MAPAS DE RIESGOS INHER Y RESID'!$G$16+1),'MAPAS DE RIESGOS INHER Y RESID'!$M$19,IF(OR('MAPAS DE RIESGOS INHER Y RESID'!$H$17=X8,X8&lt;'MAPAS DE RIESGOS INHER Y RESID'!$I$18+1),'MAPAS DE RIESGOS INHER Y RESID'!$M$18,IF(OR('MAPAS DE RIESGOS INHER Y RESID'!$I$17=X8,X8&lt;'MAPAS DE RIESGOS INHER Y RESID'!$J$17+1),'MAPAS DE RIESGOS INHER Y RESID'!$M$17,'MAPAS DE RIESGOS INHER Y RESID'!$M$16)))</f>
        <v>BAJO</v>
      </c>
      <c r="Z8" s="77" t="str">
        <f>VLOOKUP(Y8,'TABLA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9" spans="1:26" ht="136.5" customHeight="1" x14ac:dyDescent="0.25">
      <c r="A9" s="130"/>
      <c r="B9" s="130"/>
      <c r="C9" s="130"/>
      <c r="D9" s="130"/>
      <c r="E9" s="130"/>
      <c r="F9" s="130"/>
      <c r="G9" s="130"/>
      <c r="H9" s="130"/>
      <c r="I9" s="79" t="s">
        <v>52</v>
      </c>
      <c r="J9" s="78" t="s">
        <v>262</v>
      </c>
      <c r="K9" s="79" t="s">
        <v>53</v>
      </c>
      <c r="L9" s="89" t="s">
        <v>184</v>
      </c>
      <c r="M9" s="90">
        <f>VLOOKUP(L9,'MAPAS DE RIESGOS INHER Y RESID'!$E$3:$F$7,2,FALSE)</f>
        <v>2</v>
      </c>
      <c r="N9" s="89" t="s">
        <v>186</v>
      </c>
      <c r="O9" s="90">
        <f>VLOOKUP(N9,'MAPAS DE RIESGOS INHER Y RESID'!$O$3:$P$7,2,FALSE)</f>
        <v>2</v>
      </c>
      <c r="P9" s="90">
        <f t="shared" si="0"/>
        <v>4</v>
      </c>
      <c r="Q9" s="89" t="str">
        <f>IF(OR('MAPAS DE RIESGOS INHER Y RESID'!$G$7=P9,P9&lt;'MAPAS DE RIESGOS INHER Y RESID'!$G$3+1),'MAPAS DE RIESGOS INHER Y RESID'!$M$6,IF(OR('MAPAS DE RIESGOS INHER Y RESID'!$H$5=P9,P9&lt;'MAPAS DE RIESGOS INHER Y RESID'!$I$5+1),'MAPAS DE RIESGOS INHER Y RESID'!$M$5,IF(OR('MAPAS DE RIESGOS INHER Y RESID'!$I$4=P9,P9&lt;'MAPAS DE RIESGOS INHER Y RESID'!$J$4+1),'MAPAS DE RIESGOS INHER Y RESID'!$M$4,'MAPAS DE RIESGOS INHER Y RESID'!$M$3)))</f>
        <v>BAJO</v>
      </c>
      <c r="R9" s="77" t="s">
        <v>277</v>
      </c>
      <c r="S9" s="77"/>
      <c r="T9" s="77" t="s">
        <v>278</v>
      </c>
      <c r="U9" s="77"/>
      <c r="V9" s="89" t="s">
        <v>178</v>
      </c>
      <c r="W9" s="91">
        <f>VLOOKUP(V9,'MAPAS DE RIESGOS INHER Y RESID'!$E$16:$F$18,2,FALSE)</f>
        <v>0.4</v>
      </c>
      <c r="X9" s="92">
        <f t="shared" si="1"/>
        <v>2.4</v>
      </c>
      <c r="Y9" s="89" t="str">
        <f>IF(OR('MAPAS DE RIESGOS INHER Y RESID'!$G$18=X9,X9&lt;'MAPAS DE RIESGOS INHER Y RESID'!$G$16+1),'MAPAS DE RIESGOS INHER Y RESID'!$M$19,IF(OR('MAPAS DE RIESGOS INHER Y RESID'!$H$17=X9,X9&lt;'MAPAS DE RIESGOS INHER Y RESID'!$I$18+1),'MAPAS DE RIESGOS INHER Y RESID'!$M$18,IF(OR('MAPAS DE RIESGOS INHER Y RESID'!$I$17=X9,X9&lt;'MAPAS DE RIESGOS INHER Y RESID'!$J$17+1),'MAPAS DE RIESGOS INHER Y RESID'!$M$17,'MAPAS DE RIESGOS INHER Y RESID'!$M$16)))</f>
        <v>BAJO</v>
      </c>
      <c r="Z9" s="77" t="str">
        <f>VLOOKUP(Y9,'TABLA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0" spans="1:26" ht="142.5" customHeight="1" x14ac:dyDescent="0.25">
      <c r="A10" s="130"/>
      <c r="B10" s="130"/>
      <c r="C10" s="130"/>
      <c r="D10" s="130"/>
      <c r="E10" s="130"/>
      <c r="F10" s="130"/>
      <c r="G10" s="130"/>
      <c r="H10" s="130"/>
      <c r="I10" s="79" t="s">
        <v>58</v>
      </c>
      <c r="J10" s="78" t="s">
        <v>208</v>
      </c>
      <c r="K10" s="79" t="s">
        <v>59</v>
      </c>
      <c r="L10" s="89" t="s">
        <v>184</v>
      </c>
      <c r="M10" s="90">
        <f>VLOOKUP(L10,'MAPAS DE RIESGOS INHER Y RESID'!$E$3:$F$7,2,FALSE)</f>
        <v>2</v>
      </c>
      <c r="N10" s="89" t="s">
        <v>186</v>
      </c>
      <c r="O10" s="90">
        <f>VLOOKUP(N10,'MAPAS DE RIESGOS INHER Y RESID'!$O$3:$P$7,2,FALSE)</f>
        <v>2</v>
      </c>
      <c r="P10" s="90">
        <f t="shared" si="0"/>
        <v>4</v>
      </c>
      <c r="Q10" s="89" t="str">
        <f>IF(OR('MAPAS DE RIESGOS INHER Y RESID'!$G$7=P10,P10&lt;'MAPAS DE RIESGOS INHER Y RESID'!$G$3+1),'MAPAS DE RIESGOS INHER Y RESID'!$M$6,IF(OR('MAPAS DE RIESGOS INHER Y RESID'!$H$5=P10,P10&lt;'MAPAS DE RIESGOS INHER Y RESID'!$I$5+1),'MAPAS DE RIESGOS INHER Y RESID'!$M$5,IF(OR('MAPAS DE RIESGOS INHER Y RESID'!$I$4=P10,P10&lt;'MAPAS DE RIESGOS INHER Y RESID'!$J$4+1),'MAPAS DE RIESGOS INHER Y RESID'!$M$4,'MAPAS DE RIESGOS INHER Y RESID'!$M$3)))</f>
        <v>BAJO</v>
      </c>
      <c r="R10" s="77" t="s">
        <v>279</v>
      </c>
      <c r="S10" s="77"/>
      <c r="T10" s="77" t="s">
        <v>278</v>
      </c>
      <c r="U10" s="77"/>
      <c r="V10" s="89" t="s">
        <v>178</v>
      </c>
      <c r="W10" s="91">
        <f>VLOOKUP(V10,'MAPAS DE RIESGOS INHER Y RESID'!$E$16:$F$18,2,FALSE)</f>
        <v>0.4</v>
      </c>
      <c r="X10" s="92">
        <f t="shared" si="1"/>
        <v>2.4</v>
      </c>
      <c r="Y10" s="89" t="str">
        <f>IF(OR('MAPAS DE RIESGOS INHER Y RESID'!$G$18=X10,X10&lt;'MAPAS DE RIESGOS INHER Y RESID'!$G$16+1),'MAPAS DE RIESGOS INHER Y RESID'!$M$19,IF(OR('MAPAS DE RIESGOS INHER Y RESID'!$H$17=X10,X10&lt;'MAPAS DE RIESGOS INHER Y RESID'!$I$18+1),'MAPAS DE RIESGOS INHER Y RESID'!$M$18,IF(OR('MAPAS DE RIESGOS INHER Y RESID'!$I$17=X10,X10&lt;'MAPAS DE RIESGOS INHER Y RESID'!$J$17+1),'MAPAS DE RIESGOS INHER Y RESID'!$M$17,'MAPAS DE RIESGOS INHER Y RESID'!$M$16)))</f>
        <v>BAJO</v>
      </c>
      <c r="Z10" s="77" t="str">
        <f>VLOOKUP(Y10,'TABLA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1" spans="1:26" ht="133.5" customHeight="1" x14ac:dyDescent="0.25">
      <c r="A11" s="130"/>
      <c r="B11" s="130"/>
      <c r="C11" s="130"/>
      <c r="D11" s="130"/>
      <c r="E11" s="130"/>
      <c r="F11" s="130"/>
      <c r="G11" s="130"/>
      <c r="H11" s="130"/>
      <c r="I11" s="79" t="s">
        <v>60</v>
      </c>
      <c r="J11" s="78" t="s">
        <v>263</v>
      </c>
      <c r="K11" s="79" t="s">
        <v>61</v>
      </c>
      <c r="L11" s="89" t="s">
        <v>184</v>
      </c>
      <c r="M11" s="90">
        <f>VLOOKUP(L11,'MAPAS DE RIESGOS INHER Y RESID'!$E$3:$F$7,2,FALSE)</f>
        <v>2</v>
      </c>
      <c r="N11" s="89" t="s">
        <v>187</v>
      </c>
      <c r="O11" s="90">
        <f>VLOOKUP(N11,'MAPAS DE RIESGOS INHER Y RESID'!$O$3:$P$7,2,FALSE)</f>
        <v>4</v>
      </c>
      <c r="P11" s="90">
        <f t="shared" si="0"/>
        <v>8</v>
      </c>
      <c r="Q11" s="89" t="str">
        <f>IF(OR('MAPAS DE RIESGOS INHER Y RESID'!$G$7=P11,P11&lt;'MAPAS DE RIESGOS INHER Y RESID'!$G$3+1),'MAPAS DE RIESGOS INHER Y RESID'!$M$6,IF(OR('MAPAS DE RIESGOS INHER Y RESID'!$H$5=P11,P11&lt;'MAPAS DE RIESGOS INHER Y RESID'!$I$5+1),'MAPAS DE RIESGOS INHER Y RESID'!$M$5,IF(OR('MAPAS DE RIESGOS INHER Y RESID'!$I$4=P11,P11&lt;'MAPAS DE RIESGOS INHER Y RESID'!$J$4+1),'MAPAS DE RIESGOS INHER Y RESID'!$M$4,'MAPAS DE RIESGOS INHER Y RESID'!$M$3)))</f>
        <v>BAJO</v>
      </c>
      <c r="R11" s="77"/>
      <c r="S11" s="77"/>
      <c r="T11" s="77" t="s">
        <v>280</v>
      </c>
      <c r="U11" s="107" t="s">
        <v>281</v>
      </c>
      <c r="V11" s="89" t="s">
        <v>179</v>
      </c>
      <c r="W11" s="91">
        <f>VLOOKUP(V11,'MAPAS DE RIESGOS INHER Y RESID'!$E$16:$F$18,2,FALSE)</f>
        <v>0.9</v>
      </c>
      <c r="X11" s="92">
        <f t="shared" si="1"/>
        <v>0.79999999999999982</v>
      </c>
      <c r="Y11" s="89" t="str">
        <f>IF(OR('MAPAS DE RIESGOS INHER Y RESID'!$G$18=X11,X11&lt;'MAPAS DE RIESGOS INHER Y RESID'!$G$16+1),'MAPAS DE RIESGOS INHER Y RESID'!$M$19,IF(OR('MAPAS DE RIESGOS INHER Y RESID'!$H$17=X11,X11&lt;'MAPAS DE RIESGOS INHER Y RESID'!$I$18+1),'MAPAS DE RIESGOS INHER Y RESID'!$M$18,IF(OR('MAPAS DE RIESGOS INHER Y RESID'!$I$17=X11,X11&lt;'MAPAS DE RIESGOS INHER Y RESID'!$J$17+1),'MAPAS DE RIESGOS INHER Y RESID'!$M$17,'MAPAS DE RIESGOS INHER Y RESID'!$M$16)))</f>
        <v>BAJO</v>
      </c>
      <c r="Z11" s="77" t="str">
        <f>VLOOKUP(Y11,'TABLA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2" spans="1:26" ht="133.5" customHeight="1" x14ac:dyDescent="0.25">
      <c r="A12" s="130"/>
      <c r="B12" s="130"/>
      <c r="C12" s="130"/>
      <c r="D12" s="130"/>
      <c r="E12" s="130"/>
      <c r="F12" s="130"/>
      <c r="G12" s="130"/>
      <c r="H12" s="130"/>
      <c r="I12" s="79" t="s">
        <v>62</v>
      </c>
      <c r="J12" s="78" t="s">
        <v>265</v>
      </c>
      <c r="K12" s="79" t="s">
        <v>63</v>
      </c>
      <c r="L12" s="89" t="s">
        <v>184</v>
      </c>
      <c r="M12" s="90">
        <f>VLOOKUP(L12,'MAPAS DE RIESGOS INHER Y RESID'!$E$3:$F$7,2,FALSE)</f>
        <v>2</v>
      </c>
      <c r="N12" s="89" t="s">
        <v>187</v>
      </c>
      <c r="O12" s="90">
        <f>VLOOKUP(N12,'MAPAS DE RIESGOS INHER Y RESID'!$O$3:$P$7,2,FALSE)</f>
        <v>4</v>
      </c>
      <c r="P12" s="90">
        <f t="shared" si="0"/>
        <v>8</v>
      </c>
      <c r="Q12" s="89" t="str">
        <f>IF(OR('MAPAS DE RIESGOS INHER Y RESID'!$G$7=P12,P12&lt;'MAPAS DE RIESGOS INHER Y RESID'!$G$3+1),'MAPAS DE RIESGOS INHER Y RESID'!$M$6,IF(OR('MAPAS DE RIESGOS INHER Y RESID'!$H$5=P12,P12&lt;'MAPAS DE RIESGOS INHER Y RESID'!$I$5+1),'MAPAS DE RIESGOS INHER Y RESID'!$M$5,IF(OR('MAPAS DE RIESGOS INHER Y RESID'!$I$4=P12,P12&lt;'MAPAS DE RIESGOS INHER Y RESID'!$J$4+1),'MAPAS DE RIESGOS INHER Y RESID'!$M$4,'MAPAS DE RIESGOS INHER Y RESID'!$M$3)))</f>
        <v>BAJO</v>
      </c>
      <c r="R12" s="77" t="s">
        <v>282</v>
      </c>
      <c r="S12" s="77"/>
      <c r="T12" s="107"/>
      <c r="U12" s="107" t="s">
        <v>283</v>
      </c>
      <c r="V12" s="89" t="s">
        <v>178</v>
      </c>
      <c r="W12" s="91">
        <f>VLOOKUP(V12,'MAPAS DE RIESGOS INHER Y RESID'!$E$16:$F$18,2,FALSE)</f>
        <v>0.4</v>
      </c>
      <c r="X12" s="92">
        <f t="shared" si="1"/>
        <v>4.8</v>
      </c>
      <c r="Y12" s="89" t="str">
        <f>IF(OR('MAPAS DE RIESGOS INHER Y RESID'!$G$18=X12,X12&lt;'MAPAS DE RIESGOS INHER Y RESID'!$G$16+1),'MAPAS DE RIESGOS INHER Y RESID'!$M$19,IF(OR('MAPAS DE RIESGOS INHER Y RESID'!$H$17=X12,X12&lt;'MAPAS DE RIESGOS INHER Y RESID'!$I$18+1),'MAPAS DE RIESGOS INHER Y RESID'!$M$18,IF(OR('MAPAS DE RIESGOS INHER Y RESID'!$I$17=X12,X12&lt;'MAPAS DE RIESGOS INHER Y RESID'!$J$17+1),'MAPAS DE RIESGOS INHER Y RESID'!$M$17,'MAPAS DE RIESGOS INHER Y RESID'!$M$16)))</f>
        <v>BAJO</v>
      </c>
      <c r="Z12" s="77" t="str">
        <f>VLOOKUP(Y12,'TABLA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3" spans="1:26" ht="133.5" customHeight="1" x14ac:dyDescent="0.25">
      <c r="A13" s="130"/>
      <c r="B13" s="130"/>
      <c r="C13" s="130"/>
      <c r="D13" s="130"/>
      <c r="E13" s="130"/>
      <c r="F13" s="130"/>
      <c r="G13" s="130"/>
      <c r="H13" s="130"/>
      <c r="I13" s="79" t="s">
        <v>70</v>
      </c>
      <c r="J13" s="78" t="s">
        <v>266</v>
      </c>
      <c r="K13" s="79" t="s">
        <v>72</v>
      </c>
      <c r="L13" s="89" t="s">
        <v>184</v>
      </c>
      <c r="M13" s="90">
        <f>VLOOKUP(L13,'MAPAS DE RIESGOS INHER Y RESID'!$E$3:$F$7,2,FALSE)</f>
        <v>2</v>
      </c>
      <c r="N13" s="89" t="s">
        <v>188</v>
      </c>
      <c r="O13" s="90">
        <f>VLOOKUP(N13,'MAPAS DE RIESGOS INHER Y RESID'!$O$3:$P$7,2,FALSE)</f>
        <v>16</v>
      </c>
      <c r="P13" s="90">
        <f t="shared" si="0"/>
        <v>32</v>
      </c>
      <c r="Q13" s="89" t="str">
        <f>IF(OR('MAPAS DE RIESGOS INHER Y RESID'!$G$7=P13,P13&lt;'MAPAS DE RIESGOS INHER Y RESID'!$G$3+1),'MAPAS DE RIESGOS INHER Y RESID'!$M$6,IF(OR('MAPAS DE RIESGOS INHER Y RESID'!$H$5=P13,P13&lt;'MAPAS DE RIESGOS INHER Y RESID'!$I$5+1),'MAPAS DE RIESGOS INHER Y RESID'!$M$5,IF(OR('MAPAS DE RIESGOS INHER Y RESID'!$I$4=P13,P13&lt;'MAPAS DE RIESGOS INHER Y RESID'!$J$4+1),'MAPAS DE RIESGOS INHER Y RESID'!$M$4,'MAPAS DE RIESGOS INHER Y RESID'!$M$3)))</f>
        <v>MODERADO</v>
      </c>
      <c r="R13" s="77"/>
      <c r="S13" s="77"/>
      <c r="T13" s="107" t="s">
        <v>241</v>
      </c>
      <c r="U13" s="107" t="s">
        <v>242</v>
      </c>
      <c r="V13" s="89" t="s">
        <v>179</v>
      </c>
      <c r="W13" s="91">
        <f>VLOOKUP(V13,'MAPAS DE RIESGOS INHER Y RESID'!$E$16:$F$18,2,FALSE)</f>
        <v>0.9</v>
      </c>
      <c r="X13" s="92">
        <f t="shared" si="1"/>
        <v>3.1999999999999993</v>
      </c>
      <c r="Y13" s="89" t="str">
        <f>IF(OR('MAPAS DE RIESGOS INHER Y RESID'!$G$18=X13,X13&lt;'MAPAS DE RIESGOS INHER Y RESID'!$G$16+1),'MAPAS DE RIESGOS INHER Y RESID'!$M$19,IF(OR('MAPAS DE RIESGOS INHER Y RESID'!$H$17=X13,X13&lt;'MAPAS DE RIESGOS INHER Y RESID'!$I$18+1),'MAPAS DE RIESGOS INHER Y RESID'!$M$18,IF(OR('MAPAS DE RIESGOS INHER Y RESID'!$I$17=X13,X13&lt;'MAPAS DE RIESGOS INHER Y RESID'!$J$17+1),'MAPAS DE RIESGOS INHER Y RESID'!$M$17,'MAPAS DE RIESGOS INHER Y RESID'!$M$16)))</f>
        <v>BAJO</v>
      </c>
      <c r="Z13" s="77" t="str">
        <f>VLOOKUP(Y13,'TABLA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  <row r="14" spans="1:26" ht="133.5" customHeight="1" x14ac:dyDescent="0.25">
      <c r="A14" s="130"/>
      <c r="B14" s="130"/>
      <c r="C14" s="130"/>
      <c r="D14" s="130"/>
      <c r="E14" s="130"/>
      <c r="F14" s="130"/>
      <c r="G14" s="130"/>
      <c r="H14" s="130"/>
      <c r="I14" s="79" t="s">
        <v>74</v>
      </c>
      <c r="J14" s="78" t="s">
        <v>267</v>
      </c>
      <c r="K14" s="79" t="s">
        <v>76</v>
      </c>
      <c r="L14" s="89" t="s">
        <v>178</v>
      </c>
      <c r="M14" s="90">
        <f>VLOOKUP(L14,'MAPAS DE RIESGOS INHER Y RESID'!$E$3:$F$7,2,FALSE)</f>
        <v>3</v>
      </c>
      <c r="N14" s="89" t="s">
        <v>188</v>
      </c>
      <c r="O14" s="90">
        <f>VLOOKUP(N14,'MAPAS DE RIESGOS INHER Y RESID'!$O$3:$P$7,2,FALSE)</f>
        <v>16</v>
      </c>
      <c r="P14" s="90">
        <f t="shared" si="0"/>
        <v>48</v>
      </c>
      <c r="Q14" s="89" t="str">
        <f>IF(OR('MAPAS DE RIESGOS INHER Y RESID'!$G$7=P14,P14&lt;'MAPAS DE RIESGOS INHER Y RESID'!$G$3+1),'MAPAS DE RIESGOS INHER Y RESID'!$M$6,IF(OR('MAPAS DE RIESGOS INHER Y RESID'!$H$5=P14,P14&lt;'MAPAS DE RIESGOS INHER Y RESID'!$I$5+1),'MAPAS DE RIESGOS INHER Y RESID'!$M$5,IF(OR('MAPAS DE RIESGOS INHER Y RESID'!$I$4=P14,P14&lt;'MAPAS DE RIESGOS INHER Y RESID'!$J$4+1),'MAPAS DE RIESGOS INHER Y RESID'!$M$4,'MAPAS DE RIESGOS INHER Y RESID'!$M$3)))</f>
        <v>MODERADO</v>
      </c>
      <c r="R14" s="77"/>
      <c r="S14" s="77" t="s">
        <v>284</v>
      </c>
      <c r="T14" s="77"/>
      <c r="U14" s="77" t="s">
        <v>285</v>
      </c>
      <c r="V14" s="89" t="s">
        <v>178</v>
      </c>
      <c r="W14" s="91">
        <f>VLOOKUP(V14,'MAPAS DE RIESGOS INHER Y RESID'!$E$16:$F$18,2,FALSE)</f>
        <v>0.4</v>
      </c>
      <c r="X14" s="92">
        <f t="shared" si="1"/>
        <v>28.799999999999997</v>
      </c>
      <c r="Y14" s="89" t="str">
        <f>IF(OR('MAPAS DE RIESGOS INHER Y RESID'!$G$18=X14,X14&lt;'MAPAS DE RIESGOS INHER Y RESID'!$G$16+1),'MAPAS DE RIESGOS INHER Y RESID'!$M$19,IF(OR('MAPAS DE RIESGOS INHER Y RESID'!$H$17=X14,X14&lt;'MAPAS DE RIESGOS INHER Y RESID'!$I$18+1),'MAPAS DE RIESGOS INHER Y RESID'!$M$18,IF(OR('MAPAS DE RIESGOS INHER Y RESID'!$I$17=X14,X14&lt;'MAPAS DE RIESGOS INHER Y RESID'!$J$17+1),'MAPAS DE RIESGOS INHER Y RESID'!$M$17,'MAPAS DE RIESGOS INHER Y RESID'!$M$16)))</f>
        <v>MODERADO</v>
      </c>
      <c r="Z14" s="77" t="str">
        <f>VLOOKUP(Y14,'TABLA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5" spans="1:26" ht="133.5" customHeight="1" x14ac:dyDescent="0.25">
      <c r="A15" s="130"/>
      <c r="B15" s="130"/>
      <c r="C15" s="130"/>
      <c r="D15" s="130"/>
      <c r="E15" s="130"/>
      <c r="F15" s="130"/>
      <c r="G15" s="130"/>
      <c r="H15" s="130"/>
      <c r="I15" s="79" t="s">
        <v>79</v>
      </c>
      <c r="J15" s="78" t="s">
        <v>268</v>
      </c>
      <c r="K15" s="79" t="s">
        <v>76</v>
      </c>
      <c r="L15" s="89" t="s">
        <v>184</v>
      </c>
      <c r="M15" s="90">
        <f>VLOOKUP(L15,'MAPAS DE RIESGOS INHER Y RESID'!$E$3:$F$7,2,FALSE)</f>
        <v>2</v>
      </c>
      <c r="N15" s="89" t="s">
        <v>188</v>
      </c>
      <c r="O15" s="90">
        <f>VLOOKUP(N15,'MAPAS DE RIESGOS INHER Y RESID'!$O$3:$P$7,2,FALSE)</f>
        <v>16</v>
      </c>
      <c r="P15" s="90">
        <f t="shared" si="0"/>
        <v>32</v>
      </c>
      <c r="Q15" s="89" t="str">
        <f>IF(OR('MAPAS DE RIESGOS INHER Y RESID'!$G$7=P15,P15&lt;'MAPAS DE RIESGOS INHER Y RESID'!$G$3+1),'MAPAS DE RIESGOS INHER Y RESID'!$M$6,IF(OR('MAPAS DE RIESGOS INHER Y RESID'!$H$5=P15,P15&lt;'MAPAS DE RIESGOS INHER Y RESID'!$I$5+1),'MAPAS DE RIESGOS INHER Y RESID'!$M$5,IF(OR('MAPAS DE RIESGOS INHER Y RESID'!$I$4=P15,P15&lt;'MAPAS DE RIESGOS INHER Y RESID'!$J$4+1),'MAPAS DE RIESGOS INHER Y RESID'!$M$4,'MAPAS DE RIESGOS INHER Y RESID'!$M$3)))</f>
        <v>MODERADO</v>
      </c>
      <c r="R15" s="77"/>
      <c r="S15" s="77" t="s">
        <v>284</v>
      </c>
      <c r="T15" s="77"/>
      <c r="U15" s="77" t="s">
        <v>285</v>
      </c>
      <c r="V15" s="89" t="s">
        <v>178</v>
      </c>
      <c r="W15" s="91">
        <f>VLOOKUP(V15,'MAPAS DE RIESGOS INHER Y RESID'!$E$16:$F$18,2,FALSE)</f>
        <v>0.4</v>
      </c>
      <c r="X15" s="92">
        <f t="shared" si="1"/>
        <v>19.2</v>
      </c>
      <c r="Y15" s="89" t="str">
        <f>IF(OR('MAPAS DE RIESGOS INHER Y RESID'!$G$18=X15,X15&lt;'MAPAS DE RIESGOS INHER Y RESID'!$G$16+1),'MAPAS DE RIESGOS INHER Y RESID'!$M$19,IF(OR('MAPAS DE RIESGOS INHER Y RESID'!$H$17=X15,X15&lt;'MAPAS DE RIESGOS INHER Y RESID'!$I$18+1),'MAPAS DE RIESGOS INHER Y RESID'!$M$18,IF(OR('MAPAS DE RIESGOS INHER Y RESID'!$I$17=X15,X15&lt;'MAPAS DE RIESGOS INHER Y RESID'!$J$17+1),'MAPAS DE RIESGOS INHER Y RESID'!$M$17,'MAPAS DE RIESGOS INHER Y RESID'!$M$16)))</f>
        <v>MODERADO</v>
      </c>
      <c r="Z15" s="77" t="str">
        <f>VLOOKUP(Y15,'TABLA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6" spans="1:26" ht="133.5" customHeight="1" x14ac:dyDescent="0.25">
      <c r="A16" s="130"/>
      <c r="B16" s="130"/>
      <c r="C16" s="130"/>
      <c r="D16" s="130"/>
      <c r="E16" s="130"/>
      <c r="F16" s="130"/>
      <c r="G16" s="130"/>
      <c r="H16" s="130"/>
      <c r="I16" s="79" t="s">
        <v>88</v>
      </c>
      <c r="J16" s="78" t="s">
        <v>232</v>
      </c>
      <c r="K16" s="79" t="s">
        <v>89</v>
      </c>
      <c r="L16" s="89" t="s">
        <v>184</v>
      </c>
      <c r="M16" s="90">
        <f>VLOOKUP(L16,'MAPAS DE RIESGOS INHER Y RESID'!$E$3:$F$7,2,FALSE)</f>
        <v>2</v>
      </c>
      <c r="N16" s="89" t="s">
        <v>188</v>
      </c>
      <c r="O16" s="90">
        <f>VLOOKUP(N16,'MAPAS DE RIESGOS INHER Y RESID'!$O$3:$P$7,2,FALSE)</f>
        <v>16</v>
      </c>
      <c r="P16" s="90">
        <f t="shared" si="0"/>
        <v>32</v>
      </c>
      <c r="Q16" s="89" t="str">
        <f>IF(OR('MAPAS DE RIESGOS INHER Y RESID'!$G$7=P16,P16&lt;'MAPAS DE RIESGOS INHER Y RESID'!$G$3+1),'MAPAS DE RIESGOS INHER Y RESID'!$M$6,IF(OR('MAPAS DE RIESGOS INHER Y RESID'!$H$5=P16,P16&lt;'MAPAS DE RIESGOS INHER Y RESID'!$I$5+1),'MAPAS DE RIESGOS INHER Y RESID'!$M$5,IF(OR('MAPAS DE RIESGOS INHER Y RESID'!$I$4=P16,P16&lt;'MAPAS DE RIESGOS INHER Y RESID'!$J$4+1),'MAPAS DE RIESGOS INHER Y RESID'!$M$4,'MAPAS DE RIESGOS INHER Y RESID'!$M$3)))</f>
        <v>MODERADO</v>
      </c>
      <c r="R16" s="77" t="s">
        <v>286</v>
      </c>
      <c r="S16" s="77"/>
      <c r="T16" s="77"/>
      <c r="U16" s="77"/>
      <c r="V16" s="89" t="s">
        <v>178</v>
      </c>
      <c r="W16" s="91">
        <f>VLOOKUP(V16,'MAPAS DE RIESGOS INHER Y RESID'!$E$16:$F$18,2,FALSE)</f>
        <v>0.4</v>
      </c>
      <c r="X16" s="92">
        <f t="shared" si="1"/>
        <v>19.2</v>
      </c>
      <c r="Y16" s="89" t="str">
        <f>IF(OR('MAPAS DE RIESGOS INHER Y RESID'!$G$18=X16,X16&lt;'MAPAS DE RIESGOS INHER Y RESID'!$G$16+1),'MAPAS DE RIESGOS INHER Y RESID'!$M$19,IF(OR('MAPAS DE RIESGOS INHER Y RESID'!$H$17=X16,X16&lt;'MAPAS DE RIESGOS INHER Y RESID'!$I$18+1),'MAPAS DE RIESGOS INHER Y RESID'!$M$18,IF(OR('MAPAS DE RIESGOS INHER Y RESID'!$I$17=X16,X16&lt;'MAPAS DE RIESGOS INHER Y RESID'!$J$17+1),'MAPAS DE RIESGOS INHER Y RESID'!$M$17,'MAPAS DE RIESGOS INHER Y RESID'!$M$16)))</f>
        <v>MODERADO</v>
      </c>
      <c r="Z16" s="77" t="str">
        <f>VLOOKUP(Y16,'TABLA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7" spans="1:26" ht="133.5" customHeight="1" x14ac:dyDescent="0.25">
      <c r="A17" s="130"/>
      <c r="B17" s="130"/>
      <c r="C17" s="130"/>
      <c r="D17" s="130"/>
      <c r="E17" s="130"/>
      <c r="F17" s="130"/>
      <c r="G17" s="130"/>
      <c r="H17" s="130"/>
      <c r="I17" s="79" t="s">
        <v>101</v>
      </c>
      <c r="J17" s="78" t="s">
        <v>290</v>
      </c>
      <c r="K17" s="79" t="s">
        <v>102</v>
      </c>
      <c r="L17" s="89" t="s">
        <v>178</v>
      </c>
      <c r="M17" s="90">
        <f>VLOOKUP(L17,'MAPAS DE RIESGOS INHER Y RESID'!$E$3:$F$7,2,FALSE)</f>
        <v>3</v>
      </c>
      <c r="N17" s="89" t="s">
        <v>188</v>
      </c>
      <c r="O17" s="90">
        <f>VLOOKUP(N17,'MAPAS DE RIESGOS INHER Y RESID'!$O$3:$P$7,2,FALSE)</f>
        <v>16</v>
      </c>
      <c r="P17" s="90">
        <f t="shared" si="0"/>
        <v>48</v>
      </c>
      <c r="Q17" s="89" t="str">
        <f>IF(OR('MAPAS DE RIESGOS INHER Y RESID'!$G$7=P17,P17&lt;'MAPAS DE RIESGOS INHER Y RESID'!$G$3+1),'MAPAS DE RIESGOS INHER Y RESID'!$M$6,IF(OR('MAPAS DE RIESGOS INHER Y RESID'!$H$5=P17,P17&lt;'MAPAS DE RIESGOS INHER Y RESID'!$I$5+1),'MAPAS DE RIESGOS INHER Y RESID'!$M$5,IF(OR('MAPAS DE RIESGOS INHER Y RESID'!$I$4=P17,P17&lt;'MAPAS DE RIESGOS INHER Y RESID'!$J$4+1),'MAPAS DE RIESGOS INHER Y RESID'!$M$4,'MAPAS DE RIESGOS INHER Y RESID'!$M$3)))</f>
        <v>MODERADO</v>
      </c>
      <c r="R17" s="77"/>
      <c r="S17" s="77" t="s">
        <v>288</v>
      </c>
      <c r="T17" s="77"/>
      <c r="U17" s="77" t="s">
        <v>287</v>
      </c>
      <c r="V17" s="89" t="s">
        <v>178</v>
      </c>
      <c r="W17" s="91">
        <f>VLOOKUP(V17,'MAPAS DE RIESGOS INHER Y RESID'!$E$16:$F$18,2,FALSE)</f>
        <v>0.4</v>
      </c>
      <c r="X17" s="92">
        <f t="shared" si="1"/>
        <v>28.799999999999997</v>
      </c>
      <c r="Y17" s="89" t="str">
        <f>IF(OR('MAPAS DE RIESGOS INHER Y RESID'!$G$18=X17,X17&lt;'MAPAS DE RIESGOS INHER Y RESID'!$G$16+1),'MAPAS DE RIESGOS INHER Y RESID'!$M$19,IF(OR('MAPAS DE RIESGOS INHER Y RESID'!$H$17=X17,X17&lt;'MAPAS DE RIESGOS INHER Y RESID'!$I$18+1),'MAPAS DE RIESGOS INHER Y RESID'!$M$18,IF(OR('MAPAS DE RIESGOS INHER Y RESID'!$I$17=X17,X17&lt;'MAPAS DE RIESGOS INHER Y RESID'!$J$17+1),'MAPAS DE RIESGOS INHER Y RESID'!$M$17,'MAPAS DE RIESGOS INHER Y RESID'!$M$16)))</f>
        <v>MODERADO</v>
      </c>
      <c r="Z17" s="77" t="str">
        <f>VLOOKUP(Y17,'TABLA DE CRITERIOS'!$A$25:$B$28,2,FALSE)</f>
        <v>Reforzar la divulgación y aplicación de los controles existentes para mejorar su eficacia o complementar dichos controles estableciendo el plan de acción necesario, teniendo en cuenta la jerarquía de definición de controles.</v>
      </c>
    </row>
    <row r="18" spans="1:26" ht="133.5" customHeight="1" x14ac:dyDescent="0.25">
      <c r="A18" s="130"/>
      <c r="B18" s="130"/>
      <c r="C18" s="130"/>
      <c r="D18" s="130"/>
      <c r="E18" s="130"/>
      <c r="F18" s="130"/>
      <c r="G18" s="130"/>
      <c r="H18" s="130"/>
      <c r="I18" s="79" t="s">
        <v>210</v>
      </c>
      <c r="J18" s="78" t="s">
        <v>270</v>
      </c>
      <c r="K18" s="79" t="s">
        <v>108</v>
      </c>
      <c r="L18" s="89" t="s">
        <v>184</v>
      </c>
      <c r="M18" s="90">
        <f>VLOOKUP(L18,'MAPAS DE RIESGOS INHER Y RESID'!$E$3:$F$7,2,FALSE)</f>
        <v>2</v>
      </c>
      <c r="N18" s="89" t="s">
        <v>187</v>
      </c>
      <c r="O18" s="90">
        <f>VLOOKUP(N18,'MAPAS DE RIESGOS INHER Y RESID'!$O$3:$P$7,2,FALSE)</f>
        <v>4</v>
      </c>
      <c r="P18" s="90">
        <f t="shared" si="0"/>
        <v>8</v>
      </c>
      <c r="Q18" s="89" t="str">
        <f>IF(OR('MAPAS DE RIESGOS INHER Y RESID'!$G$7=P18,P18&lt;'MAPAS DE RIESGOS INHER Y RESID'!$G$3+1),'MAPAS DE RIESGOS INHER Y RESID'!$M$6,IF(OR('MAPAS DE RIESGOS INHER Y RESID'!$H$5=P18,P18&lt;'MAPAS DE RIESGOS INHER Y RESID'!$I$5+1),'MAPAS DE RIESGOS INHER Y RESID'!$M$5,IF(OR('MAPAS DE RIESGOS INHER Y RESID'!$I$4=P18,P18&lt;'MAPAS DE RIESGOS INHER Y RESID'!$J$4+1),'MAPAS DE RIESGOS INHER Y RESID'!$M$4,'MAPAS DE RIESGOS INHER Y RESID'!$M$3)))</f>
        <v>BAJO</v>
      </c>
      <c r="R18" s="77"/>
      <c r="S18" s="77"/>
      <c r="T18" s="77"/>
      <c r="U18" s="77" t="s">
        <v>289</v>
      </c>
      <c r="V18" s="89" t="s">
        <v>178</v>
      </c>
      <c r="W18" s="91">
        <f>VLOOKUP(V18,'MAPAS DE RIESGOS INHER Y RESID'!$E$16:$F$18,2,FALSE)</f>
        <v>0.4</v>
      </c>
      <c r="X18" s="92">
        <f t="shared" si="1"/>
        <v>4.8</v>
      </c>
      <c r="Y18" s="89" t="str">
        <f>IF(OR('MAPAS DE RIESGOS INHER Y RESID'!$G$18=X18,X18&lt;'MAPAS DE RIESGOS INHER Y RESID'!$G$16+1),'MAPAS DE RIESGOS INHER Y RESID'!$M$19,IF(OR('MAPAS DE RIESGOS INHER Y RESID'!$H$17=X18,X18&lt;'MAPAS DE RIESGOS INHER Y RESID'!$I$18+1),'MAPAS DE RIESGOS INHER Y RESID'!$M$18,IF(OR('MAPAS DE RIESGOS INHER Y RESID'!$I$17=X18,X18&lt;'MAPAS DE RIESGOS INHER Y RESID'!$J$17+1),'MAPAS DE RIESGOS INHER Y RESID'!$M$17,'MAPAS DE RIESGOS INHER Y RESID'!$M$16)))</f>
        <v>BAJO</v>
      </c>
      <c r="Z18" s="77" t="str">
        <f>VLOOKUP(Y18,'TABLA DE CRITERIOS'!$A$25:$B$28,2,FALSE)</f>
        <v>Mantener los controles existentes, si se tiene la certeza de que se están cumpliendo los requisitos legales vigentes; en caso contrario, se debe establecer un plan de acción para darle cumplimiento a dichos requisitos, considerando la eliminación o sustitución, si aplica.</v>
      </c>
    </row>
  </sheetData>
  <mergeCells count="26">
    <mergeCell ref="A1:B1"/>
    <mergeCell ref="C1:Y1"/>
    <mergeCell ref="B2:Z2"/>
    <mergeCell ref="B3:Z3"/>
    <mergeCell ref="A4:A5"/>
    <mergeCell ref="B4:C4"/>
    <mergeCell ref="D4:G4"/>
    <mergeCell ref="H4:H5"/>
    <mergeCell ref="I4:I5"/>
    <mergeCell ref="J4:J5"/>
    <mergeCell ref="Y4:Y5"/>
    <mergeCell ref="Z4:Z5"/>
    <mergeCell ref="Q4:Q5"/>
    <mergeCell ref="R4:U4"/>
    <mergeCell ref="V4:V5"/>
    <mergeCell ref="X4:X5"/>
    <mergeCell ref="A6:A18"/>
    <mergeCell ref="B6:B18"/>
    <mergeCell ref="C6:C18"/>
    <mergeCell ref="D6:D18"/>
    <mergeCell ref="E6:E18"/>
    <mergeCell ref="F6:F18"/>
    <mergeCell ref="G6:G18"/>
    <mergeCell ref="H6:H18"/>
    <mergeCell ref="K4:K5"/>
    <mergeCell ref="L4:O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" operator="equal" id="{F3C4DF70-6191-46AC-86F5-A385BAC0BFE1}">
            <xm:f>'MAPAS DE RIESGOS INHER Y RESID'!$E$7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7" operator="equal" id="{DD62640C-97FA-447C-B7E8-7E924FACE31F}">
            <xm:f>'MAPAS DE RIESGOS INHER Y RESID'!$E$6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8" operator="equal" id="{CAB7FFD0-9CCE-4E50-932A-BD7D66DB6478}">
            <xm:f>'MAPAS DE RIESGOS INHER Y RESID'!$E$4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9" operator="equal" id="{FEAB06A4-C919-4E5B-88C2-26A113BDF93D}">
            <xm:f>'MAPAS DE RIESGOS INHER Y RESID'!$E$5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0" operator="equal" id="{8081C72F-766F-4D07-BF47-8BEEA3541971}">
            <xm:f>'MAPAS DE RIESGOS INHER Y RESID'!$E$3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L6:L18</xm:sqref>
        </x14:conditionalFormatting>
        <x14:conditionalFormatting xmlns:xm="http://schemas.microsoft.com/office/excel/2006/main">
          <x14:cfRule type="cellIs" priority="1" operator="equal" id="{AEEEE87F-C4F6-4907-A0F7-69ED774E2167}">
            <xm:f>'MAPAS DE RIESGOS INHER Y RESID'!$O$6</xm:f>
            <x14:dxf>
              <font>
                <b/>
                <i val="0"/>
                <color auto="1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2" operator="equal" id="{8CBD7660-744B-4D25-8CBC-E73A02062830}">
            <xm:f>'MAPAS DE RIESGOS INHER Y RESID'!$O$3</xm:f>
            <x14:dxf>
              <font>
                <b/>
                <i val="0"/>
              </font>
              <fill>
                <patternFill>
                  <bgColor theme="0" tint="-0.14996795556505021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3" operator="equal" id="{707866D1-E244-42FA-80C9-99D39EFEDD50}">
            <xm:f>'MAPAS DE RIESGOS INHER Y RESID'!$O$4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4" operator="equal" id="{3347F801-2D21-4E9F-8C56-20BD6C8E77F6}">
            <xm:f>'MAPAS DE RIESGOS INHER Y RESID'!$O$5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5" operator="equal" id="{C182E0EB-C06C-40D9-A714-890060217894}">
            <xm:f>'MAPAS DE RIESGOS INHER Y RESID'!$O$7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N6:N18</xm:sqref>
        </x14:conditionalFormatting>
        <x14:conditionalFormatting xmlns:xm="http://schemas.microsoft.com/office/excel/2006/main">
          <x14:cfRule type="cellIs" priority="11" operator="equal" id="{73F0BDB1-3022-4B2C-8028-FDB81BA817CD}">
            <xm:f>'MAPAS DE RIESGOS INHER Y RESID'!$M$6</xm:f>
            <x14:dxf>
              <font>
                <b/>
                <i val="0"/>
              </font>
              <fill>
                <patternFill>
                  <bgColor rgb="FF00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2" operator="equal" id="{EF466EB3-E09D-4626-8D73-42465BF149CF}">
            <xm:f>'MAPAS DE RIESGOS INHER Y RESID'!$M$4</xm:f>
            <x14:dxf>
              <font>
                <b/>
                <i val="0"/>
              </font>
              <fill>
                <patternFill>
                  <bgColor rgb="FFFFC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3" operator="equal" id="{774BE437-D49A-4794-B27D-B458E0030347}">
            <xm:f>'MAPAS DE RIESGOS INHER Y RESID'!$M$5</xm:f>
            <x14:dxf>
              <font>
                <b/>
                <i val="0"/>
                <color auto="1"/>
              </font>
              <fill>
                <patternFill>
                  <bgColor rgb="FFFFFF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14:cfRule type="cellIs" priority="14" operator="equal" id="{7B7A71CB-0238-4D9B-A146-58DFE661D794}">
            <xm:f>'MAPAS DE RIESGOS INHER Y RESID'!$M$3</xm:f>
            <x14:dxf>
              <font>
                <b/>
                <i val="0"/>
                <color auto="1"/>
              </font>
              <fill>
                <patternFill>
                  <bgColor rgb="FFFF0000"/>
                </patternFill>
              </fill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V6:V18 Q6:Q18 Y6:Y18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'MAPAS DE RIESGOS INHER Y RESID'!$E$16:$E$18</xm:f>
          </x14:formula1>
          <xm:sqref>V6:V18</xm:sqref>
        </x14:dataValidation>
        <x14:dataValidation type="list" allowBlank="1" showInputMessage="1" showErrorMessage="1">
          <x14:formula1>
            <xm:f>'MAPAS DE RIESGOS INHER Y RESID'!$G$9:$K$9</xm:f>
          </x14:formula1>
          <xm:sqref>N6:N18</xm:sqref>
        </x14:dataValidation>
        <x14:dataValidation type="list" allowBlank="1" showInputMessage="1" showErrorMessage="1">
          <x14:formula1>
            <xm:f>'MAPAS DE RIESGOS INHER Y RESID'!$E$3:$E$7</xm:f>
          </x14:formula1>
          <xm:sqref>L6:L18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5"/>
  <sheetViews>
    <sheetView zoomScale="59" zoomScaleNormal="59" workbookViewId="0">
      <pane ySplit="1" topLeftCell="A2" activePane="bottomLeft" state="frozen"/>
      <selection pane="bottomLeft" activeCell="A16" sqref="A16"/>
    </sheetView>
  </sheetViews>
  <sheetFormatPr baseColWidth="10" defaultColWidth="10.85546875" defaultRowHeight="19.5" x14ac:dyDescent="0.25"/>
  <cols>
    <col min="1" max="1" width="41.42578125" style="10" customWidth="1"/>
    <col min="2" max="2" width="51.42578125" style="76" customWidth="1"/>
    <col min="3" max="3" width="56.28515625" style="11" customWidth="1"/>
    <col min="4" max="16384" width="10.85546875" style="9"/>
  </cols>
  <sheetData>
    <row r="1" spans="1:3" ht="38.1" customHeight="1" x14ac:dyDescent="0.25">
      <c r="A1" s="100" t="s">
        <v>204</v>
      </c>
      <c r="B1" s="100" t="s">
        <v>203</v>
      </c>
      <c r="C1" s="100" t="s">
        <v>142</v>
      </c>
    </row>
    <row r="2" spans="1:3" ht="78" x14ac:dyDescent="0.25">
      <c r="A2" s="79" t="s">
        <v>10</v>
      </c>
      <c r="B2" s="78" t="s">
        <v>221</v>
      </c>
      <c r="C2" s="79" t="s">
        <v>11</v>
      </c>
    </row>
    <row r="3" spans="1:3" ht="58.5" x14ac:dyDescent="0.25">
      <c r="A3" s="79" t="s">
        <v>12</v>
      </c>
      <c r="B3" s="78" t="s">
        <v>13</v>
      </c>
      <c r="C3" s="79" t="s">
        <v>11</v>
      </c>
    </row>
    <row r="4" spans="1:3" ht="409.5" x14ac:dyDescent="0.25">
      <c r="A4" s="79" t="s">
        <v>14</v>
      </c>
      <c r="B4" s="78" t="s">
        <v>240</v>
      </c>
      <c r="C4" s="79" t="s">
        <v>15</v>
      </c>
    </row>
    <row r="5" spans="1:3" ht="97.5" x14ac:dyDescent="0.25">
      <c r="A5" s="79" t="s">
        <v>16</v>
      </c>
      <c r="B5" s="78" t="s">
        <v>17</v>
      </c>
      <c r="C5" s="79" t="s">
        <v>18</v>
      </c>
    </row>
    <row r="6" spans="1:3" ht="97.5" x14ac:dyDescent="0.25">
      <c r="A6" s="79" t="s">
        <v>19</v>
      </c>
      <c r="B6" s="78" t="s">
        <v>20</v>
      </c>
      <c r="C6" s="79" t="s">
        <v>15</v>
      </c>
    </row>
    <row r="7" spans="1:3" ht="327.75" customHeight="1" x14ac:dyDescent="0.25">
      <c r="A7" s="79" t="s">
        <v>21</v>
      </c>
      <c r="B7" s="78" t="s">
        <v>239</v>
      </c>
      <c r="C7" s="79" t="s">
        <v>15</v>
      </c>
    </row>
    <row r="8" spans="1:3" ht="97.5" x14ac:dyDescent="0.25">
      <c r="A8" s="79" t="s">
        <v>22</v>
      </c>
      <c r="B8" s="78" t="s">
        <v>23</v>
      </c>
      <c r="C8" s="79" t="s">
        <v>24</v>
      </c>
    </row>
    <row r="9" spans="1:3" ht="97.5" x14ac:dyDescent="0.25">
      <c r="A9" s="79" t="s">
        <v>25</v>
      </c>
      <c r="B9" s="78" t="s">
        <v>23</v>
      </c>
      <c r="C9" s="79" t="s">
        <v>24</v>
      </c>
    </row>
    <row r="10" spans="1:3" ht="136.5" x14ac:dyDescent="0.25">
      <c r="A10" s="79" t="s">
        <v>26</v>
      </c>
      <c r="B10" s="78" t="s">
        <v>27</v>
      </c>
      <c r="C10" s="79" t="s">
        <v>24</v>
      </c>
    </row>
    <row r="11" spans="1:3" ht="117" x14ac:dyDescent="0.25">
      <c r="A11" s="79" t="s">
        <v>28</v>
      </c>
      <c r="B11" s="78" t="s">
        <v>235</v>
      </c>
      <c r="C11" s="79" t="s">
        <v>29</v>
      </c>
    </row>
    <row r="12" spans="1:3" ht="97.5" x14ac:dyDescent="0.25">
      <c r="A12" s="79" t="s">
        <v>30</v>
      </c>
      <c r="B12" s="78" t="s">
        <v>31</v>
      </c>
      <c r="C12" s="79" t="s">
        <v>24</v>
      </c>
    </row>
    <row r="13" spans="1:3" ht="97.5" x14ac:dyDescent="0.25">
      <c r="A13" s="79" t="s">
        <v>32</v>
      </c>
      <c r="B13" s="78" t="s">
        <v>212</v>
      </c>
      <c r="C13" s="79" t="s">
        <v>24</v>
      </c>
    </row>
    <row r="14" spans="1:3" ht="39" x14ac:dyDescent="0.25">
      <c r="A14" s="79" t="s">
        <v>33</v>
      </c>
      <c r="B14" s="78" t="s">
        <v>34</v>
      </c>
      <c r="C14" s="79" t="s">
        <v>35</v>
      </c>
    </row>
    <row r="15" spans="1:3" ht="78" x14ac:dyDescent="0.25">
      <c r="A15" s="79" t="s">
        <v>36</v>
      </c>
      <c r="B15" s="78" t="s">
        <v>37</v>
      </c>
      <c r="C15" s="79" t="s">
        <v>38</v>
      </c>
    </row>
    <row r="16" spans="1:3" ht="39" x14ac:dyDescent="0.25">
      <c r="A16" s="79" t="s">
        <v>39</v>
      </c>
      <c r="B16" s="78" t="s">
        <v>34</v>
      </c>
      <c r="C16" s="79" t="s">
        <v>35</v>
      </c>
    </row>
    <row r="17" spans="1:3" ht="97.5" x14ac:dyDescent="0.25">
      <c r="A17" s="79" t="s">
        <v>40</v>
      </c>
      <c r="B17" s="78" t="s">
        <v>41</v>
      </c>
      <c r="C17" s="79" t="s">
        <v>35</v>
      </c>
    </row>
    <row r="18" spans="1:3" ht="117" x14ac:dyDescent="0.25">
      <c r="A18" s="79" t="s">
        <v>42</v>
      </c>
      <c r="B18" s="78" t="s">
        <v>43</v>
      </c>
      <c r="C18" s="79" t="s">
        <v>35</v>
      </c>
    </row>
    <row r="19" spans="1:3" ht="58.5" x14ac:dyDescent="0.25">
      <c r="A19" s="79" t="s">
        <v>44</v>
      </c>
      <c r="B19" s="78" t="s">
        <v>45</v>
      </c>
      <c r="C19" s="79" t="s">
        <v>46</v>
      </c>
    </row>
    <row r="20" spans="1:3" ht="39" x14ac:dyDescent="0.25">
      <c r="A20" s="79" t="s">
        <v>47</v>
      </c>
      <c r="B20" s="78" t="s">
        <v>45</v>
      </c>
      <c r="C20" s="79" t="s">
        <v>38</v>
      </c>
    </row>
    <row r="21" spans="1:3" ht="78" x14ac:dyDescent="0.25">
      <c r="A21" s="79" t="s">
        <v>48</v>
      </c>
      <c r="B21" s="78" t="s">
        <v>49</v>
      </c>
      <c r="C21" s="79" t="s">
        <v>50</v>
      </c>
    </row>
    <row r="22" spans="1:3" ht="78" x14ac:dyDescent="0.25">
      <c r="A22" s="79" t="s">
        <v>51</v>
      </c>
      <c r="B22" s="78" t="s">
        <v>49</v>
      </c>
      <c r="C22" s="79" t="s">
        <v>50</v>
      </c>
    </row>
    <row r="23" spans="1:3" ht="58.5" x14ac:dyDescent="0.25">
      <c r="A23" s="79" t="s">
        <v>52</v>
      </c>
      <c r="B23" s="78" t="s">
        <v>209</v>
      </c>
      <c r="C23" s="79" t="s">
        <v>53</v>
      </c>
    </row>
    <row r="24" spans="1:3" ht="214.5" x14ac:dyDescent="0.25">
      <c r="A24" s="79" t="s">
        <v>54</v>
      </c>
      <c r="B24" s="78" t="s">
        <v>222</v>
      </c>
      <c r="C24" s="79" t="s">
        <v>55</v>
      </c>
    </row>
    <row r="25" spans="1:3" ht="136.5" x14ac:dyDescent="0.25">
      <c r="A25" s="79" t="s">
        <v>56</v>
      </c>
      <c r="B25" s="78" t="s">
        <v>207</v>
      </c>
      <c r="C25" s="79" t="s">
        <v>57</v>
      </c>
    </row>
    <row r="26" spans="1:3" ht="97.5" x14ac:dyDescent="0.25">
      <c r="A26" s="79" t="s">
        <v>58</v>
      </c>
      <c r="B26" s="78" t="s">
        <v>200</v>
      </c>
      <c r="C26" s="79" t="s">
        <v>59</v>
      </c>
    </row>
    <row r="27" spans="1:3" ht="370.5" x14ac:dyDescent="0.25">
      <c r="A27" s="79" t="s">
        <v>60</v>
      </c>
      <c r="B27" s="78" t="s">
        <v>229</v>
      </c>
      <c r="C27" s="79" t="s">
        <v>61</v>
      </c>
    </row>
    <row r="28" spans="1:3" ht="202.5" x14ac:dyDescent="0.25">
      <c r="A28" s="79" t="s">
        <v>62</v>
      </c>
      <c r="B28" s="102" t="s">
        <v>264</v>
      </c>
      <c r="C28" s="79" t="s">
        <v>63</v>
      </c>
    </row>
    <row r="29" spans="1:3" ht="195" x14ac:dyDescent="0.25">
      <c r="A29" s="79" t="s">
        <v>64</v>
      </c>
      <c r="B29" s="78" t="s">
        <v>65</v>
      </c>
      <c r="C29" s="79" t="s">
        <v>66</v>
      </c>
    </row>
    <row r="30" spans="1:3" ht="97.5" x14ac:dyDescent="0.25">
      <c r="A30" s="79" t="s">
        <v>67</v>
      </c>
      <c r="B30" s="78" t="s">
        <v>68</v>
      </c>
      <c r="C30" s="79" t="s">
        <v>69</v>
      </c>
    </row>
    <row r="31" spans="1:3" ht="173.1" customHeight="1" x14ac:dyDescent="0.25">
      <c r="A31" s="79" t="s">
        <v>70</v>
      </c>
      <c r="B31" s="78" t="s">
        <v>71</v>
      </c>
      <c r="C31" s="79" t="s">
        <v>72</v>
      </c>
    </row>
    <row r="32" spans="1:3" ht="105" customHeight="1" x14ac:dyDescent="0.25">
      <c r="A32" s="79" t="s">
        <v>211</v>
      </c>
      <c r="B32" s="78" t="s">
        <v>73</v>
      </c>
      <c r="C32" s="79" t="s">
        <v>72</v>
      </c>
    </row>
    <row r="33" spans="1:3" ht="195" x14ac:dyDescent="0.25">
      <c r="A33" s="79" t="s">
        <v>74</v>
      </c>
      <c r="B33" s="78" t="s">
        <v>75</v>
      </c>
      <c r="C33" s="79" t="s">
        <v>76</v>
      </c>
    </row>
    <row r="34" spans="1:3" ht="136.5" x14ac:dyDescent="0.25">
      <c r="A34" s="79" t="s">
        <v>77</v>
      </c>
      <c r="B34" s="78" t="s">
        <v>233</v>
      </c>
      <c r="C34" s="79" t="s">
        <v>76</v>
      </c>
    </row>
    <row r="35" spans="1:3" ht="97.5" x14ac:dyDescent="0.25">
      <c r="A35" s="79" t="s">
        <v>79</v>
      </c>
      <c r="B35" s="78" t="s">
        <v>78</v>
      </c>
      <c r="C35" s="79" t="s">
        <v>76</v>
      </c>
    </row>
    <row r="36" spans="1:3" ht="273" x14ac:dyDescent="0.25">
      <c r="A36" s="79" t="s">
        <v>80</v>
      </c>
      <c r="B36" s="78" t="s">
        <v>219</v>
      </c>
      <c r="C36" s="79" t="s">
        <v>81</v>
      </c>
    </row>
    <row r="37" spans="1:3" ht="409.5" x14ac:dyDescent="0.25">
      <c r="A37" s="79" t="s">
        <v>82</v>
      </c>
      <c r="B37" s="78" t="s">
        <v>253</v>
      </c>
      <c r="C37" s="79" t="s">
        <v>81</v>
      </c>
    </row>
    <row r="38" spans="1:3" ht="156" x14ac:dyDescent="0.25">
      <c r="A38" s="79" t="s">
        <v>83</v>
      </c>
      <c r="B38" s="78" t="s">
        <v>245</v>
      </c>
      <c r="C38" s="79" t="s">
        <v>81</v>
      </c>
    </row>
    <row r="39" spans="1:3" ht="273" x14ac:dyDescent="0.25">
      <c r="A39" s="79" t="s">
        <v>84</v>
      </c>
      <c r="B39" s="78" t="s">
        <v>252</v>
      </c>
      <c r="C39" s="79" t="s">
        <v>81</v>
      </c>
    </row>
    <row r="40" spans="1:3" ht="156" x14ac:dyDescent="0.25">
      <c r="A40" s="79" t="s">
        <v>85</v>
      </c>
      <c r="B40" s="78" t="s">
        <v>246</v>
      </c>
      <c r="C40" s="79" t="s">
        <v>81</v>
      </c>
    </row>
    <row r="41" spans="1:3" ht="156" x14ac:dyDescent="0.25">
      <c r="A41" s="79" t="s">
        <v>220</v>
      </c>
      <c r="B41" s="78" t="s">
        <v>247</v>
      </c>
      <c r="C41" s="79" t="s">
        <v>81</v>
      </c>
    </row>
    <row r="42" spans="1:3" ht="409.5" x14ac:dyDescent="0.25">
      <c r="A42" s="79" t="s">
        <v>86</v>
      </c>
      <c r="B42" s="78" t="s">
        <v>213</v>
      </c>
      <c r="C42" s="79" t="s">
        <v>87</v>
      </c>
    </row>
    <row r="43" spans="1:3" ht="136.5" x14ac:dyDescent="0.25">
      <c r="A43" s="79" t="s">
        <v>88</v>
      </c>
      <c r="B43" s="78" t="s">
        <v>231</v>
      </c>
      <c r="C43" s="79" t="s">
        <v>89</v>
      </c>
    </row>
    <row r="44" spans="1:3" ht="88.5" customHeight="1" x14ac:dyDescent="0.25">
      <c r="A44" s="79" t="s">
        <v>119</v>
      </c>
      <c r="B44" s="78" t="s">
        <v>120</v>
      </c>
      <c r="C44" s="79" t="s">
        <v>121</v>
      </c>
    </row>
    <row r="45" spans="1:3" ht="78" x14ac:dyDescent="0.25">
      <c r="A45" s="79" t="s">
        <v>90</v>
      </c>
      <c r="B45" s="78" t="s">
        <v>91</v>
      </c>
      <c r="C45" s="79" t="s">
        <v>92</v>
      </c>
    </row>
    <row r="46" spans="1:3" ht="175.5" x14ac:dyDescent="0.25">
      <c r="A46" s="79" t="s">
        <v>93</v>
      </c>
      <c r="B46" s="78" t="s">
        <v>225</v>
      </c>
      <c r="C46" s="79" t="s">
        <v>94</v>
      </c>
    </row>
    <row r="47" spans="1:3" ht="78" x14ac:dyDescent="0.25">
      <c r="A47" s="79" t="s">
        <v>95</v>
      </c>
      <c r="B47" s="78" t="s">
        <v>96</v>
      </c>
      <c r="C47" s="79" t="s">
        <v>97</v>
      </c>
    </row>
    <row r="48" spans="1:3" ht="78" x14ac:dyDescent="0.25">
      <c r="A48" s="79" t="s">
        <v>98</v>
      </c>
      <c r="B48" s="78" t="s">
        <v>214</v>
      </c>
      <c r="C48" s="79" t="s">
        <v>97</v>
      </c>
    </row>
    <row r="49" spans="1:3" ht="97.5" x14ac:dyDescent="0.25">
      <c r="A49" s="79" t="s">
        <v>228</v>
      </c>
      <c r="B49" s="78" t="s">
        <v>206</v>
      </c>
      <c r="C49" s="101" t="s">
        <v>100</v>
      </c>
    </row>
    <row r="50" spans="1:3" ht="156" x14ac:dyDescent="0.25">
      <c r="A50" s="79" t="s">
        <v>101</v>
      </c>
      <c r="B50" s="78" t="s">
        <v>223</v>
      </c>
      <c r="C50" s="79" t="s">
        <v>102</v>
      </c>
    </row>
    <row r="51" spans="1:3" ht="39" x14ac:dyDescent="0.25">
      <c r="A51" s="79" t="s">
        <v>248</v>
      </c>
      <c r="B51" s="78" t="s">
        <v>103</v>
      </c>
      <c r="C51" s="79" t="s">
        <v>104</v>
      </c>
    </row>
    <row r="52" spans="1:3" ht="136.5" x14ac:dyDescent="0.25">
      <c r="A52" s="79" t="s">
        <v>249</v>
      </c>
      <c r="B52" s="78" t="s">
        <v>250</v>
      </c>
      <c r="C52" s="79" t="s">
        <v>105</v>
      </c>
    </row>
    <row r="53" spans="1:3" ht="156" x14ac:dyDescent="0.25">
      <c r="A53" s="79" t="s">
        <v>106</v>
      </c>
      <c r="B53" s="78" t="s">
        <v>234</v>
      </c>
      <c r="C53" s="79" t="s">
        <v>107</v>
      </c>
    </row>
    <row r="54" spans="1:3" ht="175.5" x14ac:dyDescent="0.25">
      <c r="A54" s="79" t="s">
        <v>210</v>
      </c>
      <c r="B54" s="78" t="s">
        <v>224</v>
      </c>
      <c r="C54" s="79" t="s">
        <v>108</v>
      </c>
    </row>
    <row r="55" spans="1:3" ht="58.5" x14ac:dyDescent="0.25">
      <c r="A55" s="79" t="s">
        <v>109</v>
      </c>
      <c r="B55" s="78" t="s">
        <v>110</v>
      </c>
      <c r="C55" s="79" t="s">
        <v>111</v>
      </c>
    </row>
    <row r="56" spans="1:3" ht="58.5" x14ac:dyDescent="0.25">
      <c r="A56" s="79" t="s">
        <v>112</v>
      </c>
      <c r="B56" s="78" t="s">
        <v>113</v>
      </c>
      <c r="C56" s="79" t="s">
        <v>111</v>
      </c>
    </row>
    <row r="57" spans="1:3" ht="214.5" x14ac:dyDescent="0.25">
      <c r="A57" s="79" t="s">
        <v>114</v>
      </c>
      <c r="B57" s="78" t="s">
        <v>226</v>
      </c>
      <c r="C57" s="79" t="s">
        <v>115</v>
      </c>
    </row>
    <row r="58" spans="1:3" ht="39" x14ac:dyDescent="0.25">
      <c r="A58" s="79" t="s">
        <v>116</v>
      </c>
      <c r="B58" s="78" t="s">
        <v>251</v>
      </c>
      <c r="C58" s="79" t="s">
        <v>117</v>
      </c>
    </row>
    <row r="59" spans="1:3" ht="370.5" x14ac:dyDescent="0.25">
      <c r="A59" s="79" t="s">
        <v>215</v>
      </c>
      <c r="B59" s="78" t="s">
        <v>237</v>
      </c>
      <c r="C59" s="79" t="s">
        <v>118</v>
      </c>
    </row>
    <row r="60" spans="1:3" ht="390" x14ac:dyDescent="0.25">
      <c r="A60" s="79" t="s">
        <v>216</v>
      </c>
      <c r="B60" s="78" t="s">
        <v>236</v>
      </c>
      <c r="C60" s="79" t="s">
        <v>118</v>
      </c>
    </row>
    <row r="61" spans="1:3" ht="234" x14ac:dyDescent="0.25">
      <c r="A61" s="79" t="s">
        <v>217</v>
      </c>
      <c r="B61" s="78" t="s">
        <v>238</v>
      </c>
      <c r="C61" s="79" t="s">
        <v>118</v>
      </c>
    </row>
    <row r="62" spans="1:3" ht="195" x14ac:dyDescent="0.25">
      <c r="A62" s="79" t="s">
        <v>218</v>
      </c>
      <c r="B62" s="78" t="s">
        <v>227</v>
      </c>
      <c r="C62" s="79" t="s">
        <v>118</v>
      </c>
    </row>
    <row r="63" spans="1:3" ht="39" x14ac:dyDescent="0.25">
      <c r="A63" s="79" t="s">
        <v>122</v>
      </c>
      <c r="B63" s="78" t="s">
        <v>99</v>
      </c>
      <c r="C63" s="101" t="s">
        <v>38</v>
      </c>
    </row>
    <row r="64" spans="1:3" ht="156" x14ac:dyDescent="0.25">
      <c r="A64" s="79" t="s">
        <v>125</v>
      </c>
      <c r="B64" s="78" t="s">
        <v>123</v>
      </c>
      <c r="C64" s="79" t="s">
        <v>124</v>
      </c>
    </row>
    <row r="65" ht="137.1" customHeight="1" x14ac:dyDescent="0.25"/>
  </sheetData>
  <autoFilter ref="A1:C6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8" zoomScale="110" zoomScaleNormal="110" workbookViewId="0">
      <selection activeCell="B5" sqref="B5"/>
    </sheetView>
  </sheetViews>
  <sheetFormatPr baseColWidth="10" defaultColWidth="10.85546875" defaultRowHeight="11.25" x14ac:dyDescent="0.15"/>
  <cols>
    <col min="1" max="1" width="21.28515625" style="12" customWidth="1"/>
    <col min="2" max="2" width="43.42578125" style="12" customWidth="1"/>
    <col min="3" max="3" width="4.85546875" style="12" customWidth="1"/>
    <col min="4" max="4" width="19.42578125" style="12" customWidth="1"/>
    <col min="5" max="5" width="13" style="12" customWidth="1"/>
    <col min="6" max="16384" width="10.85546875" style="12"/>
  </cols>
  <sheetData>
    <row r="1" spans="1:2" ht="21" customHeight="1" x14ac:dyDescent="0.15">
      <c r="A1" s="156" t="s">
        <v>126</v>
      </c>
      <c r="B1" s="156"/>
    </row>
    <row r="2" spans="1:2" ht="57" customHeight="1" x14ac:dyDescent="0.15">
      <c r="A2" s="53" t="s">
        <v>171</v>
      </c>
      <c r="B2" s="13" t="s">
        <v>127</v>
      </c>
    </row>
    <row r="3" spans="1:2" ht="51.95" customHeight="1" x14ac:dyDescent="0.15">
      <c r="A3" s="14" t="s">
        <v>128</v>
      </c>
      <c r="B3" s="13" t="s">
        <v>129</v>
      </c>
    </row>
    <row r="4" spans="1:2" ht="56.1" customHeight="1" x14ac:dyDescent="0.15">
      <c r="A4" s="15" t="s">
        <v>172</v>
      </c>
      <c r="B4" s="13" t="s">
        <v>130</v>
      </c>
    </row>
    <row r="5" spans="1:2" ht="53.1" customHeight="1" x14ac:dyDescent="0.15">
      <c r="A5" s="54" t="s">
        <v>131</v>
      </c>
      <c r="B5" s="13" t="s">
        <v>132</v>
      </c>
    </row>
    <row r="6" spans="1:2" ht="63.95" customHeight="1" x14ac:dyDescent="0.15">
      <c r="A6" s="16" t="s">
        <v>133</v>
      </c>
      <c r="B6" s="13" t="s">
        <v>134</v>
      </c>
    </row>
    <row r="8" spans="1:2" ht="30" customHeight="1" x14ac:dyDescent="0.15">
      <c r="A8" s="154" t="s">
        <v>135</v>
      </c>
      <c r="B8" s="155"/>
    </row>
    <row r="9" spans="1:2" ht="41.1" customHeight="1" x14ac:dyDescent="0.15">
      <c r="A9" s="55" t="s">
        <v>136</v>
      </c>
      <c r="B9" s="17" t="s">
        <v>137</v>
      </c>
    </row>
    <row r="10" spans="1:2" ht="45" customHeight="1" x14ac:dyDescent="0.15">
      <c r="A10" s="14" t="s">
        <v>173</v>
      </c>
      <c r="B10" s="17" t="s">
        <v>138</v>
      </c>
    </row>
    <row r="11" spans="1:2" ht="50.1" customHeight="1" x14ac:dyDescent="0.15">
      <c r="A11" s="18" t="s">
        <v>174</v>
      </c>
      <c r="B11" s="17" t="s">
        <v>139</v>
      </c>
    </row>
    <row r="12" spans="1:2" ht="45" customHeight="1" x14ac:dyDescent="0.15">
      <c r="A12" s="56" t="s">
        <v>175</v>
      </c>
      <c r="B12" s="17" t="s">
        <v>140</v>
      </c>
    </row>
    <row r="13" spans="1:2" ht="54.95" customHeight="1" x14ac:dyDescent="0.15">
      <c r="A13" s="19" t="s">
        <v>176</v>
      </c>
      <c r="B13" s="17" t="s">
        <v>141</v>
      </c>
    </row>
    <row r="15" spans="1:2" ht="330" customHeight="1" x14ac:dyDescent="0.15"/>
    <row r="17" spans="1:2" ht="27.95" customHeight="1" x14ac:dyDescent="0.15">
      <c r="A17" s="157" t="s">
        <v>157</v>
      </c>
      <c r="B17" s="158"/>
    </row>
    <row r="18" spans="1:2" ht="51.95" customHeight="1" x14ac:dyDescent="0.15">
      <c r="A18" s="62" t="s">
        <v>158</v>
      </c>
      <c r="B18" s="63" t="s">
        <v>161</v>
      </c>
    </row>
    <row r="19" spans="1:2" ht="48" customHeight="1" x14ac:dyDescent="0.15">
      <c r="A19" s="20" t="s">
        <v>159</v>
      </c>
      <c r="B19" s="63" t="s">
        <v>162</v>
      </c>
    </row>
    <row r="20" spans="1:2" ht="42.95" customHeight="1" x14ac:dyDescent="0.15">
      <c r="A20" s="21" t="s">
        <v>160</v>
      </c>
      <c r="B20" s="63" t="s">
        <v>163</v>
      </c>
    </row>
    <row r="24" spans="1:2" ht="26.1" customHeight="1" x14ac:dyDescent="0.15">
      <c r="A24" s="57" t="s">
        <v>143</v>
      </c>
      <c r="B24" s="60" t="s">
        <v>144</v>
      </c>
    </row>
    <row r="25" spans="1:2" ht="60" customHeight="1" x14ac:dyDescent="0.15">
      <c r="A25" s="64" t="s">
        <v>164</v>
      </c>
      <c r="B25" s="65" t="s">
        <v>168</v>
      </c>
    </row>
    <row r="26" spans="1:2" ht="60" customHeight="1" x14ac:dyDescent="0.15">
      <c r="A26" s="58" t="s">
        <v>165</v>
      </c>
      <c r="B26" s="61" t="s">
        <v>145</v>
      </c>
    </row>
    <row r="27" spans="1:2" ht="60" customHeight="1" x14ac:dyDescent="0.15">
      <c r="A27" s="66" t="s">
        <v>166</v>
      </c>
      <c r="B27" s="67" t="s">
        <v>169</v>
      </c>
    </row>
    <row r="28" spans="1:2" ht="60" customHeight="1" x14ac:dyDescent="0.15">
      <c r="A28" s="22" t="s">
        <v>167</v>
      </c>
      <c r="B28" s="59" t="s">
        <v>170</v>
      </c>
    </row>
  </sheetData>
  <mergeCells count="3">
    <mergeCell ref="A8:B8"/>
    <mergeCell ref="A1:B1"/>
    <mergeCell ref="A17:B1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showGridLines="0" zoomScale="90" zoomScaleNormal="90" workbookViewId="0">
      <selection activeCell="M16" sqref="M16"/>
    </sheetView>
  </sheetViews>
  <sheetFormatPr baseColWidth="10" defaultColWidth="10.85546875" defaultRowHeight="14.25" x14ac:dyDescent="0.2"/>
  <cols>
    <col min="1" max="3" width="2.7109375" style="34" customWidth="1"/>
    <col min="4" max="4" width="6.42578125" style="34" customWidth="1"/>
    <col min="5" max="5" width="13.7109375" style="34" customWidth="1"/>
    <col min="6" max="6" width="6.7109375" style="34" customWidth="1"/>
    <col min="7" max="7" width="15.140625" style="34" customWidth="1"/>
    <col min="8" max="11" width="13.85546875" style="34" customWidth="1"/>
    <col min="12" max="12" width="2.7109375" style="34" customWidth="1"/>
    <col min="13" max="13" width="13.85546875" style="34" customWidth="1"/>
    <col min="14" max="14" width="10.85546875" style="34"/>
    <col min="15" max="15" width="15" style="34" bestFit="1" customWidth="1"/>
    <col min="16" max="16384" width="10.85546875" style="34"/>
  </cols>
  <sheetData>
    <row r="1" spans="1:16" ht="33.950000000000003" customHeight="1" x14ac:dyDescent="0.3">
      <c r="A1" s="33"/>
      <c r="B1" s="33"/>
      <c r="C1" s="33"/>
      <c r="D1" s="33"/>
      <c r="E1" s="33"/>
      <c r="F1" s="33"/>
      <c r="G1" s="161" t="s">
        <v>154</v>
      </c>
      <c r="H1" s="161"/>
      <c r="I1" s="161"/>
      <c r="J1" s="161"/>
      <c r="K1" s="161"/>
      <c r="L1" s="33"/>
      <c r="M1" s="33"/>
      <c r="O1" s="160" t="s">
        <v>142</v>
      </c>
      <c r="P1" s="160"/>
    </row>
    <row r="2" spans="1:16" ht="15" x14ac:dyDescent="0.2">
      <c r="A2" s="35"/>
      <c r="B2" s="33"/>
      <c r="C2" s="33"/>
      <c r="D2" s="33"/>
      <c r="E2" s="35"/>
      <c r="F2" s="35"/>
      <c r="G2" s="33"/>
      <c r="H2" s="33"/>
      <c r="I2" s="33"/>
      <c r="J2" s="33"/>
      <c r="K2" s="33"/>
      <c r="L2" s="33"/>
      <c r="M2" s="33"/>
    </row>
    <row r="3" spans="1:16" ht="50.1" customHeight="1" x14ac:dyDescent="0.2">
      <c r="A3" s="162"/>
      <c r="B3" s="36"/>
      <c r="C3" s="33"/>
      <c r="D3" s="165" t="s">
        <v>126</v>
      </c>
      <c r="E3" s="37" t="s">
        <v>192</v>
      </c>
      <c r="F3" s="38">
        <v>5</v>
      </c>
      <c r="G3" s="39">
        <f>+$F3*G$8</f>
        <v>10</v>
      </c>
      <c r="H3" s="40">
        <f t="shared" ref="H3:K6" si="0">+$F3*H$8</f>
        <v>20</v>
      </c>
      <c r="I3" s="41">
        <f t="shared" si="0"/>
        <v>80</v>
      </c>
      <c r="J3" s="42">
        <f t="shared" si="0"/>
        <v>1280</v>
      </c>
      <c r="K3" s="42">
        <f t="shared" si="0"/>
        <v>327680</v>
      </c>
      <c r="L3" s="33"/>
      <c r="M3" s="68" t="s">
        <v>182</v>
      </c>
      <c r="O3" s="73" t="s">
        <v>186</v>
      </c>
      <c r="P3" s="74">
        <v>2</v>
      </c>
    </row>
    <row r="4" spans="1:16" ht="50.1" customHeight="1" x14ac:dyDescent="0.2">
      <c r="A4" s="162"/>
      <c r="B4" s="36"/>
      <c r="C4" s="33"/>
      <c r="D4" s="165"/>
      <c r="E4" s="37" t="s">
        <v>183</v>
      </c>
      <c r="F4" s="38">
        <v>4</v>
      </c>
      <c r="G4" s="39">
        <f>+$F4*G$8</f>
        <v>8</v>
      </c>
      <c r="H4" s="40">
        <f t="shared" si="0"/>
        <v>16</v>
      </c>
      <c r="I4" s="41">
        <f t="shared" si="0"/>
        <v>64</v>
      </c>
      <c r="J4" s="41">
        <f t="shared" si="0"/>
        <v>1024</v>
      </c>
      <c r="K4" s="42">
        <f t="shared" si="0"/>
        <v>262144</v>
      </c>
      <c r="L4" s="33"/>
      <c r="M4" s="69" t="s">
        <v>166</v>
      </c>
      <c r="O4" s="73" t="s">
        <v>187</v>
      </c>
      <c r="P4" s="74">
        <v>4</v>
      </c>
    </row>
    <row r="5" spans="1:16" ht="50.1" customHeight="1" x14ac:dyDescent="0.2">
      <c r="A5" s="162"/>
      <c r="B5" s="36"/>
      <c r="C5" s="37"/>
      <c r="D5" s="165"/>
      <c r="E5" s="37" t="s">
        <v>178</v>
      </c>
      <c r="F5" s="38">
        <v>3</v>
      </c>
      <c r="G5" s="39">
        <f>+$F5*G$8</f>
        <v>6</v>
      </c>
      <c r="H5" s="40">
        <f t="shared" si="0"/>
        <v>12</v>
      </c>
      <c r="I5" s="40">
        <f t="shared" si="0"/>
        <v>48</v>
      </c>
      <c r="J5" s="41">
        <f t="shared" si="0"/>
        <v>768</v>
      </c>
      <c r="K5" s="42">
        <f t="shared" si="0"/>
        <v>196608</v>
      </c>
      <c r="L5" s="33"/>
      <c r="M5" s="70" t="s">
        <v>165</v>
      </c>
      <c r="O5" s="73" t="s">
        <v>188</v>
      </c>
      <c r="P5" s="74">
        <v>16</v>
      </c>
    </row>
    <row r="6" spans="1:16" ht="50.1" customHeight="1" x14ac:dyDescent="0.2">
      <c r="A6" s="162"/>
      <c r="B6" s="36"/>
      <c r="C6" s="33"/>
      <c r="D6" s="165"/>
      <c r="E6" s="37" t="s">
        <v>184</v>
      </c>
      <c r="F6" s="38">
        <v>2</v>
      </c>
      <c r="G6" s="39">
        <f>+$F6*G$8</f>
        <v>4</v>
      </c>
      <c r="H6" s="39">
        <f t="shared" si="0"/>
        <v>8</v>
      </c>
      <c r="I6" s="40">
        <f t="shared" si="0"/>
        <v>32</v>
      </c>
      <c r="J6" s="41">
        <f t="shared" si="0"/>
        <v>512</v>
      </c>
      <c r="K6" s="42">
        <f t="shared" si="0"/>
        <v>131072</v>
      </c>
      <c r="L6" s="33"/>
      <c r="M6" s="71" t="s">
        <v>164</v>
      </c>
      <c r="O6" s="73" t="s">
        <v>189</v>
      </c>
      <c r="P6" s="74">
        <v>256</v>
      </c>
    </row>
    <row r="7" spans="1:16" ht="50.1" customHeight="1" x14ac:dyDescent="0.2">
      <c r="A7" s="162"/>
      <c r="B7" s="36"/>
      <c r="C7" s="37"/>
      <c r="D7" s="165"/>
      <c r="E7" s="37" t="s">
        <v>185</v>
      </c>
      <c r="F7" s="38">
        <v>1</v>
      </c>
      <c r="G7" s="39">
        <f>+$F7*G$8</f>
        <v>2</v>
      </c>
      <c r="H7" s="39">
        <f t="shared" ref="H7:K7" si="1">+$F7*H$8</f>
        <v>4</v>
      </c>
      <c r="I7" s="40">
        <f t="shared" si="1"/>
        <v>16</v>
      </c>
      <c r="J7" s="41">
        <f t="shared" si="1"/>
        <v>256</v>
      </c>
      <c r="K7" s="42">
        <f t="shared" si="1"/>
        <v>65536</v>
      </c>
      <c r="L7" s="33"/>
      <c r="M7" s="33"/>
      <c r="O7" s="73" t="s">
        <v>190</v>
      </c>
      <c r="P7" s="74">
        <v>65536</v>
      </c>
    </row>
    <row r="8" spans="1:16" ht="27" customHeight="1" x14ac:dyDescent="0.2">
      <c r="A8" s="33"/>
      <c r="B8" s="33"/>
      <c r="C8" s="33"/>
      <c r="D8" s="33"/>
      <c r="E8" s="33"/>
      <c r="F8" s="33"/>
      <c r="G8" s="43">
        <v>2</v>
      </c>
      <c r="H8" s="43">
        <v>4</v>
      </c>
      <c r="I8" s="43">
        <v>16</v>
      </c>
      <c r="J8" s="43">
        <v>256</v>
      </c>
      <c r="K8" s="43">
        <v>65536</v>
      </c>
      <c r="L8" s="33"/>
      <c r="M8" s="33"/>
    </row>
    <row r="9" spans="1:16" ht="27" customHeight="1" x14ac:dyDescent="0.2">
      <c r="A9" s="33"/>
      <c r="B9" s="33"/>
      <c r="C9" s="33"/>
      <c r="D9" s="33"/>
      <c r="E9" s="33"/>
      <c r="F9" s="33"/>
      <c r="G9" s="72" t="s">
        <v>186</v>
      </c>
      <c r="H9" s="72" t="s">
        <v>187</v>
      </c>
      <c r="I9" s="72" t="s">
        <v>188</v>
      </c>
      <c r="J9" s="72" t="s">
        <v>189</v>
      </c>
      <c r="K9" s="72" t="s">
        <v>190</v>
      </c>
      <c r="L9" s="33"/>
      <c r="M9" s="33"/>
    </row>
    <row r="10" spans="1:16" ht="26.1" customHeight="1" x14ac:dyDescent="0.2">
      <c r="A10" s="33"/>
      <c r="B10" s="33"/>
      <c r="C10" s="33"/>
      <c r="D10" s="33"/>
      <c r="E10" s="33"/>
      <c r="F10" s="33"/>
      <c r="G10" s="163" t="s">
        <v>142</v>
      </c>
      <c r="H10" s="163"/>
      <c r="I10" s="163"/>
      <c r="J10" s="163"/>
      <c r="K10" s="163"/>
      <c r="L10" s="33"/>
      <c r="M10" s="33"/>
    </row>
    <row r="11" spans="1:16" ht="15" x14ac:dyDescent="0.2">
      <c r="A11" s="33"/>
      <c r="B11" s="33"/>
      <c r="C11" s="33"/>
      <c r="D11" s="33"/>
      <c r="E11" s="33"/>
      <c r="F11" s="33"/>
      <c r="G11" s="159"/>
      <c r="H11" s="159"/>
      <c r="I11" s="159"/>
      <c r="J11" s="159"/>
      <c r="K11" s="159"/>
      <c r="L11" s="33"/>
      <c r="M11" s="33"/>
    </row>
    <row r="12" spans="1:16" ht="15" x14ac:dyDescent="0.2">
      <c r="A12" s="33"/>
      <c r="B12" s="33"/>
      <c r="C12" s="33"/>
      <c r="D12" s="33"/>
      <c r="E12" s="33"/>
      <c r="F12" s="33"/>
      <c r="G12" s="44"/>
      <c r="H12" s="44"/>
      <c r="I12" s="44"/>
      <c r="J12" s="44"/>
      <c r="K12" s="44"/>
      <c r="L12" s="33"/>
      <c r="M12" s="33"/>
    </row>
    <row r="13" spans="1:16" ht="15" x14ac:dyDescent="0.2">
      <c r="A13" s="33"/>
      <c r="B13" s="33"/>
      <c r="C13" s="33"/>
      <c r="D13" s="33"/>
      <c r="E13" s="33"/>
      <c r="F13" s="33"/>
      <c r="G13" s="45"/>
      <c r="H13" s="45"/>
      <c r="I13" s="45"/>
      <c r="J13" s="45"/>
      <c r="K13" s="45"/>
      <c r="L13" s="33"/>
      <c r="M13" s="33"/>
    </row>
    <row r="14" spans="1:16" ht="33.950000000000003" customHeight="1" x14ac:dyDescent="0.3">
      <c r="A14" s="33"/>
      <c r="B14" s="33"/>
      <c r="C14" s="33"/>
      <c r="D14" s="33"/>
      <c r="E14" s="33"/>
      <c r="F14" s="33"/>
      <c r="G14" s="161" t="s">
        <v>155</v>
      </c>
      <c r="H14" s="161"/>
      <c r="I14" s="161"/>
      <c r="J14" s="161"/>
      <c r="K14" s="161"/>
      <c r="L14" s="33"/>
      <c r="M14" s="33"/>
    </row>
    <row r="15" spans="1:16" ht="15" x14ac:dyDescent="0.2">
      <c r="A15" s="164"/>
      <c r="B15" s="46"/>
      <c r="C15" s="162"/>
      <c r="D15" s="162"/>
      <c r="E15" s="162"/>
      <c r="F15" s="47"/>
      <c r="G15" s="48"/>
      <c r="H15" s="48"/>
      <c r="I15" s="48"/>
      <c r="J15" s="48"/>
      <c r="K15" s="33"/>
      <c r="L15" s="33"/>
      <c r="M15" s="33"/>
    </row>
    <row r="16" spans="1:16" ht="50.1" customHeight="1" x14ac:dyDescent="0.2">
      <c r="A16" s="164"/>
      <c r="B16" s="36"/>
      <c r="C16" s="49"/>
      <c r="D16" s="166" t="s">
        <v>157</v>
      </c>
      <c r="E16" s="75" t="s">
        <v>177</v>
      </c>
      <c r="F16" s="50">
        <v>0.15</v>
      </c>
      <c r="G16" s="51">
        <f>G$19-$F16*G$19</f>
        <v>8.5</v>
      </c>
      <c r="H16" s="40">
        <f t="shared" ref="H16:I16" si="2">H$19-$F16*H$19</f>
        <v>40.799999999999997</v>
      </c>
      <c r="I16" s="41">
        <f t="shared" si="2"/>
        <v>870.4</v>
      </c>
      <c r="J16" s="42">
        <f>J$19-$F16*J$19</f>
        <v>278528</v>
      </c>
      <c r="K16" s="33"/>
      <c r="L16" s="33"/>
      <c r="M16" s="42" t="s">
        <v>182</v>
      </c>
    </row>
    <row r="17" spans="1:13" ht="50.1" customHeight="1" x14ac:dyDescent="0.2">
      <c r="A17" s="164"/>
      <c r="B17" s="36"/>
      <c r="C17" s="49"/>
      <c r="D17" s="166"/>
      <c r="E17" s="75" t="s">
        <v>178</v>
      </c>
      <c r="F17" s="50">
        <v>0.4</v>
      </c>
      <c r="G17" s="51">
        <f>G$19-$F17*G$19</f>
        <v>6</v>
      </c>
      <c r="H17" s="40">
        <f t="shared" ref="H17:I17" si="3">H$19-$F17*H$19</f>
        <v>28.799999999999997</v>
      </c>
      <c r="I17" s="41">
        <f t="shared" si="3"/>
        <v>614.4</v>
      </c>
      <c r="J17" s="41">
        <f>J$19-$F17*J$19</f>
        <v>196608</v>
      </c>
      <c r="K17" s="33"/>
      <c r="L17" s="33"/>
      <c r="M17" s="41" t="s">
        <v>166</v>
      </c>
    </row>
    <row r="18" spans="1:13" ht="50.1" customHeight="1" x14ac:dyDescent="0.2">
      <c r="A18" s="164"/>
      <c r="B18" s="36"/>
      <c r="C18" s="49"/>
      <c r="D18" s="166"/>
      <c r="E18" s="75" t="s">
        <v>179</v>
      </c>
      <c r="F18" s="50">
        <v>0.9</v>
      </c>
      <c r="G18" s="51">
        <f>G$19-$F18*G$19</f>
        <v>1</v>
      </c>
      <c r="H18" s="51">
        <f>H$19-$F18*H$19</f>
        <v>4.7999999999999972</v>
      </c>
      <c r="I18" s="40">
        <f>I$19-$F18*I$19</f>
        <v>102.39999999999998</v>
      </c>
      <c r="J18" s="41">
        <f>J$19-$F18*J$19</f>
        <v>32768</v>
      </c>
      <c r="K18" s="33"/>
      <c r="L18" s="33"/>
      <c r="M18" s="40" t="s">
        <v>165</v>
      </c>
    </row>
    <row r="19" spans="1:13" ht="30" customHeight="1" x14ac:dyDescent="0.2">
      <c r="A19" s="33"/>
      <c r="B19" s="33"/>
      <c r="C19" s="33"/>
      <c r="D19" s="33"/>
      <c r="E19" s="33"/>
      <c r="F19" s="50"/>
      <c r="G19" s="52">
        <v>10</v>
      </c>
      <c r="H19" s="52">
        <v>48</v>
      </c>
      <c r="I19" s="52">
        <v>1024</v>
      </c>
      <c r="J19" s="52">
        <v>327680</v>
      </c>
      <c r="K19" s="33"/>
      <c r="L19" s="33"/>
      <c r="M19" s="39" t="s">
        <v>164</v>
      </c>
    </row>
    <row r="20" spans="1:13" ht="26.25" customHeight="1" x14ac:dyDescent="0.2">
      <c r="A20" s="33"/>
      <c r="B20" s="33"/>
      <c r="C20" s="33"/>
      <c r="D20" s="33"/>
      <c r="E20" s="33"/>
      <c r="F20" s="50"/>
      <c r="G20" s="75" t="s">
        <v>180</v>
      </c>
      <c r="H20" s="75" t="s">
        <v>165</v>
      </c>
      <c r="I20" s="75" t="s">
        <v>181</v>
      </c>
      <c r="J20" s="75" t="s">
        <v>167</v>
      </c>
      <c r="K20" s="33"/>
      <c r="L20" s="33"/>
      <c r="M20" s="33"/>
    </row>
    <row r="21" spans="1:13" ht="26.1" customHeight="1" x14ac:dyDescent="0.2">
      <c r="A21" s="33"/>
      <c r="B21" s="33"/>
      <c r="C21" s="33"/>
      <c r="D21" s="33"/>
      <c r="E21" s="33"/>
      <c r="F21" s="50"/>
      <c r="G21" s="163" t="s">
        <v>156</v>
      </c>
      <c r="H21" s="163"/>
      <c r="I21" s="163"/>
      <c r="J21" s="163"/>
      <c r="K21" s="33"/>
      <c r="L21" s="33"/>
      <c r="M21" s="33"/>
    </row>
    <row r="22" spans="1:13" ht="15" x14ac:dyDescent="0.2">
      <c r="A22" s="33"/>
      <c r="B22" s="33"/>
      <c r="C22" s="33"/>
      <c r="D22" s="33"/>
      <c r="E22" s="33"/>
      <c r="F22" s="50"/>
      <c r="G22" s="159"/>
      <c r="H22" s="159"/>
      <c r="I22" s="159"/>
      <c r="J22" s="159"/>
      <c r="K22" s="33"/>
      <c r="L22" s="33"/>
      <c r="M22" s="33"/>
    </row>
    <row r="23" spans="1:13" ht="15" x14ac:dyDescent="0.2">
      <c r="A23" s="33"/>
      <c r="B23" s="33"/>
      <c r="C23" s="33"/>
      <c r="D23" s="33"/>
      <c r="E23" s="33"/>
      <c r="F23" s="50"/>
      <c r="G23" s="44"/>
      <c r="H23" s="44"/>
      <c r="I23" s="44"/>
      <c r="J23" s="44"/>
      <c r="K23" s="33"/>
      <c r="L23" s="33"/>
      <c r="M23" s="33"/>
    </row>
    <row r="24" spans="1:13" ht="15" x14ac:dyDescent="0.2">
      <c r="A24" s="33"/>
      <c r="B24" s="33"/>
      <c r="C24" s="33"/>
      <c r="D24" s="33"/>
      <c r="E24" s="33"/>
      <c r="F24" s="33"/>
      <c r="G24" s="45"/>
      <c r="H24" s="45"/>
      <c r="I24" s="45"/>
      <c r="J24" s="45"/>
      <c r="K24" s="33"/>
      <c r="L24" s="33"/>
      <c r="M24" s="33"/>
    </row>
  </sheetData>
  <mergeCells count="12">
    <mergeCell ref="A15:A18"/>
    <mergeCell ref="A3:A7"/>
    <mergeCell ref="G10:K10"/>
    <mergeCell ref="D3:D7"/>
    <mergeCell ref="G11:K11"/>
    <mergeCell ref="G14:K14"/>
    <mergeCell ref="D16:D18"/>
    <mergeCell ref="G22:J22"/>
    <mergeCell ref="O1:P1"/>
    <mergeCell ref="G1:K1"/>
    <mergeCell ref="C15:E15"/>
    <mergeCell ref="G21:J2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36" operator="containsText" id="{2164D11E-836C-44F8-9AC7-6F15FCE890B3}">
            <xm:f>NOT(ISERROR(SEARCH($G$9+$D$3=$M$6,D3)))</xm:f>
            <xm:f>$G$9+$D$3=$M$6</xm:f>
            <x14:dxf/>
          </x14:cfRule>
          <xm:sqref>D3:F3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CONTROL DE ACTUALIZACIONES </vt:lpstr>
      <vt:lpstr>MATRIZ - COUNTRY PLAZA</vt:lpstr>
      <vt:lpstr>MATRIZ - ARBOLEDA</vt:lpstr>
      <vt:lpstr>MATRIZ - SANTO TOMAS </vt:lpstr>
      <vt:lpstr>MATRIZ - SABANAGRANDE</vt:lpstr>
      <vt:lpstr>MATRIZ PUERTO COLOMBIA</vt:lpstr>
      <vt:lpstr>MATRIZ - GALAPA</vt:lpstr>
      <vt:lpstr>MATRIZ - BARANOA</vt:lpstr>
      <vt:lpstr>MATRIZ - SABANALARGA</vt:lpstr>
      <vt:lpstr>UNIVERSO DE RIESGOS DE SST </vt:lpstr>
      <vt:lpstr>TABLA DE CRITERIOS</vt:lpstr>
      <vt:lpstr>MAPAS DE RIESGOS INHER Y RESID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USER</cp:lastModifiedBy>
  <cp:lastPrinted>2021-08-13T13:19:09Z</cp:lastPrinted>
  <dcterms:created xsi:type="dcterms:W3CDTF">2021-07-28T14:19:11Z</dcterms:created>
  <dcterms:modified xsi:type="dcterms:W3CDTF">2023-11-09T12:51:50Z</dcterms:modified>
</cp:coreProperties>
</file>